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60" yWindow="75" windowWidth="27795" windowHeight="10050"/>
  </bookViews>
  <sheets>
    <sheet name="by name" sheetId="1" r:id="rId1"/>
  </sheets>
  <definedNames>
    <definedName name="_xlnm.Print_Area" localSheetId="0">'by name'!$D$1:$AS$1041</definedName>
    <definedName name="_xlnm.Print_Titles" localSheetId="0">'by name'!$1:$1</definedName>
  </definedNames>
  <calcPr calcId="145621"/>
</workbook>
</file>

<file path=xl/calcChain.xml><?xml version="1.0" encoding="utf-8"?>
<calcChain xmlns="http://schemas.openxmlformats.org/spreadsheetml/2006/main">
  <c r="AI1001" i="1" l="1"/>
  <c r="AC1000" i="1"/>
  <c r="AC1001" i="1" s="1"/>
  <c r="AA993" i="1"/>
  <c r="AA992" i="1"/>
  <c r="AA991" i="1"/>
  <c r="AE990" i="1"/>
  <c r="AA990" i="1"/>
  <c r="K990" i="1"/>
  <c r="AE989" i="1"/>
  <c r="AA989" i="1"/>
  <c r="K989" i="1"/>
  <c r="H989" i="1"/>
  <c r="F989" i="1"/>
  <c r="D989" i="1"/>
  <c r="A989" i="1"/>
  <c r="AF988" i="1"/>
  <c r="AE988" i="1"/>
  <c r="AA988" i="1"/>
  <c r="U988" i="1"/>
  <c r="T988" i="1"/>
  <c r="P988" i="1"/>
  <c r="N988" i="1"/>
  <c r="K988" i="1"/>
  <c r="H988" i="1"/>
  <c r="G988" i="1"/>
  <c r="F988" i="1"/>
  <c r="D988" i="1"/>
  <c r="B988" i="1"/>
  <c r="A988" i="1"/>
  <c r="X986" i="1"/>
  <c r="X985" i="1"/>
  <c r="X984" i="1"/>
  <c r="X982" i="1"/>
  <c r="X981" i="1"/>
  <c r="X980" i="1"/>
  <c r="X979" i="1"/>
  <c r="X977" i="1"/>
  <c r="X976" i="1"/>
  <c r="X975" i="1"/>
  <c r="X974" i="1"/>
  <c r="X972" i="1"/>
  <c r="X971" i="1"/>
  <c r="X969" i="1"/>
  <c r="X968" i="1"/>
  <c r="X967" i="1"/>
  <c r="S966" i="1"/>
  <c r="X966" i="1" s="1"/>
  <c r="X964" i="1"/>
  <c r="X963" i="1"/>
  <c r="X961" i="1"/>
  <c r="X960" i="1"/>
  <c r="X959" i="1"/>
  <c r="X958" i="1"/>
  <c r="X956" i="1"/>
  <c r="X955" i="1"/>
  <c r="X954" i="1"/>
  <c r="X953" i="1"/>
  <c r="X952" i="1"/>
  <c r="X951" i="1"/>
  <c r="X950" i="1"/>
  <c r="X948" i="1"/>
  <c r="X944" i="1"/>
  <c r="X943" i="1"/>
  <c r="X942" i="1"/>
  <c r="X941" i="1"/>
  <c r="X940" i="1"/>
  <c r="X939" i="1"/>
  <c r="X936" i="1"/>
  <c r="X935" i="1"/>
  <c r="X927" i="1"/>
  <c r="X926" i="1"/>
  <c r="X925" i="1"/>
  <c r="X924" i="1"/>
  <c r="X923" i="1"/>
  <c r="X922" i="1"/>
  <c r="X921" i="1"/>
  <c r="X920" i="1"/>
  <c r="AI919" i="1"/>
  <c r="AI920" i="1" s="1"/>
  <c r="AI921" i="1" s="1"/>
  <c r="AI922" i="1" s="1"/>
  <c r="AI923" i="1" s="1"/>
  <c r="AI924" i="1" s="1"/>
  <c r="AI925" i="1" s="1"/>
  <c r="AI926" i="1" s="1"/>
  <c r="AH919" i="1"/>
  <c r="AH920" i="1" s="1"/>
  <c r="AH921" i="1" s="1"/>
  <c r="AH922" i="1" s="1"/>
  <c r="AH923" i="1" s="1"/>
  <c r="AH924" i="1" s="1"/>
  <c r="AH925" i="1" s="1"/>
  <c r="AH926" i="1" s="1"/>
  <c r="X919" i="1"/>
  <c r="AI918" i="1"/>
  <c r="AH918" i="1"/>
  <c r="X918" i="1"/>
  <c r="X917" i="1"/>
  <c r="X916" i="1"/>
  <c r="X915" i="1"/>
  <c r="X914" i="1"/>
  <c r="X913" i="1"/>
  <c r="X912" i="1"/>
  <c r="X911" i="1"/>
  <c r="X910" i="1"/>
  <c r="X909" i="1"/>
  <c r="X908" i="1"/>
  <c r="X907" i="1"/>
  <c r="X906" i="1"/>
  <c r="X905" i="1"/>
  <c r="X904" i="1"/>
  <c r="X903" i="1"/>
  <c r="X901" i="1"/>
  <c r="X900" i="1"/>
  <c r="X899" i="1"/>
  <c r="X898" i="1"/>
  <c r="X897" i="1"/>
  <c r="X896" i="1"/>
  <c r="X895" i="1"/>
  <c r="X892" i="1"/>
  <c r="X890" i="1"/>
  <c r="X888" i="1"/>
  <c r="X885" i="1"/>
  <c r="X884" i="1"/>
  <c r="X883" i="1"/>
  <c r="X882" i="1"/>
  <c r="X881" i="1"/>
  <c r="X879" i="1"/>
  <c r="X878" i="1"/>
  <c r="X877" i="1"/>
  <c r="X873" i="1"/>
  <c r="X872" i="1"/>
  <c r="X871" i="1"/>
  <c r="X870" i="1"/>
  <c r="X869" i="1"/>
  <c r="X867" i="1"/>
  <c r="X866" i="1"/>
  <c r="X865" i="1"/>
  <c r="X864" i="1"/>
  <c r="X863" i="1"/>
  <c r="X862" i="1"/>
  <c r="X861" i="1"/>
  <c r="X860" i="1"/>
  <c r="X859" i="1"/>
  <c r="X858" i="1"/>
  <c r="X857" i="1"/>
  <c r="X856" i="1"/>
  <c r="X855" i="1"/>
  <c r="X854" i="1"/>
  <c r="X853" i="1"/>
  <c r="X852" i="1"/>
  <c r="X851" i="1"/>
  <c r="X850" i="1"/>
  <c r="X849" i="1"/>
  <c r="X844" i="1"/>
  <c r="X842" i="1"/>
  <c r="X839" i="1"/>
  <c r="X838" i="1"/>
  <c r="X837" i="1"/>
  <c r="X836" i="1"/>
  <c r="X835" i="1"/>
  <c r="X834" i="1"/>
  <c r="X831" i="1"/>
  <c r="X830" i="1"/>
  <c r="X829" i="1"/>
  <c r="X828" i="1"/>
  <c r="X825" i="1"/>
  <c r="X823" i="1"/>
  <c r="X820" i="1"/>
  <c r="X819" i="1"/>
  <c r="X818" i="1"/>
  <c r="X816" i="1"/>
  <c r="X813" i="1"/>
  <c r="X805" i="1"/>
  <c r="X804" i="1"/>
  <c r="X802" i="1"/>
  <c r="X800" i="1"/>
  <c r="X799" i="1"/>
  <c r="X798" i="1"/>
  <c r="X797" i="1"/>
  <c r="X795" i="1"/>
  <c r="X794" i="1"/>
  <c r="X793" i="1"/>
  <c r="X791" i="1"/>
  <c r="X790" i="1"/>
  <c r="X789" i="1"/>
  <c r="X788" i="1"/>
  <c r="X786" i="1"/>
  <c r="X785" i="1"/>
  <c r="X784" i="1"/>
  <c r="X783" i="1"/>
  <c r="X780" i="1"/>
  <c r="X779" i="1"/>
  <c r="X778" i="1"/>
  <c r="X777" i="1"/>
  <c r="X774" i="1"/>
  <c r="X771" i="1"/>
  <c r="X770" i="1"/>
  <c r="X769" i="1"/>
  <c r="X768" i="1"/>
  <c r="X767" i="1"/>
  <c r="X766" i="1"/>
  <c r="X763" i="1"/>
  <c r="X761" i="1"/>
  <c r="X759" i="1"/>
  <c r="X758" i="1"/>
  <c r="X753" i="1"/>
  <c r="X744" i="1"/>
  <c r="X743" i="1"/>
  <c r="X741" i="1"/>
  <c r="X740" i="1"/>
  <c r="X736" i="1"/>
  <c r="X732" i="1"/>
  <c r="X730" i="1"/>
  <c r="X729" i="1"/>
  <c r="X728" i="1"/>
  <c r="X727" i="1"/>
  <c r="X726" i="1"/>
  <c r="X724" i="1"/>
  <c r="X722" i="1"/>
  <c r="X720" i="1"/>
  <c r="X719" i="1"/>
  <c r="X718" i="1"/>
  <c r="X717" i="1"/>
  <c r="X716" i="1"/>
  <c r="X714" i="1"/>
  <c r="X712" i="1"/>
  <c r="X710" i="1"/>
  <c r="X705" i="1"/>
  <c r="X704" i="1"/>
  <c r="X699" i="1"/>
  <c r="X698" i="1"/>
  <c r="X697" i="1"/>
  <c r="X694" i="1"/>
  <c r="X690" i="1"/>
  <c r="X682" i="1"/>
  <c r="X681" i="1"/>
  <c r="X680" i="1"/>
  <c r="X679" i="1"/>
  <c r="X675" i="1"/>
  <c r="X673" i="1"/>
  <c r="X672" i="1"/>
  <c r="X671" i="1"/>
  <c r="X670" i="1"/>
  <c r="X669" i="1"/>
  <c r="X668" i="1"/>
  <c r="X667" i="1"/>
  <c r="X666" i="1"/>
  <c r="X663" i="1"/>
  <c r="X661" i="1"/>
  <c r="X659" i="1"/>
  <c r="X658" i="1"/>
  <c r="X657" i="1"/>
  <c r="X655" i="1"/>
  <c r="X651" i="1"/>
  <c r="X646" i="1"/>
  <c r="X644" i="1"/>
  <c r="X643" i="1"/>
  <c r="X641" i="1"/>
  <c r="X640" i="1"/>
  <c r="X637" i="1"/>
  <c r="X636" i="1"/>
  <c r="X635" i="1"/>
  <c r="X634" i="1"/>
  <c r="X633" i="1"/>
  <c r="X632" i="1"/>
  <c r="X630" i="1"/>
  <c r="X627" i="1"/>
  <c r="X626" i="1"/>
  <c r="X624" i="1"/>
  <c r="X623" i="1"/>
  <c r="X621" i="1"/>
  <c r="X620" i="1"/>
  <c r="X619" i="1"/>
  <c r="X618" i="1"/>
  <c r="X617" i="1"/>
  <c r="X616" i="1"/>
  <c r="X615" i="1"/>
  <c r="X614" i="1"/>
  <c r="X613" i="1"/>
  <c r="X611" i="1"/>
  <c r="X609" i="1"/>
  <c r="X608" i="1"/>
  <c r="X607" i="1"/>
  <c r="X606" i="1"/>
  <c r="X604" i="1"/>
  <c r="X603" i="1"/>
  <c r="X602" i="1"/>
  <c r="X599" i="1"/>
  <c r="X597" i="1"/>
  <c r="X593" i="1"/>
  <c r="X592" i="1"/>
  <c r="X591" i="1"/>
  <c r="X590" i="1"/>
  <c r="X589" i="1"/>
  <c r="X588" i="1"/>
  <c r="X587" i="1"/>
  <c r="X586" i="1"/>
  <c r="X584" i="1"/>
  <c r="X583" i="1"/>
  <c r="X581" i="1"/>
  <c r="X580" i="1"/>
  <c r="X579" i="1"/>
  <c r="X578" i="1"/>
  <c r="X577" i="1"/>
  <c r="X575" i="1"/>
  <c r="X574" i="1"/>
  <c r="X573" i="1"/>
  <c r="X571" i="1"/>
  <c r="X570" i="1"/>
  <c r="X568" i="1"/>
  <c r="X567" i="1"/>
  <c r="X566" i="1"/>
  <c r="X565" i="1"/>
  <c r="X564" i="1"/>
  <c r="X563" i="1"/>
  <c r="X562" i="1"/>
  <c r="X561" i="1"/>
  <c r="X560" i="1"/>
  <c r="X559" i="1"/>
  <c r="X558" i="1"/>
  <c r="X557" i="1"/>
  <c r="X556" i="1"/>
  <c r="X555" i="1"/>
  <c r="X554" i="1"/>
  <c r="X553" i="1"/>
  <c r="X552" i="1"/>
  <c r="X551" i="1"/>
  <c r="X550" i="1"/>
  <c r="X549" i="1"/>
  <c r="X548" i="1"/>
  <c r="X547" i="1"/>
  <c r="X546" i="1"/>
  <c r="X545" i="1"/>
  <c r="X544" i="1"/>
  <c r="X543" i="1"/>
  <c r="X542" i="1"/>
  <c r="X540" i="1"/>
  <c r="X539" i="1"/>
  <c r="X538" i="1"/>
  <c r="X535" i="1"/>
  <c r="X534" i="1"/>
  <c r="X533" i="1"/>
  <c r="X532" i="1"/>
  <c r="X529" i="1"/>
  <c r="X528" i="1"/>
  <c r="X527" i="1"/>
  <c r="X526" i="1"/>
  <c r="X524" i="1"/>
  <c r="X523" i="1"/>
  <c r="X522" i="1"/>
  <c r="X521" i="1"/>
  <c r="X519" i="1"/>
  <c r="X518" i="1"/>
  <c r="X517" i="1"/>
  <c r="X516" i="1"/>
  <c r="X515" i="1"/>
  <c r="X514" i="1"/>
  <c r="X512" i="1"/>
  <c r="X511" i="1"/>
  <c r="X510" i="1"/>
  <c r="X509" i="1"/>
  <c r="X507" i="1"/>
  <c r="X506" i="1"/>
  <c r="X504" i="1"/>
  <c r="X501" i="1"/>
  <c r="X500" i="1"/>
  <c r="X499" i="1"/>
  <c r="X496" i="1"/>
  <c r="X495" i="1"/>
  <c r="X494" i="1"/>
  <c r="X493" i="1"/>
  <c r="X492" i="1"/>
  <c r="X491" i="1"/>
  <c r="X490" i="1"/>
  <c r="X489" i="1"/>
  <c r="X488" i="1"/>
  <c r="X484" i="1"/>
  <c r="X483" i="1"/>
  <c r="X482" i="1"/>
  <c r="X481" i="1"/>
  <c r="X480" i="1"/>
  <c r="X479" i="1"/>
  <c r="X478" i="1"/>
  <c r="X477" i="1"/>
  <c r="X475" i="1"/>
  <c r="X473" i="1"/>
  <c r="X471" i="1"/>
  <c r="X470" i="1"/>
  <c r="X469" i="1"/>
  <c r="X465" i="1"/>
  <c r="X460" i="1"/>
  <c r="X458" i="1"/>
  <c r="X457" i="1"/>
  <c r="X456" i="1"/>
  <c r="X455" i="1"/>
  <c r="X454" i="1"/>
  <c r="X453" i="1"/>
  <c r="X452" i="1"/>
  <c r="X451" i="1"/>
  <c r="X449" i="1"/>
  <c r="X446" i="1"/>
  <c r="X445" i="1"/>
  <c r="X444" i="1"/>
  <c r="X443" i="1"/>
  <c r="X442" i="1"/>
  <c r="X441" i="1"/>
  <c r="X440" i="1"/>
  <c r="X439" i="1"/>
  <c r="X438" i="1"/>
  <c r="X435" i="1"/>
  <c r="X434" i="1"/>
  <c r="X429" i="1"/>
  <c r="X428" i="1"/>
  <c r="X427" i="1"/>
  <c r="X426" i="1"/>
  <c r="X425" i="1"/>
  <c r="X424" i="1"/>
  <c r="X423" i="1"/>
  <c r="X422" i="1"/>
  <c r="X421" i="1"/>
  <c r="X420" i="1"/>
  <c r="X419" i="1"/>
  <c r="X417" i="1"/>
  <c r="X416" i="1"/>
  <c r="X415" i="1"/>
  <c r="X413" i="1"/>
  <c r="X411" i="1"/>
  <c r="X410" i="1"/>
  <c r="X408" i="1"/>
  <c r="X405" i="1"/>
  <c r="X404" i="1"/>
  <c r="X403" i="1"/>
  <c r="X402" i="1"/>
  <c r="X401" i="1"/>
  <c r="X399" i="1"/>
  <c r="X398" i="1"/>
  <c r="X397" i="1"/>
  <c r="X396" i="1"/>
  <c r="X395" i="1"/>
  <c r="X394" i="1"/>
  <c r="X393" i="1"/>
  <c r="X391" i="1"/>
  <c r="X390" i="1"/>
  <c r="X385" i="1"/>
  <c r="X384" i="1"/>
  <c r="X382" i="1"/>
  <c r="X381" i="1"/>
  <c r="X380" i="1"/>
  <c r="X379" i="1"/>
  <c r="X378" i="1"/>
  <c r="X377" i="1"/>
  <c r="X376" i="1"/>
  <c r="X375" i="1"/>
  <c r="X374" i="1"/>
  <c r="X373" i="1"/>
  <c r="X372" i="1"/>
  <c r="X371" i="1"/>
  <c r="X370" i="1"/>
  <c r="X369" i="1"/>
  <c r="X368" i="1"/>
  <c r="X367" i="1"/>
  <c r="X366" i="1"/>
  <c r="X365" i="1"/>
  <c r="X363" i="1"/>
  <c r="X362" i="1"/>
  <c r="X361" i="1"/>
  <c r="X360" i="1"/>
  <c r="X359" i="1"/>
  <c r="X358" i="1"/>
  <c r="X356" i="1"/>
  <c r="X355" i="1"/>
  <c r="X354" i="1"/>
  <c r="X353" i="1"/>
  <c r="X351" i="1"/>
  <c r="X350" i="1"/>
  <c r="X349" i="1"/>
  <c r="X347" i="1"/>
  <c r="X346" i="1"/>
  <c r="X342" i="1"/>
  <c r="X341" i="1"/>
  <c r="X340" i="1"/>
  <c r="X339" i="1"/>
  <c r="X338" i="1"/>
  <c r="X337" i="1"/>
  <c r="X334" i="1"/>
  <c r="X333" i="1"/>
  <c r="X332" i="1"/>
  <c r="X331" i="1"/>
  <c r="X330" i="1"/>
  <c r="X329" i="1"/>
  <c r="X327" i="1"/>
  <c r="X325" i="1"/>
  <c r="X323" i="1"/>
  <c r="X322" i="1"/>
  <c r="X321" i="1"/>
  <c r="X319" i="1"/>
  <c r="X318" i="1"/>
  <c r="X316" i="1"/>
  <c r="X315" i="1"/>
  <c r="X314" i="1"/>
  <c r="X313" i="1"/>
  <c r="X312" i="1"/>
  <c r="X311" i="1"/>
  <c r="X310" i="1"/>
  <c r="X308" i="1"/>
  <c r="X307" i="1"/>
  <c r="X300" i="1"/>
  <c r="X299" i="1"/>
  <c r="X297" i="1"/>
  <c r="X292" i="1"/>
  <c r="X291" i="1"/>
  <c r="X290" i="1"/>
  <c r="X289" i="1"/>
  <c r="X288" i="1"/>
  <c r="X287" i="1"/>
  <c r="X285" i="1"/>
  <c r="X284" i="1"/>
  <c r="X283" i="1"/>
  <c r="X282" i="1"/>
  <c r="X281" i="1"/>
  <c r="X280" i="1"/>
  <c r="X278" i="1"/>
  <c r="X277" i="1"/>
  <c r="X276" i="1"/>
  <c r="X275" i="1"/>
  <c r="X274" i="1"/>
  <c r="X272" i="1"/>
  <c r="X270" i="1"/>
  <c r="X269" i="1"/>
  <c r="X268" i="1"/>
  <c r="X267" i="1"/>
  <c r="X266" i="1"/>
  <c r="X263" i="1"/>
  <c r="X260" i="1"/>
  <c r="X259" i="1"/>
  <c r="X258" i="1"/>
  <c r="X257" i="1"/>
  <c r="X256" i="1"/>
  <c r="X255" i="1"/>
  <c r="X252" i="1"/>
  <c r="X251" i="1"/>
  <c r="X250" i="1"/>
  <c r="X249" i="1"/>
  <c r="X248" i="1"/>
  <c r="X247" i="1"/>
  <c r="X245" i="1"/>
  <c r="X244" i="1"/>
  <c r="X243" i="1"/>
  <c r="X242" i="1"/>
  <c r="X241" i="1"/>
  <c r="X240" i="1"/>
  <c r="X239" i="1"/>
  <c r="X238" i="1"/>
  <c r="X236" i="1"/>
  <c r="X235" i="1"/>
  <c r="X234" i="1"/>
  <c r="X233" i="1"/>
  <c r="X232" i="1"/>
  <c r="X231" i="1"/>
  <c r="X229" i="1"/>
  <c r="X227" i="1"/>
  <c r="X226" i="1"/>
  <c r="X225" i="1"/>
  <c r="X224" i="1"/>
  <c r="X223" i="1"/>
  <c r="X222" i="1"/>
  <c r="X221" i="1"/>
  <c r="X220" i="1"/>
  <c r="X219" i="1"/>
  <c r="X218" i="1"/>
  <c r="X216" i="1"/>
  <c r="X215" i="1"/>
  <c r="X212" i="1"/>
  <c r="X211" i="1"/>
  <c r="X210" i="1"/>
  <c r="X206" i="1"/>
  <c r="X205" i="1"/>
  <c r="X203" i="1"/>
  <c r="X202" i="1"/>
  <c r="X201" i="1"/>
  <c r="X200" i="1"/>
  <c r="X198" i="1"/>
  <c r="X192" i="1"/>
  <c r="X191" i="1"/>
  <c r="X190" i="1"/>
  <c r="X189" i="1"/>
  <c r="X188" i="1"/>
  <c r="X187" i="1"/>
  <c r="X186" i="1"/>
  <c r="X184" i="1"/>
  <c r="X182" i="1"/>
  <c r="X181" i="1"/>
  <c r="X179" i="1"/>
  <c r="X177" i="1"/>
  <c r="X176" i="1"/>
  <c r="X175" i="1"/>
  <c r="X174" i="1"/>
  <c r="X173" i="1"/>
  <c r="X172" i="1"/>
  <c r="X171" i="1"/>
  <c r="X169" i="1"/>
  <c r="X167" i="1"/>
  <c r="X166" i="1"/>
  <c r="X164" i="1"/>
  <c r="X163" i="1"/>
  <c r="X162" i="1"/>
  <c r="X161" i="1"/>
  <c r="X160" i="1"/>
  <c r="X158" i="1"/>
  <c r="X157" i="1"/>
  <c r="X156" i="1"/>
  <c r="X154" i="1"/>
  <c r="X153" i="1"/>
  <c r="X152" i="1"/>
  <c r="X151" i="1"/>
  <c r="X150" i="1"/>
  <c r="X149" i="1"/>
  <c r="X147" i="1"/>
  <c r="X146" i="1"/>
  <c r="X145" i="1"/>
  <c r="X144" i="1"/>
  <c r="X143" i="1"/>
  <c r="X142" i="1"/>
  <c r="X135" i="1"/>
  <c r="X134" i="1"/>
  <c r="X132" i="1"/>
  <c r="X131" i="1"/>
  <c r="X130" i="1"/>
  <c r="X129" i="1"/>
  <c r="X128" i="1"/>
  <c r="X127" i="1"/>
  <c r="X126" i="1"/>
  <c r="X125" i="1"/>
  <c r="X124" i="1"/>
  <c r="X123" i="1"/>
  <c r="X122" i="1"/>
  <c r="X121" i="1"/>
  <c r="X120" i="1"/>
  <c r="X119" i="1"/>
  <c r="X118" i="1"/>
  <c r="X117" i="1"/>
  <c r="X116" i="1"/>
  <c r="X115" i="1"/>
  <c r="X114" i="1"/>
  <c r="X113" i="1"/>
  <c r="X112" i="1"/>
  <c r="X111" i="1"/>
  <c r="X110" i="1"/>
  <c r="X109" i="1"/>
  <c r="X108" i="1"/>
  <c r="X107" i="1"/>
  <c r="X106" i="1"/>
  <c r="X105" i="1"/>
  <c r="X104" i="1"/>
  <c r="X103" i="1"/>
  <c r="X102" i="1"/>
  <c r="X101" i="1"/>
  <c r="X100" i="1"/>
  <c r="X99" i="1"/>
  <c r="X98" i="1"/>
  <c r="X97" i="1"/>
  <c r="X96" i="1"/>
  <c r="X95" i="1"/>
  <c r="X94" i="1"/>
  <c r="X93" i="1"/>
  <c r="X92" i="1"/>
  <c r="X91" i="1"/>
  <c r="X88" i="1"/>
  <c r="X87" i="1"/>
  <c r="X86" i="1"/>
  <c r="X85" i="1"/>
  <c r="X84" i="1"/>
  <c r="X83" i="1"/>
  <c r="X82" i="1"/>
  <c r="X81" i="1"/>
  <c r="X80" i="1"/>
  <c r="X79" i="1"/>
  <c r="X77" i="1"/>
  <c r="X76" i="1"/>
  <c r="X75" i="1"/>
  <c r="X74" i="1"/>
  <c r="X73" i="1"/>
  <c r="X72" i="1"/>
  <c r="X71" i="1"/>
  <c r="X70" i="1"/>
  <c r="X69" i="1"/>
  <c r="X68" i="1"/>
  <c r="X67" i="1"/>
  <c r="X66" i="1"/>
  <c r="X65" i="1"/>
  <c r="X64" i="1"/>
  <c r="X63" i="1"/>
  <c r="X62" i="1"/>
  <c r="X61" i="1"/>
  <c r="X60" i="1"/>
  <c r="X59" i="1"/>
  <c r="X58" i="1"/>
  <c r="X57" i="1"/>
  <c r="X56" i="1"/>
  <c r="X55" i="1"/>
  <c r="X54" i="1"/>
  <c r="X53" i="1"/>
  <c r="X52" i="1"/>
  <c r="X51" i="1"/>
  <c r="X50" i="1"/>
  <c r="X49" i="1"/>
  <c r="X48" i="1"/>
  <c r="X47" i="1"/>
  <c r="X46" i="1"/>
  <c r="X45" i="1"/>
  <c r="X44" i="1"/>
  <c r="X43" i="1"/>
  <c r="X42" i="1"/>
  <c r="X41" i="1"/>
  <c r="X40" i="1"/>
  <c r="X39" i="1"/>
  <c r="X38" i="1"/>
  <c r="X37" i="1"/>
  <c r="X36" i="1"/>
  <c r="X35" i="1"/>
  <c r="X34" i="1"/>
  <c r="X33" i="1"/>
  <c r="X32" i="1"/>
  <c r="X31" i="1"/>
  <c r="X30" i="1"/>
  <c r="X29" i="1"/>
  <c r="X28" i="1"/>
  <c r="X27" i="1"/>
  <c r="X26" i="1"/>
  <c r="X25" i="1"/>
  <c r="X24" i="1"/>
  <c r="X23" i="1"/>
  <c r="X21" i="1"/>
  <c r="X20" i="1"/>
  <c r="X19" i="1"/>
  <c r="X18" i="1"/>
  <c r="X17" i="1"/>
  <c r="X16" i="1"/>
  <c r="X15" i="1"/>
  <c r="X14" i="1"/>
  <c r="X13" i="1"/>
  <c r="X12" i="1"/>
  <c r="X10" i="1"/>
  <c r="X7" i="1"/>
  <c r="X6" i="1"/>
  <c r="X989" i="1" s="1"/>
  <c r="AH928" i="1" l="1"/>
  <c r="AH927" i="1"/>
  <c r="AI928" i="1"/>
  <c r="AI927" i="1"/>
  <c r="S988" i="1"/>
  <c r="X988" i="1"/>
</calcChain>
</file>

<file path=xl/sharedStrings.xml><?xml version="1.0" encoding="utf-8"?>
<sst xmlns="http://schemas.openxmlformats.org/spreadsheetml/2006/main" count="17247" uniqueCount="4833">
  <si>
    <t>cat</t>
  </si>
  <si>
    <t>_uP_all_soft folder</t>
  </si>
  <si>
    <t>opencores or prmary link</t>
  </si>
  <si>
    <t>status</t>
  </si>
  <si>
    <t>author</t>
  </si>
  <si>
    <t>style / clone</t>
  </si>
  <si>
    <t>data sz</t>
  </si>
  <si>
    <t>inst sz</t>
  </si>
  <si>
    <t>FPGA</t>
  </si>
  <si>
    <t>reporter</t>
  </si>
  <si>
    <t>com ents</t>
  </si>
  <si>
    <t>LUTs ALUT</t>
  </si>
  <si>
    <t>Dff</t>
  </si>
  <si>
    <t>LUT?</t>
  </si>
  <si>
    <t>mults</t>
  </si>
  <si>
    <t>blk ram</t>
  </si>
  <si>
    <t>F max</t>
  </si>
  <si>
    <t>date</t>
  </si>
  <si>
    <t>tool ver</t>
  </si>
  <si>
    <t>MIPS /inst</t>
  </si>
  <si>
    <t>clks/ inst</t>
  </si>
  <si>
    <t>KIPS /LUT</t>
  </si>
  <si>
    <t>ven dor</t>
  </si>
  <si>
    <t>SOC</t>
  </si>
  <si>
    <t>src code</t>
  </si>
  <si>
    <t>#src files</t>
  </si>
  <si>
    <t>top file</t>
  </si>
  <si>
    <t>doc</t>
  </si>
  <si>
    <t>tool chain</t>
  </si>
  <si>
    <t>fltg pt</t>
  </si>
  <si>
    <t>Hav'd</t>
  </si>
  <si>
    <t>max dat</t>
  </si>
  <si>
    <t>max inst</t>
  </si>
  <si>
    <t>byte adrs</t>
  </si>
  <si>
    <t># inst</t>
  </si>
  <si>
    <t>adr mod</t>
  </si>
  <si>
    <t># reg</t>
  </si>
  <si>
    <t>pipe len</t>
  </si>
  <si>
    <t>start year</t>
  </si>
  <si>
    <t>last revis</t>
  </si>
  <si>
    <t>secondary web link</t>
  </si>
  <si>
    <t>note worthy</t>
  </si>
  <si>
    <t>comments</t>
  </si>
  <si>
    <t>Small soft core uP Inventory</t>
  </si>
  <si>
    <t>©2022 James Brakefield</t>
  </si>
  <si>
    <t>Opencore and other soft core processors</t>
  </si>
  <si>
    <t>https://github.com/cube1us/IBM1410FPGA</t>
  </si>
  <si>
    <t>Jay Jaeger</t>
  </si>
  <si>
    <t>6x</t>
  </si>
  <si>
    <t>vhdl</t>
  </si>
  <si>
    <t>Y</t>
  </si>
  <si>
    <t>N</t>
  </si>
  <si>
    <t>16K</t>
  </si>
  <si>
    <t>https://www.computercollection.net/index.php/2021/05/02/ibm-1410-fpga-posted-to-github/</t>
  </si>
  <si>
    <t>superset of IBM1401, gate level vhdl, was student at UW</t>
  </si>
  <si>
    <t>B</t>
  </si>
  <si>
    <t>M</t>
  </si>
  <si>
    <t>https://opencores.org/project,8051</t>
  </si>
  <si>
    <t>alpha</t>
  </si>
  <si>
    <t>Simon Teran, Jakas</t>
  </si>
  <si>
    <t>zu-3e</t>
  </si>
  <si>
    <t>James Brakefield</t>
  </si>
  <si>
    <t>area opt</t>
  </si>
  <si>
    <t>v21.1</t>
  </si>
  <si>
    <t>ILX</t>
  </si>
  <si>
    <t>verilog</t>
  </si>
  <si>
    <t>oc8051_top</t>
  </si>
  <si>
    <t>yes</t>
  </si>
  <si>
    <t>64K</t>
  </si>
  <si>
    <t>8051 core includes several on-chip peripherals, like timers and counters</t>
  </si>
  <si>
    <t>kintex-7-3</t>
  </si>
  <si>
    <t>tunred off `define OC8051_RAM_GENERIC, patched oc8051_ram_256x8_two_bist, area mode synthesis</t>
  </si>
  <si>
    <t>16bit_processor</t>
  </si>
  <si>
    <t>https://github.com/prantoamt/16bit_processor_design</t>
  </si>
  <si>
    <t>Md Badiuzzaman Pranto</t>
  </si>
  <si>
    <t>MIPS</t>
  </si>
  <si>
    <t>schematic</t>
  </si>
  <si>
    <t>https://prantoamt.wordpress.com/2018/09/09/16-bit-single-cycle-processor-design/</t>
  </si>
  <si>
    <t>course project, schematics only</t>
  </si>
  <si>
    <t>simple up  with well done schematics</t>
  </si>
  <si>
    <t>16bitcpu</t>
  </si>
  <si>
    <t>https://github.com/Graystripe17/16bitCPU</t>
  </si>
  <si>
    <t>simulation</t>
  </si>
  <si>
    <t>Winston Van</t>
  </si>
  <si>
    <t>risc</t>
  </si>
  <si>
    <t>top</t>
  </si>
  <si>
    <t>1K</t>
  </si>
  <si>
    <t>Custom 16 bit CPU and datapath in VHDL inspired by RISC-V</t>
  </si>
  <si>
    <t>1802-pico-basic</t>
  </si>
  <si>
    <t>https://github.com/Steve-Teal/1802-pico-basic</t>
  </si>
  <si>
    <t>beta</t>
  </si>
  <si>
    <t>Steve Teal</t>
  </si>
  <si>
    <t>LX</t>
  </si>
  <si>
    <t>pico_basic</t>
  </si>
  <si>
    <t>https://wiki.forth-ev.de/doku.php/projects:fig-forth-1802-fpga:start</t>
  </si>
  <si>
    <t>VHDL 1802 Core with TinyBASIC</t>
  </si>
  <si>
    <t>tiny Basic in ROM, Interrupts &amp; DMA not implemented</t>
  </si>
  <si>
    <t>1802-soc</t>
  </si>
  <si>
    <t>https://github.com/scottlbaker/1802-SOC</t>
  </si>
  <si>
    <t>no RTL</t>
  </si>
  <si>
    <t>Scott Baker</t>
  </si>
  <si>
    <t>1802 CPU + UART + Timer + I/O Ports</t>
  </si>
  <si>
    <t>no RTL, probably uses 1802-pico-basic</t>
  </si>
  <si>
    <t>24bit_up</t>
  </si>
  <si>
    <t>https://github.com/harshalmittal4/24-bit-RISC-Processor</t>
  </si>
  <si>
    <t>Harshal Mittal</t>
  </si>
  <si>
    <t>RISC</t>
  </si>
  <si>
    <t>X</t>
  </si>
  <si>
    <t>processor</t>
  </si>
  <si>
    <t>16M</t>
  </si>
  <si>
    <t>basic 24-bit RISC, course work</t>
  </si>
  <si>
    <t>big Dff count, multiple writes to register file</t>
  </si>
  <si>
    <t>32-bit_MIPS</t>
  </si>
  <si>
    <t>https://sourceforge.net/projects/mips-vhdl/files/latest/download</t>
  </si>
  <si>
    <t>Cairo University</t>
  </si>
  <si>
    <t>very slow synthesis</t>
  </si>
  <si>
    <t>mips_mod</t>
  </si>
  <si>
    <t>4G</t>
  </si>
  <si>
    <t>Cairo University EE dept</t>
  </si>
  <si>
    <t>stopped run in synthesis</t>
  </si>
  <si>
    <t>A</t>
  </si>
  <si>
    <t>6809_6309</t>
  </si>
  <si>
    <t>https://opencores.org/project,6809_6309_compatible_core</t>
  </si>
  <si>
    <t>Alejandro Paz Schmidt</t>
  </si>
  <si>
    <t>vivado defaults</t>
  </si>
  <si>
    <t>AILX</t>
  </si>
  <si>
    <t>MC6809_cpu</t>
  </si>
  <si>
    <t>6309 op-codes not implemented</t>
  </si>
  <si>
    <t>does not match timing results of zynq+</t>
  </si>
  <si>
    <t>stratix-5</t>
  </si>
  <si>
    <t>q14.0</t>
  </si>
  <si>
    <t>arria-2</t>
  </si>
  <si>
    <t>q18.0</t>
  </si>
  <si>
    <t>68hc05</t>
  </si>
  <si>
    <t>https://opencores.org/project,68hc05</t>
  </si>
  <si>
    <t>stable</t>
  </si>
  <si>
    <t>Ulrich Riedel</t>
  </si>
  <si>
    <t>68c05 &amp; 68c08 very different Fmax</t>
  </si>
  <si>
    <t>68hc08</t>
  </si>
  <si>
    <t>https://opencores.org/project,68hc08</t>
  </si>
  <si>
    <t>x68ur08</t>
  </si>
  <si>
    <t>4-bit-cpu</t>
  </si>
  <si>
    <t>https://github.com/SimDaSong/4-bit-cpu</t>
  </si>
  <si>
    <t>sim da-song</t>
  </si>
  <si>
    <t>cpu</t>
  </si>
  <si>
    <t>no branch instructions?</t>
  </si>
  <si>
    <t>appears to be unfinished?</t>
  </si>
  <si>
    <t>8bit_chapman</t>
  </si>
  <si>
    <t>http://www.ece.ualberta.ca/~elliott/ee552/studentAppNotes/1998_w/8bitprocessor/</t>
  </si>
  <si>
    <t>Rob Chapman,  Steven Sutankayo</t>
  </si>
  <si>
    <t>forth</t>
  </si>
  <si>
    <t>stack_processor</t>
  </si>
  <si>
    <t>course work</t>
  </si>
  <si>
    <t>8bit_piped_proc</t>
  </si>
  <si>
    <t>https://opencores.org/project,instruction_list_pipelined_processor_with_peripherals</t>
  </si>
  <si>
    <t>Mahesh Sukhdeo Palve</t>
  </si>
  <si>
    <t>swapped xilinx primitive for ROM file</t>
  </si>
  <si>
    <t>https://github.com/freecores/instruction_list_pipelined_processor_with_peripherals</t>
  </si>
  <si>
    <t>uses Perl as assembler</t>
  </si>
  <si>
    <t>use Perl to generate ROM file</t>
  </si>
  <si>
    <t>E</t>
  </si>
  <si>
    <t>8bit-verilog_mcu</t>
  </si>
  <si>
    <t>Josh Friend</t>
  </si>
  <si>
    <t>accum</t>
  </si>
  <si>
    <t>zu-2e</t>
  </si>
  <si>
    <t>timing??</t>
  </si>
  <si>
    <t>v20.1</t>
  </si>
  <si>
    <t>for class project, small data stack</t>
  </si>
  <si>
    <t>PB clock, students to add features</t>
  </si>
  <si>
    <t>a_tiny_up</t>
  </si>
  <si>
    <t>https://www.quora.com/What-is-the-simple-way-to-design-a-microprocessor</t>
  </si>
  <si>
    <t>Simon Moore, Frankie Robertson</t>
  </si>
  <si>
    <t>arria-5</t>
  </si>
  <si>
    <t>tiny LUT count</t>
  </si>
  <si>
    <t>system verilog</t>
  </si>
  <si>
    <t>TinyComp</t>
  </si>
  <si>
    <t>asm</t>
  </si>
  <si>
    <t>https://www.cl.cam.ac.uk/teaching/1112/ECAD+Arch/background/ttc.html</t>
  </si>
  <si>
    <t>from Thacker's version, Un Cambridge course</t>
  </si>
  <si>
    <t>errors</t>
  </si>
  <si>
    <t>Chuck Thacker</t>
  </si>
  <si>
    <t>missing files</t>
  </si>
  <si>
    <t>104 lines of verilog, Thacker (wikipedia) deceased</t>
  </si>
  <si>
    <t>a2z</t>
  </si>
  <si>
    <t>https://hackaday.com/2017/01/13/fpga-computer-covers-a-to-z/</t>
  </si>
  <si>
    <t>replace Altera RAM with inferred</t>
  </si>
  <si>
    <t>I</t>
  </si>
  <si>
    <t>runs on Cyclone IV</t>
  </si>
  <si>
    <t>cyclone-4</t>
  </si>
  <si>
    <t>q17.0</t>
  </si>
  <si>
    <t>top_a2z</t>
  </si>
  <si>
    <t>aap</t>
  </si>
  <si>
    <t>https://github.com/embecosm/aap-verilog</t>
  </si>
  <si>
    <t>Simon Cook</t>
  </si>
  <si>
    <t>de0_nano</t>
  </si>
  <si>
    <t>http://www.embecosm.com/appnotes/ean13/ean13.html</t>
  </si>
  <si>
    <t>includes Altera project</t>
  </si>
  <si>
    <t>4 to 64 reg, 24-bit pc, no status reg</t>
  </si>
  <si>
    <t>acc</t>
  </si>
  <si>
    <t>https://github.com/Obijuan/ACC/wiki</t>
  </si>
  <si>
    <t>Juan Gonzalez-Gomez</t>
  </si>
  <si>
    <t>DFF explosion</t>
  </si>
  <si>
    <t>IX</t>
  </si>
  <si>
    <t>acc2</t>
  </si>
  <si>
    <t>4K</t>
  </si>
  <si>
    <t>https://github.com/Obijuan/videoblog/wiki/Cap%C3%ADtulo-23:-ACC:-Apollo-CPU-Core</t>
  </si>
  <si>
    <t>26 chptr course using Apollo Command Computer</t>
  </si>
  <si>
    <t>??why LUT count different from agcnorm</t>
  </si>
  <si>
    <t>rom &amp; IO patched</t>
  </si>
  <si>
    <t>ae18</t>
  </si>
  <si>
    <t>https://opencores.org/project,ae18</t>
  </si>
  <si>
    <t>Shawn Tan</t>
  </si>
  <si>
    <t>PIC18</t>
  </si>
  <si>
    <t>ae18_core</t>
  </si>
  <si>
    <t>1M</t>
  </si>
  <si>
    <t>https://hackaday.io/project/18206-a2z-computer</t>
  </si>
  <si>
    <t>not 100% compatable</t>
  </si>
  <si>
    <t>negative edge reset "clock"</t>
  </si>
  <si>
    <t>q13.1</t>
  </si>
  <si>
    <t>aeMB</t>
  </si>
  <si>
    <t>https://opencores.org/project,aemb</t>
  </si>
  <si>
    <t>uBlaze</t>
  </si>
  <si>
    <t>aeMB_core</t>
  </si>
  <si>
    <t>af65k</t>
  </si>
  <si>
    <t>https://github.com/fachat/af65k</t>
  </si>
  <si>
    <t>Andre Fachat</t>
  </si>
  <si>
    <t>gecko65k</t>
  </si>
  <si>
    <t>http://www.6502.org/users/andre/65k/index.html</t>
  </si>
  <si>
    <t>extended 6502 AKA 65K with 16, 32 or 64 bit data</t>
  </si>
  <si>
    <t>ag_6502</t>
  </si>
  <si>
    <t>https://opencores.org/project,ag_6502</t>
  </si>
  <si>
    <t>Oleg Odintsov</t>
  </si>
  <si>
    <t>verilog code generation, "phase level accurate"</t>
  </si>
  <si>
    <t>agcnorm</t>
  </si>
  <si>
    <t>https://opencores.org/project,agcnorm</t>
  </si>
  <si>
    <t>Dave Roberts</t>
  </si>
  <si>
    <t>spartan-3a-5</t>
  </si>
  <si>
    <t>AGC</t>
  </si>
  <si>
    <t>72K</t>
  </si>
  <si>
    <t>http://klabs.org/history/ech/agc_schematics</t>
  </si>
  <si>
    <t>Apollo Guidance Computer via 3-input NOR gate emulation</t>
  </si>
  <si>
    <t>ahmes</t>
  </si>
  <si>
    <t>https://github.com/fabiopjve/VHDL</t>
  </si>
  <si>
    <t>Fabio Pereira</t>
  </si>
  <si>
    <t>http://embeddedsystems.io/ahmes-a-simple-8-bit-cpu-in-vhdl/</t>
  </si>
  <si>
    <t>bare CPU with no RAM</t>
  </si>
  <si>
    <t>aizup/aizup_mica</t>
  </si>
  <si>
    <t>instruct1.cit.cornell.edu/Courses/ee475/</t>
  </si>
  <si>
    <t>Yamin Li, Wanming Chu</t>
  </si>
  <si>
    <t>used in Cornell EE475 course</t>
  </si>
  <si>
    <t>MIPS/inst reduced due to few inst</t>
  </si>
  <si>
    <t>aizup/aizup_overlap</t>
  </si>
  <si>
    <t>aizup/aizup_pipe</t>
  </si>
  <si>
    <t>aizup/aizup_serial</t>
  </si>
  <si>
    <t>altium/TSK165x</t>
  </si>
  <si>
    <t>http://techdocs.altium.com/display/FPGA/TSK165x+RISC+MCU</t>
  </si>
  <si>
    <t>proprietary</t>
  </si>
  <si>
    <t>Altium</t>
  </si>
  <si>
    <t>PIC16</t>
  </si>
  <si>
    <t>spartan-3-5</t>
  </si>
  <si>
    <t>CR0140.pdf, CR0114.pdf</t>
  </si>
  <si>
    <t>frozen, asm, C, C++, schem, VHDL &amp; Verilog</t>
  </si>
  <si>
    <t>default clock speed is 50MHz</t>
  </si>
  <si>
    <t>W</t>
  </si>
  <si>
    <t>altium/TSK3000A</t>
  </si>
  <si>
    <t>http://techdocs.altium.com/display/FPGA/TSK3000A</t>
  </si>
  <si>
    <t>CR0140.pdf, http://techdocs.altium.com/display/ADRR/TSK3000A</t>
  </si>
  <si>
    <t>default clock: 50MHz, opt mult/div</t>
  </si>
  <si>
    <t>altium/TSK51A</t>
  </si>
  <si>
    <t>http://techdocs.altium.com/display/FPGA/TSK51x+MCU</t>
  </si>
  <si>
    <t>CR0140.pdf, CR0115.pdf</t>
  </si>
  <si>
    <t>altium/TSK80x</t>
  </si>
  <si>
    <t>http://techdocs.altium.com/display/FPGA/TSK80x+MCU</t>
  </si>
  <si>
    <t>Z80</t>
  </si>
  <si>
    <t>CR0140.pdf, CR0117.pdf</t>
  </si>
  <si>
    <t>altor32</t>
  </si>
  <si>
    <t>https://opencores.org/project,altor32</t>
  </si>
  <si>
    <t>Ultra Embedded</t>
  </si>
  <si>
    <t>OpenRISC</t>
  </si>
  <si>
    <t>https://openrisc.io/</t>
  </si>
  <si>
    <t>simplified OpenRISC 1000</t>
  </si>
  <si>
    <t>xilinx S3 primitives</t>
  </si>
  <si>
    <t>altor32_lite</t>
  </si>
  <si>
    <t>simplified OpenRISC 1000, no pipeline</t>
  </si>
  <si>
    <t>alwcpu</t>
  </si>
  <si>
    <t>https://opencores.org/project,alwcpu</t>
  </si>
  <si>
    <t>Andreas Hilvarsson</t>
  </si>
  <si>
    <t>some</t>
  </si>
  <si>
    <t>lightweight CPU</t>
  </si>
  <si>
    <t>maximal features</t>
  </si>
  <si>
    <t>am9080</t>
  </si>
  <si>
    <t>https://opencores.org/project,am9080_cpu_based_on_microcoded_am29xx_bit-slices</t>
  </si>
  <si>
    <t>Moshe Shavit</t>
  </si>
  <si>
    <t>hung in synthesis</t>
  </si>
  <si>
    <t>https://en.wikichip.org/w/images/7/76/An_Emulation_of_the_Am9080A.pdf</t>
  </si>
  <si>
    <t>emulation of AM9080 using bit-slice &amp; TTL</t>
  </si>
  <si>
    <t>has VHDL for AMD bit-slice chips</t>
  </si>
  <si>
    <t>sys9080</t>
  </si>
  <si>
    <t>amber</t>
  </si>
  <si>
    <t>https://opencores.org/project,amber</t>
  </si>
  <si>
    <t>Conor Santifort</t>
  </si>
  <si>
    <t>ARM7</t>
  </si>
  <si>
    <t>a23_core</t>
  </si>
  <si>
    <t>https://en.wikipedia.org/wiki/Amber_(processor_core)</t>
  </si>
  <si>
    <t>no MMU, shared cache</t>
  </si>
  <si>
    <t>a25_core</t>
  </si>
  <si>
    <t>no MMU</t>
  </si>
  <si>
    <t>v18.2</t>
  </si>
  <si>
    <t>2048 LUTs used as single port RAM</t>
  </si>
  <si>
    <t>amic-0</t>
  </si>
  <si>
    <t>https://github.com/albmoriconi/amic-0</t>
  </si>
  <si>
    <t>Alberto Moriconi</t>
  </si>
  <si>
    <t>stack</t>
  </si>
  <si>
    <t>https://en.wikipedia.org/wiki/MIC-1</t>
  </si>
  <si>
    <t>based on mic-1 by Andrew Tanenbaum</t>
  </si>
  <si>
    <t>uCode, usually Java virtual machine</t>
  </si>
  <si>
    <t>an-noc-mpsoc</t>
  </si>
  <si>
    <t>https://opencores.org/project,an-fpga-implementation-of-low-latency-noc-based-mpsoc</t>
  </si>
  <si>
    <t>mature</t>
  </si>
  <si>
    <t>Alireza Monemi</t>
  </si>
  <si>
    <t>aeMB_top</t>
  </si>
  <si>
    <t>choice of lm32, aeMB, mor1kx or or1200 uPs</t>
  </si>
  <si>
    <t>full system has network of cores</t>
  </si>
  <si>
    <t>i14.7</t>
  </si>
  <si>
    <t>any-1</t>
  </si>
  <si>
    <t>https://github.com/robfinch/ANY-1</t>
  </si>
  <si>
    <t>defined</t>
  </si>
  <si>
    <t>Robert Finch</t>
  </si>
  <si>
    <t>any1base</t>
  </si>
  <si>
    <t>http://anycpu.org/forum/viewtopic.php?f=23&amp;t=815</t>
  </si>
  <si>
    <t>Cray-1 like with full set of vector instructions</t>
  </si>
  <si>
    <t>three versions with different ISAs, inst sz, reg sz</t>
  </si>
  <si>
    <t>ao486</t>
  </si>
  <si>
    <t>https://opencores.org/project,ao486</t>
  </si>
  <si>
    <t>Aleksander Osman</t>
  </si>
  <si>
    <t>x86</t>
  </si>
  <si>
    <t>altera avalon IO bus</t>
  </si>
  <si>
    <t>https://github.com/alfikpl/ao486</t>
  </si>
  <si>
    <t>complete 486, SoC configuration</t>
  </si>
  <si>
    <t>non-SoC, no MMU, not superscalar</t>
  </si>
  <si>
    <t>cyclone-4-7</t>
  </si>
  <si>
    <t>https://www.stuffedcow.net/files/henry-thesis-phd.pdf</t>
  </si>
  <si>
    <t>Henry Wong thesis at U.Toronto, also youtube</t>
  </si>
  <si>
    <t>ao486_mister</t>
  </si>
  <si>
    <t>https://github.com/MiSTer-devel/ao486_MiSTer</t>
  </si>
  <si>
    <t>Sorgelig</t>
  </si>
  <si>
    <t>mister version of ao486: reworked with many new features and performance added</t>
  </si>
  <si>
    <t>ao68000</t>
  </si>
  <si>
    <t>https://opencores.org/project,ao68000</t>
  </si>
  <si>
    <t>uses microcode, instruction prefetch buffer</t>
  </si>
  <si>
    <t>aoocs</t>
  </si>
  <si>
    <t>https://github.com/alfikpl/aoOCS</t>
  </si>
  <si>
    <t>cyclone-2</t>
  </si>
  <si>
    <t>q10.1</t>
  </si>
  <si>
    <t>aoOCS</t>
  </si>
  <si>
    <t>uses ao68000 core, Amiga chip set emulation (blitter, copper), Minimig alternative</t>
  </si>
  <si>
    <t>Wishbone Amiga OCS SoC</t>
  </si>
  <si>
    <t>altera pimitives</t>
  </si>
  <si>
    <t>cyclone-10</t>
  </si>
  <si>
    <t>aor3000</t>
  </si>
  <si>
    <t>https://opencores.org/project,aor3000</t>
  </si>
  <si>
    <t>high FF count</t>
  </si>
  <si>
    <t>aoR3000</t>
  </si>
  <si>
    <t>MIPS R3000A compatible, has MMU</t>
  </si>
  <si>
    <t>moved declarations forward</t>
  </si>
  <si>
    <t>apollo_68080</t>
  </si>
  <si>
    <t>http://www.apollo-core.com/index.htm</t>
  </si>
  <si>
    <t>Gunnar von Boehn</t>
  </si>
  <si>
    <t>cyclone-V</t>
  </si>
  <si>
    <t>http://www.apollo-accelerators.com/</t>
  </si>
  <si>
    <t>sells Amiga card, "68080" with 64-bit instructions</t>
  </si>
  <si>
    <t>claims very fast FPGA versions</t>
  </si>
  <si>
    <t>apple2fpga</t>
  </si>
  <si>
    <t>http://www.cs.columbia.edu/~sedwards/apple2fpga/</t>
  </si>
  <si>
    <t>Stephen A Edwards</t>
  </si>
  <si>
    <t>de2_top</t>
  </si>
  <si>
    <t>emulation of Apple II computer</t>
  </si>
  <si>
    <t>replaced Altera PLL with stub</t>
  </si>
  <si>
    <t>unconstrained clocks</t>
  </si>
  <si>
    <t>aquarius</t>
  </si>
  <si>
    <t>https://opencores.org/project,aquarius</t>
  </si>
  <si>
    <t>Thorn Aitch</t>
  </si>
  <si>
    <t>SuperH-2</t>
  </si>
  <si>
    <t>http://0pf.org/j-core.html</t>
  </si>
  <si>
    <t>clone of Hitachi SH-2</t>
  </si>
  <si>
    <t>project seems to have stalled</t>
  </si>
  <si>
    <t>ARC</t>
  </si>
  <si>
    <t>https://www.synopsys.com/designware-ip/processor-solutions/arc-processors.html</t>
  </si>
  <si>
    <t>Synopsys</t>
  </si>
  <si>
    <t>porprietary</t>
  </si>
  <si>
    <t>https://www.synopsys.com/dw/ipdir.php?ds=arc_em_starter_kit</t>
  </si>
  <si>
    <t>several families each with options</t>
  </si>
  <si>
    <t>for ASIC use, FPGA versions avail</t>
  </si>
  <si>
    <t>ARM_Cortex_A53</t>
  </si>
  <si>
    <t>https://developer.arm.com/products/processors/cortex-a/cortex-a53</t>
  </si>
  <si>
    <t>ASIC</t>
  </si>
  <si>
    <t>ARM</t>
  </si>
  <si>
    <t>ARM A53</t>
  </si>
  <si>
    <t>asic</t>
  </si>
  <si>
    <t>Xilinx</t>
  </si>
  <si>
    <t>https://en.wikipedia.org/wiki/ARM_Cortex-A53</t>
  </si>
  <si>
    <t>uses pro-rated LC area</t>
  </si>
  <si>
    <t>dual issue, includes fltg-pt &amp; MMU &amp; caches</t>
  </si>
  <si>
    <t>ARM_Cortex_A9</t>
  </si>
  <si>
    <t>https://developer.arm.com/products/processors/cortex-a/cortex-a9</t>
  </si>
  <si>
    <t>ARM A9</t>
  </si>
  <si>
    <t>arria V</t>
  </si>
  <si>
    <t>altera</t>
  </si>
  <si>
    <t>https://en.wikipedia.org/wiki/ARM_Cortex-A9</t>
  </si>
  <si>
    <t>ARM_Cortex_M1</t>
  </si>
  <si>
    <t>https://www.arm.com/resources/designstart/designstart-fpga</t>
  </si>
  <si>
    <t>ARM M1</t>
  </si>
  <si>
    <t>encrypted</t>
  </si>
  <si>
    <t>https://www.arm.com/resources/designstart/designstart-pro</t>
  </si>
  <si>
    <t>free use on Xilinx Vivado, encrypted RTL, uses Digilent A7 or S7 board, AIX bus interface</t>
  </si>
  <si>
    <t>http://www.arm.com/products/processors/cortex-m/cortex-m1.php</t>
  </si>
  <si>
    <t>virtex-5</t>
  </si>
  <si>
    <t>65nm</t>
  </si>
  <si>
    <t>AIX</t>
  </si>
  <si>
    <t>https://en.wikipedia.org/wiki/ARM_Cortex-M</t>
  </si>
  <si>
    <t>ARM Cortex M0, M1 &amp; M3 avail for FPGAs</t>
  </si>
  <si>
    <t>see xilinx  Xcell64</t>
  </si>
  <si>
    <t>ARM_Cortex_R5</t>
  </si>
  <si>
    <t>https://developer.arm.com/products/processors/cortex-r/cortex-r5</t>
  </si>
  <si>
    <t>ARM R5</t>
  </si>
  <si>
    <t>https://en.wikipedia.org/wiki/ARM_Cortex-R</t>
  </si>
  <si>
    <t>real-time interrupt handling</t>
  </si>
  <si>
    <t>S</t>
  </si>
  <si>
    <t>arm_harris</t>
  </si>
  <si>
    <t>http://booksite.elsevier.com/9780128000564/</t>
  </si>
  <si>
    <t>David Harris</t>
  </si>
  <si>
    <t>arm_single</t>
  </si>
  <si>
    <t>https://booksite.elsevier.com/9780128000564/</t>
  </si>
  <si>
    <t>courseware to go with book</t>
  </si>
  <si>
    <t>both VHDL &amp; System Verilog</t>
  </si>
  <si>
    <t>only a few op-codes</t>
  </si>
  <si>
    <t>also has book figures &amp; course slides</t>
  </si>
  <si>
    <t>arm_cpu_ddca</t>
  </si>
  <si>
    <t>https://github.com/nguyenevan42/arm_cpu_ddca</t>
  </si>
  <si>
    <t>Evan Nguyen</t>
  </si>
  <si>
    <t>arm</t>
  </si>
  <si>
    <t>LUT RAM for inst &amp; data mem</t>
  </si>
  <si>
    <t>from "Digital design and computer architecture: ARM edition"</t>
  </si>
  <si>
    <t>single cycle, empty synthesis</t>
  </si>
  <si>
    <t>arm_rusian</t>
  </si>
  <si>
    <t>https://github.com/0xD503/ARM-Single-Cycle-Processor</t>
  </si>
  <si>
    <t>ruslan</t>
  </si>
  <si>
    <t>ARM_Pipelined_CPU</t>
  </si>
  <si>
    <t>incomplete RTL, prob 4 student exercise</t>
  </si>
  <si>
    <t>ARM_MultiCycle_CPU</t>
  </si>
  <si>
    <t>single cycle,</t>
  </si>
  <si>
    <t>ARM_SingleCycle_SoC</t>
  </si>
  <si>
    <t>multi-cycle</t>
  </si>
  <si>
    <t>arm4u</t>
  </si>
  <si>
    <t>https://opencores.org/projects/arm4u</t>
  </si>
  <si>
    <t>Jonathan Masur</t>
  </si>
  <si>
    <t>altera primitives</t>
  </si>
  <si>
    <t>ARMv3 ISA, clones early ARM processors in functionality</t>
  </si>
  <si>
    <t>arm9-soft-cpu</t>
  </si>
  <si>
    <t>https://github.com/risclite/ARM9-compatible-soft-CPU-core</t>
  </si>
  <si>
    <t>Li Xinbing</t>
  </si>
  <si>
    <t>ARM9</t>
  </si>
  <si>
    <t>risclite_mx</t>
  </si>
  <si>
    <t>ARMv4-compatible CPU core</t>
  </si>
  <si>
    <t>no mult, interrupts or reg banks</t>
  </si>
  <si>
    <t>risclite_mx_mult</t>
  </si>
  <si>
    <t>no interrupts or reg banks</t>
  </si>
  <si>
    <t>arm9_compatiable_code</t>
  </si>
  <si>
    <t>Dhrystone value: 1.2 DMIPS/MHz</t>
  </si>
  <si>
    <t>armv4_uarch</t>
  </si>
  <si>
    <t>https://github.com/grantwilk/ce1921_armv4_microarchitecture</t>
  </si>
  <si>
    <t>Grant Wilk</t>
  </si>
  <si>
    <t>https://grantwilk.com/portfolio/armv4-microarchitecture/</t>
  </si>
  <si>
    <t>custom uarch for the ARMv4 ISA on Intel MAX10</t>
  </si>
  <si>
    <t>course work, Quartus project</t>
  </si>
  <si>
    <t>max10</t>
  </si>
  <si>
    <t>course work, top level is schematic</t>
  </si>
  <si>
    <t>artemis</t>
  </si>
  <si>
    <t>https://github.com/solderneer/artemis</t>
  </si>
  <si>
    <t>Sudharshan Sundaramahalingam</t>
  </si>
  <si>
    <t>incomplete source code</t>
  </si>
  <si>
    <t>main_test</t>
  </si>
  <si>
    <t>https://www.youtube.com/watch?v=TKS1Oa7mIaM</t>
  </si>
  <si>
    <t>simple, educational uP with decent video</t>
  </si>
  <si>
    <t>vivado project</t>
  </si>
  <si>
    <t>asip38</t>
  </si>
  <si>
    <t>https://aaltodoc.aalto.fi/bitstream/handle/123456789/42790/master_Isola_Lauri_2020.pdf?isAllowed=y&amp;sequence=1</t>
  </si>
  <si>
    <t>Lauri Isola</t>
  </si>
  <si>
    <t>xilinx IP</t>
  </si>
  <si>
    <t>v22.2</t>
  </si>
  <si>
    <t>http://www.kolumbus.fi/~w130412/asip38/</t>
  </si>
  <si>
    <t>Application-Specific Instruction set Processor, masters thesis</t>
  </si>
  <si>
    <t>missing prog &amp; data mem, missing mult</t>
  </si>
  <si>
    <t>aspida</t>
  </si>
  <si>
    <t>https://opencores.org/project,aspida</t>
  </si>
  <si>
    <t>Sotiriou</t>
  </si>
  <si>
    <t>DLX</t>
  </si>
  <si>
    <t>dated xilinx primitives</t>
  </si>
  <si>
    <t>DLX_top</t>
  </si>
  <si>
    <t>compiled sync version</t>
  </si>
  <si>
    <t>atlas_2K</t>
  </si>
  <si>
    <t>https://opencores.org/project,atlas_core</t>
  </si>
  <si>
    <t>Stephan Nolting</t>
  </si>
  <si>
    <t>ATLAS_2K_BASE_TOP</t>
  </si>
  <si>
    <t>ARM thumb like inst set</t>
  </si>
  <si>
    <t>has MMU &amp;  full SOC features</t>
  </si>
  <si>
    <t>atlas_core</t>
  </si>
  <si>
    <t>ATLAS_CPU</t>
  </si>
  <si>
    <t>non-MMU version</t>
  </si>
  <si>
    <t>v14.1</t>
  </si>
  <si>
    <t>atmega8_pong_vga</t>
  </si>
  <si>
    <t>https://fr.wikiversity.org/wiki/Very_High_Speed_Integrated_Circuit_Hardware_Description_Language/Embarquer_un_Atmel_ATMega8</t>
  </si>
  <si>
    <t>Juergen Sauermann</t>
  </si>
  <si>
    <t>AVR</t>
  </si>
  <si>
    <t>clock divider bypassed, spartan3 primitives</t>
  </si>
  <si>
    <t>avr_fpga_Spartan3</t>
  </si>
  <si>
    <t>several projects using avr core</t>
  </si>
  <si>
    <t>uses Sauermann core</t>
  </si>
  <si>
    <t>pacman_Mega16_Top</t>
  </si>
  <si>
    <t>uses Sauermann atmega16 core</t>
  </si>
  <si>
    <t>attiny_atmega_xmega_core</t>
  </si>
  <si>
    <t>https://opencores.org/projects/attiny_atmega_xmega_core</t>
  </si>
  <si>
    <t>Gheorghiu Iulian</t>
  </si>
  <si>
    <t>mega_core</t>
  </si>
  <si>
    <t>128K</t>
  </si>
  <si>
    <t>https://git.morgothdisk.com/VERILOG/VERILOG-XMEGA-CORE-XILINX</t>
  </si>
  <si>
    <t>configurable AVR processor w/8 configurations</t>
  </si>
  <si>
    <t>avr_core</t>
  </si>
  <si>
    <t>https://opencores.org/project,avr_core</t>
  </si>
  <si>
    <t>Rusian Lepetenok</t>
  </si>
  <si>
    <t>VHDL core also</t>
  </si>
  <si>
    <t>avr_fpga</t>
  </si>
  <si>
    <t>https://opencores.org/usercontent,doc,1262702554</t>
  </si>
  <si>
    <t>cpu_core</t>
  </si>
  <si>
    <t>extended lecture on FPGA uP design</t>
  </si>
  <si>
    <t xml:space="preserve">missing module in atmega8_pong_vga </t>
  </si>
  <si>
    <t>avr_hp</t>
  </si>
  <si>
    <t>https://opencores.org/project,avr_hp</t>
  </si>
  <si>
    <t>Strauch Tobias</t>
  </si>
  <si>
    <t>2 slot barrel</t>
  </si>
  <si>
    <t>avr_core_cm2_top</t>
  </si>
  <si>
    <t>hyper pipelined (eg barrel) AVR</t>
  </si>
  <si>
    <t>avr8</t>
  </si>
  <si>
    <t>https://opencores.org/project,avr8</t>
  </si>
  <si>
    <t>Nick Kovach</t>
  </si>
  <si>
    <t>rAVR</t>
  </si>
  <si>
    <t>Reduced AVR Core for CPLD</t>
  </si>
  <si>
    <t>not a full clone, doc is opencores page</t>
  </si>
  <si>
    <t>avr-cpu</t>
  </si>
  <si>
    <t>https://github.com/redisun/AVR-CPU-Design-in-VHDL</t>
  </si>
  <si>
    <t>Sung Hoon Choi</t>
  </si>
  <si>
    <t>vhdl 2008 usage</t>
  </si>
  <si>
    <t>avr_cpu</t>
  </si>
  <si>
    <t>avrtinyx61core</t>
  </si>
  <si>
    <t>https://opencores.org/project,avrtinyx61core</t>
  </si>
  <si>
    <t>mcu_core</t>
  </si>
  <si>
    <t>ax8</t>
  </si>
  <si>
    <t>Daniel Wallner</t>
  </si>
  <si>
    <t>spartan-6-3</t>
  </si>
  <si>
    <t>missing ROM BB</t>
  </si>
  <si>
    <t>A90S1200</t>
  </si>
  <si>
    <t>both A90S1200 &amp; A90S2313</t>
  </si>
  <si>
    <t>inserted fake inst ROM</t>
  </si>
  <si>
    <t>a-z80</t>
  </si>
  <si>
    <t>Goran Devic</t>
  </si>
  <si>
    <t>spartan-6</t>
  </si>
  <si>
    <t>z80_top_direct_n</t>
  </si>
  <si>
    <t>https://github.com/gdevic/A-Z80</t>
  </si>
  <si>
    <t>gate level reverse eng'd Z80</t>
  </si>
  <si>
    <t>Complete implementation of a Sinclair ZX Spectrum</t>
  </si>
  <si>
    <t>timing loop found</t>
  </si>
  <si>
    <t>q11.1sp2</t>
  </si>
  <si>
    <t>b16</t>
  </si>
  <si>
    <t>www.bernd-paysan.de/b16.html</t>
  </si>
  <si>
    <t>Bernd Paysan</t>
  </si>
  <si>
    <t>b16-small</t>
  </si>
  <si>
    <t>https://github.com/forthy42/b16-small</t>
  </si>
  <si>
    <t>two versions: one/15 source files, derived from c18</t>
  </si>
  <si>
    <t>https://github.com/forthy42/b16</t>
  </si>
  <si>
    <t>babyrisc</t>
  </si>
  <si>
    <t>http://www.sandpipers.com/cpuclass/files.html</t>
  </si>
  <si>
    <t>John Rible</t>
  </si>
  <si>
    <t>qs5_mix</t>
  </si>
  <si>
    <t>http://www.sandpipers.com/cpuclass1.html</t>
  </si>
  <si>
    <t>part of a three class course</t>
  </si>
  <si>
    <t>memory rd/wt &amp; ALU per clock</t>
  </si>
  <si>
    <t>basic-cpu</t>
  </si>
  <si>
    <t>https://embeddedmicro.com/blogs/tutorials/basic-cpu</t>
  </si>
  <si>
    <t>Justin Rajewski</t>
  </si>
  <si>
    <t>syntax errors</t>
  </si>
  <si>
    <t>16 inst, scrapped web page, 98 lines of verilog, no call/rtn, bare core, excellent example</t>
  </si>
  <si>
    <t>basic-simd-up</t>
  </si>
  <si>
    <t>https://github.com/zslwyuan/Basic-SIMD-Processor-Verilog-Tutorial</t>
  </si>
  <si>
    <t>Tingyuan Liang</t>
  </si>
  <si>
    <t>cputop</t>
  </si>
  <si>
    <t>simple SIMD processor in Verilog</t>
  </si>
  <si>
    <t>compiled via Cadence to ASIC layout</t>
  </si>
  <si>
    <t>bc6502</t>
  </si>
  <si>
    <t>http://finitron.ca/Projects/Prj6502/bc6502_page.html</t>
  </si>
  <si>
    <t>bare source</t>
  </si>
  <si>
    <t>ben_eater_8bit</t>
  </si>
  <si>
    <t>https://github.com/hneemann/Digital/files/7389628/Ben_Eater_8_Bit_PC.zip</t>
  </si>
  <si>
    <t>Paul Kappmeyer</t>
  </si>
  <si>
    <t>https://github.com/hneemann/Digital/discussions/869</t>
  </si>
  <si>
    <t>Digital schematic, Ben Eater uP</t>
  </si>
  <si>
    <t>ben_eater_up</t>
  </si>
  <si>
    <t>https://github.com/ajithcodesit/8-bit_fpga_cpu</t>
  </si>
  <si>
    <t>Ajith Thomas</t>
  </si>
  <si>
    <t>test_cpu</t>
  </si>
  <si>
    <t>https://eater.net/8bit/</t>
  </si>
  <si>
    <t>based on Ben Eater's tutorial on building an 8-Bit breadboard computer</t>
  </si>
  <si>
    <t>https://github.com/hsnaves/ben_eater_computer</t>
  </si>
  <si>
    <t>Humberto Silva Naves</t>
  </si>
  <si>
    <t>computer</t>
  </si>
  <si>
    <t>Ben Eater's 8-bit breadboard computer</t>
  </si>
  <si>
    <t>microcode?</t>
  </si>
  <si>
    <t>https://github.com/XarkLabs/BenEaterVHDL</t>
  </si>
  <si>
    <t>Ken Jordan</t>
  </si>
  <si>
    <t>system</t>
  </si>
  <si>
    <t>https://github.com/JetStarBlues/BenEater_CPU</t>
  </si>
  <si>
    <t>XarkLabs</t>
  </si>
  <si>
    <t>beri</t>
  </si>
  <si>
    <t>https://www.cl.cam.ac.uk/research/security/ctsrd/beri/</t>
  </si>
  <si>
    <t>Gregory Chadwick</t>
  </si>
  <si>
    <t>bluespec verilog</t>
  </si>
  <si>
    <t>mipstop</t>
  </si>
  <si>
    <t>https://github.com/CTSRD-CHERI/beri</t>
  </si>
  <si>
    <t>Bluespec Extensible RISC Implementation (BERI), 64-bit RISC instruction set</t>
  </si>
  <si>
    <t>CHERI (Capability Hardware Enhanced RISC Instructions)</t>
  </si>
  <si>
    <t>bfcpu</t>
  </si>
  <si>
    <t>http://www.clifford.at/bfcpu/bfcpu.html</t>
  </si>
  <si>
    <t>Clifford Wolf</t>
  </si>
  <si>
    <t>Turing</t>
  </si>
  <si>
    <t>cw6671</t>
  </si>
  <si>
    <t>https://en.wikipedia.org/wiki/Brainfuck</t>
  </si>
  <si>
    <t>no accum, data pointer and bracketed instructions</t>
  </si>
  <si>
    <t>internal 1-byte data cache doubles performance</t>
  </si>
  <si>
    <t>cw6670</t>
  </si>
  <si>
    <t>first implementation, no data cache</t>
  </si>
  <si>
    <t>current version &amp; earlier version</t>
  </si>
  <si>
    <t>bit-serial</t>
  </si>
  <si>
    <t>https://github.com/howerj/bit-serial</t>
  </si>
  <si>
    <t>Richard Howe</t>
  </si>
  <si>
    <t>errors init bkRAM</t>
  </si>
  <si>
    <t>bit serial, 16-bit uP, very simple</t>
  </si>
  <si>
    <t>supports Forth</t>
  </si>
  <si>
    <t>bjx1</t>
  </si>
  <si>
    <t>https://github.com/cr88192/bgbtech_bjx1core</t>
  </si>
  <si>
    <t>Brendan Bohannon</t>
  </si>
  <si>
    <t>exunit</t>
  </si>
  <si>
    <t>128-bit memory path</t>
  </si>
  <si>
    <t>based on SH-4, work suspended</t>
  </si>
  <si>
    <t>blue</t>
  </si>
  <si>
    <t>https://opencores.org/project,blue</t>
  </si>
  <si>
    <t>Al Williams</t>
  </si>
  <si>
    <t>removed clock constraint</t>
  </si>
  <si>
    <t>topbox</t>
  </si>
  <si>
    <t>web</t>
  </si>
  <si>
    <t>derived from Caxton Foster's Blue</t>
  </si>
  <si>
    <t>http://www.youtube.com/watch?v=dt4zezZP8w8</t>
  </si>
  <si>
    <t>blue_fpga</t>
  </si>
  <si>
    <t>https://github.com/Gecko05/BlueFPGA</t>
  </si>
  <si>
    <t>Jaime Centeno</t>
  </si>
  <si>
    <t>gate level png's, simulator exe</t>
  </si>
  <si>
    <t>bobcat</t>
  </si>
  <si>
    <t>Stan Drey</t>
  </si>
  <si>
    <t>DSP</t>
  </si>
  <si>
    <t>bobcat_core</t>
  </si>
  <si>
    <t>dead web links</t>
  </si>
  <si>
    <t>brainfuckcpu</t>
  </si>
  <si>
    <t>https://opencores.org/project,brainfuckcpu</t>
  </si>
  <si>
    <t>Aleksander Kaminski</t>
  </si>
  <si>
    <t>mem</t>
  </si>
  <si>
    <t>brainfuck_cpu</t>
  </si>
  <si>
    <t>Touring machine like, 2ndary link is another implementation</t>
  </si>
  <si>
    <t>adj prog &amp; data mem size, terrible name</t>
  </si>
  <si>
    <t>bst-cpu</t>
  </si>
  <si>
    <t>https://github.com/mycspring/fpga</t>
  </si>
  <si>
    <t>Yichun Ma</t>
  </si>
  <si>
    <t>sc_computer</t>
  </si>
  <si>
    <t>learning, pipeline uP</t>
  </si>
  <si>
    <t>learning, single cycle uP</t>
  </si>
  <si>
    <t>btsr1arch</t>
  </si>
  <si>
    <t>https://github.com/cr88192/bgbtech_btsr1arch</t>
  </si>
  <si>
    <t>CISC</t>
  </si>
  <si>
    <t>bjx2</t>
  </si>
  <si>
    <t>256T</t>
  </si>
  <si>
    <t>https://www.youtube.com/watch?v=xONHt7rgJk4</t>
  </si>
  <si>
    <t>64-bit regs, 16x inst, 48-bit VM</t>
  </si>
  <si>
    <t>BJX2 is superset of BtSR1, 4 data sizes</t>
  </si>
  <si>
    <t>bsrexunit</t>
  </si>
  <si>
    <t>is BtSR1, msp430 like, fltg-pt defined</t>
  </si>
  <si>
    <t>3 data sizes, no (R++) or (--R) modes</t>
  </si>
  <si>
    <t>bugs18</t>
  </si>
  <si>
    <t>https://drive.google.com/file/d/1cWZmDik5PlWaEd-srekTiF51chDR8b7_/view</t>
  </si>
  <si>
    <t>Myron Plichota</t>
  </si>
  <si>
    <t>spartan-7</t>
  </si>
  <si>
    <t>Bugs18_Soc</t>
  </si>
  <si>
    <t>Four bit op-codes, Python assembler &amp; aps</t>
  </si>
  <si>
    <t>full set of RTL SOC devices</t>
  </si>
  <si>
    <t>bytemachine</t>
  </si>
  <si>
    <t>https://github.com/c0pperdragon/ByteMachine</t>
  </si>
  <si>
    <t>c0pperdragon</t>
  </si>
  <si>
    <t>top is Altera schematic</t>
  </si>
  <si>
    <t>results are for 2016 bare core</t>
  </si>
  <si>
    <t>c16</t>
  </si>
  <si>
    <t>https://opencores.org/project,c16</t>
  </si>
  <si>
    <t>Jsauermann</t>
  </si>
  <si>
    <t>Board_cpu</t>
  </si>
  <si>
    <t>min</t>
  </si>
  <si>
    <t>8080 derivative, optional UART, 8-bit memory port</t>
  </si>
  <si>
    <t>xilinx 4K RAM primitives</t>
  </si>
  <si>
    <t>c16too</t>
  </si>
  <si>
    <t>https://www.scribd.com/document/98709635/c16-Cpu-Reference-Manual</t>
  </si>
  <si>
    <t>Cole Design and Development</t>
  </si>
  <si>
    <t>core</t>
  </si>
  <si>
    <t>coledd.com/electronics/cpu/</t>
  </si>
  <si>
    <t>graphics capability</t>
  </si>
  <si>
    <t>clock/2 and six phases</t>
  </si>
  <si>
    <t>c2650_mister</t>
  </si>
  <si>
    <t>https://github.com/Grabulosaure/C2650_MiSTer</t>
  </si>
  <si>
    <t>Grabulosaure</t>
  </si>
  <si>
    <t>c2650</t>
  </si>
  <si>
    <t>vhdl &amp; Verilog</t>
  </si>
  <si>
    <t>sys_top</t>
  </si>
  <si>
    <t>32K</t>
  </si>
  <si>
    <t>https://en.wikipedia.org/wiki/Signetics_2650</t>
  </si>
  <si>
    <t>clone of Signetics 2650 uP</t>
  </si>
  <si>
    <t>based on the IBM 1130, Altera project &amp; PLL</t>
  </si>
  <si>
    <t>c88</t>
  </si>
  <si>
    <t>https://github.com/danieljabailey/C88</t>
  </si>
  <si>
    <t>Daniiel Bailey</t>
  </si>
  <si>
    <t>C88</t>
  </si>
  <si>
    <t>https://www.youtube.com/watch?v=gEmTaKU6ufY</t>
  </si>
  <si>
    <t>only 8 memory locations</t>
  </si>
  <si>
    <t>used 3658 Dff, doesn't infer block or LUT RAM</t>
  </si>
  <si>
    <t>Dff gen =3785</t>
  </si>
  <si>
    <t>used 3785 Dff, doesn't infer block or LUT RAM</t>
  </si>
  <si>
    <t>cardiac</t>
  </si>
  <si>
    <t>https://opencores.org/project,vtach</t>
  </si>
  <si>
    <t>spartan-3-4</t>
  </si>
  <si>
    <t>vtach</t>
  </si>
  <si>
    <t>https://www.cs.drexel.edu/~bls96/museum/cardiac.html</t>
  </si>
  <si>
    <t>CARDboard Illustrative Aid to Computation</t>
  </si>
  <si>
    <t>3 digit BCD arithmetic</t>
  </si>
  <si>
    <t>cast_8051</t>
  </si>
  <si>
    <t>http://www.cast-inc.com/ip-cores/8051s/l8051xc1/index.html</t>
  </si>
  <si>
    <t>CAST Inc</t>
  </si>
  <si>
    <t>virtex-6</t>
  </si>
  <si>
    <t>820 slices</t>
  </si>
  <si>
    <t>http://www.cast-inc.com/</t>
  </si>
  <si>
    <t>Cast has uP related IP</t>
  </si>
  <si>
    <t>several versions, FPGA kits</t>
  </si>
  <si>
    <t>cast_ba22</t>
  </si>
  <si>
    <t>http://www.cast-inc.com/ip-cores/processors32bit/index.html</t>
  </si>
  <si>
    <t>cbox16</t>
  </si>
  <si>
    <t>https://github.com/EngineersBox/CBox16-Processor</t>
  </si>
  <si>
    <t>engineersbox</t>
  </si>
  <si>
    <t>spartan7</t>
  </si>
  <si>
    <t>v22.1</t>
  </si>
  <si>
    <t>manual_cpu</t>
  </si>
  <si>
    <t>ARMv7 / MIPS IV hybrid ISA microarchitecture</t>
  </si>
  <si>
    <t>Digital schematic, VHDL &amp; verilog</t>
  </si>
  <si>
    <t>cd16</t>
  </si>
  <si>
    <t>http://anycpu.org/forum/viewtopic.php?f=15&amp;t=254</t>
  </si>
  <si>
    <t>Brad Eckert</t>
  </si>
  <si>
    <t>8M</t>
  </si>
  <si>
    <t>http://web.archive.org/web/20060707045943/http://tinyboot.com/cd16/index.htm</t>
  </si>
  <si>
    <t>Spartan-3 block RAM</t>
  </si>
  <si>
    <t>bare core</t>
  </si>
  <si>
    <t>demosocext</t>
  </si>
  <si>
    <t>includes stack RAMs &amp; some inst RAM</t>
  </si>
  <si>
    <t>cdc160</t>
  </si>
  <si>
    <t>https://github.com/jadelsbach/cdc160</t>
  </si>
  <si>
    <t>jadelsbach</t>
  </si>
  <si>
    <t>scala</t>
  </si>
  <si>
    <t>cf_ssp</t>
  </si>
  <si>
    <t>https://opencores.org/project,cf_ssp</t>
  </si>
  <si>
    <t>Tom Hawkins</t>
  </si>
  <si>
    <t>?</t>
  </si>
  <si>
    <t>confluence</t>
  </si>
  <si>
    <t>confluence to VHDL</t>
  </si>
  <si>
    <t>CF State Space Processor</t>
  </si>
  <si>
    <t>cfm</t>
  </si>
  <si>
    <t>https://github.com/cbiffle/cfm</t>
  </si>
  <si>
    <t>Cliff L. Biffle</t>
  </si>
  <si>
    <t>haskell</t>
  </si>
  <si>
    <t>https://clash-lang.org/</t>
  </si>
  <si>
    <t>Forth-inspired processor targeting the Lattice ICE40</t>
  </si>
  <si>
    <t>alu inst is ucoded, some missing ops</t>
  </si>
  <si>
    <t>chad</t>
  </si>
  <si>
    <t>https://github.com/bradleyeckert/chad</t>
  </si>
  <si>
    <t>XIML</t>
  </si>
  <si>
    <t>mcu_arty</t>
  </si>
  <si>
    <t>verilog, .f &amp;.c code; fpga project files</t>
  </si>
  <si>
    <t>atrix-7-3</t>
  </si>
  <si>
    <t>options file not working</t>
  </si>
  <si>
    <t>mcu</t>
  </si>
  <si>
    <t>min SOC, -3 speed grade</t>
  </si>
  <si>
    <t>max SOC, -3 speed grade</t>
  </si>
  <si>
    <t>atrix-7-1</t>
  </si>
  <si>
    <t>max SOC, -1 speed grad</t>
  </si>
  <si>
    <t>chip8</t>
  </si>
  <si>
    <t>https://bitbucket.org/csoren/fpga-chip8</t>
  </si>
  <si>
    <t>Carsten Elton Sørensen</t>
  </si>
  <si>
    <t>missing modules</t>
  </si>
  <si>
    <t>https://en.wikipedia.org/wiki/CHIP-8</t>
  </si>
  <si>
    <t>Verilog implementation of the SuperChip virtual machine, can run Chip-8 &amp; SuperChip programs</t>
  </si>
  <si>
    <t>https://www.zophar.net/pdroms/chip8/chip-8-games-pack.html</t>
  </si>
  <si>
    <t>classic_HP_calc</t>
  </si>
  <si>
    <t>https://github.com/vhdlnerd/classicHp</t>
  </si>
  <si>
    <t>Brian Nemetz</t>
  </si>
  <si>
    <t>classichp_top</t>
  </si>
  <si>
    <t>processor &amp; ROMs for HP-55, 45 &amp; 35 calculators</t>
  </si>
  <si>
    <t>includes LED display driver &amp; UART, for Papilio One</t>
  </si>
  <si>
    <t>classy_core_17</t>
  </si>
  <si>
    <t>https://github.com/classycodeoss/classy_core_17</t>
  </si>
  <si>
    <t>Andreas Schweizer</t>
  </si>
  <si>
    <t>https://blog.classycode.com/implementing-a-cpu-in-vhdl-part-1-6afd4c1ed491</t>
  </si>
  <si>
    <t>adjuct to some custom logic</t>
  </si>
  <si>
    <t>Implementing a CPU in VHDL parts 1..3</t>
  </si>
  <si>
    <t>cmips</t>
  </si>
  <si>
    <t>https://github.com/rhexsel/cmips</t>
  </si>
  <si>
    <t>Roberto Hexsel</t>
  </si>
  <si>
    <t>http://www.inf.ufpr.br/roberto/cMIPS.html</t>
  </si>
  <si>
    <t>5-stage pipeline, MIPS32r2 core</t>
  </si>
  <si>
    <t>c-nit</t>
  </si>
  <si>
    <t>http://www.c-nit.net</t>
  </si>
  <si>
    <t>Sumit</t>
  </si>
  <si>
    <t>xilinx LUT4 primitives</t>
  </si>
  <si>
    <t>soc</t>
  </si>
  <si>
    <t>RISC with several load/store modes</t>
  </si>
  <si>
    <t>coco3fpga</t>
  </si>
  <si>
    <t>https://github.com/richard42/CoCo3FPGA</t>
  </si>
  <si>
    <t>Gary Becker</t>
  </si>
  <si>
    <t>http://www.davebiz.com/wiki/CoCo3FPGA</t>
  </si>
  <si>
    <t>uses John Kent's 6809 &amp; adds color computer SOC</t>
  </si>
  <si>
    <t>coen_316_cpu</t>
  </si>
  <si>
    <t>https://github.com/monnyy/COEN_316_CPU</t>
  </si>
  <si>
    <t>G.K Yvann Monny</t>
  </si>
  <si>
    <t>does not infer any RAM</t>
  </si>
  <si>
    <t>cpu_dp</t>
  </si>
  <si>
    <t>MIPS based, simulation DO files, I&amp;D caches, not full adr space</t>
  </si>
  <si>
    <t>very small caches do not infer any RAM</t>
  </si>
  <si>
    <t>cole_c16</t>
  </si>
  <si>
    <t>Cole Design &amp; Development</t>
  </si>
  <si>
    <t>(7) clks per inst, complete SOC</t>
  </si>
  <si>
    <t>complete-arm-cpu</t>
  </si>
  <si>
    <t>https://github.com/Vedant2311/Complete-ARM-CPU</t>
  </si>
  <si>
    <t>Vedant Raval</t>
  </si>
  <si>
    <t>main</t>
  </si>
  <si>
    <t>Single-cycle &amp; multi-cycle ARM uP</t>
  </si>
  <si>
    <t>constraint files for Basys3</t>
  </si>
  <si>
    <t>complete_8bit</t>
  </si>
  <si>
    <t>https://www.quora.com/What-do-we-need-to-design-a-simple-8-bit-microcontroller-in-VHDL</t>
  </si>
  <si>
    <t>Van-Lei Le</t>
  </si>
  <si>
    <t>modified memory unit</t>
  </si>
  <si>
    <t>memory_unit uses block RAM, IO ports pruned</t>
  </si>
  <si>
    <t>copro6502</t>
  </si>
  <si>
    <t>https://github.com/hoglet67/CoPro6502</t>
  </si>
  <si>
    <t>David Banks</t>
  </si>
  <si>
    <t>ISE projects for each core</t>
  </si>
  <si>
    <t>VHDL &amp; Verilog</t>
  </si>
  <si>
    <t>https://stardot.org.uk/forums/viewtopic.php?t=8852&amp;f=44</t>
  </si>
  <si>
    <t>65C102, Z80, 80286, 6809, PDP11, ARM2 &amp; 32016 cores selectable by DIP switch on Spartan-2 (GODIL GOP module)</t>
  </si>
  <si>
    <t>copyblaze</t>
  </si>
  <si>
    <t>https://opencores.org/project,copyblaze</t>
  </si>
  <si>
    <t>Abdallah ElIbrahimi</t>
  </si>
  <si>
    <t>picoBlaze</t>
  </si>
  <si>
    <t>missing block ROM</t>
  </si>
  <si>
    <t>cp_copyblaze</t>
  </si>
  <si>
    <t>2K</t>
  </si>
  <si>
    <t>wishbone extras</t>
  </si>
  <si>
    <t>core_arm</t>
  </si>
  <si>
    <t>https://opencores.org/project,core_arm</t>
  </si>
  <si>
    <t>Konrad Eisele</t>
  </si>
  <si>
    <t>arm_proc</t>
  </si>
  <si>
    <t>256M</t>
  </si>
  <si>
    <t>http://cfw.sourceforge.net/build_html/vhdl/index.htm</t>
  </si>
  <si>
    <t>very large project with many unused source files</t>
  </si>
  <si>
    <t>missing files found in sourceforge dir, very little in source code comments</t>
  </si>
  <si>
    <t>cortex_m3</t>
  </si>
  <si>
    <t>http://www.cloudx.cc/</t>
  </si>
  <si>
    <t>Tobias Strauch</t>
  </si>
  <si>
    <t>cortex M3 data sheets</t>
  </si>
  <si>
    <t>claims to be mature</t>
  </si>
  <si>
    <t>various academic papers, several projects</t>
  </si>
  <si>
    <t>cosmac</t>
  </si>
  <si>
    <t>https://github.com/brouhaha/cosmac</t>
  </si>
  <si>
    <t>Eric Smith</t>
  </si>
  <si>
    <t>AKA COSMAC ELF of 1976</t>
  </si>
  <si>
    <t>Fmax is for bare core, runs CamelForth</t>
  </si>
  <si>
    <t>inferred 64Kx8 LUT RAM, modified to block RAM</t>
  </si>
  <si>
    <t>elf</t>
  </si>
  <si>
    <t>uses PIXIE graphics core</t>
  </si>
  <si>
    <t>modified to use block RAM</t>
  </si>
  <si>
    <t>cosmacELF</t>
  </si>
  <si>
    <t>https://hackaday.io/project/169486-fpga-cosmac-elf</t>
  </si>
  <si>
    <t>Winston Lowe</t>
  </si>
  <si>
    <t>toplevel</t>
  </si>
  <si>
    <t>instructions on using Scala</t>
  </si>
  <si>
    <t>cowgirl</t>
  </si>
  <si>
    <t>https://opencores.org/project,cowgirl</t>
  </si>
  <si>
    <t>Thebeekeeper</t>
  </si>
  <si>
    <t>cpu_basic</t>
  </si>
  <si>
    <t>https://github.com/vhdlf/cpu_basic</t>
  </si>
  <si>
    <t>vhdlf</t>
  </si>
  <si>
    <t>32-bit CPU with x86 inst. format</t>
  </si>
  <si>
    <r>
      <t xml:space="preserve">readme has screen shots, </t>
    </r>
    <r>
      <rPr>
        <b/>
        <sz val="12"/>
        <color theme="1"/>
        <rFont val="Calibri"/>
        <family val="2"/>
        <scheme val="minor"/>
      </rPr>
      <t>very readable RTL</t>
    </r>
  </si>
  <si>
    <t>cpu_mcnally</t>
  </si>
  <si>
    <t>https://www.southampton.ac.uk/~bim/notes/fcde/assign/example.html</t>
  </si>
  <si>
    <t>untested</t>
  </si>
  <si>
    <t>Iain McNally</t>
  </si>
  <si>
    <t>for course, SystemVerilog HDL - Example Processor</t>
  </si>
  <si>
    <t>possibly same as simplecpu</t>
  </si>
  <si>
    <t>cpu_takagi</t>
  </si>
  <si>
    <t>https://github.com/takagi/cpu</t>
  </si>
  <si>
    <t>Masayuki Takagi</t>
  </si>
  <si>
    <t>cpu0</t>
  </si>
  <si>
    <t>https://jonathan2251.github.io/lbd/</t>
  </si>
  <si>
    <t>Chen Zhong-Cheng</t>
  </si>
  <si>
    <t>https://github.com/P2Tree/LLVM_for_cpu0</t>
  </si>
  <si>
    <t>LLVM update for 2014 RISC design</t>
  </si>
  <si>
    <t>LLVM Backend for the Cpu0 Architecture</t>
  </si>
  <si>
    <t>cpu11</t>
  </si>
  <si>
    <t>https://github.com/1801BM1/cpu11</t>
  </si>
  <si>
    <t>1801BM1</t>
  </si>
  <si>
    <t>PDP11</t>
  </si>
  <si>
    <t>2 versions, PDP-11 uP reverse engineering</t>
  </si>
  <si>
    <t>USSR uP, no DEC prototype, proprietary die design</t>
  </si>
  <si>
    <t>cpu16</t>
  </si>
  <si>
    <t>http://www.ultratechnology.com/p16vhdl.htm</t>
  </si>
  <si>
    <t>C.H. Ting</t>
  </si>
  <si>
    <t>P16 in VHDL</t>
  </si>
  <si>
    <t>CPU24.vhd with width=16</t>
  </si>
  <si>
    <t>cpu-16</t>
  </si>
  <si>
    <t>https://opencores.org/projects/cpu16</t>
  </si>
  <si>
    <t>Yvo Zoer</t>
  </si>
  <si>
    <t>no LUT RAM, uses block RAM</t>
  </si>
  <si>
    <t>Altera register file</t>
  </si>
  <si>
    <t>cpu6502_true_cycle</t>
  </si>
  <si>
    <t>https://opencores.org/project,cpu6502_true_cycle</t>
  </si>
  <si>
    <t>Jens Gutschmidt</t>
  </si>
  <si>
    <t>r6502_tc</t>
  </si>
  <si>
    <t>cycle accurate</t>
  </si>
  <si>
    <t>cpu65c02_true_cycle</t>
  </si>
  <si>
    <t>https://opencores.org/project,cpu65c02_true_cycle</t>
  </si>
  <si>
    <t>latch warnings, huge mux count</t>
  </si>
  <si>
    <t>cpu8080</t>
  </si>
  <si>
    <t>https://opencores.org/project,cpu8080</t>
  </si>
  <si>
    <t>Scott Moore</t>
  </si>
  <si>
    <t>m8080</t>
  </si>
  <si>
    <t>includes VGA display generator, three variants</t>
  </si>
  <si>
    <t>cpu86</t>
  </si>
  <si>
    <t>http://www.ht-lab.com/cpu86.htm</t>
  </si>
  <si>
    <t>Hans Tiggeler</t>
  </si>
  <si>
    <t>cpu86_top_struct</t>
  </si>
  <si>
    <t>http://www.ht-lab.com</t>
  </si>
  <si>
    <t>8088 clone</t>
  </si>
  <si>
    <t>ht-labs offers several uP cores</t>
  </si>
  <si>
    <t>cpu-arm</t>
  </si>
  <si>
    <t>https://github.com/techcentaur/CPU-ARM</t>
  </si>
  <si>
    <t>Ankit Solanki</t>
  </si>
  <si>
    <t>Design, implementation and simulation of a complete ARM based CPU</t>
  </si>
  <si>
    <t>probably course work</t>
  </si>
  <si>
    <t>cpugen</t>
  </si>
  <si>
    <t>https://opencores.org/project,cpugen</t>
  </si>
  <si>
    <t>Giovanni Ferrante</t>
  </si>
  <si>
    <t>x86 .exe generates VHDL RISC uP</t>
  </si>
  <si>
    <t>using 16 bit example</t>
  </si>
  <si>
    <t>cpuc</t>
  </si>
  <si>
    <t>using 32 bit example</t>
  </si>
  <si>
    <t>cpus-caddr</t>
  </si>
  <si>
    <t>https://github.com/lisper/cpus-caddr</t>
  </si>
  <si>
    <t>Brad Parker</t>
  </si>
  <si>
    <t>lisp</t>
  </si>
  <si>
    <t>https://dspace.mit.edu/handle/1721.1/5718#files-area</t>
  </si>
  <si>
    <t>Verilog FPGA re-implementation of MIT CADR lisp machine</t>
  </si>
  <si>
    <t>uses 48-bit u-code</t>
  </si>
  <si>
    <t>cpus-pdp11</t>
  </si>
  <si>
    <t>https://github.com/lisper/cpus-pdp11</t>
  </si>
  <si>
    <t>A working PDP-11 cpu with an RK11 disk emulator which uses a IDE disk as a backing store. It boots RT11, RSTS, various flabors of unix.</t>
  </si>
  <si>
    <t>cpus-pdp8</t>
  </si>
  <si>
    <t>https://github.com/lisper/cpus-pdp8</t>
  </si>
  <si>
    <t>PDP8</t>
  </si>
  <si>
    <t>spartan-3</t>
  </si>
  <si>
    <t>A working PDP-8/i cpu with an RF08 disk emulator which uses a IDE disk as a backing store. It boots TSS/8.</t>
  </si>
  <si>
    <t>cqpic</t>
  </si>
  <si>
    <t>http://www002.upp.so-net.ne.jp/morioka/cqpic.html</t>
  </si>
  <si>
    <t>Sumio Morioka</t>
  </si>
  <si>
    <t>ROM parameter errors</t>
  </si>
  <si>
    <t>vhdl &amp; verilog</t>
  </si>
  <si>
    <t>CQPIC</t>
  </si>
  <si>
    <t>LPM macros</t>
  </si>
  <si>
    <t>cray1</t>
  </si>
  <si>
    <t>www.chrisfenton.com/homebrew-cray-1a/</t>
  </si>
  <si>
    <t>Christopher Fenton</t>
  </si>
  <si>
    <t>CRAY1</t>
  </si>
  <si>
    <t>undefined black box</t>
  </si>
  <si>
    <t>cray_sys_top</t>
  </si>
  <si>
    <t>4M</t>
  </si>
  <si>
    <t>CRAY data sheets</t>
  </si>
  <si>
    <t>homebrew Cray1</t>
  </si>
  <si>
    <t>24-bit address registers</t>
  </si>
  <si>
    <t>https://www.chrisfenton.com/</t>
  </si>
  <si>
    <t>cray2_reboot</t>
  </si>
  <si>
    <t>https://opencores.org/project,cray2_reboot</t>
  </si>
  <si>
    <t>John Kula</t>
  </si>
  <si>
    <t>CRAY2</t>
  </si>
  <si>
    <t>non-EDIF gate &amp; module descriptions</t>
  </si>
  <si>
    <t>Cray 1, 2 &amp; 3 docs</t>
  </si>
  <si>
    <t>gate level code</t>
  </si>
  <si>
    <t>32-bit address registers</t>
  </si>
  <si>
    <t>crisv32_axis_etrax</t>
  </si>
  <si>
    <t>http://developer.axis.com/old/products/etrax100lx/</t>
  </si>
  <si>
    <t>Axis Communications</t>
  </si>
  <si>
    <t>http://developer.axis.com/old/documentation/hw/etrax100lx.html</t>
  </si>
  <si>
    <t>embedded comm</t>
  </si>
  <si>
    <t>very dated product</t>
  </si>
  <si>
    <t>dalton_8051</t>
  </si>
  <si>
    <t>www.cs.ucr.edu/~dalton/</t>
  </si>
  <si>
    <t>Tony Givargis</t>
  </si>
  <si>
    <t>i8051_all</t>
  </si>
  <si>
    <t>dapzipi8</t>
  </si>
  <si>
    <t>https://github.com/ehsan-ali-th/DAPZipi8Appendices</t>
  </si>
  <si>
    <t>Ehsan Ali</t>
  </si>
  <si>
    <t>zu-5e</t>
  </si>
  <si>
    <t>converted to vivado archive</t>
  </si>
  <si>
    <t>Deterministic Branch Prediction for Real-Time Processor Based on PicoBlaze Architecture</t>
  </si>
  <si>
    <t>also zipi8 starting point, PhD thessis</t>
  </si>
  <si>
    <t>darfpga</t>
  </si>
  <si>
    <t>https://github.com/darfpga</t>
  </si>
  <si>
    <t>z80</t>
  </si>
  <si>
    <t>https://github.com/opengateware/</t>
  </si>
  <si>
    <t>games ported to MiSTer and DE10-lite</t>
  </si>
  <si>
    <t>darkriscv</t>
  </si>
  <si>
    <t>https://github.com/darklife/darkriscv</t>
  </si>
  <si>
    <t>Marcelo Samsoniuk</t>
  </si>
  <si>
    <t>risc-v</t>
  </si>
  <si>
    <t>darksocv</t>
  </si>
  <si>
    <t>https://blog.hackster.io/the-rise-of-the-dark-risc-v-ddb49764f392</t>
  </si>
  <si>
    <t>written in one night, low line count</t>
  </si>
  <si>
    <t>readme is descriptive, uses cache</t>
  </si>
  <si>
    <t>dataflow_chapman</t>
  </si>
  <si>
    <t>https://opencores.org/project,dfp</t>
  </si>
  <si>
    <t>file WebCase report</t>
  </si>
  <si>
    <t>DataFlowProcessor</t>
  </si>
  <si>
    <t>dcpu16</t>
  </si>
  <si>
    <t>https://github.com/dcpu16/dcpu16-verilog</t>
  </si>
  <si>
    <t>Shawn Tan, Marcus Persson</t>
  </si>
  <si>
    <t>dcpu16_cpu</t>
  </si>
  <si>
    <t>https://en.wikipedia.org/wiki/0x10c</t>
  </si>
  <si>
    <t>for the 0X10c game</t>
  </si>
  <si>
    <t>4+ addressing modes, 4 &amp; 5-bit reg /modefields</t>
  </si>
  <si>
    <t>df6805</t>
  </si>
  <si>
    <t>www.hitechglobal.com/IPCores/DF6805.htm</t>
  </si>
  <si>
    <t>Hitech Global</t>
  </si>
  <si>
    <t>stratix-1</t>
  </si>
  <si>
    <t>6805 data sheets</t>
  </si>
  <si>
    <t>dfp</t>
  </si>
  <si>
    <t>Ron Chapman</t>
  </si>
  <si>
    <t>8-bitter, generates a custom VHDL stack machine, compiler is in Forth</t>
  </si>
  <si>
    <t>dgb16</t>
  </si>
  <si>
    <t>see FISA64</t>
  </si>
  <si>
    <t>dbg16</t>
  </si>
  <si>
    <t>https://github.com/robfinch/Cores</t>
  </si>
  <si>
    <t>inside FISA64 project</t>
  </si>
  <si>
    <t>debug uP for fisa64</t>
  </si>
  <si>
    <t>digital_up</t>
  </si>
  <si>
    <t>https://github.com/hneemann/Digital/</t>
  </si>
  <si>
    <t>Helmut Neemann</t>
  </si>
  <si>
    <t>mips</t>
  </si>
  <si>
    <t>clocking?</t>
  </si>
  <si>
    <t>processorHDL</t>
  </si>
  <si>
    <t>https://github.com/hneemann/Assembler</t>
  </si>
  <si>
    <t>uP implemented as schematic</t>
  </si>
  <si>
    <t>has assembler and ISA pdf, 2Kx16 RAM?</t>
  </si>
  <si>
    <t>diogenes</t>
  </si>
  <si>
    <t>https://opencores.org/project,diogenes</t>
  </si>
  <si>
    <t>Fekknhifer</t>
  </si>
  <si>
    <t>"student RISC system"</t>
  </si>
  <si>
    <t>dlx</t>
  </si>
  <si>
    <t>Martin Gumm</t>
  </si>
  <si>
    <t>University of Stuttgart, asic dsgn</t>
  </si>
  <si>
    <t>case statmt others clause has problems</t>
  </si>
  <si>
    <t>dlx_calvino</t>
  </si>
  <si>
    <t>https://github.com/aletempiac/dlx</t>
  </si>
  <si>
    <t>Alessandro Calvino</t>
  </si>
  <si>
    <t>masters thesis</t>
  </si>
  <si>
    <t>also supports Synopsys Design Compiler</t>
  </si>
  <si>
    <t>dlx_chiara</t>
  </si>
  <si>
    <t>https://github.com/alezzdiki/DLX-RISC-Processor</t>
  </si>
  <si>
    <t>Alessandro Di Chiara</t>
  </si>
  <si>
    <t>a-dlx</t>
  </si>
  <si>
    <t>Course project, no RTL comments, VHDL via instructor?</t>
  </si>
  <si>
    <t>dlx_nicola</t>
  </si>
  <si>
    <t>https://github.com/nicolavianello95/DLX</t>
  </si>
  <si>
    <t>Nicola Vianello</t>
  </si>
  <si>
    <t>five stage pipeline, forwarding, automatic hazard detection, BTB using LRU policy replacement, four-cycle hardware multiplier</t>
  </si>
  <si>
    <t>dlx_palmiero</t>
  </si>
  <si>
    <t>https://github.com/ChristianPalmiero/DLX</t>
  </si>
  <si>
    <t>Christian Palmiero</t>
  </si>
  <si>
    <t>design heiarchy problems</t>
  </si>
  <si>
    <t>Course project, VHDL to netlist (STM 45nm library) via Synopsis, no RTL comments, VHDL via instructor?</t>
  </si>
  <si>
    <t>ASIC design</t>
  </si>
  <si>
    <t>dlx_superscalar</t>
  </si>
  <si>
    <t>https://www.rs.tu-darmstadt.de/downloads/docu/dlxdocu/SuperscalarDLX.html</t>
  </si>
  <si>
    <t>Joachim Horch</t>
  </si>
  <si>
    <t>degnerate</t>
  </si>
  <si>
    <t>Course project, Two inst/clock, doc in German</t>
  </si>
  <si>
    <t>collapses for no apparent reason</t>
  </si>
  <si>
    <t>dme</t>
  </si>
  <si>
    <t>https://github.com/ErwinM/playground</t>
  </si>
  <si>
    <t>ErwinM</t>
  </si>
  <si>
    <t>16</t>
  </si>
  <si>
    <t>based on magic-16</t>
  </si>
  <si>
    <t>computer &amp; computer2 null dsgns: no outputs</t>
  </si>
  <si>
    <t>dp32</t>
  </si>
  <si>
    <t>Peter Ashenden</t>
  </si>
  <si>
    <t>book, CDROM</t>
  </si>
  <si>
    <t>from The Designers Guide to VHDL</t>
  </si>
  <si>
    <t>timing delays in source code</t>
  </si>
  <si>
    <t>dp8051</t>
  </si>
  <si>
    <t>https://www.dcd.pl/product/dp8051/</t>
  </si>
  <si>
    <t>Digital Core Design</t>
  </si>
  <si>
    <t>also PIC, HC11, 68000, 680x, d32pro</t>
  </si>
  <si>
    <t>full system with RAM</t>
  </si>
  <si>
    <t>dragonfly</t>
  </si>
  <si>
    <t>http://www.leox.org/</t>
  </si>
  <si>
    <t>LEOX team</t>
  </si>
  <si>
    <t>MISC</t>
  </si>
  <si>
    <t>dgf_core</t>
  </si>
  <si>
    <t>unusual, uses FIFOs</t>
  </si>
  <si>
    <t>dsp16</t>
  </si>
  <si>
    <t>https://github.com/jotego/jtdsp16</t>
  </si>
  <si>
    <t>Jose Tejada</t>
  </si>
  <si>
    <t>dsp</t>
  </si>
  <si>
    <t>cyclone5</t>
  </si>
  <si>
    <t>jtdsp16</t>
  </si>
  <si>
    <t>compatible with ATT WE DSP16</t>
  </si>
  <si>
    <t>dspuva16</t>
  </si>
  <si>
    <t>http://www.DTE.eis.uva.es/OpenProjects/OpenDSP/index.htm</t>
  </si>
  <si>
    <t>Santiago de Pablo</t>
  </si>
  <si>
    <t>www.1-core.com/resources/DSPuva16.zip</t>
  </si>
  <si>
    <t>16 bit data memory, 24 bit regs</t>
  </si>
  <si>
    <t>broken web link</t>
  </si>
  <si>
    <t>eco32</t>
  </si>
  <si>
    <t>https://opencores.org/project,eco32</t>
  </si>
  <si>
    <t>Hellwing Geisse</t>
  </si>
  <si>
    <t>512M</t>
  </si>
  <si>
    <t>homepages.thm.de/~hg53/eco32</t>
  </si>
  <si>
    <t>MIPS like, slow mul &amp; div</t>
  </si>
  <si>
    <t>eco32f</t>
  </si>
  <si>
    <t>https://github.com/skristiansson/eco32f</t>
  </si>
  <si>
    <t>Stefan Kristiansson</t>
  </si>
  <si>
    <t>pipelined version of the eco32 CPU</t>
  </si>
  <si>
    <t>cache &amp; mmu</t>
  </si>
  <si>
    <t>edge</t>
  </si>
  <si>
    <t>https://opencores.org/project,edge</t>
  </si>
  <si>
    <t>Hesham ALMatary</t>
  </si>
  <si>
    <t>edge_core</t>
  </si>
  <si>
    <t>Edge Processor (MIPS)</t>
  </si>
  <si>
    <t>MIPS1 clone</t>
  </si>
  <si>
    <t>eight_bit_uc</t>
  </si>
  <si>
    <t>Synplicity</t>
  </si>
  <si>
    <t>signal/variable mixup</t>
  </si>
  <si>
    <t>part of Amplify documentation</t>
  </si>
  <si>
    <t>eight32</t>
  </si>
  <si>
    <t>https://github.com/robinsonb5/EightThirtyTwo</t>
  </si>
  <si>
    <t>Alastair M. Robinson</t>
  </si>
  <si>
    <t>approximate</t>
  </si>
  <si>
    <t>eightthirtytwo_cpu</t>
  </si>
  <si>
    <t>500M</t>
  </si>
  <si>
    <t>https://retroramblings.net/?page_id=1339</t>
  </si>
  <si>
    <t>5-bit op-code &amp; 3-bit reg #</t>
  </si>
  <si>
    <t>full tool set, see github page for ISA description</t>
  </si>
  <si>
    <t>ejrh_cpu</t>
  </si>
  <si>
    <t>https://github.com/ejrh/cpu</t>
  </si>
  <si>
    <t>Edmund Horner</t>
  </si>
  <si>
    <t>machine</t>
  </si>
  <si>
    <t>see web archive for doc</t>
  </si>
  <si>
    <t>electronfpga</t>
  </si>
  <si>
    <t>https://github.com/hoglet67/ElectronFpga</t>
  </si>
  <si>
    <t>https://en.wikipedia.org/wiki/Acorn_Electron</t>
  </si>
  <si>
    <t>Acorn Electron ULA in various FPGAs</t>
  </si>
  <si>
    <t>uses T65 core</t>
  </si>
  <si>
    <t>ensilica</t>
  </si>
  <si>
    <t>http://www.ensilica.com/</t>
  </si>
  <si>
    <t>ensilica.com</t>
  </si>
  <si>
    <t>eSi-3200</t>
  </si>
  <si>
    <t>stratix-4</t>
  </si>
  <si>
    <t>eSi-3250</t>
  </si>
  <si>
    <t>verilog source included with license</t>
  </si>
  <si>
    <t>room for 90 user inst, also as ASIC</t>
  </si>
  <si>
    <t>eSi-1600</t>
  </si>
  <si>
    <t>eSi-1650</t>
  </si>
  <si>
    <t>ep16</t>
  </si>
  <si>
    <t>https://github.com/DRuffer/eP16VHDL</t>
  </si>
  <si>
    <t>ep16.vhd</t>
  </si>
  <si>
    <t>PDF files</t>
  </si>
  <si>
    <t>initialized Lattice memory blocks</t>
  </si>
  <si>
    <t>5-bit instructions</t>
  </si>
  <si>
    <t>ep24</t>
  </si>
  <si>
    <t>substituted inferred block RAM</t>
  </si>
  <si>
    <t>room for 37 additional op-codes</t>
  </si>
  <si>
    <t>removing stack clear: 503 LUT6 &amp; 143MHz</t>
  </si>
  <si>
    <t>ep32</t>
  </si>
  <si>
    <t>https://www.amazon.co.uk/EP32-RISC-Processor-Description-Implementation-ebook/dp/B071D3XMPS/ref=la_B00N8HVEZM_1_16?s=books&amp;ie=UTF8&amp;qid=1531709852&amp;sr=1-16</t>
  </si>
  <si>
    <t>XP2</t>
  </si>
  <si>
    <t>ispL</t>
  </si>
  <si>
    <t>https://wiki.forth-ev.de/doku.php/projects:ep32:start</t>
  </si>
  <si>
    <t>kindle book &amp; RTL available: EP32 RISC Processor IP: Descript &amp; Imp into FPGA</t>
  </si>
  <si>
    <t>RTL: $25 from C.H. Ting</t>
  </si>
  <si>
    <t>http://forth.org/OffeteStore/OffeteStore.html</t>
  </si>
  <si>
    <t>CH Ting</t>
  </si>
  <si>
    <t>has eForth binary &amp; source</t>
  </si>
  <si>
    <t>now free</t>
  </si>
  <si>
    <t>ep8080</t>
  </si>
  <si>
    <t>https://github.com/DRuffer/ep8080</t>
  </si>
  <si>
    <t>ep80.vhd</t>
  </si>
  <si>
    <t>8080 data sheets</t>
  </si>
  <si>
    <t>work related to eP16</t>
  </si>
  <si>
    <t>ep994a</t>
  </si>
  <si>
    <t>https://github.com/Speccery/EP994A</t>
  </si>
  <si>
    <t>Erik Piehl</t>
  </si>
  <si>
    <t>https://hackaday.io/project/15430-rc201699-ti-994a-clone-using-tms99105-cpu</t>
  </si>
  <si>
    <t>TI 990 emulation</t>
  </si>
  <si>
    <t>also tms9902 (uart) core by Paul Urbanus?</t>
  </si>
  <si>
    <t>ep994a/icy99</t>
  </si>
  <si>
    <t>L</t>
  </si>
  <si>
    <t>tms9900</t>
  </si>
  <si>
    <t>eric5</t>
  </si>
  <si>
    <t>http://www.entner-electronics.com/en/eric5.html</t>
  </si>
  <si>
    <t>Thomas Entner</t>
  </si>
  <si>
    <t>cyclone-4-6</t>
  </si>
  <si>
    <t>entner-electronics.com</t>
  </si>
  <si>
    <t>opt</t>
  </si>
  <si>
    <t>3-4</t>
  </si>
  <si>
    <t>25 MIPS: ERIC5xs, ERIC5Q</t>
  </si>
  <si>
    <t>erp</t>
  </si>
  <si>
    <t>https://opencores.org/project,erp</t>
  </si>
  <si>
    <t>Shahzadjk</t>
  </si>
  <si>
    <t>ERPverilogcore.txt</t>
  </si>
  <si>
    <t>two report PDFs &amp; one Verilog file</t>
  </si>
  <si>
    <t>ez8</t>
  </si>
  <si>
    <t>https://github.com/zhemao/ez8</t>
  </si>
  <si>
    <t>Howard Mao</t>
  </si>
  <si>
    <t>ez8_cpu</t>
  </si>
  <si>
    <t>http://zhehaomao.com/</t>
  </si>
  <si>
    <t>not sure inferred RAM correct?</t>
  </si>
  <si>
    <t>f18a</t>
  </si>
  <si>
    <t>http://www.greenarraychips.com</t>
  </si>
  <si>
    <t>Chuck Moore</t>
  </si>
  <si>
    <t>AKA G144A12: 12x12 array</t>
  </si>
  <si>
    <t>family of parallel processors</t>
  </si>
  <si>
    <t>f21</t>
  </si>
  <si>
    <t>http://www.ultratechnology.com/f21cpu.html</t>
  </si>
  <si>
    <t>Jeff Fox</t>
  </si>
  <si>
    <t>http://www.ultratechnology.com/mfp21.htm</t>
  </si>
  <si>
    <t>"machine forth", crazy address space</t>
  </si>
  <si>
    <t>chip &amp; simulator, AKA MuP21 or F21</t>
  </si>
  <si>
    <t>f32c</t>
  </si>
  <si>
    <t>https://github.com/f32c/f32c</t>
  </si>
  <si>
    <t>marko zec, vordah, Davor Jadrijević</t>
  </si>
  <si>
    <t>risc-v/MIPS</t>
  </si>
  <si>
    <t>zec &amp; vordah</t>
  </si>
  <si>
    <t>http://www.nxlab.fer.hr/fpgarduino/</t>
  </si>
  <si>
    <t>MIPS or RISC-V ISA, Arduino support</t>
  </si>
  <si>
    <t>https://www.youtube.com/watch?v=55MzMHzMAFM</t>
  </si>
  <si>
    <t>fc16</t>
  </si>
  <si>
    <t>paper</t>
  </si>
  <si>
    <t>Richard Haskell</t>
  </si>
  <si>
    <t>PDF papers</t>
  </si>
  <si>
    <t>chpt 11: VHDL By Example: Fundamentals of Digital Design</t>
  </si>
  <si>
    <t>fgpu</t>
  </si>
  <si>
    <t>https://github.com/malkadi/FGPU</t>
  </si>
  <si>
    <t>Muhammed al Kadi</t>
  </si>
  <si>
    <t>SIMT</t>
  </si>
  <si>
    <t>zynq7045</t>
  </si>
  <si>
    <t>v17.2</t>
  </si>
  <si>
    <t>https://dl.acm.org/citation.cfm?id=2847273</t>
  </si>
  <si>
    <t xml:space="preserve">eigth cores, reviews comparable projects </t>
  </si>
  <si>
    <t>vivado fltg-pt IP, benchmarks, wikipedia: GPGPU</t>
  </si>
  <si>
    <t>fisa32</t>
  </si>
  <si>
    <t>https://github.com/robfinch/Cores/tree/master/FISA32/trunk</t>
  </si>
  <si>
    <t>FISA32</t>
  </si>
  <si>
    <t>fisa64</t>
  </si>
  <si>
    <t>https://github.com/robfinch/Cores/tree/master/FISA64/trunk</t>
  </si>
  <si>
    <t>FISA64</t>
  </si>
  <si>
    <t>need to use multi-cycle on mult</t>
  </si>
  <si>
    <t>fisc</t>
  </si>
  <si>
    <t>https://github.com/FISC-Project/FISC-VHDL</t>
  </si>
  <si>
    <t>Miguel Santos</t>
  </si>
  <si>
    <t>http://www.archfisc.com/</t>
  </si>
  <si>
    <t>Flexible Instruction Set Computer</t>
  </si>
  <si>
    <t>caches, VHDL &amp; System Verilog versions, altera dsgn</t>
  </si>
  <si>
    <t>fisc_core</t>
  </si>
  <si>
    <t>flexgrip</t>
  </si>
  <si>
    <t>http://www.ecs.umass.edu/ece/tessier/andryc-fpt13.pdf</t>
  </si>
  <si>
    <t>Kevin Andryc</t>
  </si>
  <si>
    <t>GPGPU</t>
  </si>
  <si>
    <t>atrix-7</t>
  </si>
  <si>
    <t>gpgpu_ml505_top_level</t>
  </si>
  <si>
    <t>http://www.ecs.umass.edu/ece/tessier/rcg/flexgrip.html</t>
  </si>
  <si>
    <t>eight GPU processors</t>
  </si>
  <si>
    <t>requested &amp; received source files</t>
  </si>
  <si>
    <t>flexgripplus</t>
  </si>
  <si>
    <t>https://github.com/Jerc007/Open-GPGPU-FlexGrip-</t>
  </si>
  <si>
    <t>Josie Condia</t>
  </si>
  <si>
    <t>https://opencores.org/projects/flexgripplus</t>
  </si>
  <si>
    <t>GPGPU based on G80 architecture of NVIDIA, heavly based on flexgrip</t>
  </si>
  <si>
    <t>fluid_core</t>
  </si>
  <si>
    <t>https://opencores.org/project,fluid_core_2</t>
  </si>
  <si>
    <t>Azmathmoosa</t>
  </si>
  <si>
    <t>FluidCore</t>
  </si>
  <si>
    <t>data width adj., mem sizes adj.</t>
  </si>
  <si>
    <t>forth_cpu</t>
  </si>
  <si>
    <t>https://anycpu.org/forum/viewtopic.php?f=13&amp;t=333</t>
  </si>
  <si>
    <t>http://www.aholme.co.uk/GPS/Main.htm</t>
  </si>
  <si>
    <t>https://github.com/howerj/forth-cpu</t>
  </si>
  <si>
    <t>based on J1 uP, used to operate DIY GPS reciever</t>
  </si>
  <si>
    <t>forth_kf532</t>
  </si>
  <si>
    <t>https://github.com/whiteTigr</t>
  </si>
  <si>
    <t>Tarasov Ilia</t>
  </si>
  <si>
    <t>no *.coe file</t>
  </si>
  <si>
    <t>kf532</t>
  </si>
  <si>
    <t>no trace of source code on web</t>
  </si>
  <si>
    <t>forth-cpu/h2</t>
  </si>
  <si>
    <t>https://opencores.org/project,forth-cpu</t>
  </si>
  <si>
    <t>H2 Forth SoC, VHDL reads *.hex &amp; *.bin files</t>
  </si>
  <si>
    <t>derived from J1, hex &amp; bin files in 2/16/2018 tar</t>
  </si>
  <si>
    <t>P</t>
  </si>
  <si>
    <t>forwardcom</t>
  </si>
  <si>
    <t>https://github.com/ForwardCom</t>
  </si>
  <si>
    <t>Agner Fog</t>
  </si>
  <si>
    <t>cisc</t>
  </si>
  <si>
    <t>https://www.forwardcom.info/</t>
  </si>
  <si>
    <t>x86 like, complete ISA, MMX &amp; vector inst</t>
  </si>
  <si>
    <t>x86 adr modes, vector inst use width of vect regs</t>
  </si>
  <si>
    <t>fpag4_risc16_16</t>
  </si>
  <si>
    <t>http://www.fpga4student.com/2017/04/verilog-code-for-16-bit-risc-processor.html</t>
  </si>
  <si>
    <t>Van Loi Le</t>
  </si>
  <si>
    <t>degenerate design</t>
  </si>
  <si>
    <t>Risc_16_bit</t>
  </si>
  <si>
    <t>similar to mips16_16_1cycl</t>
  </si>
  <si>
    <t>incomplete Risc_16_bit module</t>
  </si>
  <si>
    <t>fpg1</t>
  </si>
  <si>
    <t>https://github.com/hrvach/fpg1</t>
  </si>
  <si>
    <t>Hrvoje Čavrak</t>
  </si>
  <si>
    <t>PDP1</t>
  </si>
  <si>
    <t>video display of PDP-1 console, a mister core, retro gaming</t>
  </si>
  <si>
    <t>fpga4_8bit_up_vhdl</t>
  </si>
  <si>
    <t>http://www.fpga4student.com/2017/09/vhdl-code-for-mips-processor.html</t>
  </si>
  <si>
    <t>book: LaMeres Introduction to Logic Circuits and Logic Design with VHDL</t>
  </si>
  <si>
    <t>educational</t>
  </si>
  <si>
    <t>16 input &amp; 16 output ports fill out 256 byte adr space</t>
  </si>
  <si>
    <t>fpga4_mips_5pipe</t>
  </si>
  <si>
    <t>http://www.fpga4student.com/2017/06/32-bit-pipelined-mips-processor-in-verilog-3.html</t>
  </si>
  <si>
    <t>educational, full pipelined MIPS</t>
  </si>
  <si>
    <t>incomplete</t>
  </si>
  <si>
    <t>fpga4_mips16_16_1cycl</t>
  </si>
  <si>
    <t>mips_16</t>
  </si>
  <si>
    <t>65K</t>
  </si>
  <si>
    <t>educational, no block RAM inferred</t>
  </si>
  <si>
    <t>same prog &amp; data mem and alu as mips16_16_vhdl</t>
  </si>
  <si>
    <t>fpga4_mips16_16_vhdl</t>
  </si>
  <si>
    <t>mips_vhdl</t>
  </si>
  <si>
    <t>actual prog sz=16, actual data mem sz=256</t>
  </si>
  <si>
    <t>fpga4_up8_12</t>
  </si>
  <si>
    <t>http://www.fpga4student.com/2016/11/verilog-code-for-microcontroller.html</t>
  </si>
  <si>
    <t>microcontroller</t>
  </si>
  <si>
    <t>educational, simplified PIC12</t>
  </si>
  <si>
    <t>fpga-64</t>
  </si>
  <si>
    <t>http://www.syntiac.com/fpga64.html</t>
  </si>
  <si>
    <t>Peter Wendrich</t>
  </si>
  <si>
    <t>fpga64_cone</t>
  </si>
  <si>
    <t>Rendition of Commodore 64</t>
  </si>
  <si>
    <t>altera top level schematic</t>
  </si>
  <si>
    <t>fpga-bbc</t>
  </si>
  <si>
    <t>https://github.com/mikestir/fpga-bbc</t>
  </si>
  <si>
    <t>Mike Stirling</t>
  </si>
  <si>
    <t>https://www.mike-stirling.com/retro-fpga/bbc-micro-on-an-fpga/</t>
  </si>
  <si>
    <t>BBC micro, uses t65 uP</t>
  </si>
  <si>
    <t>also ZX-spectrum retro project</t>
  </si>
  <si>
    <t>fpgacomputer</t>
  </si>
  <si>
    <t>https://github.com/milanvidakovic/FPGAComputer</t>
  </si>
  <si>
    <t>Milan Vidakovic</t>
  </si>
  <si>
    <t>https://mvidakovic.blogspot.com/</t>
  </si>
  <si>
    <t>16-bit CPU, 64KB, UART (115200 bps), and VGA</t>
  </si>
  <si>
    <t>erros</t>
  </si>
  <si>
    <t>fpgammix</t>
  </si>
  <si>
    <t>https://github.com/tommythorn/fpgammix</t>
  </si>
  <si>
    <t>Tommy Thorn</t>
  </si>
  <si>
    <t>MMIX</t>
  </si>
  <si>
    <t>16Q</t>
  </si>
  <si>
    <t>https://en.wikipedia.org/wiki/MMIX</t>
  </si>
  <si>
    <t>clone of Knuth's MMIX</t>
  </si>
  <si>
    <t>micro-coded</t>
  </si>
  <si>
    <t>fpz8</t>
  </si>
  <si>
    <t>https://opencores.org/project,fpz8</t>
  </si>
  <si>
    <t xml:space="preserve">Z8 </t>
  </si>
  <si>
    <t>fpz8_cpu_v1</t>
  </si>
  <si>
    <t>Zilog Z8 encore (eZ8) 8-bit core</t>
  </si>
  <si>
    <t>Altera megafunctions (mem)</t>
  </si>
  <si>
    <t>free_risc8</t>
  </si>
  <si>
    <t>https://web.archive.org/web/20120118210705/http://www.mindspring.com/~tcoonan/newpic.html</t>
  </si>
  <si>
    <t>Thomas Coonan</t>
  </si>
  <si>
    <t>https://web.archive.org/web/20120309123835/http://www.mindspring.com/~tcoonan/index.html</t>
  </si>
  <si>
    <t>free6502</t>
  </si>
  <si>
    <t>http://web.archive.org/web/20040603222048/http://www.free-ip.com/6502/index.html</t>
  </si>
  <si>
    <t>David Kessner</t>
  </si>
  <si>
    <t>http://www.sprow.co.uk/dump/index.htm</t>
  </si>
  <si>
    <t>microcoded</t>
  </si>
  <si>
    <t>ft64</t>
  </si>
  <si>
    <t>https://github.com/robfinch/Cores/tree/master/FT64</t>
  </si>
  <si>
    <t>FT64v3b</t>
  </si>
  <si>
    <t>16E</t>
  </si>
  <si>
    <t>https://www.amazon.com/FT64-Robert-Finch-ebook/dp/B07B3JB2BW</t>
  </si>
  <si>
    <t>4th attempt at 64-bit core (raptor64, fisa64, dsd9)</t>
  </si>
  <si>
    <t>amazon kindle book, L1 &amp; L2 icaches &amp; L1 dcache</t>
  </si>
  <si>
    <t>fx68k</t>
  </si>
  <si>
    <t>http://fx68k.fxatari.com/fx68k-Source.zip</t>
  </si>
  <si>
    <t>Jorge Cwik</t>
  </si>
  <si>
    <t>https://github.com/ijor/fx68k</t>
  </si>
  <si>
    <t>Cycle accurate, see http://atari-forum.com/viewtopic.php?f=28&amp;t=34730#p358139</t>
  </si>
  <si>
    <t>gaia</t>
  </si>
  <si>
    <t>https://github.com/nyuichi/GAIA3</t>
  </si>
  <si>
    <t>Yuichi Nishiwaki</t>
  </si>
  <si>
    <t>https://hackaday.com/2022/11/22/home-built-cpu-runs-with-home-built-toolchain/</t>
  </si>
  <si>
    <t>ray-tracing in OCaml, custom CPU, compiler &amp; OS</t>
  </si>
  <si>
    <t>many VHDL record types</t>
  </si>
  <si>
    <t>gbox16-gpu</t>
  </si>
  <si>
    <t>https://github.com/EngineersBox/GBox16-GPU</t>
  </si>
  <si>
    <t>gpu</t>
  </si>
  <si>
    <t>Digital schematic, based on NVIDIA and AMD uarch</t>
  </si>
  <si>
    <t>gl85</t>
  </si>
  <si>
    <t>http://simlab.ece.tufts.edu/simlab/models/8085/i8085_c.vhd</t>
  </si>
  <si>
    <t>Alex Miczo</t>
  </si>
  <si>
    <t>gate level design</t>
  </si>
  <si>
    <t>i8085</t>
  </si>
  <si>
    <t>http://www.fpga.world/_hdl/1/rassp.aticorp.org/vhdl/models/processor.html</t>
  </si>
  <si>
    <t>also a TTL implementation in VHDL</t>
  </si>
  <si>
    <t>https://opencores.org/project,gpu</t>
  </si>
  <si>
    <t>Diego A. Idarraga</t>
  </si>
  <si>
    <t>errors in source</t>
  </si>
  <si>
    <t>graphic processing unit</t>
  </si>
  <si>
    <t>coding errors</t>
  </si>
  <si>
    <t>gumnut</t>
  </si>
  <si>
    <t>http://digitaldesign.ashenden.com.au/verilog/verilog-source-code.html</t>
  </si>
  <si>
    <t>gumnut-rtl</t>
  </si>
  <si>
    <t>see Digital Design: An Embedded Systems Approach Using VHDL</t>
  </si>
  <si>
    <t>gup</t>
  </si>
  <si>
    <t>https://opencores.org/project,gup</t>
  </si>
  <si>
    <t>Kevin Phillipson</t>
  </si>
  <si>
    <t>68HC11</t>
  </si>
  <si>
    <t>gator_uprocessor</t>
  </si>
  <si>
    <t>https://www.mil.ufl.edu/projects/gup/</t>
  </si>
  <si>
    <t>top level is schematic</t>
  </si>
  <si>
    <t>hack</t>
  </si>
  <si>
    <t>https://github.com/jopdorp/nand2tetris-verilog</t>
  </si>
  <si>
    <t>Jegor van Opdorp</t>
  </si>
  <si>
    <t>SystemVerilog version of the course materials on hardware design</t>
  </si>
  <si>
    <t>https://github.com/theapi/nand2tetris_fpga</t>
  </si>
  <si>
    <t>Peter Clarke</t>
  </si>
  <si>
    <t>https://www.nand2tetris.org/</t>
  </si>
  <si>
    <t>CPU used to run Tetris</t>
  </si>
  <si>
    <t>book: Elements of Computing Systems</t>
  </si>
  <si>
    <t>https://github.com/philzook58/nand2coq</t>
  </si>
  <si>
    <t>Philip Zucker</t>
  </si>
  <si>
    <t>educational formally verified version of the Nand 2 Tetris course using Coq</t>
  </si>
  <si>
    <t>https://github.com/almazarrafael/HACK-CPU-VHDL</t>
  </si>
  <si>
    <t>Rafael Almazar</t>
  </si>
  <si>
    <t>microprocessor_top</t>
  </si>
  <si>
    <t>cites: The Elements of Computing Systems: Building a Modern Computer from First Principles, Nisan&amp;Schocken MIT Press</t>
  </si>
  <si>
    <t>https://github.com/wuhanstudio/nand2tetris-iverilog</t>
  </si>
  <si>
    <t>Wu Han</t>
  </si>
  <si>
    <t>not complete</t>
  </si>
  <si>
    <t>https://gitlab.com/x653/nand2tetris-fpga/</t>
  </si>
  <si>
    <t>Michael Schroder</t>
  </si>
  <si>
    <t>hamblen_scomp</t>
  </si>
  <si>
    <t>http://hamblen.ece.gatech.edu/</t>
  </si>
  <si>
    <t>James O. Hamblen</t>
  </si>
  <si>
    <t>scomp</t>
  </si>
  <si>
    <t>http://hamblen.ece.gatech.edu/book/updatete.htm</t>
  </si>
  <si>
    <t>from Hamblen 2008 "Rapid prototyping of digital systems"</t>
  </si>
  <si>
    <t>tiny edu, high IO count</t>
  </si>
  <si>
    <t>DE2_TOP</t>
  </si>
  <si>
    <t>harvard_arch_up</t>
  </si>
  <si>
    <t>https://github.com/omarelhedaby/Harvard-Architecture-Processor</t>
  </si>
  <si>
    <t>omarelhedaby</t>
  </si>
  <si>
    <t>harvard_processor</t>
  </si>
  <si>
    <t>many source files</t>
  </si>
  <si>
    <t>hc11core</t>
  </si>
  <si>
    <t>http://www.gmvhdl.com/hc11core.html</t>
  </si>
  <si>
    <t>Green Mountain Computing</t>
  </si>
  <si>
    <t>hc11rtl</t>
  </si>
  <si>
    <t>6811 data sheets</t>
  </si>
  <si>
    <t>restricted use license, with corrections</t>
  </si>
  <si>
    <t>hd63701</t>
  </si>
  <si>
    <t>https://opencores.org/project,hd63701</t>
  </si>
  <si>
    <t>planning</t>
  </si>
  <si>
    <t>Tsuyoshi Hasegawa</t>
  </si>
  <si>
    <t>HD63701_CORE</t>
  </si>
  <si>
    <t>Used in Atari game console, 6801 clone?</t>
  </si>
  <si>
    <t>hf-risc</t>
  </si>
  <si>
    <t>https://opencores.org/project,hf-risc</t>
  </si>
  <si>
    <t>Sergio Johann Filho</t>
  </si>
  <si>
    <t>spartan3e_nexys2.vhd</t>
  </si>
  <si>
    <t>https://github.com/sjohann81/hf-risc/</t>
  </si>
  <si>
    <t>MIPS I subset, no multiplier</t>
  </si>
  <si>
    <t>hicovec</t>
  </si>
  <si>
    <t>https://opencores.org/project,hicovec</t>
  </si>
  <si>
    <t>Harald Manske, Gundolf Kiefer</t>
  </si>
  <si>
    <t>compiler errors</t>
  </si>
  <si>
    <t>hybrid scalar &amp; vector processor</t>
  </si>
  <si>
    <t>hive</t>
  </si>
  <si>
    <t>https://opencores.org/project,hive</t>
  </si>
  <si>
    <t>Eric Wallin</t>
  </si>
  <si>
    <t>hive_core</t>
  </si>
  <si>
    <t>4 symetrical stacks, eight threads via pipeline barrel</t>
  </si>
  <si>
    <t>hp86b</t>
  </si>
  <si>
    <t>https://sites.google.com/site/olivier2smet2/hpseries80/fpga-hp86b</t>
  </si>
  <si>
    <t>Olivier De Smet</t>
  </si>
  <si>
    <t>Capricorn</t>
  </si>
  <si>
    <t>unresolved xilinx interface errors</t>
  </si>
  <si>
    <t>https://en.wikipedia.org/wiki/Capricorn_(microprocessor)</t>
  </si>
  <si>
    <t>uses PicoBlaze, emualtes HP86B</t>
  </si>
  <si>
    <t>picoblaze uart uses LUT4s</t>
  </si>
  <si>
    <t>hpc-16</t>
  </si>
  <si>
    <t>https://opencores.org/project,hpc-16</t>
  </si>
  <si>
    <t>Umair Siddiqui</t>
  </si>
  <si>
    <t>hrm-cpu</t>
  </si>
  <si>
    <t>https://github.com/adumont/hrm-cpu</t>
  </si>
  <si>
    <t>Alexandre Dumont</t>
  </si>
  <si>
    <t>modelled on "Human Resource Machine"</t>
  </si>
  <si>
    <t>i8051</t>
  </si>
  <si>
    <t>author has book &amp; course</t>
  </si>
  <si>
    <t>Embedded System Design: A Unified Hardware/Software Approach</t>
  </si>
  <si>
    <t>ibm360-30</t>
  </si>
  <si>
    <t>https://github.com/ibm2030/IBM2030</t>
  </si>
  <si>
    <t>Lawrence Wilkinson</t>
  </si>
  <si>
    <t>ibm2030</t>
  </si>
  <si>
    <t>24M</t>
  </si>
  <si>
    <t>https://www.ljw.me.uk/ibm360/vhdl/</t>
  </si>
  <si>
    <t>gate level clone, emulation only?</t>
  </si>
  <si>
    <t>original 4Kx55 microcode, 8K RAM</t>
  </si>
  <si>
    <t>ice_mk2</t>
  </si>
  <si>
    <t>https://gitlab.com/hoffma/ice_mk2</t>
  </si>
  <si>
    <t>Mario Hoffmann</t>
  </si>
  <si>
    <t>https://hackaday.io/project/174049-ice-cpu-mk-ii</t>
  </si>
  <si>
    <t>variant of fpga4student</t>
  </si>
  <si>
    <t>iDEA</t>
  </si>
  <si>
    <t>https://github.com/warclab/idea</t>
  </si>
  <si>
    <t>Hui Yan Cheah etal</t>
  </si>
  <si>
    <t>Liu Cheah</t>
  </si>
  <si>
    <t>unable to run locally</t>
  </si>
  <si>
    <t>cpu_top</t>
  </si>
  <si>
    <t>The iDEA DSP Block Based Soft Processor for FPGAs</t>
  </si>
  <si>
    <t>uses DSP slice in barrel mode for ALU</t>
  </si>
  <si>
    <t>from GitHub, rq'd NOPs lower actual results</t>
  </si>
  <si>
    <t>ignite_ptsc</t>
  </si>
  <si>
    <t>George Shaw</t>
  </si>
  <si>
    <t>ShBoom clone, fast ASIC with high coding density</t>
  </si>
  <si>
    <t>PTSC web site had full documentation</t>
  </si>
  <si>
    <t>igor</t>
  </si>
  <si>
    <t>https://github.com/freecores/igor</t>
  </si>
  <si>
    <t>leval</t>
  </si>
  <si>
    <t>IGOR - A microprogrammed LISP machine</t>
  </si>
  <si>
    <t>two versions, spartan3 LUT4</t>
  </si>
  <si>
    <t>iitb-proc</t>
  </si>
  <si>
    <t>https://github.com/preetam25/IITB-Proc</t>
  </si>
  <si>
    <t>Preetam Pinnada</t>
  </si>
  <si>
    <t>iitb_proc</t>
  </si>
  <si>
    <t>course project for EE224 @EE.IITB, four people listed, documentation hand written</t>
  </si>
  <si>
    <t>very little doc, sizeable state machine</t>
  </si>
  <si>
    <t>inst_list_processor</t>
  </si>
  <si>
    <t>Mahesh Palve</t>
  </si>
  <si>
    <t>using xilinx ROM primitive</t>
  </si>
  <si>
    <t>pipelined, state machine</t>
  </si>
  <si>
    <t>UART, SPI &amp; timer included</t>
  </si>
  <si>
    <t>instant-soc</t>
  </si>
  <si>
    <t>https://www.fpga-cores.com/instant-soc/</t>
  </si>
  <si>
    <t>https://github.com/FPGACores</t>
  </si>
  <si>
    <t>converts C++ into VHDL, risc-v CPU &amp; perpherials, unused instructions omitted</t>
  </si>
  <si>
    <t>ion</t>
  </si>
  <si>
    <t>https://opencores.org/project,ion</t>
  </si>
  <si>
    <t>Jose Ruiz</t>
  </si>
  <si>
    <t>mips_soc</t>
  </si>
  <si>
    <t>https://github.com/jaruiz/ION</t>
  </si>
  <si>
    <t>new version: moving to MIPS32r1</t>
  </si>
  <si>
    <t>new version not ready, keeping old numbers</t>
  </si>
  <si>
    <t>iop16b</t>
  </si>
  <si>
    <t>https://github.com/douggilliland/IOP16</t>
  </si>
  <si>
    <t>Doug Gilliland</t>
  </si>
  <si>
    <t>https://hackaday.io/project/180452-small-cpu-in-vhdl</t>
  </si>
  <si>
    <t>I/O Processor with minimal instruction set</t>
  </si>
  <si>
    <t>full set of perpherals</t>
  </si>
  <si>
    <t>J1</t>
  </si>
  <si>
    <t>www.excamera.com/sphinx/fpga-j1.html</t>
  </si>
  <si>
    <t>James Bowman</t>
  </si>
  <si>
    <t>j1</t>
  </si>
  <si>
    <t>https://github.com/jamesbowman/j1</t>
  </si>
  <si>
    <t>uCode inst, dual port block RAM</t>
  </si>
  <si>
    <t>16 deep data &amp; return stacks</t>
  </si>
  <si>
    <t>J1a</t>
  </si>
  <si>
    <t>https://github.com/jamesbowman/swapforth/tree/master/j1a</t>
  </si>
  <si>
    <t>DFF used for 18 deep data &amp; return stacks</t>
  </si>
  <si>
    <t>J1a32</t>
  </si>
  <si>
    <t>J1b</t>
  </si>
  <si>
    <t>DFF used for 32 deep data &amp; return stacks</t>
  </si>
  <si>
    <t>J1b_16</t>
  </si>
  <si>
    <t>DFF used for 16 deep data &amp; return stacks</t>
  </si>
  <si>
    <t>j1sc</t>
  </si>
  <si>
    <t>https://github.com/SteffenReith/J1Sc</t>
  </si>
  <si>
    <t>Steffen Reith</t>
  </si>
  <si>
    <t>J1 reimplemented using Scala/Spinal to generate VHDL or Verilog</t>
  </si>
  <si>
    <t>j1vh</t>
  </si>
  <si>
    <t>https://github.com/flaminggoat/j1vh</t>
  </si>
  <si>
    <t>Theo Hussey</t>
  </si>
  <si>
    <t>VHDL clone of J1 forth CPU</t>
  </si>
  <si>
    <t>altera block RAM</t>
  </si>
  <si>
    <t>j68</t>
  </si>
  <si>
    <t>https://code.google.com/archive/p/minimig/</t>
  </si>
  <si>
    <t>Frederic Requin</t>
  </si>
  <si>
    <t>stratix-2</t>
  </si>
  <si>
    <t>speed</t>
  </si>
  <si>
    <t>for use with Minimig</t>
  </si>
  <si>
    <t>micro-coded on stack machine</t>
  </si>
  <si>
    <t>https://github.com/fredrequin/j68_cpu</t>
  </si>
  <si>
    <t>Frédéric Requin</t>
  </si>
  <si>
    <t>cyclone3</t>
  </si>
  <si>
    <t>soc_j68</t>
  </si>
  <si>
    <t>A Size-Optimized Microcoded 68000 CPU</t>
  </si>
  <si>
    <t>Stack based CPU with Forth-like microcode</t>
  </si>
  <si>
    <t>jam</t>
  </si>
  <si>
    <t>https://github.com/e8johan/jamcpu</t>
  </si>
  <si>
    <t>Johan Thelin etal</t>
  </si>
  <si>
    <t>cpu_sys</t>
  </si>
  <si>
    <t>serial multiply &amp; divide</t>
  </si>
  <si>
    <t>took out clock divider</t>
  </si>
  <si>
    <t>jane_nn</t>
  </si>
  <si>
    <t>Suresh Devanathan</t>
  </si>
  <si>
    <t>Processor</t>
  </si>
  <si>
    <t>neural network microprocessor, specialized registers</t>
  </si>
  <si>
    <t>jca</t>
  </si>
  <si>
    <t>John Cronin</t>
  </si>
  <si>
    <t>replaces altera ROM/RAM with inferrred</t>
  </si>
  <si>
    <t>has VGA controller, plays Pong</t>
  </si>
  <si>
    <t>altera memories</t>
  </si>
  <si>
    <t>jcore_aka_sh2</t>
  </si>
  <si>
    <t>http://www.j-core.org/</t>
  </si>
  <si>
    <t>difficult</t>
  </si>
  <si>
    <t>Jeff Dionne. Rob Landley</t>
  </si>
  <si>
    <t>SH2</t>
  </si>
  <si>
    <t>need to run make per README file</t>
  </si>
  <si>
    <t>https://www.youtube.com/watch?v=dVD1Yws__v0&amp;list=PLxde5XJWZRbTerLRlh0vp43scTA3cfKN8&amp;index=2</t>
  </si>
  <si>
    <t>https://www.youtube.com/watch?v=lZGHbMS882w</t>
  </si>
  <si>
    <t>Americans in Japan</t>
  </si>
  <si>
    <t>j-core_pi</t>
  </si>
  <si>
    <t>https://github.com/j-core</t>
  </si>
  <si>
    <t>https://www.cnx-software.com/2017/03/13/turtle-board-is-a-raspberry-pi-2-like-fpga-board-for-j-core-j2-open-source-superh-sh2-soc/</t>
  </si>
  <si>
    <t>different from jcore_aka_sh2, schematic for Spartan-6 board</t>
  </si>
  <si>
    <t>jimmy</t>
  </si>
  <si>
    <t>https://github.com/kuashio/jimmy</t>
  </si>
  <si>
    <t>Eduardo Corpeño</t>
  </si>
  <si>
    <t>educational, 4 regs, 8-bit adr spaces</t>
  </si>
  <si>
    <t>vendor neutral source code</t>
  </si>
  <si>
    <t>jop</t>
  </si>
  <si>
    <t>https://opencores.org/project,jop</t>
  </si>
  <si>
    <t>Martin Schoeberl etal</t>
  </si>
  <si>
    <t>cyclone-1</t>
  </si>
  <si>
    <t>Martin Schoeberl</t>
  </si>
  <si>
    <t>q10.0</t>
  </si>
  <si>
    <t>256K</t>
  </si>
  <si>
    <t>https://github.com/jop-devel/jop</t>
  </si>
  <si>
    <t>java app builds some source code files</t>
  </si>
  <si>
    <t>jpu16</t>
  </si>
  <si>
    <t>https://github.com/joksan/JPU16</t>
  </si>
  <si>
    <t>Joksan Alvarado</t>
  </si>
  <si>
    <t>missing RAM files</t>
  </si>
  <si>
    <t>JPU16</t>
  </si>
  <si>
    <t>32 deep call stack, 8 addressing modes</t>
  </si>
  <si>
    <t>k1</t>
  </si>
  <si>
    <t>http://mcforth.net/</t>
  </si>
  <si>
    <t>Klaus Kohl-Schoepe</t>
  </si>
  <si>
    <t>K1</t>
  </si>
  <si>
    <t>based on J1, Quartus project file</t>
  </si>
  <si>
    <t>k68</t>
  </si>
  <si>
    <t>https://opencores.org/project,k68</t>
  </si>
  <si>
    <t>k68_cpu</t>
  </si>
  <si>
    <t>68K binary compatible</t>
  </si>
  <si>
    <t>kcp53000</t>
  </si>
  <si>
    <t>https://github.com/sam-falvo/polaris</t>
  </si>
  <si>
    <t>Samuel Falvo II</t>
  </si>
  <si>
    <t>trimmed IO count</t>
  </si>
  <si>
    <t>polaris</t>
  </si>
  <si>
    <t>https://github.com/sam-falvo/smg</t>
  </si>
  <si>
    <t>kestrel #3, basic 64-bit RISC-V</t>
  </si>
  <si>
    <t>uses state machine RTL generator</t>
  </si>
  <si>
    <t>kestrel-2</t>
  </si>
  <si>
    <t>kestrelcomputer.github.io/kestrel/</t>
  </si>
  <si>
    <t>M_kestrel2</t>
  </si>
  <si>
    <t>https://hackaday.com/2016/03/25/kestrel-computer-project/</t>
  </si>
  <si>
    <t>J1 with wishbone bus</t>
  </si>
  <si>
    <t>M_j1a runs at 244MHz &amp; 368 LUTs</t>
  </si>
  <si>
    <t>kgp-risc</t>
  </si>
  <si>
    <t>https://github.com/krantikiran68/KGP-RISC</t>
  </si>
  <si>
    <t xml:space="preserve"> Kiran &amp; Aluru</t>
  </si>
  <si>
    <t>only two register fields + shift amount</t>
  </si>
  <si>
    <t>klc32</t>
  </si>
  <si>
    <t>https://opencores.org/project,klc32</t>
  </si>
  <si>
    <t>KLC32</t>
  </si>
  <si>
    <t>single ported block RAM register file :(  heavy use of includes</t>
  </si>
  <si>
    <t>kpu</t>
  </si>
  <si>
    <t>https://github.com/AndreaCorallo/kpu</t>
  </si>
  <si>
    <t>Andrea Corallo</t>
  </si>
  <si>
    <t>missing files, removed display stmts from debug</t>
  </si>
  <si>
    <t>http://andreacorallo.github.io/kpu/</t>
  </si>
  <si>
    <t>KPU is a minimal system on chip written used as testbench for the KPU core</t>
  </si>
  <si>
    <t>kraken16</t>
  </si>
  <si>
    <t>https://people.ece.cornell.edu/land/courses/ece5760/DE2/Kraken2/Kraken2isa.html</t>
  </si>
  <si>
    <t>Bruce R. Land</t>
  </si>
  <si>
    <t>DE2_TOPkrakenV1</t>
  </si>
  <si>
    <t>https://people.ece.cornell.edu/land/courses/ece5760/DE2/index.html</t>
  </si>
  <si>
    <t>Cornell course material</t>
  </si>
  <si>
    <t>ks10</t>
  </si>
  <si>
    <t>http://www.techtravels.org/amiga/amigablog/?page_id=656</t>
  </si>
  <si>
    <t>Rob Doyle</t>
  </si>
  <si>
    <t>PDP10</t>
  </si>
  <si>
    <t>spartan-6-2</t>
  </si>
  <si>
    <t>esm_ks10</t>
  </si>
  <si>
    <t>36-bit accum &amp; 18-bit adrs</t>
  </si>
  <si>
    <t>ucf file, most tests pass</t>
  </si>
  <si>
    <t>ktc32</t>
  </si>
  <si>
    <t>https://github.com/kinpoko/ktc32</t>
  </si>
  <si>
    <t>kinpoko</t>
  </si>
  <si>
    <t>full basic ISA, hobby 32-bit CPU</t>
  </si>
  <si>
    <t>spartan7 xdc file</t>
  </si>
  <si>
    <t>ladybug</t>
  </si>
  <si>
    <t>https://github.com/Arlet/verilog-6502</t>
  </si>
  <si>
    <t>Arlet Ottens</t>
  </si>
  <si>
    <t>http://ladybug.xs4all.nl/arlet/fpga/6502/</t>
  </si>
  <si>
    <t>lattice6502</t>
  </si>
  <si>
    <t>https://opencores.org/project,lattice6502</t>
  </si>
  <si>
    <t>Ian Chapman</t>
  </si>
  <si>
    <t>ghdl_processor</t>
  </si>
  <si>
    <t>targeted to LCMXO2280</t>
  </si>
  <si>
    <t>latticemico32</t>
  </si>
  <si>
    <t>http://www.latticesemi.com/en/Products/DesignSoftwareAndIP/IntellectualProperty/IPCore/IPCores02/LatticeMico32.aspx</t>
  </si>
  <si>
    <t>Yann Siommeau, Michael Walle</t>
  </si>
  <si>
    <t>LM32</t>
  </si>
  <si>
    <t>arria_2</t>
  </si>
  <si>
    <t>lm32_cpu</t>
  </si>
  <si>
    <t>https://en.wikipedia.org/wiki/LatticeMico32</t>
  </si>
  <si>
    <t>optional data &amp; inst caches</t>
  </si>
  <si>
    <t>Diamond3.10; see lm32 &amp; misoc folders</t>
  </si>
  <si>
    <t>ECP3</t>
  </si>
  <si>
    <t>Lattice Semiconductor</t>
  </si>
  <si>
    <t>latticemico8</t>
  </si>
  <si>
    <t>http://www.latticesemi.com/Products/DesignSoftwareAndIP/IntellectualProperty/IPCore/IPCores02/Mico8.aspx</t>
  </si>
  <si>
    <t>LFE2</t>
  </si>
  <si>
    <t>isp8_core</t>
  </si>
  <si>
    <t>https://en.wikipedia.org/wiki/LatticeMico8</t>
  </si>
  <si>
    <t>16 deep call stack, four configurations</t>
  </si>
  <si>
    <t>tool kit: LMS for Diamond3.10</t>
  </si>
  <si>
    <t>lc-2</t>
  </si>
  <si>
    <t>http://www.cs.ucr.edu/~vahid/sproj/lc2/</t>
  </si>
  <si>
    <t>Eric Frohnhoefer</t>
  </si>
  <si>
    <t>gate level primitives</t>
  </si>
  <si>
    <t>lc2_all</t>
  </si>
  <si>
    <t>https://en.wikipedia.org/wiki/LC-3</t>
  </si>
  <si>
    <t>from book: 978-0072467505 by Patt &amp; Patel</t>
  </si>
  <si>
    <t>educational, compiled via Synopsys</t>
  </si>
  <si>
    <t>lc-3</t>
  </si>
  <si>
    <t>https://github.com/Sacusa/LC-3</t>
  </si>
  <si>
    <t>Sudhanshu Gupta</t>
  </si>
  <si>
    <t>https://en.wikipedia.org/wiki/Little_Computer_3</t>
  </si>
  <si>
    <t>apndx has schematic</t>
  </si>
  <si>
    <t>legv8</t>
  </si>
  <si>
    <t>https://github.com/nextseto/ARM-LEGv8</t>
  </si>
  <si>
    <t>Warren Seto</t>
  </si>
  <si>
    <t>AA64</t>
  </si>
  <si>
    <t>arm_cpu</t>
  </si>
  <si>
    <t>coursework, limited ISA, 3 versions</t>
  </si>
  <si>
    <t>single cycle, inst: LDUR, STUR, ADD, SUB, ORR, AND, CBZ, B, and NOP</t>
  </si>
  <si>
    <t>https://github.com/mattco98/LEGv8-Processor</t>
  </si>
  <si>
    <t>Seninha phillbush</t>
  </si>
  <si>
    <t>single cycle &amp; pipeline versions</t>
  </si>
  <si>
    <t>course project</t>
  </si>
  <si>
    <t>pipelined, inst: LDUR, STUR, ADD, SUB, ORR, AND, CBZ, B, and NOP</t>
  </si>
  <si>
    <t>inst: LDUR, STUR, ADD, SUB, ORR, AND, CBZ, B, and NOP</t>
  </si>
  <si>
    <t>Matthew Olsson</t>
  </si>
  <si>
    <t>another implementation</t>
  </si>
  <si>
    <t>legv8 from Patterson &amp; Hennessy 2017</t>
  </si>
  <si>
    <t>lem1_9</t>
  </si>
  <si>
    <t>https://opencores.org/project,lem1_9min</t>
  </si>
  <si>
    <t>1 stage pipe</t>
  </si>
  <si>
    <t>single bit at a time, absolute adrs</t>
  </si>
  <si>
    <t>lem1_9min</t>
  </si>
  <si>
    <t>kintex-7</t>
  </si>
  <si>
    <t>lem1_9min_hw</t>
  </si>
  <si>
    <t>logic emulation machine</t>
  </si>
  <si>
    <t>lem1_9ptr</t>
  </si>
  <si>
    <t>use speed opt, logic emulation machine</t>
  </si>
  <si>
    <t>4 index registers: (ix),(--ix),(ix++),(ix+off)</t>
  </si>
  <si>
    <t>lem16_18</t>
  </si>
  <si>
    <t>lem16_18m</t>
  </si>
  <si>
    <t>variable bit-length memory read/write</t>
  </si>
  <si>
    <t>op-codes coded, untested</t>
  </si>
  <si>
    <t>lem4_9</t>
  </si>
  <si>
    <t>binary &amp; BCD digit addition, speed mode</t>
  </si>
  <si>
    <t>lem4_9ptr</t>
  </si>
  <si>
    <t>lemberg</t>
  </si>
  <si>
    <t>https://github.com/jeuneS2/lemberg</t>
  </si>
  <si>
    <t>Wolfgang Puffitsch</t>
  </si>
  <si>
    <t>VLIW</t>
  </si>
  <si>
    <t>2M</t>
  </si>
  <si>
    <t>http://www2.imm.dtu.dk/~wopu/</t>
  </si>
  <si>
    <t>upto 4 inst/clock</t>
  </si>
  <si>
    <t>LPM mem &amp; floating point</t>
  </si>
  <si>
    <t>leon2</t>
  </si>
  <si>
    <t>https://github.com/Galland/LEON2</t>
  </si>
  <si>
    <t>Jiri Gaisler</t>
  </si>
  <si>
    <t>SPARC</t>
  </si>
  <si>
    <t>leon</t>
  </si>
  <si>
    <t>https://en.wikipedia.org/wiki/LEON</t>
  </si>
  <si>
    <t>large config file, rad-hard asic version</t>
  </si>
  <si>
    <t>https://www.gaisler.com/index.php/products/processors</t>
  </si>
  <si>
    <t>Klas Westerlund</t>
  </si>
  <si>
    <t>LUT #s from Nios vs Leon2 comparison</t>
  </si>
  <si>
    <t>leon3</t>
  </si>
  <si>
    <t>http://www.gaisler.com/index.php/products/processors/leon3</t>
  </si>
  <si>
    <t>Jiri Gaisler, Jan Andersson</t>
  </si>
  <si>
    <t>100s</t>
  </si>
  <si>
    <t>RTL for LEON3, LEON5 and NOEL-V for microchip &amp; xilinx RAD hard parts</t>
  </si>
  <si>
    <t>leon3x</t>
  </si>
  <si>
    <t>customized for ~50 FPGA boards, configurable</t>
  </si>
  <si>
    <t>xls with utilization for all targets</t>
  </si>
  <si>
    <t>leros</t>
  </si>
  <si>
    <t>https://opencores.org/project,leros</t>
  </si>
  <si>
    <t>https://github.com/schoeberl/leros</t>
  </si>
  <si>
    <t>256 word data RAM, PIC like</t>
  </si>
  <si>
    <t>short LUT inst ROM</t>
  </si>
  <si>
    <t>lgp30</t>
  </si>
  <si>
    <t>http://www.e-basteln.de/computing/lgp30/lgp30/</t>
  </si>
  <si>
    <t>Stanley Frankel</t>
  </si>
  <si>
    <t>LGP-30</t>
  </si>
  <si>
    <t>FPGA version of LGP30 drum computer, also LGP21, RPC4000, 65F02</t>
  </si>
  <si>
    <t>light52</t>
  </si>
  <si>
    <t>https://opencores.org/project,light52</t>
  </si>
  <si>
    <t>light52_mcu</t>
  </si>
  <si>
    <t>targeted to balanced</t>
  </si>
  <si>
    <t>~ 6 clocks/inst</t>
  </si>
  <si>
    <t>light8080</t>
  </si>
  <si>
    <t>https://opencores.org/project,light8080</t>
  </si>
  <si>
    <t>Jose Ruiz, Moti Litochevski</t>
  </si>
  <si>
    <t>i80soc</t>
  </si>
  <si>
    <t>https://github.com/jaruiz/light8080</t>
  </si>
  <si>
    <t>targeted to area, includes UART, interrupt ctlr &amp; RAM</t>
  </si>
  <si>
    <t>older versions have both VHDL &amp; Verilog</t>
  </si>
  <si>
    <t>limen</t>
  </si>
  <si>
    <t>https://github.com/dominiksalvet/limen-alpha</t>
  </si>
  <si>
    <t>Dominik Salvet</t>
  </si>
  <si>
    <t>teenager, highschool thesis</t>
  </si>
  <si>
    <t>lion</t>
  </si>
  <si>
    <t>https://github.com/lliont/Lionasm</t>
  </si>
  <si>
    <t>Theodoulos Liontakis</t>
  </si>
  <si>
    <t>lionsystem</t>
  </si>
  <si>
    <t>https://hackaday.io/project/162876-lion-fpga-cpucomputer</t>
  </si>
  <si>
    <t>custom gaming CPU, mem segments</t>
  </si>
  <si>
    <t>software in C#, has BASIC</t>
  </si>
  <si>
    <t>https://github.com/lliont/Lion16</t>
  </si>
  <si>
    <t>http://users.sch.gr/tliontakis/index.php/my-projects/13-vhdl-cpu</t>
  </si>
  <si>
    <t>new directory, same RTL, Mister project</t>
  </si>
  <si>
    <t>https://github.com/lliont/lion32</t>
  </si>
  <si>
    <t>lionsystem_true_32</t>
  </si>
  <si>
    <t>custom gaming CPU, Altera BDF files</t>
  </si>
  <si>
    <t>new 32-bit version, Mister project</t>
  </si>
  <si>
    <t>lipsi</t>
  </si>
  <si>
    <t>https://github.com/schoeberl/lipsi</t>
  </si>
  <si>
    <t>cyclone4</t>
  </si>
  <si>
    <t>https://github.com/schoeberl/chisel-book/wiki</t>
  </si>
  <si>
    <t>goal is 100 LUTs, program mapped to LUT ROM</t>
  </si>
  <si>
    <t>"Lipsi, a very tiny processor"</t>
  </si>
  <si>
    <t>lispmicrocontroller</t>
  </si>
  <si>
    <t>http://nyuzi.org/</t>
  </si>
  <si>
    <t>Jeff Bush</t>
  </si>
  <si>
    <t>missing init file</t>
  </si>
  <si>
    <t>ulisp</t>
  </si>
  <si>
    <t>program.hex missing</t>
  </si>
  <si>
    <t>lm32</t>
  </si>
  <si>
    <t>https://github.com/m-labs/lm32</t>
  </si>
  <si>
    <t>Sebastien Bourdeauducq</t>
  </si>
  <si>
    <t>lm32-top</t>
  </si>
  <si>
    <t>cleaned up lattice micro32, see milkymist</t>
  </si>
  <si>
    <t>Lutiac</t>
  </si>
  <si>
    <t>custom</t>
  </si>
  <si>
    <t>David Galloway, David Lewis</t>
  </si>
  <si>
    <t>reg</t>
  </si>
  <si>
    <t>NA</t>
  </si>
  <si>
    <t>David Galloway</t>
  </si>
  <si>
    <t>Talks at Un. Toronto</t>
  </si>
  <si>
    <t>synthesis maps PC into ucode</t>
  </si>
  <si>
    <t>no inst mem: small state machine, ~200 inst optimal</t>
  </si>
  <si>
    <t>lwrisc</t>
  </si>
  <si>
    <t>https://opencores.org/project,lwrisc</t>
  </si>
  <si>
    <t>Li Wu</t>
  </si>
  <si>
    <t>risc_core</t>
  </si>
  <si>
    <t>ClaiRISC simplified PIC, 4 reg rtn stack</t>
  </si>
  <si>
    <t>absolute addressing only, lowered MIPS/clk</t>
  </si>
  <si>
    <t>lxp32</t>
  </si>
  <si>
    <t>https://opencores.org/project,lxp32</t>
  </si>
  <si>
    <t>Alex Kuznetsov</t>
  </si>
  <si>
    <t>lxp32u_top</t>
  </si>
  <si>
    <t>https://lxp32.github.io/</t>
  </si>
  <si>
    <t>register file in block RAM</t>
  </si>
  <si>
    <t>vendor neutral source code, no div inst</t>
  </si>
  <si>
    <t>m1_core</t>
  </si>
  <si>
    <t>https://opencores.org/project,m1_core</t>
  </si>
  <si>
    <t>Fabrizo Fazzino, Albert Watson</t>
  </si>
  <si>
    <t>MIPS?</t>
  </si>
  <si>
    <t>GCC target?</t>
  </si>
  <si>
    <t>m16c5x</t>
  </si>
  <si>
    <t>https://github.com/MorrisMA/M16C5x</t>
  </si>
  <si>
    <t>Michael Morris</t>
  </si>
  <si>
    <t>std library problems</t>
  </si>
  <si>
    <t>pipelined and non-pipelined versions</t>
  </si>
  <si>
    <t>https://opencores.org/project,m16c5x</t>
  </si>
  <si>
    <t>m16C5x</t>
  </si>
  <si>
    <t>SOC LUT count</t>
  </si>
  <si>
    <t>m17</t>
  </si>
  <si>
    <t>http://users.ece.cmu.edu/~koopman/stack_computers/index.html</t>
  </si>
  <si>
    <t>Philip Koopman</t>
  </si>
  <si>
    <t>https://users.ece.cmu.edu/~koopman/stack_computers/sec4_3.html</t>
  </si>
  <si>
    <t>chapter 4.3 in Koopman</t>
  </si>
  <si>
    <t>6600 gate ASIC</t>
  </si>
  <si>
    <t>m2cpu</t>
  </si>
  <si>
    <t>https://github.com/ZakSN/m2cpu</t>
  </si>
  <si>
    <t>Zakary Nafziger</t>
  </si>
  <si>
    <t>q22.1</t>
  </si>
  <si>
    <t>m2cpu_top</t>
  </si>
  <si>
    <t>micro-coded 8-bitter with 75 instructions</t>
  </si>
  <si>
    <t>Quartus project files, vga output</t>
  </si>
  <si>
    <t>m32632</t>
  </si>
  <si>
    <t>https://opencores.org/project,m32632</t>
  </si>
  <si>
    <t>Udo Moeller</t>
  </si>
  <si>
    <t>N32032</t>
  </si>
  <si>
    <t>example</t>
  </si>
  <si>
    <t>http://cpu-ns32k.net/</t>
  </si>
  <si>
    <t>21.97 VAX Mips at 50MHz (Cyclone IV)</t>
  </si>
  <si>
    <t>m65</t>
  </si>
  <si>
    <t>www.ip-arch.jp/index.html</t>
  </si>
  <si>
    <t>Naohiko Shimizu</t>
  </si>
  <si>
    <t>sfl &amp; TDF</t>
  </si>
  <si>
    <t>m65cpu</t>
  </si>
  <si>
    <t>m65c02</t>
  </si>
  <si>
    <t>https://opencores.org/project,m65c02</t>
  </si>
  <si>
    <t>M65C02</t>
  </si>
  <si>
    <t>https://github.com/MorrisMA/MAM65C02-Processor-Core/</t>
  </si>
  <si>
    <t>also a m65c02a version</t>
  </si>
  <si>
    <t>micro-coded via F9408 soft sequencer</t>
  </si>
  <si>
    <t>m65c02a</t>
  </si>
  <si>
    <t>https://github.com/MorrisMA/M65C02A</t>
  </si>
  <si>
    <t>portmap mismatch</t>
  </si>
  <si>
    <t>M65C02A_Core_Top</t>
  </si>
  <si>
    <t>enhanced 8/16-bit version of 65c02</t>
  </si>
  <si>
    <t>PDFs on his figForth for M65C02A</t>
  </si>
  <si>
    <t>m68k</t>
  </si>
  <si>
    <t>https://github.com/usoki/m68k</t>
  </si>
  <si>
    <t>Salvador Garcia</t>
  </si>
  <si>
    <t>cpu3017</t>
  </si>
  <si>
    <t>simplified 68K</t>
  </si>
  <si>
    <t>magic-1</t>
  </si>
  <si>
    <t>http://www.homebrewcpu.com/architecture.htm</t>
  </si>
  <si>
    <t>Bill Buzbee</t>
  </si>
  <si>
    <t>https://hackaday.io/project/180097-magic-1-computer-on-logisim</t>
  </si>
  <si>
    <t>TTL computer, 6809ish, schematics only</t>
  </si>
  <si>
    <t>magic-16 planning, 200 TTL chips</t>
  </si>
  <si>
    <t>mais</t>
  </si>
  <si>
    <t>Rene Doss</t>
  </si>
  <si>
    <t>MAIS_soc.vhd</t>
  </si>
  <si>
    <t>use MIPS tools</t>
  </si>
  <si>
    <t>register forwarding around ALU</t>
  </si>
  <si>
    <t>license req'd for commercial use</t>
  </si>
  <si>
    <t>mangomips32</t>
  </si>
  <si>
    <t>https://github.com/RickyTino/MangoMIPS32</t>
  </si>
  <si>
    <t>Ricky Tino</t>
  </si>
  <si>
    <t>cache support, runs linux</t>
  </si>
  <si>
    <t>very percise specs</t>
  </si>
  <si>
    <t>manik</t>
  </si>
  <si>
    <t>https://www.dsprelated.com/showthread/comp.dsp/1010-1.php</t>
  </si>
  <si>
    <t>Sandeeo Dytta</t>
  </si>
  <si>
    <t>needs editing to support K7 or A2</t>
  </si>
  <si>
    <t>manik2top</t>
  </si>
  <si>
    <t>www.niktech.com/</t>
  </si>
  <si>
    <t>supports Xilinx, Altera, Actel, Lattice; broken web link</t>
  </si>
  <si>
    <t>mano_machine</t>
  </si>
  <si>
    <t>https://github.com/susam/mano-cpu</t>
  </si>
  <si>
    <t>Susam Pal</t>
  </si>
  <si>
    <t>needs proper clocking and elimination of latches</t>
  </si>
  <si>
    <t>microprocessor</t>
  </si>
  <si>
    <t>https://en.wikipedia.org/wiki/Mano_machine</t>
  </si>
  <si>
    <t>course project, bidir mem data</t>
  </si>
  <si>
    <t>for XC9572 CPLD, large # of latches</t>
  </si>
  <si>
    <t>mano-computer</t>
  </si>
  <si>
    <t>https://github.com/AminAliari/mano-computer</t>
  </si>
  <si>
    <t>Amin Aliari</t>
  </si>
  <si>
    <t>sayeh</t>
  </si>
  <si>
    <t>Mano uP implementation, course project</t>
  </si>
  <si>
    <r>
      <t xml:space="preserve">different use of sayeh: </t>
    </r>
    <r>
      <rPr>
        <i/>
        <sz val="11"/>
        <color theme="1"/>
        <rFont val="Calibri"/>
        <family val="2"/>
        <scheme val="minor"/>
      </rPr>
      <t>simple &amp; yet enough</t>
    </r>
  </si>
  <si>
    <t>marca</t>
  </si>
  <si>
    <t>https://opencores.org/project,marca</t>
  </si>
  <si>
    <t>8K</t>
  </si>
  <si>
    <t>clks/inst is approx</t>
  </si>
  <si>
    <t>mark_ii</t>
  </si>
  <si>
    <t>https://github.com/VladisM/MARK_II</t>
  </si>
  <si>
    <t>Vladislav Mlejnecký</t>
  </si>
  <si>
    <t>system on chip written in VHDL</t>
  </si>
  <si>
    <t>custom PCB with MAX10</t>
  </si>
  <si>
    <t>mblite</t>
  </si>
  <si>
    <t>https://opencores.org/project,mblite</t>
  </si>
  <si>
    <t>Tamar Kranenburg</t>
  </si>
  <si>
    <t>core_wb</t>
  </si>
  <si>
    <t>not all instructions implemented</t>
  </si>
  <si>
    <t>moved everything to work library</t>
  </si>
  <si>
    <t>mb-lite_plus</t>
  </si>
  <si>
    <t>http://www.latech.nl/vdhl/mb-lite-plus</t>
  </si>
  <si>
    <t>Huib Arriens</t>
  </si>
  <si>
    <t>tumbl</t>
  </si>
  <si>
    <t>Delft Un. Of Tech. course work</t>
  </si>
  <si>
    <t>use inferred RAM</t>
  </si>
  <si>
    <t>mc6803</t>
  </si>
  <si>
    <t>https://opencores.org/projects/mc6803</t>
  </si>
  <si>
    <t>Dukov</t>
  </si>
  <si>
    <t>based on System68 and System01 by John E. Kent, translated CPU core from VHDL to SystemVerilog</t>
  </si>
  <si>
    <t>mc6809</t>
  </si>
  <si>
    <t>https://github.com/cavnex/mc6809</t>
  </si>
  <si>
    <t>Greg Miller</t>
  </si>
  <si>
    <t>gd6809</t>
  </si>
  <si>
    <t>https://shop.trenz-electronic.de/en/TE0262-00B-GODIL50-XC3S500E-DIL-FPGA-module-2-x-50-pin-IDC</t>
  </si>
  <si>
    <t>Cycle Accurate MC6809 Core</t>
  </si>
  <si>
    <t>emphasis on cycle accuracy, DIP replacement</t>
  </si>
  <si>
    <t>mc6809e</t>
  </si>
  <si>
    <t>Flint Weller</t>
  </si>
  <si>
    <t>gate level primitives error</t>
  </si>
  <si>
    <t>core_6809e</t>
  </si>
  <si>
    <t>https://www.linkedin.com/in/fweller/</t>
  </si>
  <si>
    <t>course work, ASIC orientation</t>
  </si>
  <si>
    <t>mc68kods</t>
  </si>
  <si>
    <t>https://sites.google.com/site/olivier2smet2/hp_projects/hp98x6/fpga-hp98x6</t>
  </si>
  <si>
    <t>SOC for HP9816 computer emulation</t>
  </si>
  <si>
    <t>mc8051</t>
  </si>
  <si>
    <t>http://www.oreganosystems.at/?page_id=361</t>
  </si>
  <si>
    <t>Helmut Mayrhofer</t>
  </si>
  <si>
    <t>mc8051core</t>
  </si>
  <si>
    <t>www.oreganosystems.at</t>
  </si>
  <si>
    <t>fast 8051, version available with floating-point by David Lundgren</t>
  </si>
  <si>
    <t>mcip_open</t>
  </si>
  <si>
    <t>https://opencores.org/project,mcip_open</t>
  </si>
  <si>
    <t>Mezzah Jbrahim</t>
  </si>
  <si>
    <t>MCIOopen_mcu_example</t>
  </si>
  <si>
    <t>light version of PIC18</t>
  </si>
  <si>
    <t>mcl51</t>
  </si>
  <si>
    <t>http://www.microcorelabs.com/mcl51.html</t>
  </si>
  <si>
    <t>Ted Fried</t>
  </si>
  <si>
    <t>artix-7-3</t>
  </si>
  <si>
    <t>mcl51_TOP</t>
  </si>
  <si>
    <t>https://github.com/MicroCoreLabs/Projects/tree/master/MCL51</t>
  </si>
  <si>
    <t>mcl65</t>
  </si>
  <si>
    <t>http://www.microcorelabs.com/mcl65.html</t>
  </si>
  <si>
    <t>https://github.com/MicroCoreLabs/Projects/tree/master/MCL65</t>
  </si>
  <si>
    <t>microcoded, cycle exact</t>
  </si>
  <si>
    <t>excellent micro-coding LUT counts</t>
  </si>
  <si>
    <t>inserted inferred ROM</t>
  </si>
  <si>
    <t>mcl86</t>
  </si>
  <si>
    <t>https://github.com/MicroCoreLabs/Projects/tree/master/MCL86</t>
  </si>
  <si>
    <t>EU</t>
  </si>
  <si>
    <t>http://www.embedded.com/electronics-blogs/max-unleashed-and-unfettered/4441454/Only-308-FPGA-LUTs-required-to-create-cycle-accurate-8088-8086-soft-processor-core</t>
  </si>
  <si>
    <t>microcoded, meets original 8088 timing@100MHz</t>
  </si>
  <si>
    <t>mcpu</t>
  </si>
  <si>
    <t>https://opencores.org/project,mcpu</t>
  </si>
  <si>
    <t>Tim Boscke</t>
  </si>
  <si>
    <t>tb02cpu2</t>
  </si>
  <si>
    <t>https://github.com/cpldcpu/MCPU</t>
  </si>
  <si>
    <t>MCPU A minimal CPU for a CPLD</t>
  </si>
  <si>
    <t>reduced MIPS/clk due to only 4 inst</t>
  </si>
  <si>
    <t>mcs-4</t>
  </si>
  <si>
    <t>https://opencores.org/project,mcs-4</t>
  </si>
  <si>
    <t>Reece Pollack</t>
  </si>
  <si>
    <t>i4004</t>
  </si>
  <si>
    <t>4004 was multi-chip</t>
  </si>
  <si>
    <t>4004 CPU &amp; MCS-4</t>
  </si>
  <si>
    <t>mcu8</t>
  </si>
  <si>
    <t>https://opencores.org/project,mcu8</t>
  </si>
  <si>
    <t>Dimo Pepelyashev</t>
  </si>
  <si>
    <t>processor_E</t>
  </si>
  <si>
    <t>asm, simulated, builds?</t>
  </si>
  <si>
    <t>mecrisp-ice</t>
  </si>
  <si>
    <t>https://sourceforge.net/projects/mecrisp/files/</t>
  </si>
  <si>
    <t>Matthias Koch</t>
  </si>
  <si>
    <t>j1a</t>
  </si>
  <si>
    <t>16-bit data size, some comments in German</t>
  </si>
  <si>
    <t>distinct j1a.v for each data size</t>
  </si>
  <si>
    <t>32-bit data size, some comments in German</t>
  </si>
  <si>
    <t>64-bit data size, some comments in German</t>
  </si>
  <si>
    <t>mecrisp-quintus</t>
  </si>
  <si>
    <t>riscv</t>
  </si>
  <si>
    <t>FemtoRV32</t>
  </si>
  <si>
    <t>based on femtorv32, some comments in German</t>
  </si>
  <si>
    <t>mega65</t>
  </si>
  <si>
    <t>https://github.com/mega65/mega65-core</t>
  </si>
  <si>
    <t>Paul Gardner-Stephen</t>
  </si>
  <si>
    <t>bash script</t>
  </si>
  <si>
    <t>Enhanced c65 running in FPGA</t>
  </si>
  <si>
    <t>seeks high performance</t>
  </si>
  <si>
    <t>missing file</t>
  </si>
  <si>
    <t>nocpu</t>
  </si>
  <si>
    <t>mera400f</t>
  </si>
  <si>
    <t>https://github.com/jakubfi/mera400f</t>
  </si>
  <si>
    <t>jakubfi</t>
  </si>
  <si>
    <t>reimplementation of MERA-400 CPU, Polish, Mera400 was TTL uP</t>
  </si>
  <si>
    <t>micro_nating</t>
  </si>
  <si>
    <t>https://github.com/nating/microprocessor</t>
  </si>
  <si>
    <t>Geoff Natin</t>
  </si>
  <si>
    <t>processor_final</t>
  </si>
  <si>
    <t>microcoded instruction set processor, educational</t>
  </si>
  <si>
    <t>micro16b</t>
  </si>
  <si>
    <t>http://members.optushome.com.au/jekent/Micro16/index.html</t>
  </si>
  <si>
    <t>John Kent</t>
  </si>
  <si>
    <t>u16bcpu</t>
  </si>
  <si>
    <t>http://members.optushome.com.au/jekent/FPGA.htm</t>
  </si>
  <si>
    <t>very limited inst set</t>
  </si>
  <si>
    <t>MIPS/clk adj'd, 2 clks/inst</t>
  </si>
  <si>
    <t>micro8a</t>
  </si>
  <si>
    <t>http://members.optushome.com.au/jekent/Micro8/Micro8a.html</t>
  </si>
  <si>
    <t>Micro8</t>
  </si>
  <si>
    <t>derived from Tim Boscke's mcpu</t>
  </si>
  <si>
    <t>also micro8 and micro8b variants</t>
  </si>
  <si>
    <t>microblaze</t>
  </si>
  <si>
    <t>https://www.xilinx.com/products/design-tools/microblaze.html</t>
  </si>
  <si>
    <t>virtex ultra</t>
  </si>
  <si>
    <t>https://en.wikipedia.org/wiki/MicroBlaze</t>
  </si>
  <si>
    <t>MicroBlaze MCS, smallest configuration</t>
  </si>
  <si>
    <t>70 configuration options, MMU optional</t>
  </si>
  <si>
    <t>microcore</t>
  </si>
  <si>
    <t>http://www.pldworld.com/_hdl/2/_ip/-microcore.org/index.html</t>
  </si>
  <si>
    <t>Klaus Schleisiek</t>
  </si>
  <si>
    <t>zu5e</t>
  </si>
  <si>
    <t>find the correct top</t>
  </si>
  <si>
    <t>ucore</t>
  </si>
  <si>
    <t>ucore110</t>
  </si>
  <si>
    <t>www.microcore.org/ nolonger works</t>
  </si>
  <si>
    <t>indexing into return stack, auto inc/dec, variable length imm</t>
  </si>
  <si>
    <t>only one block RAM? simplest core</t>
  </si>
  <si>
    <t>ucore120</t>
  </si>
  <si>
    <t>no block RAM?, uses tri-state signals</t>
  </si>
  <si>
    <t>https://github.com/microCore-VHDL/microCore</t>
  </si>
  <si>
    <t>3K</t>
  </si>
  <si>
    <t>easy to add op-codes, fltg-pt opt., single cycle</t>
  </si>
  <si>
    <t>12, 16, 27 &amp; 32 bit data sizes</t>
  </si>
  <si>
    <t>microforth</t>
  </si>
  <si>
    <t>https://github.com/Forth-Generation/microForth</t>
  </si>
  <si>
    <t>Jess Totorica</t>
  </si>
  <si>
    <t>http://mindworks.shoutwiki.com/wiki/Forth_Computing_on_FPGA</t>
  </si>
  <si>
    <t>Arduino-like board/platform based upon an FPGA-based soft-CPU, based on J1, extensions for relative addressing</t>
  </si>
  <si>
    <t>AKA F18, educational, loop stack</t>
  </si>
  <si>
    <t>microwatt</t>
  </si>
  <si>
    <t>https://github.com/antonblanchard/microwatt</t>
  </si>
  <si>
    <t>anton blanchard</t>
  </si>
  <si>
    <t>PPC</t>
  </si>
  <si>
    <t>https://openpowerfoundation.org/</t>
  </si>
  <si>
    <t>open source PPC from IBM</t>
  </si>
  <si>
    <t>has vivado instructions, supports microPython</t>
  </si>
  <si>
    <t>milkymist</t>
  </si>
  <si>
    <t>https://github.com/m-labs/milkymist</t>
  </si>
  <si>
    <t>failed in mapper</t>
  </si>
  <si>
    <t>uses LM32, uses Spartan-6 IO</t>
  </si>
  <si>
    <t>mimafpga</t>
  </si>
  <si>
    <t>https://github.com/mkiesinger/mimaFPGA</t>
  </si>
  <si>
    <t>Manuel Killinger</t>
  </si>
  <si>
    <t>mimapprocessor</t>
  </si>
  <si>
    <t>Minimal Machine processor taught at the Karlsruhe Institute of Technology</t>
  </si>
  <si>
    <t>has testbench</t>
  </si>
  <si>
    <t>minicpu</t>
  </si>
  <si>
    <t>http://www.cs.hiroshima-u.ac.jp/~nakano/wiki/wiki.cgi?page=%B9%E2%B5%A1%C7%BDMINICPU</t>
  </si>
  <si>
    <t xml:space="preserve">Hirotsugu Nakano </t>
  </si>
  <si>
    <t>lots of simple errors</t>
  </si>
  <si>
    <t>same as tiny-cpu</t>
  </si>
  <si>
    <t xml:space="preserve">uses Flex, Bison &amp; Perl to create gcc compiler </t>
  </si>
  <si>
    <t>minicpu_morris</t>
  </si>
  <si>
    <t>https://github.com/MorrisMA/MiniCPU</t>
  </si>
  <si>
    <t>minicpu_core</t>
  </si>
  <si>
    <t>simplified 6502, see m65c02a</t>
  </si>
  <si>
    <t>RE: 8-bit CPU challenge of Arlet Ottens</t>
  </si>
  <si>
    <t>minicpu-s</t>
  </si>
  <si>
    <t>https://github.com/MorrisMA/MiniCPU-S</t>
  </si>
  <si>
    <t>both</t>
  </si>
  <si>
    <t>separate source for each CPLD chip, uses SPI RAM, very slow</t>
  </si>
  <si>
    <t>fits (2) XC9500 CPLD @ 71.4 MHz</t>
  </si>
  <si>
    <t>minimips</t>
  </si>
  <si>
    <t>https://opencores.org/project,minimips</t>
  </si>
  <si>
    <t>Samuel Hangouet</t>
  </si>
  <si>
    <t>based on MIPS I</t>
  </si>
  <si>
    <t>minimips_superscalar</t>
  </si>
  <si>
    <t>https://opencores.org/projects/minimips_superscalar</t>
  </si>
  <si>
    <t>Miguel Cafruni</t>
  </si>
  <si>
    <t>dual issue to two pipes, 16-bit mulitplier</t>
  </si>
  <si>
    <t>minirisc</t>
  </si>
  <si>
    <t>https://opencores.org/project,minirisc</t>
  </si>
  <si>
    <t>Rudolf Usselmann</t>
  </si>
  <si>
    <t>risc_core_top</t>
  </si>
  <si>
    <t>minsoc</t>
  </si>
  <si>
    <t>https://opencores.org/project,minsoc</t>
  </si>
  <si>
    <t>Raul Fajardo etal</t>
  </si>
  <si>
    <t>or1200_top</t>
  </si>
  <si>
    <t>https://github.com/rkrajnc/minsoc</t>
  </si>
  <si>
    <t>minimal OR1200, vendor neutral, has caches</t>
  </si>
  <si>
    <t>https://opencores.org/project,mips_16</t>
  </si>
  <si>
    <t>Doyya Doyya</t>
  </si>
  <si>
    <t>collapsed in compile</t>
  </si>
  <si>
    <t>mips_16_core_top</t>
  </si>
  <si>
    <t>Educational 16-bit MIPS Processor</t>
  </si>
  <si>
    <t>mips_cpu_blue</t>
  </si>
  <si>
    <t>https://github.com/txstate-pcarch-blue/CPU</t>
  </si>
  <si>
    <t>Michael Volling</t>
  </si>
  <si>
    <t>myhdl</t>
  </si>
  <si>
    <t>simplified MIPS CPU with pipelining, MyHDL, classic pipeline diagram</t>
  </si>
  <si>
    <t>mips_fault_tolerant</t>
  </si>
  <si>
    <t>https://opencores.org/project,mips_fault_tolerant</t>
  </si>
  <si>
    <t>Lazaridis Dimitris</t>
  </si>
  <si>
    <t>arithmetic includes fault detection</t>
  </si>
  <si>
    <t>no external memory port?</t>
  </si>
  <si>
    <t>mips_harris</t>
  </si>
  <si>
    <t>http://booksite.elsevier.com/9780123944245/</t>
  </si>
  <si>
    <t>mips_single</t>
  </si>
  <si>
    <t>https://booksite.elsevier.com/9780123944245/?ISBN=9780123944245</t>
  </si>
  <si>
    <t>goes with text book exercises</t>
  </si>
  <si>
    <t>mips_multi</t>
  </si>
  <si>
    <t>https://www.youtube.com/watch?v=MRLQBT03JAs&amp;list=PLSTiCUiN_BoJcWlxQTxbKE3VQBQhwFLDP</t>
  </si>
  <si>
    <t>video on Digilent Blog</t>
  </si>
  <si>
    <t>https://digilent.com/blog/teaching-computer-architecture-with-fpga-boards-harris-harris/</t>
  </si>
  <si>
    <t>complete set of book figures by chapter</t>
  </si>
  <si>
    <t>mips_linder</t>
  </si>
  <si>
    <t>https://www.scribd.com/document/53289372/MIPS-Implementation</t>
  </si>
  <si>
    <t xml:space="preserve">Michael Linder </t>
  </si>
  <si>
    <t>a_mips</t>
  </si>
  <si>
    <t>no LUT RAM, source code in PDF</t>
  </si>
  <si>
    <t>mips_pipelined</t>
  </si>
  <si>
    <t>https://github.com/mhyousefi/MIPS-pipeline-processor</t>
  </si>
  <si>
    <t>Mohammad Hossein Yousefi</t>
  </si>
  <si>
    <t>toplevelcircuit</t>
  </si>
  <si>
    <t>course project, hazard detection as well as forwarding, limited ISA</t>
  </si>
  <si>
    <t>mips_sc_rubio</t>
  </si>
  <si>
    <t>http://www.ece.nmsu.edu/~jecook/thesis/Victor_thesis.pdf</t>
  </si>
  <si>
    <t>Victor P. Rubio</t>
  </si>
  <si>
    <t>mips_sc</t>
  </si>
  <si>
    <t>MIPS RISC Processor for Comp Arch Ed, 2004, single cycle, RTL in PDF</t>
  </si>
  <si>
    <t>mips_up_vhdl</t>
  </si>
  <si>
    <t>https://github.com/cm4233/MIPS-Processor-VHDL</t>
  </si>
  <si>
    <t>Chandra Mettu</t>
  </si>
  <si>
    <t>NYU6463Processor</t>
  </si>
  <si>
    <t>simple MIPS with comparison to RC5 accellerator, NYU student</t>
  </si>
  <si>
    <t>mips32</t>
  </si>
  <si>
    <t>https://opencores.org/project,mips32</t>
  </si>
  <si>
    <t>Jin Jifang</t>
  </si>
  <si>
    <t>v17.4</t>
  </si>
  <si>
    <t>pipelinemips</t>
  </si>
  <si>
    <t>y</t>
  </si>
  <si>
    <t>"classic MIPS"</t>
  </si>
  <si>
    <t>mips32r1</t>
  </si>
  <si>
    <t>https://opencores.org/project,mips32r1</t>
  </si>
  <si>
    <t>Grant Ayers</t>
  </si>
  <si>
    <t>https://github.com/grantae/mips32r1_xum</t>
  </si>
  <si>
    <t>Harvard arch</t>
  </si>
  <si>
    <t>complete software tool chain</t>
  </si>
  <si>
    <t>mips789</t>
  </si>
  <si>
    <t>https://opencores.org/project,mips789</t>
  </si>
  <si>
    <t>Li Wei</t>
  </si>
  <si>
    <t>mips_core</t>
  </si>
  <si>
    <t>supports most MIPSI instructions</t>
  </si>
  <si>
    <t>mipscpu</t>
  </si>
  <si>
    <t>https://github.com/mfbsouza/MipsCPU</t>
  </si>
  <si>
    <t>Matheus Souza</t>
  </si>
  <si>
    <t>MIPS like cpu, course project, VHDL verilog &amp; system verilog</t>
  </si>
  <si>
    <t>mips-cpu</t>
  </si>
  <si>
    <t>https://github.com/jmahler/mips-cpu</t>
  </si>
  <si>
    <t>Jeremiah Mahler</t>
  </si>
  <si>
    <t>added outputs to avoid empty dsgn</t>
  </si>
  <si>
    <t>Very early stage project, only implements the most basic functionality of a MIPS CPU.</t>
  </si>
  <si>
    <t>no outputs, missing im_data.txt</t>
  </si>
  <si>
    <t>mips-cpu2</t>
  </si>
  <si>
    <t>https://github.com/yashbhutwala/mips-cpu</t>
  </si>
  <si>
    <t>Yash Bhutwala</t>
  </si>
  <si>
    <t>Pipelined CPU, course project, actual design in fibinacci or helloWorld</t>
  </si>
  <si>
    <t>mipsfpga</t>
  </si>
  <si>
    <t>https://www.mips.com/blog/mipsfpga-2-0-the-cpu-university-course-thats-different-from-the-rest/</t>
  </si>
  <si>
    <t>MIPS Technologies</t>
  </si>
  <si>
    <t>mfp_system</t>
  </si>
  <si>
    <t>https://www.youtube.com/watch?v=U5Ddxelm4Rs&amp;list=PLBLq8cUm43ZC0nk92B0tdZkYKdp7eKxoZ</t>
  </si>
  <si>
    <t>M14K core &amp; mipsfpga-plus</t>
  </si>
  <si>
    <t>DRAM interface, I&amp;D caches. 8789 FF</t>
  </si>
  <si>
    <t>mips-hls-vivado</t>
  </si>
  <si>
    <t>https://github.com/GramThanos/CPU-on-Vivado-HLS</t>
  </si>
  <si>
    <t>Grammatopoulos Vasileios</t>
  </si>
  <si>
    <t>cpp</t>
  </si>
  <si>
    <t>written in cpp, no inst decode, limited ISA</t>
  </si>
  <si>
    <t>mips-lite</t>
  </si>
  <si>
    <t>https://github.com/jncraton/MIPS-Lite</t>
  </si>
  <si>
    <t>Jon Craton</t>
  </si>
  <si>
    <t>insufficient memory</t>
  </si>
  <si>
    <t>mipsr2000</t>
  </si>
  <si>
    <t>https://opencores.org/project,mipsr2000</t>
  </si>
  <si>
    <t>Dm</t>
  </si>
  <si>
    <t>supports almost all instructions of mips technology, R type, I type, Branch, Jump and multiply packet instructions</t>
  </si>
  <si>
    <t>misc16</t>
  </si>
  <si>
    <t>https://github.com/Steve-Teal/eforth-misc16</t>
  </si>
  <si>
    <t>Altera mem</t>
  </si>
  <si>
    <t>v21.2</t>
  </si>
  <si>
    <t>misc_forth</t>
  </si>
  <si>
    <t>16-bit minimal CPU which only has a single instruction 'mov'</t>
  </si>
  <si>
    <t>misc</t>
  </si>
  <si>
    <t>16-bit minimal CPU, has a single instruction 'mov' &amp; eforth</t>
  </si>
  <si>
    <t>misoc</t>
  </si>
  <si>
    <t>https://github.com/m-labs/misoc</t>
  </si>
  <si>
    <t>M-Labs</t>
  </si>
  <si>
    <t>python source code run thru migen</t>
  </si>
  <si>
    <t>V*HDL</t>
  </si>
  <si>
    <t>https://m-labs.hk</t>
  </si>
  <si>
    <t>Video IP for Mist &amp; others</t>
  </si>
  <si>
    <t>choice of latticemicro32 or mor1kx uP</t>
  </si>
  <si>
    <t>mist1032</t>
  </si>
  <si>
    <t>https://github.com/cpulabs/mist1032sa</t>
  </si>
  <si>
    <t>Takahiro Ito</t>
  </si>
  <si>
    <t>altera mem</t>
  </si>
  <si>
    <t>mist1032sa</t>
  </si>
  <si>
    <t>mist32 uP: out of order version</t>
  </si>
  <si>
    <t>missing cache_ram_16entry_512bit.v</t>
  </si>
  <si>
    <t>https://github.com/cpulabs/mist32e10fa</t>
  </si>
  <si>
    <t>mist32e10fa</t>
  </si>
  <si>
    <t>mist32 uP: embedded version</t>
  </si>
  <si>
    <t>https://github.com/cpulabs/mist1032isa</t>
  </si>
  <si>
    <t>mist1032isa</t>
  </si>
  <si>
    <t>mist32 uP: inorder version</t>
  </si>
  <si>
    <t>high pin count</t>
  </si>
  <si>
    <t>mitecpu</t>
  </si>
  <si>
    <t>https://github.com/jbush001/MiteCPU</t>
  </si>
  <si>
    <r>
      <t xml:space="preserve">only 7 inst, also: RISC-Processsor, </t>
    </r>
    <r>
      <rPr>
        <b/>
        <sz val="11"/>
        <color theme="1"/>
        <rFont val="Calibri"/>
        <family val="2"/>
        <scheme val="minor"/>
      </rPr>
      <t xml:space="preserve">ChiselGPU, </t>
    </r>
    <r>
      <rPr>
        <sz val="11"/>
        <color theme="1"/>
        <rFont val="Calibri"/>
        <family val="2"/>
        <scheme val="minor"/>
      </rPr>
      <t xml:space="preserve">LispMicrocontroller, </t>
    </r>
    <r>
      <rPr>
        <b/>
        <sz val="11"/>
        <color theme="1"/>
        <rFont val="Calibri"/>
        <family val="2"/>
        <scheme val="minor"/>
      </rPr>
      <t xml:space="preserve">PASC </t>
    </r>
    <r>
      <rPr>
        <sz val="11"/>
        <color theme="1"/>
        <rFont val="Calibri"/>
        <family val="2"/>
        <scheme val="minor"/>
      </rPr>
      <t>&amp;</t>
    </r>
    <r>
      <rPr>
        <b/>
        <sz val="11"/>
        <color theme="1"/>
        <rFont val="Calibri"/>
        <family val="2"/>
        <scheme val="minor"/>
      </rPr>
      <t xml:space="preserve"> </t>
    </r>
    <r>
      <rPr>
        <sz val="11"/>
        <color theme="1"/>
        <rFont val="Calibri"/>
        <family val="2"/>
        <scheme val="minor"/>
      </rPr>
      <t>NyuziProcessor</t>
    </r>
  </si>
  <si>
    <t>mix-fpga</t>
  </si>
  <si>
    <t>https://opencores.org/projects/mix-fpga</t>
  </si>
  <si>
    <t>Michael Schroeder</t>
  </si>
  <si>
    <t>mix</t>
  </si>
  <si>
    <t>https://en.wikipedia.org/wiki/MIX</t>
  </si>
  <si>
    <t>binary version of the MIX-Computer as described in "The Art of Computer Programming"</t>
  </si>
  <si>
    <t>mocha</t>
  </si>
  <si>
    <t>https://github.com/Sacusa/MoCha</t>
  </si>
  <si>
    <t>Sanjay Gupta</t>
  </si>
  <si>
    <t>8-bit microcontroller developed at NIIT University, course materials include full RTL &amp; tools</t>
  </si>
  <si>
    <t>moncky</t>
  </si>
  <si>
    <t>https://gitlab.com/big-bat/moncky</t>
  </si>
  <si>
    <t>Kris Demuynck</t>
  </si>
  <si>
    <t>no mem</t>
  </si>
  <si>
    <t>Moncky3</t>
  </si>
  <si>
    <t>https://hackaday.com/2021/09/26/fpga-retrocomputer-return-to-moncky/</t>
  </si>
  <si>
    <t>bare CPU</t>
  </si>
  <si>
    <t>also has verilog</t>
  </si>
  <si>
    <t>clock divider bypassed</t>
  </si>
  <si>
    <t xml:space="preserve">from 16x65K to 64KB RAM </t>
  </si>
  <si>
    <t>two phase clock, ALU &amp; mem have own phase</t>
  </si>
  <si>
    <t>artix-7</t>
  </si>
  <si>
    <t>v21</t>
  </si>
  <si>
    <t>intended as educational, all original</t>
  </si>
  <si>
    <t>IO: VGA, PS/2, SPI, SD</t>
  </si>
  <si>
    <t>mor1kx</t>
  </si>
  <si>
    <t>https://github.com/openrisc/mor1kx</t>
  </si>
  <si>
    <t>Julius Baxter</t>
  </si>
  <si>
    <t>https://www.youtube.com/watch?v=uYRWFN-ii68</t>
  </si>
  <si>
    <t>lots of configuration parameters</t>
  </si>
  <si>
    <t>considered best openrisc design</t>
  </si>
  <si>
    <t>moxie</t>
  </si>
  <si>
    <t>https://github.com/atgreen/moxie-cores/tree/master/cores/mox125</t>
  </si>
  <si>
    <t>Anthony Green</t>
  </si>
  <si>
    <t>missing module</t>
  </si>
  <si>
    <t>https://github.com/atgreen/moxie-cores</t>
  </si>
  <si>
    <t>four read, two write register file missing</t>
  </si>
  <si>
    <t>moxielite</t>
  </si>
  <si>
    <t>https://github.com/atgreen/moxie-cores/tree/master/cores/MoxieLite</t>
  </si>
  <si>
    <t>moxielite_wb</t>
  </si>
  <si>
    <t>mpdma</t>
  </si>
  <si>
    <t>https://opencores.org/project,mpdma</t>
  </si>
  <si>
    <t>quickwayne</t>
  </si>
  <si>
    <t>perl</t>
  </si>
  <si>
    <t>Soft MultiProcessor on FPGA</t>
  </si>
  <si>
    <t>Perl gens *.xmp, mhs, mss &amp; ucf files</t>
  </si>
  <si>
    <t>mproz</t>
  </si>
  <si>
    <t>http://www.bitlib.de/pub/xproz/</t>
  </si>
  <si>
    <t>K. Lee</t>
  </si>
  <si>
    <t>https://groups.google.com/forum/#!topic/comp.arch.fpga/euAol-7J-Jg</t>
  </si>
  <si>
    <t>little documentation, CPLD implementation</t>
  </si>
  <si>
    <t>*.1 schematics, also mproz3</t>
  </si>
  <si>
    <t>mrisc32</t>
  </si>
  <si>
    <t>https://github.com/mrisc32/mrisc32</t>
  </si>
  <si>
    <t>Marcus Geelnard</t>
  </si>
  <si>
    <t>mc1</t>
  </si>
  <si>
    <t>https://www.bitsnbites.eu/</t>
  </si>
  <si>
    <t>Mostly harmless Reduced Instruction Set Computer, 32-bit edition</t>
  </si>
  <si>
    <t>Cray-1 vector inst, also a1 variant, LLVM support</t>
  </si>
  <si>
    <t>https://www.bitsnbites.eu/mc1-a-custom-computer/</t>
  </si>
  <si>
    <t>MC1 variant web page</t>
  </si>
  <si>
    <t>logic that can output a 1920×1080@60 video</t>
  </si>
  <si>
    <t>mroell_cpu</t>
  </si>
  <si>
    <t>https://bitbucket.org/mroell/8bit-cpu</t>
  </si>
  <si>
    <t>Matthias Roell</t>
  </si>
  <si>
    <t>added component declarations</t>
  </si>
  <si>
    <t>university course project</t>
  </si>
  <si>
    <t>msl16</t>
  </si>
  <si>
    <t>Philip Leong, Tsang, Lee</t>
  </si>
  <si>
    <t>CPLD prototype</t>
  </si>
  <si>
    <t>msp430_vhdl</t>
  </si>
  <si>
    <t>https://opencores.org/project,msp430_vhdl</t>
  </si>
  <si>
    <t>Peter Szabo</t>
  </si>
  <si>
    <t>MSP430</t>
  </si>
  <si>
    <t>Comprehensive verification was not done
Comprehensive verification was not done</t>
  </si>
  <si>
    <t>compiles on cyclone II</t>
  </si>
  <si>
    <t>multicomp</t>
  </si>
  <si>
    <t>http://searle.hostei.com/grant/Multicomp/index.html</t>
  </si>
  <si>
    <t>Grant Searle</t>
  </si>
  <si>
    <t>https://blog.gadgetfactory.net/2014/03/diy-8-bit-computer-using-an-fpga-and-classic-computer-cpus-in-vhdl/</t>
  </si>
  <si>
    <t>6502, 6800, 6809 &amp; Z80 on Cyclone II; Basic, CamelForth and CPM; also SD card, UART &amp; VGA RTL</t>
  </si>
  <si>
    <t>https://github.com/douggilliland/MultiComp/tree/New-IOP16B-JSR_RTS</t>
  </si>
  <si>
    <t>https://hackaday.io/project/180199-8-bit-computer-front-panel</t>
  </si>
  <si>
    <t>console available</t>
  </si>
  <si>
    <t>multicycle_risc</t>
  </si>
  <si>
    <t>https://github.com/yashbhalgat/Multicycle-RISC-Processor</t>
  </si>
  <si>
    <t>Yash Sanjay Bhalgat</t>
  </si>
  <si>
    <t>risc15</t>
  </si>
  <si>
    <t>multi-cycle IIT-B-RISC15 ISA</t>
  </si>
  <si>
    <t>developed on Altera, course project</t>
  </si>
  <si>
    <t>multi-cycle-cpu</t>
  </si>
  <si>
    <t>https://github.com/AmrikSadhra/Multi-Cycle-CPU</t>
  </si>
  <si>
    <t>Amrik Sadhra</t>
  </si>
  <si>
    <t>top_level</t>
  </si>
  <si>
    <t>https://www.youtube.com/watch?v=6FEDrU85FLE</t>
  </si>
  <si>
    <t>nicely documented with state diagrams</t>
  </si>
  <si>
    <t>spreadsheet for test programs, ISE project</t>
  </si>
  <si>
    <t>mx65</t>
  </si>
  <si>
    <t>https://github.com/Steve-Teal/mx65</t>
  </si>
  <si>
    <t>apple1</t>
  </si>
  <si>
    <t>cycle accurate, passes Klaus Dormann 6502 functional tests, has uart</t>
  </si>
  <si>
    <t>mxp</t>
  </si>
  <si>
    <t>http://vectorblox.com</t>
  </si>
  <si>
    <t>VectorBlox Computing</t>
  </si>
  <si>
    <t>vect</t>
  </si>
  <si>
    <t>zynq45-7</t>
  </si>
  <si>
    <t>vectorblox</t>
  </si>
  <si>
    <t>http://www.ece.ubc.ca/~lemieux/</t>
  </si>
  <si>
    <t>MXP Matrix Processor is a scalable soft-core; microblaze addon</t>
  </si>
  <si>
    <t>LUT count for 8 lanes with custom inst</t>
  </si>
  <si>
    <t>my8085light</t>
  </si>
  <si>
    <t>https://github.com/debtanu09/my8085</t>
  </si>
  <si>
    <t>Debtanu Mukherjee</t>
  </si>
  <si>
    <t>my8085</t>
  </si>
  <si>
    <t>https://opencores.org/projects/my8085light</t>
  </si>
  <si>
    <t>light weight 8085 with 18 inst</t>
  </si>
  <si>
    <t>myblaze</t>
  </si>
  <si>
    <t>https://opencores.org/project,myblaze</t>
  </si>
  <si>
    <t>Jian Luo</t>
  </si>
  <si>
    <t>clone, python code generators</t>
  </si>
  <si>
    <t>mycpu</t>
  </si>
  <si>
    <t>http://www.mycpu.eu/</t>
  </si>
  <si>
    <t>Dennis Kuschel</t>
  </si>
  <si>
    <t>64M</t>
  </si>
  <si>
    <t>originally in TTL</t>
  </si>
  <si>
    <t>myforthprocessor</t>
  </si>
  <si>
    <t>https://opencores.org/project,myforthprocessor</t>
  </si>
  <si>
    <t>Gerhard Hohner</t>
  </si>
  <si>
    <t>SP-kintex7-3</t>
  </si>
  <si>
    <t>DPANS'94 32-bit Forth, masters thesis, four variants</t>
  </si>
  <si>
    <t>25.15 Whetstones</t>
  </si>
  <si>
    <t>myproc</t>
  </si>
  <si>
    <t>https://github.com/Raamakrishnan/MyProc</t>
  </si>
  <si>
    <t>A. Raamakrishnan</t>
  </si>
  <si>
    <t>uP for educational purposes: myproc1(single cycle), myproc2 (pipelined)</t>
  </si>
  <si>
    <t>myrisc1</t>
  </si>
  <si>
    <t>one of several implementations</t>
  </si>
  <si>
    <t>AKA Mano Machine, LPM macros</t>
  </si>
  <si>
    <t>Muza Byte</t>
  </si>
  <si>
    <t>myRISC1</t>
  </si>
  <si>
    <t>Verilog source included in PDF file</t>
  </si>
  <si>
    <t>nanoblaze</t>
  </si>
  <si>
    <t>https://opencores.org/project,nanoblaze</t>
  </si>
  <si>
    <t>Francois Corthay</t>
  </si>
  <si>
    <t>punctuation</t>
  </si>
  <si>
    <t>nanoBlaze compatable, adjustable data width</t>
  </si>
  <si>
    <t>natalius_8bit_risc</t>
  </si>
  <si>
    <t>https://opencores.org/project,natalius_8bit_risc</t>
  </si>
  <si>
    <t>Fabio Guzman</t>
  </si>
  <si>
    <t>natalius_processor</t>
  </si>
  <si>
    <t>return stack &amp; register file</t>
  </si>
  <si>
    <t>3 clocks/inst</t>
  </si>
  <si>
    <t>navre</t>
  </si>
  <si>
    <t>https://opencores.org/project,navre</t>
  </si>
  <si>
    <t>softusb_navre</t>
  </si>
  <si>
    <t>https://www.milkymist.org/</t>
  </si>
  <si>
    <t>AVR clone, part of www.milkymist.org</t>
  </si>
  <si>
    <t>nc4016</t>
  </si>
  <si>
    <t>https://en.wikichip.org/wiki/novix/nc4016</t>
  </si>
  <si>
    <t>chapter in Koopman</t>
  </si>
  <si>
    <t>ncore</t>
  </si>
  <si>
    <t>https://opencores.org/project,ncore</t>
  </si>
  <si>
    <t>Stefan Istvan</t>
  </si>
  <si>
    <t>nCore</t>
  </si>
  <si>
    <t>This is a little-little processor core</t>
  </si>
  <si>
    <t>neo430</t>
  </si>
  <si>
    <t>https://opencores.org/project,neo430</t>
  </si>
  <si>
    <t>neo430_top</t>
  </si>
  <si>
    <t>28K</t>
  </si>
  <si>
    <t>https://github.com/stnolting/neo430</t>
  </si>
  <si>
    <t>website has detailed resource untilizations</t>
  </si>
  <si>
    <t>minimal configuration</t>
  </si>
  <si>
    <t>artiix-7</t>
  </si>
  <si>
    <t>changed library to "work"</t>
  </si>
  <si>
    <t>neo430_test</t>
  </si>
  <si>
    <t>edit neo430_sysconfig.vhd to set options</t>
  </si>
  <si>
    <t>~8+ clocks for R-R inst</t>
  </si>
  <si>
    <t>neogeo</t>
  </si>
  <si>
    <t>https://github.com/Mazamars312/Analogue_Pocket_Neogeo_Overdrive</t>
  </si>
  <si>
    <t>Murray Aickin</t>
  </si>
  <si>
    <t>68000, z80</t>
  </si>
  <si>
    <t>https://en.wikipedia.org/wiki/Neo_Geo_(system)</t>
  </si>
  <si>
    <t>port of Neogeo Core (video arcade game box) from Furrtek to the Analogue Pocket.  Uses FX68K &amp; T80, also sound (JT12) &amp; sprite engine (JT49)</t>
  </si>
  <si>
    <t>CycloneV, open hardware, retro gaming</t>
  </si>
  <si>
    <t>next186</t>
  </si>
  <si>
    <t>https://opencores.org/project,next186</t>
  </si>
  <si>
    <t>Nicolae Dumitrache</t>
  </si>
  <si>
    <t>Next186_CPU</t>
  </si>
  <si>
    <t>boots DOS</t>
  </si>
  <si>
    <t>next186_soc_pc</t>
  </si>
  <si>
    <t>https://opencores.org/project,next186_soc_pc</t>
  </si>
  <si>
    <t>translate errors</t>
  </si>
  <si>
    <t>ddr_186</t>
  </si>
  <si>
    <t>SoC version of next186</t>
  </si>
  <si>
    <t>boots DOS, does video games &amp; sound</t>
  </si>
  <si>
    <t>next186mp3</t>
  </si>
  <si>
    <t>https://opencores.org/project,next186mp3</t>
  </si>
  <si>
    <t>boots DOS, has DSP core, no x86 source</t>
  </si>
  <si>
    <t>nextz80</t>
  </si>
  <si>
    <t>https://opencores.org/project,nextz80</t>
  </si>
  <si>
    <t>NextZ80CPU</t>
  </si>
  <si>
    <t>claim of 700 LUTs in Spartan-3 probably wrong</t>
  </si>
  <si>
    <t>nibblercpu</t>
  </si>
  <si>
    <t>https://github.com/bchangip/NibblerCPU</t>
  </si>
  <si>
    <t>Bryan Chan</t>
  </si>
  <si>
    <t>nibbler</t>
  </si>
  <si>
    <t>http://www.rayslogic.com/TinyFPGA/TinyFPGA_4BitCpu.htm</t>
  </si>
  <si>
    <t>originally a TTL project</t>
  </si>
  <si>
    <t>https://gist.github.com/erincandescent/347577465129882abc97</t>
  </si>
  <si>
    <t>erin candescent</t>
  </si>
  <si>
    <t>https://www.bigmessowires.com/nibbler/</t>
  </si>
  <si>
    <t>4-bit CPU in VHDL</t>
  </si>
  <si>
    <t>seondary web link has documentation</t>
  </si>
  <si>
    <t>nige_machine</t>
  </si>
  <si>
    <t>https://github.com/Anding/N.I.G.E.-Machine</t>
  </si>
  <si>
    <t>Andrew Read</t>
  </si>
  <si>
    <t>Board</t>
  </si>
  <si>
    <t>standalone Forth system</t>
  </si>
  <si>
    <t>https://www.youtube.com/watch?v=PRltE8q62dA</t>
  </si>
  <si>
    <t>niloofar1</t>
  </si>
  <si>
    <t>http://ce.sharif.edu/~m_amiri/project/niloofar1/index.htm</t>
  </si>
  <si>
    <t>Mahdi Amiri</t>
  </si>
  <si>
    <t>ran out of memory</t>
  </si>
  <si>
    <t>nf1</t>
  </si>
  <si>
    <t>derived from risc-16</t>
  </si>
  <si>
    <t>ASIC, uses Leonardo for synthesis</t>
  </si>
  <si>
    <t>nios2</t>
  </si>
  <si>
    <t>Altera</t>
  </si>
  <si>
    <t>Nios II</t>
  </si>
  <si>
    <t>stratix-3</t>
  </si>
  <si>
    <t>consistency issues</t>
  </si>
  <si>
    <t>fltg-pt, caches &amp; MMU options</t>
  </si>
  <si>
    <t>Nios II/f: fastest version, DMIPS adj, 2.15 CoreMark/DMIP</t>
  </si>
  <si>
    <t>q16.0</t>
  </si>
  <si>
    <t>Nios II/e: min LUTs version, DMIPS adj, 1.68 CoreMark/DMIP</t>
  </si>
  <si>
    <t>niosprocessor</t>
  </si>
  <si>
    <t>https://github.com/JulienMalka/NiosProcessor</t>
  </si>
  <si>
    <t>Julien Malka</t>
  </si>
  <si>
    <t>Project for Computer Architecture course at EPFL</t>
  </si>
  <si>
    <t>uses much Altera source code</t>
  </si>
  <si>
    <t>nnarm</t>
  </si>
  <si>
    <t>ftp://ftp.gwdg.de/pub/misc/opencores/cores/nnARM/</t>
  </si>
  <si>
    <t>Sheng Shen</t>
  </si>
  <si>
    <t>mentioned at https://en.wikipedia.org/wiki/Amber_(processor_core), ran afoul of ARM patents, 8/1/2001</t>
  </si>
  <si>
    <t>https://github.com/infiniteNOP</t>
  </si>
  <si>
    <t>John Tzonevrakis</t>
  </si>
  <si>
    <t>no</t>
  </si>
  <si>
    <t>minimal &amp; complete</t>
  </si>
  <si>
    <t>8 ALU inst, 3 port reg file</t>
  </si>
  <si>
    <t>non-von-1</t>
  </si>
  <si>
    <t>https://www.chrisfenton.com/non-von-1/</t>
  </si>
  <si>
    <t>nonvontop</t>
  </si>
  <si>
    <t>SIMID in tree structure</t>
  </si>
  <si>
    <t>A &amp; B regs, instructions broadcast</t>
  </si>
  <si>
    <t>nova-soc</t>
  </si>
  <si>
    <t>https://github.com/scottlbaker/Nova-SOC</t>
  </si>
  <si>
    <t>nova</t>
  </si>
  <si>
    <t>no mem init file</t>
  </si>
  <si>
    <t>Nova CPU + RAM + UART + Timer + I/O Ports, Sierra Circuit Dsgn, missing hex file</t>
  </si>
  <si>
    <t>nova1bach</t>
  </si>
  <si>
    <t>https://github.com/jadelsbach/nova1</t>
  </si>
  <si>
    <t>nova_cpu</t>
  </si>
  <si>
    <t>nybbleForth</t>
  </si>
  <si>
    <t>https://github.com/larsbrinkhoff/nybbleForth</t>
  </si>
  <si>
    <t>Lars Brinkhoff</t>
  </si>
  <si>
    <t>empty design, no init file</t>
  </si>
  <si>
    <t>tiny</t>
  </si>
  <si>
    <t>nyuzi_gpu</t>
  </si>
  <si>
    <t>https://github.com/jbush001/NyuziProcessor</t>
  </si>
  <si>
    <t>nyuzi</t>
  </si>
  <si>
    <t>32 scalar &amp; 32 vector reg</t>
  </si>
  <si>
    <t>should run on either altera or xilinx</t>
  </si>
  <si>
    <t>oberon_sdram</t>
  </si>
  <si>
    <t>http://projectoberon.com/</t>
  </si>
  <si>
    <t>risc5</t>
  </si>
  <si>
    <t>minimalist Wirth, part of Project Oberon 2013</t>
  </si>
  <si>
    <t>modified to use DRAM, serial mult</t>
  </si>
  <si>
    <t>oc54x</t>
  </si>
  <si>
    <t>https://opencores.org/project,oc54x</t>
  </si>
  <si>
    <t>Richard Herveille</t>
  </si>
  <si>
    <t>oc54_cpu</t>
  </si>
  <si>
    <t>40-bit accumulator, barrel shifter</t>
  </si>
  <si>
    <t>C54x clone</t>
  </si>
  <si>
    <t>octagon</t>
  </si>
  <si>
    <t>https://opencores.org/project,octagon</t>
  </si>
  <si>
    <t>Jon Pry</t>
  </si>
  <si>
    <t>https://github.com/jonpry/octagon</t>
  </si>
  <si>
    <t>8 thread barrel processor, largely MIPS compatible</t>
  </si>
  <si>
    <t>octavo</t>
  </si>
  <si>
    <t>http://fpgacpu.ca/octavo/</t>
  </si>
  <si>
    <t>Charles LaForest</t>
  </si>
  <si>
    <t>Octavo</t>
  </si>
  <si>
    <t>https://github.com/laforest/Octavo</t>
  </si>
  <si>
    <t>8 core barrel, adjustable data width</t>
  </si>
  <si>
    <t>~= performance across word sizes, no call/rtn inst</t>
  </si>
  <si>
    <t>odess</t>
  </si>
  <si>
    <t>https://opencores.org/project,odess_multicore_project</t>
  </si>
  <si>
    <t>Dmytro Senyakin</t>
  </si>
  <si>
    <t>cyclone-5</t>
  </si>
  <si>
    <t>too big, reduced high pin count</t>
  </si>
  <si>
    <t>CoreQuad</t>
  </si>
  <si>
    <t>https://opencores.org/project/odess_multicore_project/verilog%20sources</t>
  </si>
  <si>
    <t>Altera proj, Multicore, P&amp;R results at opencores</t>
  </si>
  <si>
    <t>37-bit adr, quad issue, caches, 32-64-128 fltg-pt</t>
  </si>
  <si>
    <t>q17.1</t>
  </si>
  <si>
    <t>CoreOneV0</t>
  </si>
  <si>
    <t>CoreOneV2</t>
  </si>
  <si>
    <t>reduced high pin count</t>
  </si>
  <si>
    <t>slow to route, reduced high pin count</t>
  </si>
  <si>
    <t>oks8</t>
  </si>
  <si>
    <t>https://opencores.org/project,oks8</t>
  </si>
  <si>
    <t>Kongzilee</t>
  </si>
  <si>
    <t>bad coding practice</t>
  </si>
  <si>
    <t>clone of KS86C4204/C4208/P4208, SAM87RI instruction set</t>
  </si>
  <si>
    <t>oldland-cpu</t>
  </si>
  <si>
    <t>http://jamieiles.github.io/oldland-cpu/</t>
  </si>
  <si>
    <t>Jamie Iles</t>
  </si>
  <si>
    <t>oldland_cpu</t>
  </si>
  <si>
    <t>https://github.com/jamieiles/oldland-cpu</t>
  </si>
  <si>
    <t>has caches &amp; MMU</t>
  </si>
  <si>
    <t>runs on Cyclone V</t>
  </si>
  <si>
    <t>keynsham_soc</t>
  </si>
  <si>
    <t>oms8051mini</t>
  </si>
  <si>
    <t>https://opencores.org/project,oms8051mini</t>
  </si>
  <si>
    <t>Simon Teran, Dinesh Annayya</t>
  </si>
  <si>
    <t>digital_core</t>
  </si>
  <si>
    <t>one-der</t>
  </si>
  <si>
    <t>http://www.drdobbs.com/embedded-systems/the-one-instruction-wonder/221800122</t>
  </si>
  <si>
    <t>missimg file</t>
  </si>
  <si>
    <t>The One Instruction Wonder</t>
  </si>
  <si>
    <t>TTA</t>
  </si>
  <si>
    <t>opa</t>
  </si>
  <si>
    <t>https://github.com/terpstra/opa</t>
  </si>
  <si>
    <t>Wesley W. Terpstra</t>
  </si>
  <si>
    <t>largest version</t>
  </si>
  <si>
    <t>q15.0</t>
  </si>
  <si>
    <t>An Out-of-Order Superscalar Soft CPU</t>
  </si>
  <si>
    <t>tested, incomplete</t>
  </si>
  <si>
    <t>opc.opc2cpu</t>
  </si>
  <si>
    <t>https://github.com/revaldinho/opc</t>
  </si>
  <si>
    <t>revaldinho</t>
  </si>
  <si>
    <t>reduced mips/inst</t>
  </si>
  <si>
    <t>opc2cpu</t>
  </si>
  <si>
    <t>https://revaldinho.github.io/opc/</t>
  </si>
  <si>
    <t>OPC2 revised OPC1, for XC9572 CPLD</t>
  </si>
  <si>
    <t>see hackaday One Page Computing Challenge</t>
  </si>
  <si>
    <t>opc.opc3cpu</t>
  </si>
  <si>
    <t>opc3cpu</t>
  </si>
  <si>
    <t>OPC3 16-bit OPC1, for XC95144 CPLD</t>
  </si>
  <si>
    <t>opc.opc5cpu</t>
  </si>
  <si>
    <t>opc5cpu</t>
  </si>
  <si>
    <t>OPC5 RR inst, ISA similar to OPC1</t>
  </si>
  <si>
    <t>opc.opc5lscpu</t>
  </si>
  <si>
    <t>opc5lscpu</t>
  </si>
  <si>
    <t>OPC5LS OPC5 with predicate inst</t>
  </si>
  <si>
    <t>opc.opc6cpu</t>
  </si>
  <si>
    <t>opc6cpu</t>
  </si>
  <si>
    <t xml:space="preserve">OPC6 based on OPC5LS, more inst </t>
  </si>
  <si>
    <t>opc.opc7cpu</t>
  </si>
  <si>
    <t>opc7cpu</t>
  </si>
  <si>
    <t xml:space="preserve">OPC7 32bit, based on OPC5LS, more inst </t>
  </si>
  <si>
    <t>opc.opc8cpu</t>
  </si>
  <si>
    <t>no test bench</t>
  </si>
  <si>
    <t>opc8cpu</t>
  </si>
  <si>
    <t xml:space="preserve">OPC8 24bit, based on OPC5LS, more inst </t>
  </si>
  <si>
    <t>opc.opccpu</t>
  </si>
  <si>
    <t>opccpu</t>
  </si>
  <si>
    <t>OPC1 one page computer for CPLD</t>
  </si>
  <si>
    <t>open8_urisc</t>
  </si>
  <si>
    <t>https://opencores.org/project,open8_urisc</t>
  </si>
  <si>
    <t>Kirk Hays, Jshamlet</t>
  </si>
  <si>
    <t>Open8</t>
  </si>
  <si>
    <t>accum &amp; 8 regs, clone of Vautomation uRISC processor, in use</t>
  </si>
  <si>
    <t>openc</t>
  </si>
  <si>
    <t>https://github.com/T-head-Semi/openc910</t>
  </si>
  <si>
    <t>T-Head Semiconductor Co.</t>
  </si>
  <si>
    <t>https://www.cnx-software.com/2021/10/20/alibaba-open-source-risc-v-cores-xuantie-e902-e906-c906-and-c910/</t>
  </si>
  <si>
    <t>Alibaba ASIC RISC-V uP: e902-e906-c906-and-c910, docs in Chinese, many many large port maps</t>
  </si>
  <si>
    <t>openfire_core</t>
  </si>
  <si>
    <t>https://opencores.org/project,openfire_core</t>
  </si>
  <si>
    <t>Alex Marschner, Stephen Craven</t>
  </si>
  <si>
    <t>empty project file</t>
  </si>
  <si>
    <t>openfire_cpu</t>
  </si>
  <si>
    <t>OpenFire Processor Core</t>
  </si>
  <si>
    <t>"FPGA Proven"</t>
  </si>
  <si>
    <t>openfire2</t>
  </si>
  <si>
    <t>https://opencores.org/project,openfire2</t>
  </si>
  <si>
    <t>Antonio Anton</t>
  </si>
  <si>
    <t>openfire_soc</t>
  </si>
  <si>
    <t>derived from Stephen Craven's OpenFire</t>
  </si>
  <si>
    <t>opengateware</t>
  </si>
  <si>
    <t>https://github.com/opengateware/arcade-congo</t>
  </si>
  <si>
    <t>https://github.com/darfpga?tab=repositories</t>
  </si>
  <si>
    <t>compatible Congo Bongo/Tip Top arcade hardware in HDL</t>
  </si>
  <si>
    <t>several others at opengateware</t>
  </si>
  <si>
    <t>openmsp430</t>
  </si>
  <si>
    <t>https://opencores.org/project,openmsp430</t>
  </si>
  <si>
    <t>Oliver Girard</t>
  </si>
  <si>
    <t>stratix-3-2</t>
  </si>
  <si>
    <t>openMSP430</t>
  </si>
  <si>
    <t>near cycle accurate</t>
  </si>
  <si>
    <t>performance spreadsheet</t>
  </si>
  <si>
    <t>openpiton</t>
  </si>
  <si>
    <t>https://github.com/PrincetonUniversity/openpiton</t>
  </si>
  <si>
    <t>mmckeown</t>
  </si>
  <si>
    <t>too many files</t>
  </si>
  <si>
    <t>http://parallel.princeton.edu/openpiton/</t>
  </si>
  <si>
    <t>Princeton Un.</t>
  </si>
  <si>
    <t>both FPGA &amp; ASIC, very many source files</t>
  </si>
  <si>
    <t>openscale</t>
  </si>
  <si>
    <t>http://www.lirmm.fr/ADAC/?page_id=102</t>
  </si>
  <si>
    <t>Lyonel Barthe</t>
  </si>
  <si>
    <t>i12.1</t>
  </si>
  <si>
    <t>sb_core</t>
  </si>
  <si>
    <t>www.lirmm.fr/ADAC</t>
  </si>
  <si>
    <t>NoC secretblaze</t>
  </si>
  <si>
    <t>data is for single secretblaze</t>
  </si>
  <si>
    <t>openxlr8</t>
  </si>
  <si>
    <t>https://github.com/AloriumTechnology</t>
  </si>
  <si>
    <t>alorium technology</t>
  </si>
  <si>
    <t>https://www.aloriumtech.com/openxlr8/</t>
  </si>
  <si>
    <t>AVR clone, Snō and Hinj Arduino compatable FPGA boards</t>
  </si>
  <si>
    <t>https://www.youtube.com/watch?v=Drr1M9z18tU&amp;feature=youtu.be</t>
  </si>
  <si>
    <t>or1200</t>
  </si>
  <si>
    <t>https://github.com/openrisc/or1200</t>
  </si>
  <si>
    <t>Damjan Lampret</t>
  </si>
  <si>
    <t>best older openrisc implementation</t>
  </si>
  <si>
    <t>no LUT RAM for reg file</t>
  </si>
  <si>
    <t>or1200_hp</t>
  </si>
  <si>
    <t>https://opencores.org/project,or1200_hp</t>
  </si>
  <si>
    <t>3 slot barrel</t>
  </si>
  <si>
    <t>or1200_ic_top</t>
  </si>
  <si>
    <t>3 slot barrel version of OR1200</t>
  </si>
  <si>
    <t>numbers from published paper</t>
  </si>
  <si>
    <t>or1200_soc</t>
  </si>
  <si>
    <t>https://opencores.org/project,or1200_soc</t>
  </si>
  <si>
    <t>gaz</t>
  </si>
  <si>
    <t>OpenRISC on Terasic DE1 board</t>
  </si>
  <si>
    <t>or1200mp</t>
  </si>
  <si>
    <t>https://github.com/wallento/or1200mp</t>
  </si>
  <si>
    <t>Stefan Wallentowitz</t>
  </si>
  <si>
    <t>multiprocessor variant, single core</t>
  </si>
  <si>
    <t>or1k</t>
  </si>
  <si>
    <t>https://opencores.org/or1k/OR1K:Community_portal</t>
  </si>
  <si>
    <t>Julius Baxter, Stefan Kristiansson, Adam Edvardsson etal</t>
  </si>
  <si>
    <t>https://opencores.org/project/or1k</t>
  </si>
  <si>
    <t>no longer supported, see mor1kx</t>
  </si>
  <si>
    <t>cappuccino ALU</t>
  </si>
  <si>
    <t>or1k_marocchino</t>
  </si>
  <si>
    <t>https://github.com/openrisc/or1k_marocchino</t>
  </si>
  <si>
    <t>Andrey Bacherov</t>
  </si>
  <si>
    <t>https://github.com/bandvig/or1k_marocchino</t>
  </si>
  <si>
    <t>continous regression tests</t>
  </si>
  <si>
    <t>Implements a variant of Tomasulo algorithm</t>
  </si>
  <si>
    <t>or1k_soc</t>
  </si>
  <si>
    <t>https://opencores.org/project,or1k_soc_on_altera_embedded_dev_kit</t>
  </si>
  <si>
    <t>Xianfeng Zeng</t>
  </si>
  <si>
    <t>or1k_soc_top</t>
  </si>
  <si>
    <t>SoC using OpenRISC 1200</t>
  </si>
  <si>
    <t>huge tar file</t>
  </si>
  <si>
    <t>or1k-cf</t>
  </si>
  <si>
    <t>https://opencores.org/project,or1k-cf</t>
  </si>
  <si>
    <t>Kenr</t>
  </si>
  <si>
    <t>osu8</t>
  </si>
  <si>
    <t>https://www.pjrc.com/tech/osu8/index.html</t>
  </si>
  <si>
    <t>Paul Stoffregen</t>
  </si>
  <si>
    <t>https://github.com/PaulStoffregen</t>
  </si>
  <si>
    <t>OSU8 Microprocessor Project "instructional uP"</t>
  </si>
  <si>
    <t>*.1 schematics, doc at web page, currently active EE</t>
  </si>
  <si>
    <t>p16</t>
  </si>
  <si>
    <t>http://www.ultratechnology.com/4thvhdl.htm</t>
  </si>
  <si>
    <t>Don Golding</t>
  </si>
  <si>
    <t>bad syntax</t>
  </si>
  <si>
    <t>http://ftp.forth.org/svfig/kk/11-2021-Golding.pdf</t>
  </si>
  <si>
    <t>p16b</t>
  </si>
  <si>
    <t>C. H. Ting</t>
  </si>
  <si>
    <t>case constant changed</t>
  </si>
  <si>
    <t>part of eForth?</t>
  </si>
  <si>
    <t>data width can be expanded</t>
  </si>
  <si>
    <t>p16c5x</t>
  </si>
  <si>
    <t>https://opencores.org/project,p16c5x</t>
  </si>
  <si>
    <t>P16C5x</t>
  </si>
  <si>
    <t>p24e</t>
  </si>
  <si>
    <t>spartan_3-5</t>
  </si>
  <si>
    <t>p24c</t>
  </si>
  <si>
    <t>pacoBlaze</t>
  </si>
  <si>
    <t>www.bleyer.org/pacoblaze</t>
  </si>
  <si>
    <t>Pablo Kocik</t>
  </si>
  <si>
    <t>pacoblaze</t>
  </si>
  <si>
    <t>3 versions, behavioral coding</t>
  </si>
  <si>
    <t>pancake</t>
  </si>
  <si>
    <t>https://people.ece.cornell.edu/land/courses/ece5760/DE2/Stack_cpu.html</t>
  </si>
  <si>
    <t>Bruce Land</t>
  </si>
  <si>
    <t>bypassed altera PLL</t>
  </si>
  <si>
    <t>de2_minicpu</t>
  </si>
  <si>
    <t>http://www.cs.hiroshima-u.ac.jp/~nakano/wiki/</t>
  </si>
  <si>
    <t>The Pancake Stack Machine dervied from tiny_cpu</t>
  </si>
  <si>
    <t>Cornell ECE5760</t>
  </si>
  <si>
    <t>parwan</t>
  </si>
  <si>
    <t>Zainalabedin Navabi</t>
  </si>
  <si>
    <t>par_beh</t>
  </si>
  <si>
    <t>2nd uP in directory</t>
  </si>
  <si>
    <t>from VHDL: Analysis and Modeling of Digital Systems, 1993 Navabi</t>
  </si>
  <si>
    <t>AKA cpu8, both vhdl &amp; verilog versions</t>
  </si>
  <si>
    <t>pasc</t>
  </si>
  <si>
    <t>https://github.com/jbush001/PASC</t>
  </si>
  <si>
    <t>https://github.com/jbush001/PASC/wiki</t>
  </si>
  <si>
    <t xml:space="preserve">16 RISC cores </t>
  </si>
  <si>
    <t>patmos</t>
  </si>
  <si>
    <t>https://github.com/t-crest/patmos</t>
  </si>
  <si>
    <t>http://patmos.compute.dtu.dk/</t>
  </si>
  <si>
    <t>university project, ASIC tapeout</t>
  </si>
  <si>
    <t>http://www.t-crest.org/</t>
  </si>
  <si>
    <t>pauloblaze</t>
  </si>
  <si>
    <t>https://github.com/krabo0om/pauloBlaze</t>
  </si>
  <si>
    <t>Paul Genssler</t>
  </si>
  <si>
    <t>pauloBlaze</t>
  </si>
  <si>
    <t>LUT6 req'd, course project, slower more LUTs than original  claims easier to modify and extend</t>
  </si>
  <si>
    <t>pavr</t>
  </si>
  <si>
    <t>https://opencores.org/project,pavr</t>
  </si>
  <si>
    <t>Doru Cuturela</t>
  </si>
  <si>
    <t>pavr_control</t>
  </si>
  <si>
    <t>superset of AVR</t>
  </si>
  <si>
    <t>pcycle</t>
  </si>
  <si>
    <t>https://github.com/dominiksalvet/pcycle</t>
  </si>
  <si>
    <t>inspired by redstone processor in Minecraft, 1st custom VHDL design by author</t>
  </si>
  <si>
    <t>pdp1</t>
  </si>
  <si>
    <t>https://opencores.org/project,pdp1</t>
  </si>
  <si>
    <t>Yann Vernier</t>
  </si>
  <si>
    <t>http://pdp-1.computerhistory.org/pdp-1/</t>
  </si>
  <si>
    <t>PDP-1 descended from MIT TX-0</t>
  </si>
  <si>
    <t>uses Minimal UART from opencores</t>
  </si>
  <si>
    <t>pdp1bach</t>
  </si>
  <si>
    <t>https://github.com/jadelsbach/pdp1</t>
  </si>
  <si>
    <t>pdp1_cpu</t>
  </si>
  <si>
    <t>pdp11_reduced</t>
  </si>
  <si>
    <t>https://github.com/mhomran/PDP11</t>
  </si>
  <si>
    <t>Mohamed Omran</t>
  </si>
  <si>
    <t>simplified pdp11, 24 inst</t>
  </si>
  <si>
    <t>no byte data size, ucode, 2-12 clocks/inst</t>
  </si>
  <si>
    <t>pdp11-34verilog</t>
  </si>
  <si>
    <t>www.heeltoe.com/download/pdp11/README.html</t>
  </si>
  <si>
    <t>pdp11</t>
  </si>
  <si>
    <t>boots &amp; runs RT-11, EIS inst &amp; MMU</t>
  </si>
  <si>
    <t>pdp11-soc</t>
  </si>
  <si>
    <t>https://github.com/scottlbaker/PDP11-SOC</t>
  </si>
  <si>
    <t>PDP-11/20 CPU + RAM + UART + Timer + I/O Ports, Sierra Circuit Design now open source, missing hex file</t>
  </si>
  <si>
    <t>pdp2011</t>
  </si>
  <si>
    <t>http://pdp2011.sytse.net/wordpress/pdp-11/</t>
  </si>
  <si>
    <t>Sytse van Slooten</t>
  </si>
  <si>
    <t>SoC, build files for A&amp;X boards</t>
  </si>
  <si>
    <t>complete impl including orig IO devices</t>
  </si>
  <si>
    <t>pdp6</t>
  </si>
  <si>
    <t>https://github.com/MorrisMA/pdp6</t>
  </si>
  <si>
    <t>PDP6</t>
  </si>
  <si>
    <t>https://en.wikipedia.org/wiki/PDP-6</t>
  </si>
  <si>
    <t>ISA identical to PDP-10</t>
  </si>
  <si>
    <t>PDP-10 was much more successful</t>
  </si>
  <si>
    <t>pdp8</t>
  </si>
  <si>
    <t>https://opencores.org/project,pdp8</t>
  </si>
  <si>
    <t>Joe Manojlovick, Rob Doyle</t>
  </si>
  <si>
    <t>PDP-8 Processor Core and System</t>
  </si>
  <si>
    <t>Boots OS/8, runs apps, several variants</t>
  </si>
  <si>
    <t>pdp8l</t>
  </si>
  <si>
    <t>https://opencores.org/project,pdp8l</t>
  </si>
  <si>
    <t>Ian Schofield</t>
  </si>
  <si>
    <t>cyclone-3</t>
  </si>
  <si>
    <t>Minimal PDP8/L implementation with 4K disk monitor system</t>
  </si>
  <si>
    <t>pdp8-soc</t>
  </si>
  <si>
    <t>https://github.com/scottlbaker/PDP8-SOC</t>
  </si>
  <si>
    <t>implemented for the Lattice iCE40-hx8k dev board, missing hex file</t>
  </si>
  <si>
    <t>PDP-8 CPU + RAM + UART + Timer + I/O Ports</t>
  </si>
  <si>
    <t>pdp8verilog</t>
  </si>
  <si>
    <t>www.heeltoe.com/download/pdp8/README.html</t>
  </si>
  <si>
    <t>boots &amp; runs TSS/8 &amp; Basic</t>
  </si>
  <si>
    <t>pdp-8x</t>
  </si>
  <si>
    <t>https://github.com/mengstr/PDP8-X/</t>
  </si>
  <si>
    <t>Mats Engstrom</t>
  </si>
  <si>
    <t>Digital schematic, TTL</t>
  </si>
  <si>
    <t>pet_fpga</t>
  </si>
  <si>
    <t>https://github.com/skibo/Pet2001_Nexys3</t>
  </si>
  <si>
    <t>Thomas Skibo</t>
  </si>
  <si>
    <t>cpu6502</t>
  </si>
  <si>
    <t>https://github.com/skibo/Pet2001_Arty</t>
  </si>
  <si>
    <t>for Commodore PET</t>
  </si>
  <si>
    <t>pet-on-a-chip</t>
  </si>
  <si>
    <t>https://github.com/ept221/pet-on-a-chip</t>
  </si>
  <si>
    <t>Ezra Thomas</t>
  </si>
  <si>
    <t>https://ezrasrobots.wordpress.com/2021/07/07/pet-on-a-chip/</t>
  </si>
  <si>
    <t>robot controller, senior design project, all unique</t>
  </si>
  <si>
    <t>cust pcb &amp; uP, derivative of tiny_soc</t>
  </si>
  <si>
    <t>pic_coonan</t>
  </si>
  <si>
    <t>Tom Coonan</t>
  </si>
  <si>
    <t>piccpu</t>
  </si>
  <si>
    <t xml:space="preserve">risc8 by Tom Coonan also a PIC uP </t>
  </si>
  <si>
    <t>pic-16c5x</t>
  </si>
  <si>
    <t>https://tams-www.informatik.uni-hamburg.de/vhdl/vhdl.html</t>
  </si>
  <si>
    <t>Ernesto Romani</t>
  </si>
  <si>
    <t>pic_core</t>
  </si>
  <si>
    <t>as part of thesis?</t>
  </si>
  <si>
    <t>picoblaze</t>
  </si>
  <si>
    <t>https://www.xilinx.com/products/intellectual-property/picoblaze.html</t>
  </si>
  <si>
    <t>Ken Chapman</t>
  </si>
  <si>
    <t>kcspm6</t>
  </si>
  <si>
    <t>https://en.wikipedia.org/wiki/PicoBlaze</t>
  </si>
  <si>
    <t>2 clocks/inst, no prog ROM</t>
  </si>
  <si>
    <t>this is the original picoBlaze author</t>
  </si>
  <si>
    <t>kcspm3</t>
  </si>
  <si>
    <t>kc705_kcpsm6_icap</t>
  </si>
  <si>
    <t>2 clocks/inst</t>
  </si>
  <si>
    <t>piropiro</t>
  </si>
  <si>
    <t>https://github.com/pandora2000/piropiro</t>
  </si>
  <si>
    <t>pandora2000</t>
  </si>
  <si>
    <t>port mismatch for ist_mem</t>
  </si>
  <si>
    <t>five variants</t>
  </si>
  <si>
    <t>no doc, xilinx constraint file</t>
  </si>
  <si>
    <t>plasma</t>
  </si>
  <si>
    <t>https://opencores.org/project,plasma</t>
  </si>
  <si>
    <t>Steve Rhoads</t>
  </si>
  <si>
    <t>http://plasmacpu.no-ip.org/cpu.htm</t>
  </si>
  <si>
    <t>wide outside use, opencores page has list of related publications</t>
  </si>
  <si>
    <t>plasma_cortex</t>
  </si>
  <si>
    <t>https://github.com/NuclearManD/plasma-cortex</t>
  </si>
  <si>
    <t>Dylan Brophy</t>
  </si>
  <si>
    <t>https://hackaday.io/project/160180-plasma-cortex-open-source-cpu-in-vhdl</t>
  </si>
  <si>
    <t>plasma_fpu</t>
  </si>
  <si>
    <t>https://opencores.org/project,plasma_fpu</t>
  </si>
  <si>
    <t>Maximilian Reuter</t>
  </si>
  <si>
    <t>plasma with FPU</t>
  </si>
  <si>
    <t>based on Plasma by Steve Rhoads</t>
  </si>
  <si>
    <t>pmd85</t>
  </si>
  <si>
    <t>https://github.com/PetrM1/PMD85</t>
  </si>
  <si>
    <t>PetrM1</t>
  </si>
  <si>
    <t>https://www.youtube.com/watch?v=VVukIzzWiKY</t>
  </si>
  <si>
    <t>Czechoslovakian PC using Intel 8080 clone, for use in MISTer</t>
  </si>
  <si>
    <t>pop11-40</t>
  </si>
  <si>
    <t>http://www.ip-arch.jp/index.html</t>
  </si>
  <si>
    <t>ep1K</t>
  </si>
  <si>
    <t>NSL</t>
  </si>
  <si>
    <t>Boots UNIX</t>
  </si>
  <si>
    <t>various papers, no verilog or vhdl</t>
  </si>
  <si>
    <t>popcorn</t>
  </si>
  <si>
    <t>http://www.fpgacpu.org/links.html</t>
  </si>
  <si>
    <t>Jeung Joon Lee</t>
  </si>
  <si>
    <t>8x</t>
  </si>
  <si>
    <t>pc</t>
  </si>
  <si>
    <t>small 8 bit uP</t>
  </si>
  <si>
    <t>power_a2</t>
  </si>
  <si>
    <t>https://github.com/openpower-cores/a2i</t>
  </si>
  <si>
    <t>IBM (open PPC)</t>
  </si>
  <si>
    <t>vu3p-2</t>
  </si>
  <si>
    <t>TCL files</t>
  </si>
  <si>
    <t>PPC RTL, asic gate RTL</t>
  </si>
  <si>
    <t>Virtex VU3P-2 FPGA implementation (380K luts)</t>
  </si>
  <si>
    <t>ppx16</t>
  </si>
  <si>
    <t>https://opencores.org/project,ppx16</t>
  </si>
  <si>
    <t>missing inst ROM patched with inferred ROM</t>
  </si>
  <si>
    <t>P16C55</t>
  </si>
  <si>
    <t>both 16C55 &amp; 16F84</t>
  </si>
  <si>
    <t>with fake instruction ROM</t>
  </si>
  <si>
    <t>prawn</t>
  </si>
  <si>
    <t>Tadatoshi Ishii</t>
  </si>
  <si>
    <t>spartan_6-3</t>
  </si>
  <si>
    <t>reduced version of parwan from VHDL: Analysis and Modeling of Digital Systems, 1993 Navabi</t>
  </si>
  <si>
    <t>processor-core-dsgn</t>
  </si>
  <si>
    <t>https://github.com/HanxinHua/Processor-Core-Design</t>
  </si>
  <si>
    <t>Steven Hua</t>
  </si>
  <si>
    <t>clean, simple, prob classwork</t>
  </si>
  <si>
    <t>Quartus proj, basic RISC instructions</t>
  </si>
  <si>
    <t>propeller</t>
  </si>
  <si>
    <t>https://propeller.parallax.com/</t>
  </si>
  <si>
    <t>Chip Gracey</t>
  </si>
  <si>
    <t>https://github.com/parallaxinc/propeller</t>
  </si>
  <si>
    <t>original propeller has verilog (FPGA) source available, prop2 has BIT files</t>
  </si>
  <si>
    <t>ISA: op/ddd/sss format with predication</t>
  </si>
  <si>
    <t>propeller_p8x32a</t>
  </si>
  <si>
    <t>https://www.parallax.com/downloads/propeller-1-design</t>
  </si>
  <si>
    <t>eight propellers, clocking from ucf file</t>
  </si>
  <si>
    <t>several FPGA card build files</t>
  </si>
  <si>
    <t>PSX_MiSTer</t>
  </si>
  <si>
    <t>https://github.com/MiSTer-devel/PSX_MiSTer</t>
  </si>
  <si>
    <t>MiSTer-devel</t>
  </si>
  <si>
    <t>https://en.wikipedia.org/wiki/PlayStation_(console)</t>
  </si>
  <si>
    <t>MiSTer version of original Playstation with graphics</t>
  </si>
  <si>
    <t>VHDL, verilog &amp; system verilog RTL</t>
  </si>
  <si>
    <t>pt13</t>
  </si>
  <si>
    <t>http://www.singmai.com/PT13.htm</t>
  </si>
  <si>
    <t>Daniel Ogilvie</t>
  </si>
  <si>
    <t>https://www.edn.com/design/integrated-circuit-design/4460471/Afternoon-diversion--Design-your-own-microprocessor</t>
  </si>
  <si>
    <t>PT13 is optimized to be completely embedded and use as little FPGA resources as possible allowing it to fit it CPLDs and small FPGAs or even permit multiple instances in the same FPGA</t>
  </si>
  <si>
    <t>micro-code &amp; register updates, minimal ISA</t>
  </si>
  <si>
    <t>pulserain</t>
  </si>
  <si>
    <t>https://github.com/PulseRain/PulseRain_FP51_MCU</t>
  </si>
  <si>
    <t>PulseRain Tech LLC</t>
  </si>
  <si>
    <t>PulseRain_FP51_MCU</t>
  </si>
  <si>
    <t>https://www.pulserain.com/fp51</t>
  </si>
  <si>
    <t>intended for Max10</t>
  </si>
  <si>
    <t>https://github.com/PulseRain/FP51_fast_core</t>
  </si>
  <si>
    <t>some src located in FP51_MCU</t>
  </si>
  <si>
    <t>FP51_fast_core</t>
  </si>
  <si>
    <t>1 clk/inst, intended for Max10</t>
  </si>
  <si>
    <t>pumpkin</t>
  </si>
  <si>
    <t>https://github.com/Steve-Teal/pumpkin-cpu</t>
  </si>
  <si>
    <t>hello_world_top</t>
  </si>
  <si>
    <t xml:space="preserve">scalable, 16-bit, 16 instruction soft CPU core </t>
  </si>
  <si>
    <t>LUT RAM inferred (small size)</t>
  </si>
  <si>
    <t>myco</t>
  </si>
  <si>
    <t>emulates Myco, forced block RAM</t>
  </si>
  <si>
    <t>p-vex</t>
  </si>
  <si>
    <t>https://github.com/tvanas/r-vex</t>
  </si>
  <si>
    <t>Thijs van As</t>
  </si>
  <si>
    <t>bypassed clock divider</t>
  </si>
  <si>
    <t>http://www.vliw.org/book/</t>
  </si>
  <si>
    <t>1, 2 or 4 issue VLIW, uses HP VEX tools</t>
  </si>
  <si>
    <t>probable degeneracy, LUT RAM for program mem</t>
  </si>
  <si>
    <t>pycpu</t>
  </si>
  <si>
    <t>https://pycpu.wordpress.com/</t>
  </si>
  <si>
    <t>Norbert Feurle</t>
  </si>
  <si>
    <t>python hardware processor</t>
  </si>
  <si>
    <t>qnice-fpga</t>
  </si>
  <si>
    <t>https://qnice-fpga.com/</t>
  </si>
  <si>
    <t>Bernd Ulmann</t>
  </si>
  <si>
    <t>quince_cpu</t>
  </si>
  <si>
    <t>https://github.com/sy2002/QNICE-FPGA</t>
  </si>
  <si>
    <t>derived from NICE: http://www.vaxman.de/projects/nice/nice.html (Bernd Ulmann)</t>
  </si>
  <si>
    <t>PDP11-like, no byte operations</t>
  </si>
  <si>
    <t>qrisc32</t>
  </si>
  <si>
    <t>https://opencores.org/project,qrisc32</t>
  </si>
  <si>
    <t>Viacheslav</t>
  </si>
  <si>
    <t>qrisc32 wishbone compatible risc core</t>
  </si>
  <si>
    <t>for PhD thesis</t>
  </si>
  <si>
    <t>qs5-rible</t>
  </si>
  <si>
    <t>http://www.sandpipers.com/cpuclass.html</t>
  </si>
  <si>
    <t>used in his class, also uses eP32</t>
  </si>
  <si>
    <t>r32v2020</t>
  </si>
  <si>
    <t>https://github.com/douggilliland/R32V2020</t>
  </si>
  <si>
    <t>huge download, canceled</t>
  </si>
  <si>
    <t>r4000</t>
  </si>
  <si>
    <t>Michael Povlin</t>
  </si>
  <si>
    <t>lots of problems</t>
  </si>
  <si>
    <t>does not implement 64-bit data</t>
  </si>
  <si>
    <t>only a few insts implemented, test vehicle</t>
  </si>
  <si>
    <t>r8051</t>
  </si>
  <si>
    <t>https://github.com/risclite/R8051</t>
  </si>
  <si>
    <t>r8-core</t>
  </si>
  <si>
    <t>https://github.com/vctrop/R8-core_FPGA_microcontroller</t>
  </si>
  <si>
    <t>Victor O. Costa</t>
  </si>
  <si>
    <t>r8_uc</t>
  </si>
  <si>
    <t>university project, doc in portuguese (Brazil)</t>
  </si>
  <si>
    <t>expanded R8 ISA</t>
  </si>
  <si>
    <t>raptor16</t>
  </si>
  <si>
    <t>www.spacewire.co.uk/raptor16.html</t>
  </si>
  <si>
    <t>Steve Haywood</t>
  </si>
  <si>
    <t>8 data &amp; 8 adr regs</t>
  </si>
  <si>
    <t>no multiply, 8 adr modes</t>
  </si>
  <si>
    <t>raptor64</t>
  </si>
  <si>
    <t>https://opencores.org/projects/raptor64</t>
  </si>
  <si>
    <t>16 register sets, inst &amp; data cache, memory TLB</t>
  </si>
  <si>
    <t>ISA not finished, core runs</t>
  </si>
  <si>
    <t>rca110</t>
  </si>
  <si>
    <t>https://github.com/jadelsbach/rca110</t>
  </si>
  <si>
    <t>rca110_cpu</t>
  </si>
  <si>
    <t>http://www.bitsavers.org/pdf/rca/110/TP1134_RCA110_PgmrRef_Aug62.pdf</t>
  </si>
  <si>
    <t>rcpu</t>
  </si>
  <si>
    <t>https://github.com/redfast00/RCPU_FPGA</t>
  </si>
  <si>
    <t>redfast00</t>
  </si>
  <si>
    <t>https://github.com/redfast00/RCPU</t>
  </si>
  <si>
    <t>verilog implementation of Python emulator, six 16-bit registers</t>
  </si>
  <si>
    <t>recon</t>
  </si>
  <si>
    <t>https://github.com/jefflieu/recon</t>
  </si>
  <si>
    <t>jeff lieu</t>
  </si>
  <si>
    <t>https://hackaday.com/2018/10/05/easy-fpga-cpu-with-max1000/</t>
  </si>
  <si>
    <t>NIOS helper files</t>
  </si>
  <si>
    <t>software helper files also</t>
  </si>
  <si>
    <t>recore54</t>
  </si>
  <si>
    <t>Cannot find &lt;rcore_pkg&gt;</t>
  </si>
  <si>
    <t>rcore54_synthesis</t>
  </si>
  <si>
    <t>not available at ht-lab website</t>
  </si>
  <si>
    <t>www.ht-lab.com</t>
  </si>
  <si>
    <t>reduceron</t>
  </si>
  <si>
    <t>https://www.cs.york.ac.uk/fp/reduceron/</t>
  </si>
  <si>
    <t>Matthew Naylor/Tommy Thorm</t>
  </si>
  <si>
    <t>Reduceron</t>
  </si>
  <si>
    <t>https://github.com/tommythorn/Reduceron</t>
  </si>
  <si>
    <t>hardware for functional programming</t>
  </si>
  <si>
    <t>red-lava generates the RTL</t>
  </si>
  <si>
    <t>reflet</t>
  </si>
  <si>
    <t>https://github.com/Arkaeriit/reflet</t>
  </si>
  <si>
    <t>Maxime Bouillot</t>
  </si>
  <si>
    <t>https://github.com/Arkaeriit/Reflet-microcontroler</t>
  </si>
  <si>
    <t>original design</t>
  </si>
  <si>
    <t>most ops between accumulator &amp; register, risc + accum?</t>
  </si>
  <si>
    <t>reonv</t>
  </si>
  <si>
    <t>https://github.com/lcbcFoo/ReonV</t>
  </si>
  <si>
    <t>Lucas Castro</t>
  </si>
  <si>
    <t>many files</t>
  </si>
  <si>
    <t>https://strijar.livejournal.com/598337.html</t>
  </si>
  <si>
    <t>uses Leon infrastructure with risc-v ISA</t>
  </si>
  <si>
    <t>reverse-u16</t>
  </si>
  <si>
    <t>https://github.com/programmerby/ReVerSE-U16</t>
  </si>
  <si>
    <t>A.T.</t>
  </si>
  <si>
    <t>cylcone-4</t>
  </si>
  <si>
    <t>zxpoly</t>
  </si>
  <si>
    <t>SOC project using T80, HDMI generator</t>
  </si>
  <si>
    <t>retro Z80 based on T80 by Daniel Wallner</t>
  </si>
  <si>
    <t>rf68000</t>
  </si>
  <si>
    <t>https://opencores.org/projects/rf68000</t>
  </si>
  <si>
    <t>missing IP</t>
  </si>
  <si>
    <t>mc68000 similar core, BCD instructions have variances</t>
  </si>
  <si>
    <t>rf6809</t>
  </si>
  <si>
    <t>https://opencores.org/projects/rf6809</t>
  </si>
  <si>
    <t>64G</t>
  </si>
  <si>
    <t>http://www.finitron.ca/</t>
  </si>
  <si>
    <t>Different from rtf6809: 36-bit adrs, option (default) for 12-bit bytes</t>
  </si>
  <si>
    <t>12-bit version, has inst. Cache</t>
  </si>
  <si>
    <t>Different from rtf6809: 24-bit adrs, option (default) for 12-bit bytes</t>
  </si>
  <si>
    <t>8-bit version, has inst. Cache</t>
  </si>
  <si>
    <t>rfPhoenix</t>
  </si>
  <si>
    <t>https://github.com/robfinch/rfPhoenix</t>
  </si>
  <si>
    <t>gpgpu Under Construction, derived from Nyuzi core by Jeff Bush</t>
  </si>
  <si>
    <t>risc_core_i</t>
  </si>
  <si>
    <t>https://opencores.org/project,risc_core_i</t>
  </si>
  <si>
    <t>Manuel Imhof</t>
  </si>
  <si>
    <t>CPU</t>
  </si>
  <si>
    <t>Havard arch, thesis project</t>
  </si>
  <si>
    <t>derived clocks: estimated derating</t>
  </si>
  <si>
    <t>risc_cpu</t>
  </si>
  <si>
    <t>https://electronicstopper.blogspot.com/2017/06/8-bit-risc-cpu-in-verilog.html</t>
  </si>
  <si>
    <t>risc0</t>
  </si>
  <si>
    <t>https://sourceforge.net/projects/risc0/</t>
  </si>
  <si>
    <t>Niklaus Wirth</t>
  </si>
  <si>
    <t>RISC0</t>
  </si>
  <si>
    <t>https://people.inf.ethz.ch/wirth/FPGA-relatedWork/index.html</t>
  </si>
  <si>
    <t>minimalist Wirth, education tool</t>
  </si>
  <si>
    <t>Lola: https://people.inf.ethz.ch/wirth/Lola/index.html</t>
  </si>
  <si>
    <t>risc-16</t>
  </si>
  <si>
    <t>https://github.com/eugmes/risc16</t>
  </si>
  <si>
    <t>Bruce Jacob</t>
  </si>
  <si>
    <t>https://user.eng.umd.edu/~blj/RiSC/</t>
  </si>
  <si>
    <t>single cycle, pipeline &amp; OO variants</t>
  </si>
  <si>
    <t>Little Computer (LC-896) derivative</t>
  </si>
  <si>
    <t>risc16_archer</t>
  </si>
  <si>
    <t>https://github.com/acarcher/risc</t>
  </si>
  <si>
    <t>Alexander Archer</t>
  </si>
  <si>
    <t>simulation only</t>
  </si>
  <si>
    <t>inspired by the ARM7 ISA</t>
  </si>
  <si>
    <t>risc16f84</t>
  </si>
  <si>
    <t>https://opencores.org/project,risc16f84</t>
  </si>
  <si>
    <t>John Clayton</t>
  </si>
  <si>
    <t>risc16f84_clk2x</t>
  </si>
  <si>
    <t>derived from CQPIC by Sumio Morioka</t>
  </si>
  <si>
    <t>other variants with RTL</t>
  </si>
  <si>
    <t>http://www.projectoberon.com/</t>
  </si>
  <si>
    <t>IBUF clocking</t>
  </si>
  <si>
    <t>RISC5Top</t>
  </si>
  <si>
    <t>http://www.astrobe.com/RISC5/</t>
  </si>
  <si>
    <t>minimalist Wirth, part of Project Oberon 2016</t>
  </si>
  <si>
    <t>32x32 multiplier, wikipedia entry</t>
  </si>
  <si>
    <t>RISC5</t>
  </si>
  <si>
    <t>atrix7-35</t>
  </si>
  <si>
    <t>https://people.inf.ethz.ch/wirth/ProjectOberon/index.html</t>
  </si>
  <si>
    <t>risc5a</t>
  </si>
  <si>
    <t>no floating-point</t>
  </si>
  <si>
    <t>risc5x</t>
  </si>
  <si>
    <t>https://opencores.org/project,risc5x</t>
  </si>
  <si>
    <t>MikeJ</t>
  </si>
  <si>
    <t>RLOC constraint errors</t>
  </si>
  <si>
    <t>makes extensive use of xilinx primitives</t>
  </si>
  <si>
    <t>risc63</t>
  </si>
  <si>
    <t>https://github.com/dominiksalvet/risc63</t>
  </si>
  <si>
    <t>tightly packed 16-bit ISA</t>
  </si>
  <si>
    <t>thesis in Chech</t>
  </si>
  <si>
    <t>risc8</t>
  </si>
  <si>
    <t>https://github.com/brabect1/risc8</t>
  </si>
  <si>
    <t>excellent HTML doc</t>
  </si>
  <si>
    <t>directory contains derivative design by another author</t>
  </si>
  <si>
    <t>risc8softcore</t>
  </si>
  <si>
    <t>https://github.com/osresearch/risc8</t>
  </si>
  <si>
    <t>Trammell Hudson</t>
  </si>
  <si>
    <t>risc8-soc</t>
  </si>
  <si>
    <t>mostly compatible with the AVR instruction set</t>
  </si>
  <si>
    <t>riscff</t>
  </si>
  <si>
    <t>ExpressIf</t>
  </si>
  <si>
    <t>now produce ESP8266 &amp; ESP32</t>
  </si>
  <si>
    <t>risc-fuggit</t>
  </si>
  <si>
    <t>https://github.com/itsShnik/RISC-Fuggit</t>
  </si>
  <si>
    <t>Nikhil Shah</t>
  </si>
  <si>
    <t>riscmain</t>
  </si>
  <si>
    <t>non-standard set of conditional branches, schematic conflicts with documentation on instruction size</t>
  </si>
  <si>
    <t>riscmcu</t>
  </si>
  <si>
    <t>https://opencores.org/project,riscmcu</t>
  </si>
  <si>
    <t>Yap Zi He</t>
  </si>
  <si>
    <t>LPM parameter errors</t>
  </si>
  <si>
    <t>v_riscmcu</t>
  </si>
  <si>
    <t>thesis</t>
  </si>
  <si>
    <t>added 5 inst to AVR</t>
  </si>
  <si>
    <t>riscompatible</t>
  </si>
  <si>
    <t>https://opencores.org/project,riscompatible</t>
  </si>
  <si>
    <t>Andre Soares</t>
  </si>
  <si>
    <t>set IO width to 32</t>
  </si>
  <si>
    <t>based on RISCO processor by Junqueira &amp; Suzim 1993</t>
  </si>
  <si>
    <t>risc-processor</t>
  </si>
  <si>
    <t>https://github.com/jbush001/RISC-Processor</t>
  </si>
  <si>
    <t>fpga_top</t>
  </si>
  <si>
    <t>https://github.com/suyashmahar/RISC-processor</t>
  </si>
  <si>
    <t>two designs with same name</t>
  </si>
  <si>
    <t>MIT course work</t>
  </si>
  <si>
    <t>riscuva1</t>
  </si>
  <si>
    <t>https://www.scribd.com/doc/58793134/8bit-Risc-Processor</t>
  </si>
  <si>
    <t>S. de Pablo</t>
  </si>
  <si>
    <t>https://github.com/bikash001/RISC-Processor</t>
  </si>
  <si>
    <t>also VHDL version by Bikash Gogoi with identical performance #s</t>
  </si>
  <si>
    <t>riscv_ariane</t>
  </si>
  <si>
    <t>https://github.com/pulp-platform/ariane</t>
  </si>
  <si>
    <t>pulp project</t>
  </si>
  <si>
    <t>https://github.com/openhwgroup/core-v-cores</t>
  </si>
  <si>
    <t>single issue, in-order CPU which implements the 64-bit RISC-V ISA IMAC extensions, external debug spec 0.13</t>
  </si>
  <si>
    <t>riscv_biriscv</t>
  </si>
  <si>
    <t>https://opencores.org/projects/biriscv</t>
  </si>
  <si>
    <t>https://github.com/ultraembedded/biriscv</t>
  </si>
  <si>
    <t>dual issue</t>
  </si>
  <si>
    <t>also single issue version</t>
  </si>
  <si>
    <t>riscv_black-parrot</t>
  </si>
  <si>
    <t>https://github.com/black-parrot/black-parrot</t>
  </si>
  <si>
    <t>Daniel Petrisko</t>
  </si>
  <si>
    <t>cache-coherent, RV64GC multicore</t>
  </si>
  <si>
    <t>riscv_bonfire</t>
  </si>
  <si>
    <t>https://github.com/bonfireprocessor</t>
  </si>
  <si>
    <t>Thomas Hornschuh</t>
  </si>
  <si>
    <t>bonfire_cpu_top</t>
  </si>
  <si>
    <t>http://bonfirecpu.eu/</t>
  </si>
  <si>
    <t>vivado project, based on lxp32</t>
  </si>
  <si>
    <t>comingled lxp32 &amp; RISCv; poorly organized github</t>
  </si>
  <si>
    <t>riscv_boom</t>
  </si>
  <si>
    <t>https://github.com/riscv-boom/riscv-boom</t>
  </si>
  <si>
    <t>UC Berkeley</t>
  </si>
  <si>
    <t>https://boom-core.org/</t>
  </si>
  <si>
    <t>Berkeley Out-of-Order RISC-V Processor</t>
  </si>
  <si>
    <t>riscv_briscv</t>
  </si>
  <si>
    <t>https://ascslab.org/research/briscv/index.html</t>
  </si>
  <si>
    <t>various</t>
  </si>
  <si>
    <t>six implementiations of risc-v</t>
  </si>
  <si>
    <t>Boston Un. Course work</t>
  </si>
  <si>
    <t>riscv_clarinet</t>
  </si>
  <si>
    <t>https://github.com/HPC-Lab-IITB/Clarinet</t>
  </si>
  <si>
    <t>Riya Jain etal</t>
  </si>
  <si>
    <t>https://github.com/bluespec/Flute</t>
  </si>
  <si>
    <t>RISC-V with posit arithmetic, bluespec &amp; verilog</t>
  </si>
  <si>
    <t>verilog for riscv flute &amp; (3) posit sizes</t>
  </si>
  <si>
    <t>riscv_clarvi</t>
  </si>
  <si>
    <t>https://github.com/ucam-comparch/clarvi</t>
  </si>
  <si>
    <t>Robert Eady</t>
  </si>
  <si>
    <t>Altera block RAM</t>
  </si>
  <si>
    <t>clarvi</t>
  </si>
  <si>
    <t>https://www.cl.cam.ac.uk/teaching/1617/ECAD+Arch/exercise-clarvi.html</t>
  </si>
  <si>
    <t>educational simple RISC-V implementation in SystemVerilog</t>
  </si>
  <si>
    <t>doesn't make use of block RAM RTL</t>
  </si>
  <si>
    <t>riscv_cpu</t>
  </si>
  <si>
    <t>https://github.com/nobotro/fpga_riscv_cpu</t>
  </si>
  <si>
    <t>misha kevlishvili</t>
  </si>
  <si>
    <t>https://www.youtube.com/watch?v=lHMueQKXJOU</t>
  </si>
  <si>
    <t>simple and easy to understand design</t>
  </si>
  <si>
    <t>riscv_cpu_verilog</t>
  </si>
  <si>
    <t>https://github.com/elliot-haonan/RISC-V_CPU_in_Veirilog</t>
  </si>
  <si>
    <t>Elliot Liu</t>
  </si>
  <si>
    <t>config'd for simulation</t>
  </si>
  <si>
    <t>Risc5CPU</t>
  </si>
  <si>
    <t>Five-Stage Pipe RISC-V uP</t>
  </si>
  <si>
    <t>has top schematic</t>
  </si>
  <si>
    <t>riscv_croyde</t>
  </si>
  <si>
    <t>https://github.com/ben-marshall/croyde-riscv</t>
  </si>
  <si>
    <t>Ben Marshall</t>
  </si>
  <si>
    <t>core_top</t>
  </si>
  <si>
    <t>64-bit rv64imck ISA</t>
  </si>
  <si>
    <t>small, simple yet SOC, see also his tim &amp; vanilla-riscv</t>
  </si>
  <si>
    <t>riscv_dark</t>
  </si>
  <si>
    <t>https://opencores.org/projects/darkriscv</t>
  </si>
  <si>
    <t>builds for five fpga boards</t>
  </si>
  <si>
    <t>riscv_engine-v</t>
  </si>
  <si>
    <t>https://github.com/micro-FPGA/engine-V</t>
  </si>
  <si>
    <t>Antti Lukats</t>
  </si>
  <si>
    <t>AL</t>
  </si>
  <si>
    <t>https://riscv.org/2018contest/</t>
  </si>
  <si>
    <t>RISC-V contest 2nd place, 8-bit ALU</t>
  </si>
  <si>
    <t>no source for xilinx, no implementation docs</t>
  </si>
  <si>
    <t>riscv_femtoRV</t>
  </si>
  <si>
    <t>https://github.com/BrunoLevy/learn-fpga</t>
  </si>
  <si>
    <t>Bruno Levy</t>
  </si>
  <si>
    <t>femtosoc</t>
  </si>
  <si>
    <t>https://members.loria.fr/BLevy/</t>
  </si>
  <si>
    <t>eight riscv uP, teaches FPGAs to university students, research director</t>
  </si>
  <si>
    <t>100MB of images deleted</t>
  </si>
  <si>
    <t>riscv_fwrisc</t>
  </si>
  <si>
    <t>https://github.com/mballance/fwrisc</t>
  </si>
  <si>
    <t>Matthew Balance</t>
  </si>
  <si>
    <t>ice40</t>
  </si>
  <si>
    <t>fwrisc_fpga_top</t>
  </si>
  <si>
    <t>https://opencores.org/projects/fwrisc</t>
  </si>
  <si>
    <t>featherweight entry 2018 RISC-V contest</t>
  </si>
  <si>
    <t>0.15 DMIPS/MHz</t>
  </si>
  <si>
    <t>igloo2</t>
  </si>
  <si>
    <t>riscv_GRVI-phalanx</t>
  </si>
  <si>
    <t>http://fpga.org/grvi-phalanx/</t>
  </si>
  <si>
    <t>Jan Gray</t>
  </si>
  <si>
    <t>virtex-u-2</t>
  </si>
  <si>
    <t>v16.4</t>
  </si>
  <si>
    <t>https://www.youtube.com/watch?v=828oMNFGSjg</t>
  </si>
  <si>
    <t>hand fitted &amp; placed</t>
  </si>
  <si>
    <t>"Hoplite" router, 1680 cores in XCVU9P</t>
  </si>
  <si>
    <t>riscv_harris</t>
  </si>
  <si>
    <t>http://pages.hmc.edu/harris/ddca/ddcarv.html</t>
  </si>
  <si>
    <t>Dave Harris</t>
  </si>
  <si>
    <t>no top?</t>
  </si>
  <si>
    <t>riscv_harzad5</t>
  </si>
  <si>
    <t>https://github.com/Wren6991/Hazard5</t>
  </si>
  <si>
    <t>Luke Wren</t>
  </si>
  <si>
    <t>hazard5_core</t>
  </si>
  <si>
    <t>https://github.com/Wren6991/RISCBoy</t>
  </si>
  <si>
    <t>RISC-V processor designed for the RISCBoy games console</t>
  </si>
  <si>
    <t>riscv_hl5</t>
  </si>
  <si>
    <t>https://github.com/sld-columbia/hl5</t>
  </si>
  <si>
    <t>Paolo Mantovani</t>
  </si>
  <si>
    <t>systemC</t>
  </si>
  <si>
    <t>hl5</t>
  </si>
  <si>
    <t>32-bit RISC-V processor designed with HLS, coded in SystemC</t>
  </si>
  <si>
    <t>riscv_hummingbird</t>
  </si>
  <si>
    <t>https://github.com/SI-RISCV/e200_opensource</t>
  </si>
  <si>
    <t>too many Ios</t>
  </si>
  <si>
    <t>e203_cpu_top</t>
  </si>
  <si>
    <t>https://github.com/riscv-mcu/e203_hbirdv2</t>
  </si>
  <si>
    <t>e200 has opensource</t>
  </si>
  <si>
    <t>also have a chip</t>
  </si>
  <si>
    <t>e203_soc_top</t>
  </si>
  <si>
    <t>AKA e200, Chinese</t>
  </si>
  <si>
    <t>software tools take 80MB</t>
  </si>
  <si>
    <t>riscv_ibex_lowrisc</t>
  </si>
  <si>
    <t>https://github.com/lowRISC/ibex</t>
  </si>
  <si>
    <t>Philipp Wagner</t>
  </si>
  <si>
    <t>ibex_core</t>
  </si>
  <si>
    <t>https://www.lowrisc.org/blog/2019/06/an-update-on-ibex-our-microcontroller-class-cpu-core/</t>
  </si>
  <si>
    <t>AKA zero-riscy, also see pulp</t>
  </si>
  <si>
    <t>four performance levels, several tapeouts</t>
  </si>
  <si>
    <t>riscv_jive</t>
  </si>
  <si>
    <t>https://github.com/fredrequin/JiVe</t>
  </si>
  <si>
    <t>Frédéric REQUIN</t>
  </si>
  <si>
    <t>jive_cpu_top</t>
  </si>
  <si>
    <t>Size-Optimized Microcoded RISC-V CPU</t>
  </si>
  <si>
    <t>16-bit ALU</t>
  </si>
  <si>
    <t>riscv_kian</t>
  </si>
  <si>
    <t>https://github.com/splinedrive/kianRiscV</t>
  </si>
  <si>
    <t>splinedrive</t>
  </si>
  <si>
    <t>kianv</t>
  </si>
  <si>
    <t>very simple riscv cpu/soc one single file implementation</t>
  </si>
  <si>
    <t>riscv_lattice</t>
  </si>
  <si>
    <t>https://www.latticesemi.com/products/designsoftwareandip/intellectualproperty/ipcore/ipcores04/riscvmccpu</t>
  </si>
  <si>
    <t>Lattice Semi</t>
  </si>
  <si>
    <t>machXO3D</t>
  </si>
  <si>
    <t>RV32I ISA, 5 stage pipeline, configured &amp; generated using Lattice Propel</t>
  </si>
  <si>
    <t>riscv_lowrisc</t>
  </si>
  <si>
    <t>https://github.com/lowRISC/lowrisc-chip</t>
  </si>
  <si>
    <t>Alex Bradbury</t>
  </si>
  <si>
    <t>http://www.lowrisc.org/</t>
  </si>
  <si>
    <t>version 0.4-lowRISC with tagged memory and minion core</t>
  </si>
  <si>
    <t>riscv_microsemi</t>
  </si>
  <si>
    <t>https://github.com/RISCV-on-Microsemi-FPGA/M2GL025-Creative-Board</t>
  </si>
  <si>
    <t>Microsemi</t>
  </si>
  <si>
    <t>polarfire</t>
  </si>
  <si>
    <t>microsemi</t>
  </si>
  <si>
    <t>L11.8</t>
  </si>
  <si>
    <t>https://www.microsemi.com/products/fpga-soc/mi-v-embedded-ecosystem/risc-v-cpu</t>
  </si>
  <si>
    <t>is encrypted IP</t>
  </si>
  <si>
    <t>has caches</t>
  </si>
  <si>
    <t>riscv_minerva</t>
  </si>
  <si>
    <t>https://github.com/lambdaconcept/minerva</t>
  </si>
  <si>
    <t>lambdaconcept</t>
  </si>
  <si>
    <t>nmigen</t>
  </si>
  <si>
    <t>microarchitecture of Minerva is largely inspired by the LatticeMico32 processor</t>
  </si>
  <si>
    <t>riscv_minimax</t>
  </si>
  <si>
    <t>https://github.com/gsmecher/minimax</t>
  </si>
  <si>
    <t>Graeme Smecher</t>
  </si>
  <si>
    <t>KU060</t>
  </si>
  <si>
    <t>minimax</t>
  </si>
  <si>
    <t>Two port register file</t>
  </si>
  <si>
    <t>most 32-bit insts microcoded, limited 16-bit ISA</t>
  </si>
  <si>
    <t>riscv_myth</t>
  </si>
  <si>
    <t>https://github.com/kuby1412/RISC-V-MYTH-Workshop</t>
  </si>
  <si>
    <t>Kubiran Karakaran</t>
  </si>
  <si>
    <t>https://tl-x.org</t>
  </si>
  <si>
    <t>riscv_naxriscv</t>
  </si>
  <si>
    <t>https://github.com/SpinalHDL/NaxRiscv</t>
  </si>
  <si>
    <t>Charles Papon?</t>
  </si>
  <si>
    <t>artix7</t>
  </si>
  <si>
    <t>AKA spinalhdl</t>
  </si>
  <si>
    <t>https://spinalhdl.github.io/NaxRiscv-Rtd/main/NaxRiscv/performance/index.html</t>
  </si>
  <si>
    <t>OoO execution w/reg renaming, Superscalar(2 decode, 3 execution units, 2 retire), 2.93 DMIPS/Mhz, 5.02 Coremark/Mhz</t>
  </si>
  <si>
    <t>riscv_neorv32</t>
  </si>
  <si>
    <t>https://github.com/stnolting/neorv32</t>
  </si>
  <si>
    <t>cyclone-IV</t>
  </si>
  <si>
    <t>rtl fpga independent</t>
  </si>
  <si>
    <t>q19.1</t>
  </si>
  <si>
    <t>neorv32_top</t>
  </si>
  <si>
    <t>https://opencores.org/projects/neo430</t>
  </si>
  <si>
    <t>very well documented, customizable risc-v</t>
  </si>
  <si>
    <t>many perpherals, LUT counts for all variations, coremark scores</t>
  </si>
  <si>
    <t>riscv_niosv</t>
  </si>
  <si>
    <t>https://www.intel.com/content/www/us/en/products/details/fpga/nios-processor/v.html</t>
  </si>
  <si>
    <t>Intel</t>
  </si>
  <si>
    <t>agilex</t>
  </si>
  <si>
    <t>intel</t>
  </si>
  <si>
    <t>fastest part</t>
  </si>
  <si>
    <t>q21.3</t>
  </si>
  <si>
    <t>free license, small inst &amp; data memory</t>
  </si>
  <si>
    <t>RV32IA spec, M20K for reg file, interrupts</t>
  </si>
  <si>
    <t>stratix-10</t>
  </si>
  <si>
    <t>arria-10</t>
  </si>
  <si>
    <t>riscv_noel</t>
  </si>
  <si>
    <t>https://www.gaisler.com/index.php/downloads/leongrlib</t>
  </si>
  <si>
    <t>gaisler</t>
  </si>
  <si>
    <t>https://www.gaisler.com/index.php/products/processors/noel-v</t>
  </si>
  <si>
    <t>many config options</t>
  </si>
  <si>
    <t>32 &amp; 64-bit, software tools, bit files</t>
  </si>
  <si>
    <t>riscv_orca</t>
  </si>
  <si>
    <t>https://github.com/VectorBlox/orca</t>
  </si>
  <si>
    <t>VectorBlox</t>
  </si>
  <si>
    <t>orca</t>
  </si>
  <si>
    <t>*, /, fltg-pt all optional</t>
  </si>
  <si>
    <t>RV32IM</t>
  </si>
  <si>
    <t>riscv_paranut</t>
  </si>
  <si>
    <t>https://github.com/hsa-ees/paranut</t>
  </si>
  <si>
    <t>Alexander Bahle</t>
  </si>
  <si>
    <t>~100</t>
  </si>
  <si>
    <t>paranut</t>
  </si>
  <si>
    <t>https://ees.hs-augsburg.de/</t>
  </si>
  <si>
    <t>SIMD vect &amp; simul multi-threading in one arch</t>
  </si>
  <si>
    <t>Effic embed Sys group Un of Applied Sciences Augsburg</t>
  </si>
  <si>
    <t>riscv_percival</t>
  </si>
  <si>
    <t>https://github.com/artecs-group/PERCIVAL</t>
  </si>
  <si>
    <t>ArTeCS (Un Madrid)</t>
  </si>
  <si>
    <t>kintex7</t>
  </si>
  <si>
    <t>ArTeCS</t>
  </si>
  <si>
    <t>largest version, no pipelines</t>
  </si>
  <si>
    <t>v20.2</t>
  </si>
  <si>
    <t>~60</t>
  </si>
  <si>
    <t>https://github.com/openhwgroup/cva6</t>
  </si>
  <si>
    <t>Open-Source Posit RISC-V Core with Quire Capability, cav6(AKA Ariane) derivative</t>
  </si>
  <si>
    <t>riscv_piccolo</t>
  </si>
  <si>
    <t>https://github.com/bluespec/Piccolo</t>
  </si>
  <si>
    <t>BlueSpec</t>
  </si>
  <si>
    <t>RISC-V CPU, simple 3-stage pipeline, for low-end applications (e.g., embedded, IoT), written in BlueSpec verilog</t>
  </si>
  <si>
    <t>riscv_picorv32</t>
  </si>
  <si>
    <t>https://github.com/cliffordwolf/picorv32</t>
  </si>
  <si>
    <t>xcku3p-3</t>
  </si>
  <si>
    <t>small</t>
  </si>
  <si>
    <t>v16.2</t>
  </si>
  <si>
    <t>picorv32</t>
  </si>
  <si>
    <t>https://github.com/YosysHQ/picorv32</t>
  </si>
  <si>
    <t>mimimal features, soc options</t>
  </si>
  <si>
    <t>designed for minimum LUTs</t>
  </si>
  <si>
    <t>large</t>
  </si>
  <si>
    <t>GW1NR-9</t>
  </si>
  <si>
    <t>Jean-Luc Aufranc</t>
  </si>
  <si>
    <t>https://www.cnx-software.com/2022/01/17/tang-nano-9k-fpga-board-can-emulate-picorv32-risc-v-soft-core-with-all-peripherals/</t>
  </si>
  <si>
    <t>https://github.com/sipeed/TangNano-9K-example/tree/main/picotiny</t>
  </si>
  <si>
    <t>inclueds all peripherals</t>
  </si>
  <si>
    <t>kintex-U-3</t>
  </si>
  <si>
    <t>LUTs &amp; Fmax for Kintex, Virtex &amp; Ultrascale+</t>
  </si>
  <si>
    <t>riscv_pito</t>
  </si>
  <si>
    <t>https://github.com/hossein1387/pito_riscv</t>
  </si>
  <si>
    <t>Hossein Askari</t>
  </si>
  <si>
    <t>ZCU102</t>
  </si>
  <si>
    <t>includes NN</t>
  </si>
  <si>
    <t>rv32_core</t>
  </si>
  <si>
    <t>https://barvinn.readthedocs.io/en/latest/design.html</t>
  </si>
  <si>
    <t>RISC-V Barrel Processor for Deep Neural Network Acceleration</t>
  </si>
  <si>
    <t>has NN accelerator</t>
  </si>
  <si>
    <t>riscv_potato</t>
  </si>
  <si>
    <t>https://github.com/skordal/potato</t>
  </si>
  <si>
    <t>Kristian Skordal</t>
  </si>
  <si>
    <t>pp_core</t>
  </si>
  <si>
    <t>risc-V interger only, no mult</t>
  </si>
  <si>
    <t>"rocket-core" version at risc.org</t>
  </si>
  <si>
    <t>riscv_pulpino</t>
  </si>
  <si>
    <t>https://github.com/pulp-platform/pulpino</t>
  </si>
  <si>
    <t>Andreas Kurth</t>
  </si>
  <si>
    <t>http://www.pulp-platform.org</t>
  </si>
  <si>
    <t>pulpissimo is single core "pulp"  with interest in non-riscv ISA expansion</t>
  </si>
  <si>
    <t>riscv_reboot</t>
  </si>
  <si>
    <t>https://github.com/RobertBaruch/riscv-reboot</t>
  </si>
  <si>
    <t>pre alpha</t>
  </si>
  <si>
    <t>Robert Baruch</t>
  </si>
  <si>
    <t>python</t>
  </si>
  <si>
    <t>https://www.youtube.com/watch?v=YgXJf8c5PLo</t>
  </si>
  <si>
    <t>work in progress, has 60 minute video on design issues</t>
  </si>
  <si>
    <t>riscv_reindeer</t>
  </si>
  <si>
    <t>https://github.com/olofk/serv</t>
  </si>
  <si>
    <t>pulserain.com</t>
  </si>
  <si>
    <t>RISC-V contest prize</t>
  </si>
  <si>
    <t>riscv_reonv</t>
  </si>
  <si>
    <t>Wajih Youssef</t>
  </si>
  <si>
    <t>https://www.hindawi.com/journals/scn/2022/9709601/</t>
  </si>
  <si>
    <t>Lightweight Cryptographic Instructions Set Extension for IoT Device Security</t>
  </si>
  <si>
    <t>risc-v version on Leon3 tools</t>
  </si>
  <si>
    <t>riscv_riscboy</t>
  </si>
  <si>
    <t>riscboy_fpga</t>
  </si>
  <si>
    <t>portable games console desgn, PCB dsgn, see riscv_hazard3&amp;5</t>
  </si>
  <si>
    <t>riscv_rocket</t>
  </si>
  <si>
    <t>https://github.com/freechipsproject/rocket-chip</t>
  </si>
  <si>
    <t>Andrew Waterman</t>
  </si>
  <si>
    <t>riscv_rp32</t>
  </si>
  <si>
    <t>https://github.com/jeras/rp32</t>
  </si>
  <si>
    <t>Iztok Jeras</t>
  </si>
  <si>
    <t>r5p-mouse</t>
  </si>
  <si>
    <t>four variants including single cycle, mostly simulation</t>
  </si>
  <si>
    <t>synthesis collapse</t>
  </si>
  <si>
    <t>riscv_rpu</t>
  </si>
  <si>
    <t>https://github.com/Domipheus/RPU</t>
  </si>
  <si>
    <t>Colin Riley</t>
  </si>
  <si>
    <t>http://labs.domipheus.com/blog/designing-a-cpu-in-vhdl-part-15-introducing-rpu/</t>
  </si>
  <si>
    <t>Series of 16 tutorials on uP design, work in progress</t>
  </si>
  <si>
    <t>RPU uP, TPU now discarded</t>
  </si>
  <si>
    <t>riscv_rsd</t>
  </si>
  <si>
    <t>https://github.com/rsd-devel/rsd</t>
  </si>
  <si>
    <t>Susumu Mashimo</t>
  </si>
  <si>
    <t>zynq</t>
  </si>
  <si>
    <t>RISC-V out-of-order superscalar processor core</t>
  </si>
  <si>
    <t>can be synthesized for small FPGAs</t>
  </si>
  <si>
    <t>riscv_rtg4</t>
  </si>
  <si>
    <t>https://github.com/RISCV-on-Microsemi-FPGA/RTG4-Development-Kit</t>
  </si>
  <si>
    <t>https://github.com/RISCV-on-Microsemi-FPGA</t>
  </si>
  <si>
    <t>risc-v for actel FPGAs, tcl files only</t>
  </si>
  <si>
    <t>based on rocket chip</t>
  </si>
  <si>
    <t>riscv_rudolv</t>
  </si>
  <si>
    <t>https://github.com/bobbl/rudolv</t>
  </si>
  <si>
    <t>Jörg Mische</t>
  </si>
  <si>
    <t>ALMX</t>
  </si>
  <si>
    <t>pipeline</t>
  </si>
  <si>
    <t>RISC-V processor for real-time systems</t>
  </si>
  <si>
    <t>34 clock mult &amp; divide</t>
  </si>
  <si>
    <t>riscv_rv01_core</t>
  </si>
  <si>
    <t>https://opencores.org/project,rv01_riscv_core</t>
  </si>
  <si>
    <t>Stefano Tonello</t>
  </si>
  <si>
    <t>rv01_selftest_syn</t>
  </si>
  <si>
    <t>all files in one directory</t>
  </si>
  <si>
    <t>two self test tops</t>
  </si>
  <si>
    <t>riscv_rv12</t>
  </si>
  <si>
    <t>https://github.com/roalogic/RV12</t>
  </si>
  <si>
    <t>Roa Logic BV</t>
  </si>
  <si>
    <t>https://roalogic.com</t>
  </si>
  <si>
    <t>riscv_rv3n</t>
  </si>
  <si>
    <t>https://github.com/risclite/rv3n</t>
  </si>
  <si>
    <t>RV32IMC processor core, which has a new pipeline with "3+N" stages</t>
  </si>
  <si>
    <t>riscv_rvbs</t>
  </si>
  <si>
    <t>https://github.com/CTSRD-CHERI/RVBS</t>
  </si>
  <si>
    <t>Alexandre Joannou</t>
  </si>
  <si>
    <t>descript of the RISC-V instruction set in Bluespec, requires bluespec, no verilog code</t>
  </si>
  <si>
    <t>riscv_scarv-cpu</t>
  </si>
  <si>
    <t>https://github.com/scarv/scarv-cpu</t>
  </si>
  <si>
    <t>Daniel Page</t>
  </si>
  <si>
    <t>frv_core</t>
  </si>
  <si>
    <t>https://www.ukrise.org/projects/</t>
  </si>
  <si>
    <t>side channel hardened, no cache, branch prediction or virtual memory, research project via https://www.ukrise.org/</t>
  </si>
  <si>
    <t>riscv_scr1</t>
  </si>
  <si>
    <t>https://github.com/syntacore/scr1</t>
  </si>
  <si>
    <t>Syntacore</t>
  </si>
  <si>
    <t>scr1_top_axi</t>
  </si>
  <si>
    <t>http://syntacore.com</t>
  </si>
  <si>
    <t>scr1_core_top</t>
  </si>
  <si>
    <t>riscv_serv</t>
  </si>
  <si>
    <t>Olof Kindgren</t>
  </si>
  <si>
    <t>serv_top</t>
  </si>
  <si>
    <t>RISC-V contest prize, 1-bit ALU</t>
  </si>
  <si>
    <t>https://github.com/olofk/corescore</t>
  </si>
  <si>
    <t>vu37p</t>
  </si>
  <si>
    <t>6K cores in vu37p, reg-file in blk-RAM</t>
  </si>
  <si>
    <t>riscv_shakti</t>
  </si>
  <si>
    <t>https://github.com/anmolsahoo25/shakti-e-class</t>
  </si>
  <si>
    <t>IIT Madras</t>
  </si>
  <si>
    <t>https://shakti.org.in/processors.html</t>
  </si>
  <si>
    <t>~8 different riscv cores, Madras India</t>
  </si>
  <si>
    <t>several web sites &amp; datings</t>
  </si>
  <si>
    <t>riscv_sifive</t>
  </si>
  <si>
    <t>https://www.sifive.com/products/risc-v-core-ip/</t>
  </si>
  <si>
    <t>https://www.sifive.com/documentation/</t>
  </si>
  <si>
    <t>ASIC IP house, 32-bit "freedom" core</t>
  </si>
  <si>
    <t>free Artix-7 bitstream</t>
  </si>
  <si>
    <t>ASIC IP house, 64-bit "freedom" core</t>
  </si>
  <si>
    <t>riscv_sodor</t>
  </si>
  <si>
    <t>https://github.com/ucb-bar/riscv-sodor</t>
  </si>
  <si>
    <t>1, 2, 3 and 5 stage pipe versions</t>
  </si>
  <si>
    <t>riscv_spu32</t>
  </si>
  <si>
    <t>https://github.com/maikmerten/spu32</t>
  </si>
  <si>
    <t>Merten Maik</t>
  </si>
  <si>
    <t>https://giters.com/maikmerten/riscv-tomthumb</t>
  </si>
  <si>
    <t>actively being developed</t>
  </si>
  <si>
    <t>riscv_steel</t>
  </si>
  <si>
    <t>https://opencores.org/projects/steelcore</t>
  </si>
  <si>
    <t>Rafael Calcada</t>
  </si>
  <si>
    <t>v19.2</t>
  </si>
  <si>
    <t>steel_top</t>
  </si>
  <si>
    <t>https://github.com/rafaelcalcada/steel-core</t>
  </si>
  <si>
    <t>github version has vivado proj</t>
  </si>
  <si>
    <t>under grad thesis</t>
  </si>
  <si>
    <t>riscv_swerv</t>
  </si>
  <si>
    <t>https://github.com/chipsalliance/Cores-SweRV</t>
  </si>
  <si>
    <t>Western Digital</t>
  </si>
  <si>
    <t>high LUT cnt</t>
  </si>
  <si>
    <t>https://blog.westerndigital.com/risc-v-swerv-core-open-source/</t>
  </si>
  <si>
    <t>9 stage pipe, dual issue</t>
  </si>
  <si>
    <t>risc-v SoC for fpga, riscv_swerv_eh1_fpga now a sub-directory</t>
  </si>
  <si>
    <t>riscv_taiga</t>
  </si>
  <si>
    <t>https://gitlab.com/sfu-rcl/Taiga</t>
  </si>
  <si>
    <t>Eric Matthews</t>
  </si>
  <si>
    <t>TAIGA: A new RISC-V soft-processor framework enabling high performance CPU architectural features</t>
  </si>
  <si>
    <t>33% smaller &amp; 39% faster than LEON3</t>
  </si>
  <si>
    <t>riscv_tinsel</t>
  </si>
  <si>
    <t>https://github.com/POETSII/tinsel</t>
  </si>
  <si>
    <t>Ghaith Tarawneh</t>
  </si>
  <si>
    <t>https://poets-project.org/about/</t>
  </si>
  <si>
    <t>message-passing architecture designed for FPGA clusters</t>
  </si>
  <si>
    <t>riscv_ucoded</t>
  </si>
  <si>
    <t>https://github.com/andmiele/uCodedRiscV</t>
  </si>
  <si>
    <t>andmiele</t>
  </si>
  <si>
    <t>systemTopFPGA</t>
  </si>
  <si>
    <t>micro-coded, 3-4 clocks/inst, base integer ISA</t>
  </si>
  <si>
    <t>riscv_uriscv</t>
  </si>
  <si>
    <t>https://github.com/ultraembedded/core_uriscv</t>
  </si>
  <si>
    <t>ultra_embedded</t>
  </si>
  <si>
    <t>riscv_core</t>
  </si>
  <si>
    <t>https://opencores.org/projects/uriscv</t>
  </si>
  <si>
    <t>Simple, small, multi-cycle 32-bit RISC-V CPU implementation</t>
  </si>
  <si>
    <t>riscv_urv-core</t>
  </si>
  <si>
    <t>https://github.com/twlostow/urv-core</t>
  </si>
  <si>
    <t>error</t>
  </si>
  <si>
    <t>Tomasz Włostowski</t>
  </si>
  <si>
    <t>riscv_vanilla</t>
  </si>
  <si>
    <t>https://github.com/ben-marshall/vanilla-riscv</t>
  </si>
  <si>
    <t>verified</t>
  </si>
  <si>
    <t>IO limit exceeded</t>
  </si>
  <si>
    <t>frv_cpu_axi</t>
  </si>
  <si>
    <t>"toy" 5 stage RISC-V CPU, implementing the rv32imc</t>
  </si>
  <si>
    <t>riscv_vexriscv</t>
  </si>
  <si>
    <t>https://github.com/m-labs/VexRiscv-verilog</t>
  </si>
  <si>
    <t>Charles Papon</t>
  </si>
  <si>
    <t>vero;pg</t>
  </si>
  <si>
    <t>verilog source</t>
  </si>
  <si>
    <t>scala not needed</t>
  </si>
  <si>
    <t>https://github.com/SpinalHDL/VexRiscv</t>
  </si>
  <si>
    <t>smallest</t>
  </si>
  <si>
    <t>preformance #s for 8 configurations on atrix, cyclone 4&amp;5</t>
  </si>
  <si>
    <t>"Briey" is SOC variant</t>
  </si>
  <si>
    <t>full no cache</t>
  </si>
  <si>
    <t>riscv_vhdl</t>
  </si>
  <si>
    <t>https://opencores.org/project,riscv_vhdl</t>
  </si>
  <si>
    <t>Sergey Khabarov</t>
  </si>
  <si>
    <t>many files, missing type file</t>
  </si>
  <si>
    <t>https://github.com/sergeykhbr/riscv_vhdl</t>
  </si>
  <si>
    <t>System-On-Chip based on bare Rocket-chip (RISC-V ISA)</t>
  </si>
  <si>
    <t>both rocket &amp; river cores</t>
  </si>
  <si>
    <t>riscv_vroom</t>
  </si>
  <si>
    <t>https://github.com/MoonbaseOtago/vroom</t>
  </si>
  <si>
    <t>Paul Campbell</t>
  </si>
  <si>
    <t>zu9p</t>
  </si>
  <si>
    <t>https://hackaday.com/tag/risc-v/</t>
  </si>
  <si>
    <t>high-end RISC-V implementation</t>
  </si>
  <si>
    <t>8 IPC (instructions per clock) peak, goal ~4 average</t>
  </si>
  <si>
    <t>riscv_zscale</t>
  </si>
  <si>
    <t>https://github.com/ucb-bar/zscale</t>
  </si>
  <si>
    <t>not maintained &amp; not conformant</t>
  </si>
  <si>
    <t>rise</t>
  </si>
  <si>
    <t>https://opencores.org/project,rise</t>
  </si>
  <si>
    <t>Jlechner etal</t>
  </si>
  <si>
    <t>missing black boxes</t>
  </si>
  <si>
    <t>en.wikiversity.org/wiki/Computer_Architecture_Lab/Winter2006/LechnerWalterStadlerTrinkl/Workplace</t>
  </si>
  <si>
    <t>ARM style register usage</t>
  </si>
  <si>
    <t>rj32</t>
  </si>
  <si>
    <t>https://github.com/rj45/rj32</t>
  </si>
  <si>
    <t>rj45</t>
  </si>
  <si>
    <t>https://github.com/rj45/rj32/blob/main/hdl/README.md</t>
  </si>
  <si>
    <t>Digital schematic editer</t>
  </si>
  <si>
    <t>nanogo compiler, youtube videos</t>
  </si>
  <si>
    <t>rjsc5</t>
  </si>
  <si>
    <t>https://github.com/rj45/rjsc5</t>
  </si>
  <si>
    <t>Digital schematic, 16-bit data paths, micro-coded, multi-cycle</t>
  </si>
  <si>
    <t>rois</t>
  </si>
  <si>
    <t>https://opencores.org/project,rois</t>
  </si>
  <si>
    <t>no blk ram</t>
  </si>
  <si>
    <t>rois24_24min</t>
  </si>
  <si>
    <t>single pipe stage, passes simulation</t>
  </si>
  <si>
    <t>24-bit word operations only</t>
  </si>
  <si>
    <t>rois24_24up</t>
  </si>
  <si>
    <t>single pipe stage, pre simulation stage</t>
  </si>
  <si>
    <t>8, 16 &amp; 24-bit load/store</t>
  </si>
  <si>
    <t>huge lut count</t>
  </si>
  <si>
    <t>rrisc</t>
  </si>
  <si>
    <t>https://github.com/renerocksai/rrisc</t>
  </si>
  <si>
    <t>Rene Schallner</t>
  </si>
  <si>
    <t>https://git.sr.ht/~renerocksai/rrisc</t>
  </si>
  <si>
    <t>originally TTL/schematic, beginner's project, now full vhdl</t>
  </si>
  <si>
    <t>doc PDF file huge</t>
  </si>
  <si>
    <t>rtf64</t>
  </si>
  <si>
    <t>variable length instructions</t>
  </si>
  <si>
    <t>Posit support, glossary &amp; references</t>
  </si>
  <si>
    <t>rtf65002</t>
  </si>
  <si>
    <t>https://opencores.org/project,rtf65002</t>
  </si>
  <si>
    <t>rtf65002d</t>
  </si>
  <si>
    <t>32-bit 6502 + 6502 emulation</t>
  </si>
  <si>
    <t>"proven"</t>
  </si>
  <si>
    <t>rtf6809</t>
  </si>
  <si>
    <t>https://github.com/robfinch/Cores/tree/master/rtf6809</t>
  </si>
  <si>
    <t>many constants not defined</t>
  </si>
  <si>
    <t>http://www.finitron.ca/Cores/CPUCores/rtf6809.html</t>
  </si>
  <si>
    <t>6809 with 32-bit "FAR" addressing</t>
  </si>
  <si>
    <t>see also rf6809 variant</t>
  </si>
  <si>
    <t>rtf68ksys</t>
  </si>
  <si>
    <t>https://opencores.org/project,rtf68ksys</t>
  </si>
  <si>
    <t>spartan-3e-5</t>
  </si>
  <si>
    <t>need to add TG68 &amp; Nexys VHDL files</t>
  </si>
  <si>
    <t>rtf68kSys</t>
  </si>
  <si>
    <t>based on Tobias Gubener's TG68</t>
  </si>
  <si>
    <t>rtf8088</t>
  </si>
  <si>
    <t>https://opencores.org/project,rtf8088</t>
  </si>
  <si>
    <t>8-bit memory data, e.g. 8088</t>
  </si>
  <si>
    <t>rtx2000</t>
  </si>
  <si>
    <t>http://www.mpeforth.com/rtx.htm</t>
  </si>
  <si>
    <t>Tom Hand</t>
  </si>
  <si>
    <t>Harris Corp., FPGA version at MPEforth</t>
  </si>
  <si>
    <t>s1_core</t>
  </si>
  <si>
    <t>https://opencores.org/project,s1_core</t>
  </si>
  <si>
    <t>Fabrizio Fazzino etal</t>
  </si>
  <si>
    <t>s1_top</t>
  </si>
  <si>
    <t>https://en.wikipedia.org/wiki/S1_Core</t>
  </si>
  <si>
    <t>reduced version of OpenSPARC T1</t>
  </si>
  <si>
    <t>Vivado run</t>
  </si>
  <si>
    <t>s16x4a</t>
  </si>
  <si>
    <t>https://github.com/sam-falvo/kestrel</t>
  </si>
  <si>
    <t>kestrel #2, byte &amp; word data</t>
  </si>
  <si>
    <t>derived from Myron Plichota's design (streamer16)</t>
  </si>
  <si>
    <t>s430</t>
  </si>
  <si>
    <t>https://www.p-code.org/s430/</t>
  </si>
  <si>
    <t>Paul Taylor</t>
  </si>
  <si>
    <t>msp430 subset with 8-bit alu</t>
  </si>
  <si>
    <t>coded for size &amp; not for speed</t>
  </si>
  <si>
    <t>s4pu</t>
  </si>
  <si>
    <t>https://baioc.github.io/portfolio/s4pu/</t>
  </si>
  <si>
    <t>Gabriel de Sant'Anna</t>
  </si>
  <si>
    <t>cyclone2</t>
  </si>
  <si>
    <t>https://gitlab.com/baioc/s4pu</t>
  </si>
  <si>
    <t>in Portuguese</t>
  </si>
  <si>
    <t>s64x7</t>
  </si>
  <si>
    <t>https://github.com/sam-falvo/S64X7</t>
  </si>
  <si>
    <t>64-bit simple Forth engine</t>
  </si>
  <si>
    <t xml:space="preserve">very little doc </t>
  </si>
  <si>
    <t>s6soc</t>
  </si>
  <si>
    <t>https://opencores.org/project,s6soc</t>
  </si>
  <si>
    <t>Dan Gisselquist</t>
  </si>
  <si>
    <t>spartan-6 primitives, missing port inserted</t>
  </si>
  <si>
    <t>uses ZIP CPU</t>
  </si>
  <si>
    <t>s80186</t>
  </si>
  <si>
    <t>https://github.com/jamieiles/80x86</t>
  </si>
  <si>
    <t>https://www.jamieiles.com/80186/</t>
  </si>
  <si>
    <t>80186 binary compatible core</t>
  </si>
  <si>
    <t>implementing the full 80186 ISA</t>
  </si>
  <si>
    <t>sap</t>
  </si>
  <si>
    <t>https://opencores.org/project,sap</t>
  </si>
  <si>
    <t>Ahmed Shahein</t>
  </si>
  <si>
    <t>no LUT RAM or block RAM</t>
  </si>
  <si>
    <t>mp_struct</t>
  </si>
  <si>
    <t>https://shirishkoirala.blogspot.com/2017/01/sap-1simple-as-possible-1-computer.html</t>
  </si>
  <si>
    <t>Simple as Possible Computer from Malvino &amp; Brown "Digital computer electronics"</t>
  </si>
  <si>
    <t>https://www.youtube.com/watch?v=prpyEFxZCMw</t>
  </si>
  <si>
    <t>sardmips</t>
  </si>
  <si>
    <t>https://opencores.org/project,sardmips</t>
  </si>
  <si>
    <t>Igor Loi</t>
  </si>
  <si>
    <t>synthesizable parametric IP core supporting full MIPS R2000 ISA</t>
  </si>
  <si>
    <t>sayeh_cpu</t>
  </si>
  <si>
    <t>https://github.com/arminkz/SayehCPU</t>
  </si>
  <si>
    <t>Armin Kazemi</t>
  </si>
  <si>
    <t>Sayeh</t>
  </si>
  <si>
    <t>16-bit MIPS, data flow schematic</t>
  </si>
  <si>
    <t>64 word reg file?</t>
  </si>
  <si>
    <t>sayeh_processor</t>
  </si>
  <si>
    <t>https://opencores.org/project,sayeh_processor</t>
  </si>
  <si>
    <t>Alireza Haghdoost, Armin Alaghi</t>
  </si>
  <si>
    <t>haghdoost.persiangig.com</t>
  </si>
  <si>
    <t>simple RISC</t>
  </si>
  <si>
    <t>sayuri_cpu</t>
  </si>
  <si>
    <t>http://www.morphyplanning.co.jp/FreeCPU/freecpu-e.html</t>
  </si>
  <si>
    <t>Toyoaki Sagawa</t>
  </si>
  <si>
    <t>cpu01</t>
  </si>
  <si>
    <t>dead weblink</t>
  </si>
  <si>
    <t>high number of DFF</t>
  </si>
  <si>
    <t>sc20</t>
  </si>
  <si>
    <t>http://www.forth.org/svfig/kk/11-2010-Wagner&amp;Eckert.pdf</t>
  </si>
  <si>
    <t>PDF file, Forth Inc.</t>
  </si>
  <si>
    <t>scamp-cpu</t>
  </si>
  <si>
    <t>https://github.com/jes/scamp-cpu</t>
  </si>
  <si>
    <t>James Stanley</t>
  </si>
  <si>
    <t>fpga-cpuimpl</t>
  </si>
  <si>
    <t>https://hackaday.com/2021/12/03/homebrew-16-bit-computer-reinvents-all-the-wheels/</t>
  </si>
  <si>
    <t>TTL &amp; Verilog home built, has OS</t>
  </si>
  <si>
    <t>pictures of TTL version</t>
  </si>
  <si>
    <t>scarts</t>
  </si>
  <si>
    <t>https://opencores.org/project,scarts</t>
  </si>
  <si>
    <t>Jlechner, Martin Walter</t>
  </si>
  <si>
    <t>missing signal declaration</t>
  </si>
  <si>
    <t>Scarts Processor</t>
  </si>
  <si>
    <t>GCC compiler</t>
  </si>
  <si>
    <t>schoolmips</t>
  </si>
  <si>
    <t>https://github.com/MIPSfpga/schoolMIPS</t>
  </si>
  <si>
    <t>Andrea Guerrieri</t>
  </si>
  <si>
    <t>https://github.com/MIPSfpga/schoolMIPS/wiki</t>
  </si>
  <si>
    <t>small MIPS CPU core originally based on Sarah L. Harris MIPS CPU</t>
  </si>
  <si>
    <t xml:space="preserve">schoolMIPS has several versions </t>
  </si>
  <si>
    <t>secretblaze</t>
  </si>
  <si>
    <t>http://www.lirmm.fr/ADAC/?page_id=462</t>
  </si>
  <si>
    <t>senior-sagn-1</t>
  </si>
  <si>
    <t>https://github.com/nramadas/Senior-Design-1-Architecture</t>
  </si>
  <si>
    <t>Niranjan Ramadas</t>
  </si>
  <si>
    <t>way to many Ios</t>
  </si>
  <si>
    <t>4-8</t>
  </si>
  <si>
    <t>nrbramadas.appspot.com/files/EECS470FinalReport.pdf</t>
  </si>
  <si>
    <t>university ASIC project, read PDF</t>
  </si>
  <si>
    <t>64-bit data paths, superscalar, branch analysis</t>
  </si>
  <si>
    <t>simple_ttl_cpu</t>
  </si>
  <si>
    <t>https://github.com/monsonite/Simple-TTL-CPU</t>
  </si>
  <si>
    <t>Ken Boak</t>
  </si>
  <si>
    <t>Digital schematic, very minimal</t>
  </si>
  <si>
    <t>simplecpu</t>
  </si>
  <si>
    <t>https://www-users.cs.york.ac.uk/~mjf/simple_cpu/index.html</t>
  </si>
  <si>
    <t>Michael Freeman</t>
  </si>
  <si>
    <t>https://www-users.cs.york.ac.uk/~mjf/simple_cpu_v2/index.html</t>
  </si>
  <si>
    <t>Educational, also a version 2 with VHDL</t>
  </si>
  <si>
    <t>both mips &amp; riscv RTL</t>
  </si>
  <si>
    <t>simple-v</t>
  </si>
  <si>
    <t>https://libre-soc.org/docs/</t>
  </si>
  <si>
    <t>Luke Leighton</t>
  </si>
  <si>
    <t>https://libre-soc.org/openpower/sv/</t>
  </si>
  <si>
    <t>Scalable Vectors for Power ISA</t>
  </si>
  <si>
    <t>has the respect of Mitch Alsup</t>
  </si>
  <si>
    <t>single_cyc_mips</t>
  </si>
  <si>
    <t>https://www.fpga4student.com/2017/01/verilog-code-for-single-cycle-MIPS-processor.html</t>
  </si>
  <si>
    <t>https://www.fpga4student.com/p/verilog-project.html</t>
  </si>
  <si>
    <t>single-cyc-cpu</t>
  </si>
  <si>
    <t>https://github.com/alvarezpj/single-cycle-cpu</t>
  </si>
  <si>
    <t>Victor A Pajaro</t>
  </si>
  <si>
    <t>AlvarezPajaro_singleCycleCPU</t>
  </si>
  <si>
    <t>nice schematic and clear description, course work</t>
  </si>
  <si>
    <t>slurm</t>
  </si>
  <si>
    <t>https://github.com/jamesrosssharp/SLURM</t>
  </si>
  <si>
    <t>James Sharp</t>
  </si>
  <si>
    <t>slurm16_soc</t>
  </si>
  <si>
    <t>SLURM16 SoC - SLightly Useful RISC Machine, 16 bit, system-on-chip</t>
  </si>
  <si>
    <t>Video console system-on-chip made for the iCE40 UP5K FPGA</t>
  </si>
  <si>
    <t>socdp8</t>
  </si>
  <si>
    <t>https://github.com/fpw/SoCDP8</t>
  </si>
  <si>
    <t>Folke Will</t>
  </si>
  <si>
    <t>socdp8_package</t>
  </si>
  <si>
    <t>SoC implementation of a PDP-8/I for the PiDP-8/I console</t>
  </si>
  <si>
    <t>includes extended ALU</t>
  </si>
  <si>
    <t>socz80</t>
  </si>
  <si>
    <t>http://sowerbutts.com/socz80/</t>
  </si>
  <si>
    <t>Will Sowerbutts</t>
  </si>
  <si>
    <t>constraint file removed from project</t>
  </si>
  <si>
    <t>based on Daniel Wallner's T80, for Papillio Pro board</t>
  </si>
  <si>
    <t>softavrcore</t>
  </si>
  <si>
    <t>https://opencores.org/projects/softavrcore</t>
  </si>
  <si>
    <t>Andras Pal</t>
  </si>
  <si>
    <t>XL</t>
  </si>
  <si>
    <t>https://szofi.net/pub/verilog/softavrcore/</t>
  </si>
  <si>
    <t>full implementation of AVR 2-stage pipeline</t>
  </si>
  <si>
    <t>variants: VR2, AVR2.5, AVR3, AVR4 &amp; AVR5</t>
  </si>
  <si>
    <t>softcore-cpu</t>
  </si>
  <si>
    <t>https://github.com/AymenSekhri/Softcore-CPU</t>
  </si>
  <si>
    <t>Aymen Sekhri</t>
  </si>
  <si>
    <t>control_unit</t>
  </si>
  <si>
    <t>course project, seven "x86" registers, 32-bit immediates, multi-cycle design</t>
  </si>
  <si>
    <t>softpc</t>
  </si>
  <si>
    <t>https://github.com/already5chosen/softpc/</t>
  </si>
  <si>
    <t>Michael S</t>
  </si>
  <si>
    <t>block RAM register file</t>
  </si>
  <si>
    <t>nios2ee</t>
  </si>
  <si>
    <t>nine variations in attempt to improve LUT count</t>
  </si>
  <si>
    <t>spam-1</t>
  </si>
  <si>
    <t>https://github.com/Johnlon/spam-1</t>
  </si>
  <si>
    <t>John Lonergan</t>
  </si>
  <si>
    <t>vliw</t>
  </si>
  <si>
    <t>https://hackaday.io/project/166922-spam-1-8-bit-cpu</t>
  </si>
  <si>
    <t>8 Bit CPU Hardware Implementation including a Verilog simulation</t>
  </si>
  <si>
    <t>TTL modules with verilog</t>
  </si>
  <si>
    <t>sparc64soc</t>
  </si>
  <si>
    <t>https://opencores.org/project,sparc64soc</t>
  </si>
  <si>
    <t>Dmitry Rozhdestvenskiy</t>
  </si>
  <si>
    <t>W1</t>
  </si>
  <si>
    <t>huge source file count</t>
  </si>
  <si>
    <t>work in progress  with no progress</t>
  </si>
  <si>
    <t>spartanMC</t>
  </si>
  <si>
    <t>http://www.spartanmc.de/</t>
  </si>
  <si>
    <t>Falk Hassler</t>
  </si>
  <si>
    <t>spartanmc</t>
  </si>
  <si>
    <t>SPARC like register windows</t>
  </si>
  <si>
    <t>sp-i586</t>
  </si>
  <si>
    <t>https://github.com/lmEshoo/sp-i586</t>
  </si>
  <si>
    <t>Lini Mestar</t>
  </si>
  <si>
    <t>top_sys</t>
  </si>
  <si>
    <t>http://lmeshoo.net/</t>
  </si>
  <si>
    <t>gate level dsgn, vivado project also</t>
  </si>
  <si>
    <t>http://img.youtube.com/vi/2W1guyhCJuE/0.jpg)](http://www.youtube.com/watch?v=2W1guyhCJuE "Walk-through"</t>
  </si>
  <si>
    <t>spu-mark-ii</t>
  </si>
  <si>
    <t>https://github.com/MasterQ32/spu-mark-ii</t>
  </si>
  <si>
    <t>WIP</t>
  </si>
  <si>
    <t>Felix Queißner</t>
  </si>
  <si>
    <t>https://ashet.computer/docs/isa.htm</t>
  </si>
  <si>
    <t>micro-code ISA stack machine</t>
  </si>
  <si>
    <t>ISA at doc/specs/spu-mark=ii.md</t>
  </si>
  <si>
    <t>src</t>
  </si>
  <si>
    <t>https://github.com/KyleLavorato/Simple-RISC-Computer</t>
  </si>
  <si>
    <t>Heuring &amp; Jordan</t>
  </si>
  <si>
    <t>http://www.zeepedia.com/read.php?introduction_to_falsim_advance_computer_architecture&amp;b=1&amp;c=0</t>
  </si>
  <si>
    <t>book by Heuring &amp; Jordan</t>
  </si>
  <si>
    <t>also Kilts cpt17 Adv FPGA dsgn</t>
  </si>
  <si>
    <t>ssbcc</t>
  </si>
  <si>
    <t>https://opencores.org/project,ssbcc</t>
  </si>
  <si>
    <t>Rodney Sinclair</t>
  </si>
  <si>
    <t>https://github.com/sinclairrf/SSBCC</t>
  </si>
  <si>
    <t>Python program generates the Verilog</t>
  </si>
  <si>
    <t>inst after branch/call/rtn always execs</t>
  </si>
  <si>
    <t>ssppu</t>
  </si>
  <si>
    <t>https://github.com/redoste/ssppu</t>
  </si>
  <si>
    <t>redoste</t>
  </si>
  <si>
    <t>board</t>
  </si>
  <si>
    <t>https://archive.org/details/367026792DigitalComputerElectronicsAlbertPaulMalvinoAndJeraldABrownPdf1/page/n3/mode/2up</t>
  </si>
  <si>
    <t>SAP-1 (Simple-As-Possible) architecture</t>
  </si>
  <si>
    <t>small subset of 8085</t>
  </si>
  <si>
    <t>stack_machine</t>
  </si>
  <si>
    <t>http://people.ece.cornell.edu/land/courses/ece5760/DE2/Stack_cpu.html</t>
  </si>
  <si>
    <t>cyclone10</t>
  </si>
  <si>
    <t>VGA_sram_3cpu_2013</t>
  </si>
  <si>
    <t>(3) uP cores, Cornell course material</t>
  </si>
  <si>
    <t>VGA output, uses Nakano's tiny_cpu</t>
  </si>
  <si>
    <t>stack-cpu</t>
  </si>
  <si>
    <t>https://github.com/Arlet/stack-cpu</t>
  </si>
  <si>
    <t>3 or 4 stacks, load/store with stack deltas</t>
  </si>
  <si>
    <t>xilinx block RAM</t>
  </si>
  <si>
    <t>stacks-16-bit</t>
  </si>
  <si>
    <t>https://github.com/rcrist/Stacks-16-Bit_Breadboard_Processor</t>
  </si>
  <si>
    <t>rcrist</t>
  </si>
  <si>
    <t>https://www.instructables.com/Stacks-A16-Bit-Breadboard-Processor/</t>
  </si>
  <si>
    <t>Digital schematic, TTL &amp; 3 layer breadboard</t>
  </si>
  <si>
    <t>pictures of 3 layer breadboard</t>
  </si>
  <si>
    <t>storm_core</t>
  </si>
  <si>
    <t>https://opencores.org/project,storm_core</t>
  </si>
  <si>
    <t>Storm Core (ARM7 compatible)</t>
  </si>
  <si>
    <t>I &amp; D caches not compiled</t>
  </si>
  <si>
    <t>storm_soc</t>
  </si>
  <si>
    <t>https://opencores.org/project,storm_soc</t>
  </si>
  <si>
    <t>storm_top</t>
  </si>
  <si>
    <t>STORM SoC</t>
  </si>
  <si>
    <t>cache &amp; no peripherals</t>
  </si>
  <si>
    <t>streamer16</t>
  </si>
  <si>
    <t>http://www.ultratechnology.com/noscarc.htm</t>
  </si>
  <si>
    <t>streamer</t>
  </si>
  <si>
    <t>http://www3.sympatico.ca/myron.plichota/</t>
  </si>
  <si>
    <t>MIPS/inst reduced</t>
  </si>
  <si>
    <t>2nd web adr non-functional</t>
  </si>
  <si>
    <t>sub86</t>
  </si>
  <si>
    <t>https://opencores.org/project,sub86</t>
  </si>
  <si>
    <t>Jose Rissetto</t>
  </si>
  <si>
    <t>very small x86 subset core</t>
  </si>
  <si>
    <t>no segment registers, limited op-codes</t>
  </si>
  <si>
    <t>suite-16</t>
  </si>
  <si>
    <t>https://github.com/monsonite/Suite-16</t>
  </si>
  <si>
    <t>Digital schematic, version of sweet-16</t>
  </si>
  <si>
    <t>superscaler-riscv</t>
  </si>
  <si>
    <t>https://github.com/risclite/SuperScalar-RISCV-CPU</t>
  </si>
  <si>
    <t>ssrv_top</t>
  </si>
  <si>
    <t>Super-scalar out-of-order RV32IMC</t>
  </si>
  <si>
    <t>performance: 6.4 CoreMark/MHz</t>
  </si>
  <si>
    <t>supersmall</t>
  </si>
  <si>
    <t>http://www.eecg.toronto.edu/~jayar/software/SuperSmallProcessor/index.html</t>
  </si>
  <si>
    <t>Michael Ritchie</t>
  </si>
  <si>
    <t>stratix_3</t>
  </si>
  <si>
    <t>2+8</t>
  </si>
  <si>
    <t>q9.0</t>
  </si>
  <si>
    <t>2-bit serial, Mostly MIPS-I compliant</t>
  </si>
  <si>
    <t>Copyright 2005,2006,2009 Jonathan Rose, and the University of Toronto</t>
  </si>
  <si>
    <t>suska-III</t>
  </si>
  <si>
    <t>http://www.experiment-s.de/en/</t>
  </si>
  <si>
    <t>Wolfgang Forster</t>
  </si>
  <si>
    <t>wf68k00ip_top_soc</t>
  </si>
  <si>
    <t>for use as an Atari ST</t>
  </si>
  <si>
    <t>suslik</t>
  </si>
  <si>
    <t>https://opencores.org/project,suslik</t>
  </si>
  <si>
    <t>Goran Dakov</t>
  </si>
  <si>
    <t>missing file(s)</t>
  </si>
  <si>
    <t>"arithmetic core"</t>
  </si>
  <si>
    <t>has testbench &amp; caches</t>
  </si>
  <si>
    <t>sweet32</t>
  </si>
  <si>
    <t>https://opencores.org/project,sweet32_cpu</t>
  </si>
  <si>
    <t>Valentin Angelovski</t>
  </si>
  <si>
    <t>Sweet32_v1_core</t>
  </si>
  <si>
    <t>targets MACHXO2, no RAM</t>
  </si>
  <si>
    <t>sweet32_biu_dram_vga</t>
  </si>
  <si>
    <t>targets MACHXO2, DDR RAM</t>
  </si>
  <si>
    <t>clock divider to Sweet32_v1_core</t>
  </si>
  <si>
    <t>swssp</t>
  </si>
  <si>
    <t>https://www.ipo.gov.uk/p-ipsum/Case/ApplicationNumber/GB1420325.1</t>
  </si>
  <si>
    <t>patented</t>
  </si>
  <si>
    <t>Othman Ahmad</t>
  </si>
  <si>
    <t>8+</t>
  </si>
  <si>
    <t>https://groups.google.com/g/comp.arch/c/axZaSDyUwOs</t>
  </si>
  <si>
    <t>patent, "simplest scalable" data/inst sz uP, base schematic</t>
  </si>
  <si>
    <t>a template for dsgn configuration of uP</t>
  </si>
  <si>
    <t>swt16</t>
  </si>
  <si>
    <t>https://github.com/captaindane/swt16</t>
  </si>
  <si>
    <t>captaindane</t>
  </si>
  <si>
    <t>swt16-top</t>
  </si>
  <si>
    <t>16-bit, 5-stage RISC uP. RTL description in Verilog. Includes assembler, simulator, and example programs</t>
  </si>
  <si>
    <t>sxp</t>
  </si>
  <si>
    <t>https://opencores.org/project,sxp</t>
  </si>
  <si>
    <t>Sam Gladstone etal</t>
  </si>
  <si>
    <t>basic RISC</t>
  </si>
  <si>
    <t>symphony</t>
  </si>
  <si>
    <t>http://www.ece.ubc.ca/~jasony/research.htm</t>
  </si>
  <si>
    <t>Jason Yu</t>
  </si>
  <si>
    <t>vpu_top</t>
  </si>
  <si>
    <t>vector addon to NIOS</t>
  </si>
  <si>
    <t>synpic12</t>
  </si>
  <si>
    <t>Miguel Angel Ajo Pelayo</t>
  </si>
  <si>
    <t>PIC12</t>
  </si>
  <si>
    <t>http://projects.nbee.es/display/IPCORES/SYNPIC12+8bit+RISC+CPU+core</t>
  </si>
  <si>
    <t>CHDL to verilog</t>
  </si>
  <si>
    <t>bad weblink</t>
  </si>
  <si>
    <t>sys_180x</t>
  </si>
  <si>
    <t>https://github.com/zpekic/Sys_180X</t>
  </si>
  <si>
    <t>Zoltan Pekic</t>
  </si>
  <si>
    <t>CDP180X</t>
  </si>
  <si>
    <t>https://hackaday.io/project/172073-microcoding-for-fpgas</t>
  </si>
  <si>
    <t>ucoded 1802 using mcc ucode compiler</t>
  </si>
  <si>
    <t>https://github.com/zpekic/MicroCodeCompiler "my microcode compiler and associated hardware"</t>
  </si>
  <si>
    <t>sys_emz1001</t>
  </si>
  <si>
    <t>https://github.com/zpekic/sys_emz1001</t>
  </si>
  <si>
    <t>S2000</t>
  </si>
  <si>
    <t>spartan3</t>
  </si>
  <si>
    <t>EMZ1001A</t>
  </si>
  <si>
    <t>https://hackaday.io/project/188614-iskra-emz1001a-a-virtual-resurrection</t>
  </si>
  <si>
    <t>recreation of Iskra EMZ1001 4-bit microcontroller AKA AMI S2000</t>
  </si>
  <si>
    <t>no block ram? Picture of original chip</t>
  </si>
  <si>
    <t>sys0800</t>
  </si>
  <si>
    <t>https://github.com/zpekic/Sys0800</t>
  </si>
  <si>
    <t>TMS0800</t>
  </si>
  <si>
    <t>https://hackaday.io/project/167457-tms0800-fpga-implementation-in-vhdl</t>
  </si>
  <si>
    <t>calculator chip, both TI Datamath and Sinclair Scientific</t>
  </si>
  <si>
    <t>256x52 micro code</t>
  </si>
  <si>
    <t>https://github.com/zpekic/sys9080</t>
  </si>
  <si>
    <t>https://opencores.org/projects/am9080_cpu_based_on_microcoded_am29xx_bit-slices</t>
  </si>
  <si>
    <t>8-bit 8080 CPU based on 29XX bit-slice series of devices AMD 1978 51 pge ap note</t>
  </si>
  <si>
    <t>system01</t>
  </si>
  <si>
    <t>http://members.optushome.com.au/jekent/system01/index.htm</t>
  </si>
  <si>
    <t>John Kent, David Burnette</t>
  </si>
  <si>
    <t>system05</t>
  </si>
  <si>
    <t>https://opencores.org/project,system05</t>
  </si>
  <si>
    <t>System05</t>
  </si>
  <si>
    <t>http://members.optushome.com.au/jekent/</t>
  </si>
  <si>
    <t>system09</t>
  </si>
  <si>
    <t>https://opencores.org/download/System09</t>
  </si>
  <si>
    <t>cpu09l</t>
  </si>
  <si>
    <t>from John Kent web page</t>
  </si>
  <si>
    <t>opencores download URL incorrect, use col E</t>
  </si>
  <si>
    <t>system11</t>
  </si>
  <si>
    <t>https://opencores.org/project,system11</t>
  </si>
  <si>
    <t>known bugs &amp; untested instructions</t>
  </si>
  <si>
    <t>system68</t>
  </si>
  <si>
    <t>https://opencores.org/project,system68</t>
  </si>
  <si>
    <t>cpu68</t>
  </si>
  <si>
    <t>system6801</t>
  </si>
  <si>
    <t>https://opencores.org/project,system6801</t>
  </si>
  <si>
    <t>Michael  L. Hasenfratz Sr.</t>
  </si>
  <si>
    <t>wb_cyclone_cpu68</t>
  </si>
  <si>
    <t>based on John Kent's 6801</t>
  </si>
  <si>
    <t>tested on Apex20K, Cyclone &amp; Straix boards</t>
  </si>
  <si>
    <t>t180-cpu</t>
  </si>
  <si>
    <t>Leonard Brandwein</t>
  </si>
  <si>
    <t>bypassed clock generator</t>
  </si>
  <si>
    <t>https://www.vttoth.com/CMS/projects/47-viktors-amazing-4-bit-processor</t>
  </si>
  <si>
    <t>8-bitter with pc, sp, a, b, c &amp; d regs</t>
  </si>
  <si>
    <t>based on Viktor Toth's 4 bit microcontroller</t>
  </si>
  <si>
    <t>t400</t>
  </si>
  <si>
    <t>https://opencores.org/project,t400</t>
  </si>
  <si>
    <t>Arnim Laeuger</t>
  </si>
  <si>
    <t>COP400</t>
  </si>
  <si>
    <t>spartan-2</t>
  </si>
  <si>
    <t>t400_core</t>
  </si>
  <si>
    <t>implementation of National's 4-bit COP400 microcontroller</t>
  </si>
  <si>
    <t>t48</t>
  </si>
  <si>
    <t>https://opencores.org/project,t48</t>
  </si>
  <si>
    <t>MCS-48</t>
  </si>
  <si>
    <t>t48_core</t>
  </si>
  <si>
    <t>T48 uController</t>
  </si>
  <si>
    <t>used in several projects</t>
  </si>
  <si>
    <t>t51</t>
  </si>
  <si>
    <t>https://opencores.org/project,t51</t>
  </si>
  <si>
    <t>Andreas Voggeneder</t>
  </si>
  <si>
    <t>T8032</t>
  </si>
  <si>
    <t>8052 &amp; 8032</t>
  </si>
  <si>
    <t>8032 SoC</t>
  </si>
  <si>
    <t>t65</t>
  </si>
  <si>
    <t>https://opencores.org/project,t65</t>
  </si>
  <si>
    <t>T65</t>
  </si>
  <si>
    <t>6502, 65C02 &amp; 65C816; wide use</t>
  </si>
  <si>
    <t>t6507lp</t>
  </si>
  <si>
    <t>https://opencores.org/project,t6507lp</t>
  </si>
  <si>
    <t>Gabriel Oshiro, Samuel Pagliarini</t>
  </si>
  <si>
    <t>for use in ATARI 2600</t>
  </si>
  <si>
    <t>t80</t>
  </si>
  <si>
    <t>https://opencores.org/project,t80</t>
  </si>
  <si>
    <t>Z80 mode</t>
  </si>
  <si>
    <t>T80a</t>
  </si>
  <si>
    <t>Z80, 8080 &amp; gameboy inst sets, several usages</t>
  </si>
  <si>
    <t>table887</t>
  </si>
  <si>
    <t>table887_sys</t>
  </si>
  <si>
    <t>included with Table888 source code</t>
  </si>
  <si>
    <t>table888</t>
  </si>
  <si>
    <t>2016 version gives same reults as 2014</t>
  </si>
  <si>
    <t>code for cache &amp;  mmu incomplete</t>
  </si>
  <si>
    <t>tarhi</t>
  </si>
  <si>
    <t>https://github.com/dagvadorj/ulach-tarhi</t>
  </si>
  <si>
    <t>Dagvadorj Galbadrakh</t>
  </si>
  <si>
    <t>everything in clocked process, dual edge clocking</t>
  </si>
  <si>
    <t>tarhi_controller</t>
  </si>
  <si>
    <t>no doc, extremely small RISC</t>
  </si>
  <si>
    <t>difficulty with timing, try 7.0ns</t>
  </si>
  <si>
    <t>td4</t>
  </si>
  <si>
    <t>https://github.com/cielo-ee/TD4</t>
  </si>
  <si>
    <t>cielo_ee</t>
  </si>
  <si>
    <t>td4_top</t>
  </si>
  <si>
    <t>very small uP</t>
  </si>
  <si>
    <t>temlib</t>
  </si>
  <si>
    <t>http://temlib.org</t>
  </si>
  <si>
    <t>mcu_simple</t>
  </si>
  <si>
    <t>copywrite: experimental use</t>
  </si>
  <si>
    <t>fpu_simple</t>
  </si>
  <si>
    <t>options for fltg-pt, pipeline, mul &amp; div configuration</t>
  </si>
  <si>
    <t>terracresta</t>
  </si>
  <si>
    <t>https://github.com/va7deo/TerraCresta</t>
  </si>
  <si>
    <t>Darren Olafson</t>
  </si>
  <si>
    <t>FPGA compatible core of Nichibutsu M68000 (Terra Cresta Based) arcade hardware for MiSTerFPGA</t>
  </si>
  <si>
    <t>fx86k &amp; t80 cores</t>
  </si>
  <si>
    <t>tg68</t>
  </si>
  <si>
    <t>https://opencores.org/projects/tg68</t>
  </si>
  <si>
    <t>Tobias Gubener</t>
  </si>
  <si>
    <t>TG68_fast</t>
  </si>
  <si>
    <t>TG68 - execute 68000 Code</t>
  </si>
  <si>
    <t>tg68kc</t>
  </si>
  <si>
    <t>https://opencores.org/project,tg68kc</t>
  </si>
  <si>
    <t>TG68docC_Kernel</t>
  </si>
  <si>
    <t>68020 ISA (68000, 68010 &amp; 68020 choice)</t>
  </si>
  <si>
    <t>the12X_12uP</t>
  </si>
  <si>
    <t>stack/acc</t>
  </si>
  <si>
    <t>the12x_12uP</t>
  </si>
  <si>
    <t>combo stack/accumulater design</t>
  </si>
  <si>
    <t>load/store arch, not optimized</t>
  </si>
  <si>
    <t>theia_gpu</t>
  </si>
  <si>
    <t>https://opencores.org/project,theia_gpu</t>
  </si>
  <si>
    <t>Diego Valverde</t>
  </si>
  <si>
    <t>huge asic design, 2/3 LUTs for RAM</t>
  </si>
  <si>
    <t>GPU</t>
  </si>
  <si>
    <t>theia</t>
  </si>
  <si>
    <t>Ray Cast Programable graphic Processing Unit</t>
  </si>
  <si>
    <t>four cores, huge LUT count, 2/3rds LUT RAM</t>
  </si>
  <si>
    <t>thor</t>
  </si>
  <si>
    <t>https://opencores.org/project,thor</t>
  </si>
  <si>
    <t>thor2021</t>
  </si>
  <si>
    <t>https://github.com/robfinch/Thor</t>
  </si>
  <si>
    <t>Thor-5: L1 &amp; L2 caches, GP float &amp; vector regs</t>
  </si>
  <si>
    <t>plans for more features, eventually 2M LUTs</t>
  </si>
  <si>
    <t>thor2</t>
  </si>
  <si>
    <t>Thor-2: L1 &amp; L2 caches, GP float &amp; vector regs</t>
  </si>
  <si>
    <t>thor5</t>
  </si>
  <si>
    <t>tigli_cpu</t>
  </si>
  <si>
    <t>Cleiton Juffo</t>
  </si>
  <si>
    <t>course project, not pipelined</t>
  </si>
  <si>
    <t>tim</t>
  </si>
  <si>
    <t>https://github.com/ben-marshall/tim</t>
  </si>
  <si>
    <t>degenerate synthesis</t>
  </si>
  <si>
    <t>TIM: Tiny Instruction Machine, variable length inst</t>
  </si>
  <si>
    <t>tiny_cpu</t>
  </si>
  <si>
    <t>K. Nakano</t>
  </si>
  <si>
    <t>multiple assignments on clock edge</t>
  </si>
  <si>
    <t>DE2_TINYCPU_multicycle</t>
  </si>
  <si>
    <t>http://www.cs.hiroshima-u.ac.jp/~nakano/wiki/wiki.cgi?page=%B9%E2%C2%AE%C8%C7TINYCPU#p1</t>
  </si>
  <si>
    <t>different from tinycpu</t>
  </si>
  <si>
    <t>tiny_soc</t>
  </si>
  <si>
    <t>https://github.com/ept221/tinySoC</t>
  </si>
  <si>
    <t>https://ezrasrobots.wordpress.com/</t>
  </si>
  <si>
    <t>small cpu with VGA</t>
  </si>
  <si>
    <t>includes GPU (char gen)</t>
  </si>
  <si>
    <t>tiny64</t>
  </si>
  <si>
    <t>https://opencores.org/project,tiny64</t>
  </si>
  <si>
    <t>tinyx</t>
  </si>
  <si>
    <t>data size from 32 to 64 bits</t>
  </si>
  <si>
    <t>micro-coded sub-ops</t>
  </si>
  <si>
    <t>tiny8</t>
  </si>
  <si>
    <t>https://opencores.org/project,tiny8</t>
  </si>
  <si>
    <t>altera dsgn</t>
  </si>
  <si>
    <t>needs async ROM</t>
  </si>
  <si>
    <t>ahdl</t>
  </si>
  <si>
    <t>Altera megafunctions</t>
  </si>
  <si>
    <t>tinycomputer</t>
  </si>
  <si>
    <t>https://github.com/zpekic/tinycomputer</t>
  </si>
  <si>
    <t>4-bit Up via 2901 slice &amp; micro code</t>
  </si>
  <si>
    <t>no data RAM memory</t>
  </si>
  <si>
    <t>tinycpu</t>
  </si>
  <si>
    <t>https://opencores.org/project,tinycpu</t>
  </si>
  <si>
    <t>Jordan Earls</t>
  </si>
  <si>
    <t>directory contains two designs</t>
  </si>
  <si>
    <t>subset of 6502</t>
  </si>
  <si>
    <t>tinyfpga</t>
  </si>
  <si>
    <t>educational 8-bitter with 4-bit addressing (seems familiar)</t>
  </si>
  <si>
    <t>why use block RAM?</t>
  </si>
  <si>
    <t>tinyisa</t>
  </si>
  <si>
    <t>https://github.com/dillonhuff/TinyCPU</t>
  </si>
  <si>
    <t>Dillon Huff</t>
  </si>
  <si>
    <t>very small ISA with multi-cycle, pipelined &amp; with forwarding implementations</t>
  </si>
  <si>
    <t>tiny-riscv</t>
  </si>
  <si>
    <t>https://github.com/hushon/Tiny-RISCV-CPU</t>
  </si>
  <si>
    <t>Hyounguk Shon</t>
  </si>
  <si>
    <t>riscv_top</t>
  </si>
  <si>
    <t>course work, reduced risc-v, 24 inst, four variations: cache, multi-cycle, pipeline &amp; single cycle</t>
  </si>
  <si>
    <t>tinyvliw8</t>
  </si>
  <si>
    <t>https://opencores.org/project,tinyvliw8</t>
  </si>
  <si>
    <t>Oliver Stecklina</t>
  </si>
  <si>
    <t>hacked delay generator</t>
  </si>
  <si>
    <t>sysarch</t>
  </si>
  <si>
    <t>tinyVLIW8 soft-core processor</t>
  </si>
  <si>
    <t>bare core, Altera LPM for RAMs</t>
  </si>
  <si>
    <t>tis-100</t>
  </si>
  <si>
    <t>https://github.com/MasterQ32/TIS-100</t>
  </si>
  <si>
    <t>tis100</t>
  </si>
  <si>
    <t>https://en.wikipedia.org/wiki/TIS-100</t>
  </si>
  <si>
    <t>programming/puzzle video game by Zachtronics Industries</t>
  </si>
  <si>
    <t>tisc</t>
  </si>
  <si>
    <t>https://opencores.org/project,tisc</t>
  </si>
  <si>
    <t>Vincent Crabtree</t>
  </si>
  <si>
    <t>TISC</t>
  </si>
  <si>
    <t>Tiny Instruction Set Computer</t>
  </si>
  <si>
    <t>minimal accumulator machine</t>
  </si>
  <si>
    <t>tms1000</t>
  </si>
  <si>
    <t>https://opencores.org/projects/tms1000</t>
  </si>
  <si>
    <t>Nand Gates</t>
  </si>
  <si>
    <t>TMS1000</t>
  </si>
  <si>
    <t>Four function BCD calculator chip</t>
  </si>
  <si>
    <t>used in several TI products</t>
  </si>
  <si>
    <t>totalcpu</t>
  </si>
  <si>
    <t>https://opencores.org/project,totalcpu</t>
  </si>
  <si>
    <t>12+</t>
  </si>
  <si>
    <t>data width 12 bits and up, no data memory</t>
  </si>
  <si>
    <t>tpu</t>
  </si>
  <si>
    <t>https://github.com/Domipheus/TPU</t>
  </si>
  <si>
    <t>tpu_top</t>
  </si>
  <si>
    <t>https://domipheus.com/blog/rpu-series-quick-links/</t>
  </si>
  <si>
    <t>Test Processing Unit. Or Terrible Processing Unit. A simple 16-bit CPU in VHDL for education as to the dataflow within a CPU. Designed to run on miniSpartan6+.</t>
  </si>
  <si>
    <t>tt-cpu</t>
  </si>
  <si>
    <t>https://github.com/MoonbaseOtago/tt-cpu</t>
  </si>
  <si>
    <t>https://tinytapeout.com/</t>
  </si>
  <si>
    <t>4-bit accum, 7-bit PC, 2 7-bit index regs and a carry bit, 8 &amp; 12-bit instructions</t>
  </si>
  <si>
    <t>turbo8051</t>
  </si>
  <si>
    <t>https://opencores.org/project,turbo8051</t>
  </si>
  <si>
    <t>Dinesh Annayya</t>
  </si>
  <si>
    <t>includes perpherials</t>
  </si>
  <si>
    <t>tv80</t>
  </si>
  <si>
    <t>https://opencores.org/project,tv80</t>
  </si>
  <si>
    <t>Guy Hutchison, Howard Harte</t>
  </si>
  <si>
    <t>tv80n</t>
  </si>
  <si>
    <t>https://github.com/hutch31/tv80</t>
  </si>
  <si>
    <t>derived from Daniel Wallner's T80, ASIC implementations</t>
  </si>
  <si>
    <t>ucode_cpu</t>
  </si>
  <si>
    <t>http://minnie.tuhs.org/Programs/UcodeCPU/</t>
  </si>
  <si>
    <t>Warren Toomey</t>
  </si>
  <si>
    <t>4K LUT as RAM</t>
  </si>
  <si>
    <t>originally schematic based (Logisim)</t>
  </si>
  <si>
    <t>https://opencores.org/project,ucore</t>
  </si>
  <si>
    <t>Whitewill</t>
  </si>
  <si>
    <t>MMU &amp; caches</t>
  </si>
  <si>
    <t>ucpuvhdl</t>
  </si>
  <si>
    <t>https://github.com/reed-foster/uCPUvhdl</t>
  </si>
  <si>
    <t>Reed Foster</t>
  </si>
  <si>
    <t>512 LUTs as RAM, patched opcode size</t>
  </si>
  <si>
    <t>https://github.com/reed-foster/uCPUvhdl/wiki</t>
  </si>
  <si>
    <t>six tutorials on uCPUvhdl</t>
  </si>
  <si>
    <t>using muCPUv2_1 of 3 upwards compatible designs</t>
  </si>
  <si>
    <t>uos</t>
  </si>
  <si>
    <t>https://opencores.org/project,uos_processor</t>
  </si>
  <si>
    <t>Daniel Roggen</t>
  </si>
  <si>
    <t>UoS Educational Processor</t>
  </si>
  <si>
    <t>inspired by x86 ISA</t>
  </si>
  <si>
    <t>up1232</t>
  </si>
  <si>
    <t>http://www.dte.eis.uva.es/OpenProjects/OpenUP/index.htm</t>
  </si>
  <si>
    <t>up1232a</t>
  </si>
  <si>
    <t>bare core, prog size 4K to 64K</t>
  </si>
  <si>
    <t>description in source files</t>
  </si>
  <si>
    <t>up3</t>
  </si>
  <si>
    <t>q8.0</t>
  </si>
  <si>
    <t>Cornell ECE576</t>
  </si>
  <si>
    <t>basic core is scomp, used by up3 &amp; de2_top'</t>
  </si>
  <si>
    <t>urisc</t>
  </si>
  <si>
    <t>Farhad Mavaddat</t>
  </si>
  <si>
    <t>https://cs.uwaterloo.ca/research/tr/1987/CS-87-36.pdf</t>
  </si>
  <si>
    <t>Ultimate Reduced Inst Set Computer Un. Of Waterloo</t>
  </si>
  <si>
    <t>usimplez</t>
  </si>
  <si>
    <t>https://opencores.org/project,usimplez</t>
  </si>
  <si>
    <t>Pablo Salvadeo etal</t>
  </si>
  <si>
    <t>Pablo Salvadeo</t>
  </si>
  <si>
    <t>q9.1</t>
  </si>
  <si>
    <t>usimplez_cpu</t>
  </si>
  <si>
    <t>http://www-gti.det.uvigo.es/~jrial/Proyectos/INEIT-MUCOM/index.html</t>
  </si>
  <si>
    <t>part of university course, simplez+i4 has an index register</t>
  </si>
  <si>
    <t>uTTA</t>
  </si>
  <si>
    <t>utta_struct</t>
  </si>
  <si>
    <t>http://www.ht-lab.com/freecores/move/move.html</t>
  </si>
  <si>
    <t>time triggered arch</t>
  </si>
  <si>
    <t>v1_coldfire</t>
  </si>
  <si>
    <t>https://www.silvaco.com/products/IP/coldfire_v1_platform/index.html</t>
  </si>
  <si>
    <t>IPextreme</t>
  </si>
  <si>
    <t>freescale</t>
  </si>
  <si>
    <t>https://www.silvaco.com/products/IP/coldfire-v1-core/index.html</t>
  </si>
  <si>
    <t>free for Altera</t>
  </si>
  <si>
    <t>3500 LUTs on Stratix-III</t>
  </si>
  <si>
    <t>v586</t>
  </si>
  <si>
    <t>https://opencores.org/project,v586</t>
  </si>
  <si>
    <t>https://github.com/valptek/v586</t>
  </si>
  <si>
    <t>MMU &amp; caches, branch cache</t>
  </si>
  <si>
    <t>www.youtube.com/channel/UCNbm8Bah54cwhedmCRWyXMA/videos</t>
  </si>
  <si>
    <t>v6502</t>
  </si>
  <si>
    <t>https://github.com/RyuKojiro/v6502</t>
  </si>
  <si>
    <t>Ryu Kojiro</t>
  </si>
  <si>
    <t>https://opencores.org/projects/v6502</t>
  </si>
  <si>
    <t>6502 with extras: 16-bit stack pointer &amp; additional op-codes</t>
  </si>
  <si>
    <t>www.youtube.com/watch?v=K3jH-f_r80E
The url of the svn repository is: https://opencores.o</t>
  </si>
  <si>
    <t>v6502WS</t>
  </si>
  <si>
    <t>Valerio Venturi</t>
  </si>
  <si>
    <t>https://www.youtube.com/watch?v=K3jH-f_r80E
The url of the svn repository is: https://opencores.o</t>
  </si>
  <si>
    <t>verilog1802</t>
  </si>
  <si>
    <t>https://github.com/jamesbowman/verilog1802</t>
  </si>
  <si>
    <t>cdp1802</t>
  </si>
  <si>
    <t>runs CamelForth</t>
  </si>
  <si>
    <t>all except RAM in one source file</t>
  </si>
  <si>
    <t>verilog-6502</t>
  </si>
  <si>
    <t>verilog-65C02</t>
  </si>
  <si>
    <t>https://github.com/Arlet/verilog-65c02</t>
  </si>
  <si>
    <t>used in 100MHZ 6502 DIP module</t>
  </si>
  <si>
    <t>rewritten for 6LUTs, spartan6 version has blackbox error</t>
  </si>
  <si>
    <t>https://github.com/BigEd/verilog-6502</t>
  </si>
  <si>
    <t>removed uart</t>
  </si>
  <si>
    <t>gop16</t>
  </si>
  <si>
    <t>http://forum.6502.org/viewtopic.php?f=2&amp;t=1851</t>
  </si>
  <si>
    <t>16-bit data RAM "bytes"</t>
  </si>
  <si>
    <t>boot ROM mapped to LUTs?</t>
  </si>
  <si>
    <t>verilogboy</t>
  </si>
  <si>
    <t>https://hackaday.io/project/57660-verilogboy-gameboy-on-fpga</t>
  </si>
  <si>
    <t>Wenting Zhang</t>
  </si>
  <si>
    <t>vbh</t>
  </si>
  <si>
    <t>https://github.com/zephray/Verilogboy</t>
  </si>
  <si>
    <t>Game Boy in Verilog, both CPU (SM83) &amp; GPU</t>
  </si>
  <si>
    <t>uses riscv_picorv32 core</t>
  </si>
  <si>
    <t>SM83</t>
  </si>
  <si>
    <t>boy</t>
  </si>
  <si>
    <t>also https://github.com/neildryan/GBA</t>
  </si>
  <si>
    <t>verilog-harvard-cpu</t>
  </si>
  <si>
    <t>https://github.com/jaywonchung/Verilog-Harvard-CPU</t>
  </si>
  <si>
    <t>Jae-Won Chung</t>
  </si>
  <si>
    <t>multi-driven nets</t>
  </si>
  <si>
    <t>cpu02</t>
  </si>
  <si>
    <t>multi cycle CPU that has an IPC of 1</t>
  </si>
  <si>
    <t>multi-driven net</t>
  </si>
  <si>
    <t>cpu03</t>
  </si>
  <si>
    <t>5-stage pipelined CPU, same for cpu4 thru cpu10</t>
  </si>
  <si>
    <t>cpu04</t>
  </si>
  <si>
    <t>Data forwarding from the ALU</t>
  </si>
  <si>
    <t>cpu05</t>
  </si>
  <si>
    <t>Branch prediction with a BTB with 2-bit saturation counter</t>
  </si>
  <si>
    <t>cpu06</t>
  </si>
  <si>
    <t>tournament branch predictor</t>
  </si>
  <si>
    <t>cpu07</t>
  </si>
  <si>
    <t>Memory latency parameter</t>
  </si>
  <si>
    <t>cpu08</t>
  </si>
  <si>
    <t>instruction cache and data cache</t>
  </si>
  <si>
    <t>cpu09</t>
  </si>
  <si>
    <t>DMA module and its interrupt mechanism</t>
  </si>
  <si>
    <t>cpu10</t>
  </si>
  <si>
    <t>DMA interleaved with instructions that access the data cache</t>
  </si>
  <si>
    <t>single cycle CPU that has an IPC of 1</t>
  </si>
  <si>
    <t>ten implementations of increasing sophistication, course work</t>
  </si>
  <si>
    <t>missing memory &amp; test bench RTL</t>
  </si>
  <si>
    <t>verysimplecpu</t>
  </si>
  <si>
    <t>https://github.com/MC2SC/VerySimpleCPU-public</t>
  </si>
  <si>
    <t>Abdullah Yıldız</t>
  </si>
  <si>
    <t>https://github.com/enessenel/VerySimpleCPU</t>
  </si>
  <si>
    <t>educational, 2 address, public version is missing processor RTL</t>
  </si>
  <si>
    <t>vespa</t>
  </si>
  <si>
    <t>http://www.arctic.umn.edu/designing-digital-computer-systems-verilog</t>
  </si>
  <si>
    <t>David J. Lilja</t>
  </si>
  <si>
    <t>from book: Designing Digital Computer Systems with Verilog 0-521-82866-X, Un. Minnesota</t>
  </si>
  <si>
    <t>vhdl_cpu</t>
  </si>
  <si>
    <t>https://github.com/CGrassin/vhdl_cpu</t>
  </si>
  <si>
    <t>Charles Grassin</t>
  </si>
  <si>
    <t>http://charleslabs.fr/en/project-A+basic+VHDL+processor</t>
  </si>
  <si>
    <t>educational, very simple</t>
  </si>
  <si>
    <t>case statement program</t>
  </si>
  <si>
    <t>vhdl-cpu2</t>
  </si>
  <si>
    <t>https://github.com/lebrice/VHDL-CPU</t>
  </si>
  <si>
    <t>Fabrice Normandin</t>
  </si>
  <si>
    <t>McGill Un. Course, MIPS CPU/VHDL</t>
  </si>
  <si>
    <t>MIPS inst card, pipe hazard notes</t>
  </si>
  <si>
    <t>vhdl-msp430</t>
  </si>
  <si>
    <t>https://github.com/rafaeltoyo/vhdl-msp430</t>
  </si>
  <si>
    <t>Rafael Hideo Toyomoto</t>
  </si>
  <si>
    <t>processador</t>
  </si>
  <si>
    <t>course project, inspired by msp430, very little commentary</t>
  </si>
  <si>
    <t>vhdl-processor</t>
  </si>
  <si>
    <t>https://github.com/lazyoracle/vhdl-processor</t>
  </si>
  <si>
    <t>Anurag Saha Roy</t>
  </si>
  <si>
    <t>"generic 8-bit processor"</t>
  </si>
  <si>
    <t>no memory, just IO locations</t>
  </si>
  <si>
    <t>vhdl-simple-up</t>
  </si>
  <si>
    <t>https://github.com/plorefice/vhdl-simple-processor</t>
  </si>
  <si>
    <t>Pietro Lorefice</t>
  </si>
  <si>
    <t>simple processor using VHDL for logic synthesis</t>
  </si>
  <si>
    <t>based on Gray's xsoc</t>
  </si>
  <si>
    <t>vm80a</t>
  </si>
  <si>
    <t>https://github.com/1801BM1/vm80a</t>
  </si>
  <si>
    <t>Two versions of Soviet  i8080a reverse engineered from silicon die, 607 4LUTs, 104MHz on EP3C16</t>
  </si>
  <si>
    <t>vrisc</t>
  </si>
  <si>
    <t>https://github.com/jayvalentine/vhdl-risc-processor</t>
  </si>
  <si>
    <t>Jay Valentine</t>
  </si>
  <si>
    <t>processor_top_level</t>
  </si>
  <si>
    <t>little-endian Harvard architecture RISC processor</t>
  </si>
  <si>
    <t>simple caches</t>
  </si>
  <si>
    <t>vscale</t>
  </si>
  <si>
    <t>https://github.com/ucb-bar/vscale</t>
  </si>
  <si>
    <t>vscale_core</t>
  </si>
  <si>
    <t>risc-v RV32IM vscale processor, deprecated</t>
  </si>
  <si>
    <t>depreciated: not up to date (risc-v)</t>
  </si>
  <si>
    <t>w11</t>
  </si>
  <si>
    <t>https://opencores.org/project,w11</t>
  </si>
  <si>
    <t>Walter Mueller</t>
  </si>
  <si>
    <t>pdp11_core</t>
  </si>
  <si>
    <t>https://github.com/wfjm/w11</t>
  </si>
  <si>
    <t>Boots UNIX, has MMU &amp; cache, retro project</t>
  </si>
  <si>
    <t>PDP-11/70 CPU core and SoC</t>
  </si>
  <si>
    <t>w450</t>
  </si>
  <si>
    <t>Ze Long</t>
  </si>
  <si>
    <t>blocking &amp; non-blocking assignments</t>
  </si>
  <si>
    <t>appears to be class project</t>
  </si>
  <si>
    <t>3 versions of w450, used latest, patches caused degenerate design</t>
  </si>
  <si>
    <t>wb_z80</t>
  </si>
  <si>
    <t>https://opencores.org/project,wb_z80</t>
  </si>
  <si>
    <t>Brewster Porcella</t>
  </si>
  <si>
    <t>z80_core_top</t>
  </si>
  <si>
    <t>derived from Guy Hutchison TV80</t>
  </si>
  <si>
    <t>Wishbone High Performance Z80</t>
  </si>
  <si>
    <t>wb4pb</t>
  </si>
  <si>
    <t>https://opencores.org/project,wb4pb</t>
  </si>
  <si>
    <t>Stefan Fischer</t>
  </si>
  <si>
    <t>incomplete port to kcpsm6</t>
  </si>
  <si>
    <t>vhdl or verilog</t>
  </si>
  <si>
    <t>picoblaze_wb_uart</t>
  </si>
  <si>
    <t>software addon for picoBlazeSoftware Aided Wishbone Extension for Xilinx PicoBlaze</t>
  </si>
  <si>
    <t>ported to kcpsm6</t>
  </si>
  <si>
    <t>kcpsm3 only works for Spartan 3</t>
  </si>
  <si>
    <t>whitham_68k</t>
  </si>
  <si>
    <t>https://www.jwhitham.org/software.html</t>
  </si>
  <si>
    <t>Jack Whitham</t>
  </si>
  <si>
    <t>no top module</t>
  </si>
  <si>
    <t>university project, 68020 subset</t>
  </si>
  <si>
    <t>read thesis, code generator for top modules</t>
  </si>
  <si>
    <t>wisc-sp13</t>
  </si>
  <si>
    <t>https://github.com/shyamal-anadkat/WISC-SP13</t>
  </si>
  <si>
    <t>Shyamal H Anadkat</t>
  </si>
  <si>
    <t>CS 552 term project : functional design of a microprocessor called the WISC-SP13</t>
  </si>
  <si>
    <t>https://github.com/PrayagBhakar/WISC-SP13</t>
  </si>
  <si>
    <t>Prayag Bhakar</t>
  </si>
  <si>
    <t>x32</t>
  </si>
  <si>
    <t>http://citeseerx.ist.psu.edu/viewdoc/download?doi=10.1.1.127.9809&amp;rep=rep1&amp;type=pdf</t>
  </si>
  <si>
    <t>Sijmen Woutersen</t>
  </si>
  <si>
    <t>missing defines</t>
  </si>
  <si>
    <t>https://pdfs.semanticscholar.org/0fd3/51afdebcb6bc286843409717985c3d6f194e.pdf</t>
  </si>
  <si>
    <t>MS thesis, byte code, needs caches</t>
  </si>
  <si>
    <t>uses preprocessor on VHDL</t>
  </si>
  <si>
    <t>x9</t>
  </si>
  <si>
    <t>https://github.com/yehzhang/x9</t>
  </si>
  <si>
    <t>Simon Zhang</t>
  </si>
  <si>
    <t>9-bit processor: 4:1:4 op-code, R0, R1 fields</t>
  </si>
  <si>
    <t>xgate</t>
  </si>
  <si>
    <t>https://opencores.org/project,xgate</t>
  </si>
  <si>
    <t>Robert Hayes</t>
  </si>
  <si>
    <t>xgate_top</t>
  </si>
  <si>
    <t>Freescale XGATE co-processor compatible</t>
  </si>
  <si>
    <t>xmega_core</t>
  </si>
  <si>
    <t>https://opencores.org/project,attiny_atmega_xmega_core</t>
  </si>
  <si>
    <t>https://git.morgothdisk.com/MorgothCreator/VHDL-UTIL-IP/tree/master/xmega_core</t>
  </si>
  <si>
    <t>8 AVR cores, 4 sets LUT counts posted</t>
  </si>
  <si>
    <t>https://git.morgothdisk.com/VERILOG/VERILOG-XMEGA-CORE-IP-TST</t>
  </si>
  <si>
    <t>xproz</t>
  </si>
  <si>
    <t>Herbert Kleebauer</t>
  </si>
  <si>
    <t>schematic based</t>
  </si>
  <si>
    <t>documentation in German</t>
  </si>
  <si>
    <t>*.1 schematic design</t>
  </si>
  <si>
    <t>xpu</t>
  </si>
  <si>
    <t>http://excamera.com/files/camera/c2a/</t>
  </si>
  <si>
    <t>macros</t>
  </si>
  <si>
    <t>requres preprocessor</t>
  </si>
  <si>
    <t>c2a</t>
  </si>
  <si>
    <t>predates J1</t>
  </si>
  <si>
    <t>xr16</t>
  </si>
  <si>
    <t>https://github.com/BigEd/XSOC-xr16</t>
  </si>
  <si>
    <t>handcrafted instruction set</t>
  </si>
  <si>
    <t>tool FPGA P&amp;R, speed mode better</t>
  </si>
  <si>
    <t>needs inferred RAM</t>
  </si>
  <si>
    <t>xsoc</t>
  </si>
  <si>
    <t>http://www.fpgacpu.org/xsoc/index.html</t>
  </si>
  <si>
    <t>very slow timing constraint</t>
  </si>
  <si>
    <t>very compact, bare core</t>
  </si>
  <si>
    <t>similar to xr16</t>
  </si>
  <si>
    <t>xtensa</t>
  </si>
  <si>
    <t>https://ip.cadence.com/ipportfolio/tensilica-ip</t>
  </si>
  <si>
    <t>tensilica/cadence</t>
  </si>
  <si>
    <t>16,24</t>
  </si>
  <si>
    <t>5,7</t>
  </si>
  <si>
    <t>ch 8, Processor Design, Nurmi2007 (own)</t>
  </si>
  <si>
    <t>upward compatible family, sliding reg file</t>
  </si>
  <si>
    <t>ASIC usage, TIE tool generates RTL &amp; software tool set</t>
  </si>
  <si>
    <t>xthundercore</t>
  </si>
  <si>
    <t>http://forum.gadgetfactory.net/topic/1734-need-a-new-name-for-a-new-cpu/</t>
  </si>
  <si>
    <t>majordomo</t>
  </si>
  <si>
    <t>xtc</t>
  </si>
  <si>
    <t>http://www.xthundercore.com/</t>
  </si>
  <si>
    <t>Gadget Factory Forum thread</t>
  </si>
  <si>
    <t>in debug, no comments, mostly in simulation</t>
  </si>
  <si>
    <t>xucpu</t>
  </si>
  <si>
    <t>https://opencores.org/project,xucpu</t>
  </si>
  <si>
    <t>Jurgen Defurne</t>
  </si>
  <si>
    <t>spartan6-3</t>
  </si>
  <si>
    <t>system_4k</t>
  </si>
  <si>
    <t>Experimental Unstable CPU</t>
  </si>
  <si>
    <t>xulalx25soc</t>
  </si>
  <si>
    <t>https://opencores.org/project,xulalx25soc</t>
  </si>
  <si>
    <t>Spartan-6 primitives</t>
  </si>
  <si>
    <t>y80e</t>
  </si>
  <si>
    <t>https://opencores.org/project,y80e</t>
  </si>
  <si>
    <t>Sergey Belyashov</t>
  </si>
  <si>
    <t>cycone-3</t>
  </si>
  <si>
    <t>Y80e - Z80/Z180 compatible processor extended by eZ80 instructions</t>
  </si>
  <si>
    <t>based on Y80 from "Microprocessor Design Using Verilog HDL" by Monte Dalryple</t>
  </si>
  <si>
    <t>y86-64</t>
  </si>
  <si>
    <t>https://github.com/adithyasunil26</t>
  </si>
  <si>
    <t>early</t>
  </si>
  <si>
    <t>Adithya Sunil</t>
  </si>
  <si>
    <t>limited set of x86-64 operations</t>
  </si>
  <si>
    <t>yacc</t>
  </si>
  <si>
    <t>https://opencores.org/project,yacc</t>
  </si>
  <si>
    <t>Tak Sugawara</t>
  </si>
  <si>
    <t>map errors</t>
  </si>
  <si>
    <t>yacc2</t>
  </si>
  <si>
    <t>derived from, but independent of plasma, xilinx &amp; altera implemntations</t>
  </si>
  <si>
    <t>YACC Yet Another CPU CPU</t>
  </si>
  <si>
    <t>yafc</t>
  </si>
  <si>
    <t>https://github.com/inforichland/yafc</t>
  </si>
  <si>
    <t>Tim Wawrzynczak</t>
  </si>
  <si>
    <t>influenced by J1, F16 &amp; C18</t>
  </si>
  <si>
    <t>yard-1</t>
  </si>
  <si>
    <t>https://github.com/brimdavis/yard-1</t>
  </si>
  <si>
    <t>Brian Davis</t>
  </si>
  <si>
    <t>y1a_core</t>
  </si>
  <si>
    <t>32 bit uP core, intended for embedded</t>
  </si>
  <si>
    <t>three data sizes, well documented</t>
  </si>
  <si>
    <t>yari</t>
  </si>
  <si>
    <t>https://github.com/tommythorn/yari</t>
  </si>
  <si>
    <t>subset of MIPS R3000</t>
  </si>
  <si>
    <t>yarvi</t>
  </si>
  <si>
    <t>https://github.com/tommythorn/yarvi</t>
  </si>
  <si>
    <t>yarvi_soc</t>
  </si>
  <si>
    <t>no multiply or divide</t>
  </si>
  <si>
    <t>simple implementation of RISC-V</t>
  </si>
  <si>
    <t>yasep</t>
  </si>
  <si>
    <t>https://hackaday.io/project/6930-yasep-yet-another-small-embedded-processor</t>
  </si>
  <si>
    <t>Yann Guidon</t>
  </si>
  <si>
    <t>reduced IO list</t>
  </si>
  <si>
    <t>I14.7</t>
  </si>
  <si>
    <t>AX</t>
  </si>
  <si>
    <t>microYAESP</t>
  </si>
  <si>
    <t>2G</t>
  </si>
  <si>
    <t>www.youtube.com/watch?v=bw5EiDDibkw</t>
  </si>
  <si>
    <t>JavaScript generated VHDL, revisions ongoing</t>
  </si>
  <si>
    <t>yfcpu</t>
  </si>
  <si>
    <t>https://github.com/corywalker/cpu-homebrew/blob/master/yfcpu.v</t>
  </si>
  <si>
    <t>Cory Walker</t>
  </si>
  <si>
    <t>Colin Mackenzie?</t>
  </si>
  <si>
    <t>Educational</t>
  </si>
  <si>
    <t>very simple</t>
  </si>
  <si>
    <t>ygrec8</t>
  </si>
  <si>
    <t>https://hackaday.io/project/27280-ygrec8</t>
  </si>
  <si>
    <t>https://hackaday.io/project/27280/files</t>
  </si>
  <si>
    <t>educational uP with front panel</t>
  </si>
  <si>
    <t>front panel: one button per op-code</t>
  </si>
  <si>
    <t>z3</t>
  </si>
  <si>
    <t>https://opencores.org/project,z3</t>
  </si>
  <si>
    <t>Charles Cole</t>
  </si>
  <si>
    <t>boss</t>
  </si>
  <si>
    <t>https://en.wikipedia.org/wiki/Z-machine</t>
  </si>
  <si>
    <t>Infocom Z-Machine V3, youtube videos</t>
  </si>
  <si>
    <t>http://inform-fiction.org/zmachine/standards/</t>
  </si>
  <si>
    <t>z80control</t>
  </si>
  <si>
    <t>https://opencores.org/project,z80control</t>
  </si>
  <si>
    <t>Tyler Pohl</t>
  </si>
  <si>
    <t>top_de1</t>
  </si>
  <si>
    <t>Microprocessor targeting embedded industrial control systems</t>
  </si>
  <si>
    <t>interfaces to DRAM, based on T80 core</t>
  </si>
  <si>
    <t>z80-fpga</t>
  </si>
  <si>
    <t>https://github.com/Obijuan/Z80-FPGA</t>
  </si>
  <si>
    <t>Based on iceZ0mb1e by abnoname and TV80, with tinyBasic</t>
  </si>
  <si>
    <t>z80soc</t>
  </si>
  <si>
    <t>https://opencores.org/project,z80soc</t>
  </si>
  <si>
    <t>Ronivon Costa</t>
  </si>
  <si>
    <t>1/10/20222</t>
  </si>
  <si>
    <t>top_s3e</t>
  </si>
  <si>
    <t>based on Daniel Wallner's T80</t>
  </si>
  <si>
    <t>spartan3e-4</t>
  </si>
  <si>
    <t>directory disappeared</t>
  </si>
  <si>
    <t>zap</t>
  </si>
  <si>
    <t>https://opencores.org/project,zap</t>
  </si>
  <si>
    <t>Revanth Kamaraj</t>
  </si>
  <si>
    <t>zap_top</t>
  </si>
  <si>
    <t>https://github.com/krevanth/ZAP</t>
  </si>
  <si>
    <t>ARMv4T &amp; Thumbv1</t>
  </si>
  <si>
    <t>has cache &amp; mmu</t>
  </si>
  <si>
    <t>high Dff count</t>
  </si>
  <si>
    <t>ddi0100e_armv1-5_rm.pdf</t>
  </si>
  <si>
    <t>zbasic</t>
  </si>
  <si>
    <t>https://github.com/ZipCPU/zbasic</t>
  </si>
  <si>
    <t>https://github.com/ZipCPU/autofpga</t>
  </si>
  <si>
    <t>bare bones variant of zipcpu</t>
  </si>
  <si>
    <t>autofpga builds complete system</t>
  </si>
  <si>
    <t>zet86</t>
  </si>
  <si>
    <t>https://opencores.org/project,zet86</t>
  </si>
  <si>
    <t>Zeus Marmolejo</t>
  </si>
  <si>
    <t>fpga_zet_top</t>
  </si>
  <si>
    <t>https://github.com/marmolejo/zet</t>
  </si>
  <si>
    <t>equivalent to 80186, boots MS-DOS</t>
  </si>
  <si>
    <t>Zet The x86 (IA-32) open implementation</t>
  </si>
  <si>
    <t>zipcpu</t>
  </si>
  <si>
    <t>https://github.com/ZipCPU/zipcpu</t>
  </si>
  <si>
    <t>www.librecores.org/ZipCPU</t>
  </si>
  <si>
    <t>ISA has chnaged, multiple instruction sequences for many operations</t>
  </si>
  <si>
    <t>http://zipcpu.com/zipcpu/2018/01/01/zipcpu-isa.html</t>
  </si>
  <si>
    <t>z-machine</t>
  </si>
  <si>
    <t>https://github.com/RobertBaruch/plugh-1</t>
  </si>
  <si>
    <t>plugh</t>
  </si>
  <si>
    <t>http://inform-fiction.org/zmachine/standards/z1point1/index.html</t>
  </si>
  <si>
    <t>Z-machine (Zork)</t>
  </si>
  <si>
    <t>https://www.youtube.com/watch?v=2fNBkUCjhcE</t>
  </si>
  <si>
    <t>zpu</t>
  </si>
  <si>
    <t>https://github.com/zylin/zpu</t>
  </si>
  <si>
    <t>Oyvind Harboe</t>
  </si>
  <si>
    <t>zpu_core</t>
  </si>
  <si>
    <t>zpu4: 16 &amp; 32 bit versions, code size 80% of ARM (thumb), low MIPs/MHz</t>
  </si>
  <si>
    <t>ZPU the worlds smallest 32 bit CPU with GCC toolchain</t>
  </si>
  <si>
    <t>zpuflex</t>
  </si>
  <si>
    <t>https://github.com/robinsonb5/ZPUFlex</t>
  </si>
  <si>
    <t>https://github.com/robinsonb5/ZPUDemos</t>
  </si>
  <si>
    <t>addditional instrucitons</t>
  </si>
  <si>
    <t>zpuino</t>
  </si>
  <si>
    <t>http://alvie.com/zpuino/index.html</t>
  </si>
  <si>
    <t>Alvaro Lopes</t>
  </si>
  <si>
    <t>papilio_pro_top</t>
  </si>
  <si>
    <t>SoC version of modified ZPU</t>
  </si>
  <si>
    <t>pipelined, removed ucf file</t>
  </si>
  <si>
    <t>ztapchip</t>
  </si>
  <si>
    <t>https://github.com/ztachip</t>
  </si>
  <si>
    <t>Vuony Nguyen</t>
  </si>
  <si>
    <t>ztachip</t>
  </si>
  <si>
    <t>vexriscv uP, AXI crossbar</t>
  </si>
  <si>
    <t>Intel &amp; Xilinx support, runs tensor flow</t>
  </si>
  <si>
    <t>multi-core with MIPS master</t>
  </si>
  <si>
    <t>files no longer available, was under development</t>
  </si>
  <si>
    <t># usable(beta, stable or mature): "A"(clones) &amp; "W"(originals)</t>
  </si>
  <si>
    <t>blank</t>
  </si>
  <si>
    <t>non-blank</t>
  </si>
  <si>
    <t>"B" or "X" of limited interest</t>
  </si>
  <si>
    <t>a</t>
  </si>
  <si>
    <t>Web page DMIPS per clock cycle per core</t>
  </si>
  <si>
    <t>en.wikipedia.org/wiki/Instructions_per_second</t>
  </si>
  <si>
    <t>community.freescale.com/thread/60391</t>
  </si>
  <si>
    <t>www.eembc.org/coremark/index.php</t>
  </si>
  <si>
    <t>MIPS/MHz Pro-rating for data size:</t>
  </si>
  <si>
    <t>sys verilog</t>
  </si>
  <si>
    <t>DMIPS per clock for many microprocessors:</t>
  </si>
  <si>
    <t>http://en.wikipedia.org/wiki/Instructions_per_second</t>
  </si>
  <si>
    <t>1-bit</t>
  </si>
  <si>
    <t>16-bit</t>
  </si>
  <si>
    <t>64-bit</t>
  </si>
  <si>
    <t>4-bit</t>
  </si>
  <si>
    <t>24-bit</t>
  </si>
  <si>
    <t>Silicon Area equivalents</t>
  </si>
  <si>
    <t>_paper_only</t>
  </si>
  <si>
    <t>VHDL</t>
  </si>
  <si>
    <t>8-bit</t>
  </si>
  <si>
    <t>32-bit</t>
  </si>
  <si>
    <t>LUTS/DSP48</t>
  </si>
  <si>
    <t>16:1</t>
  </si>
  <si>
    <t>Verilog</t>
  </si>
  <si>
    <t>12-bit</t>
  </si>
  <si>
    <t>48-bit</t>
  </si>
  <si>
    <t>LUTS/Block RAM</t>
  </si>
  <si>
    <t>32:1</t>
  </si>
  <si>
    <t>_weak_start</t>
  </si>
  <si>
    <t>System Verilog</t>
  </si>
  <si>
    <t>Under the assumption that the core is capable of one instuction per clock</t>
  </si>
  <si>
    <t>_up_cores</t>
  </si>
  <si>
    <t>Spinal/Scala</t>
  </si>
  <si>
    <t>in limbo</t>
  </si>
  <si>
    <t>Column Titles</t>
  </si>
  <si>
    <t>Details</t>
  </si>
  <si>
    <t>MyHDL</t>
  </si>
  <si>
    <t>"A"</t>
  </si>
  <si>
    <t>A: 1st choice clone, B: 2nd choice clone, W: 1st choice original, X: 2nd choice original</t>
  </si>
  <si>
    <t>"B"</t>
  </si>
  <si>
    <t>used to indicate best KIPS/LUT for a given design, usually using fast FPGA family</t>
  </si>
  <si>
    <t>main+sim</t>
  </si>
  <si>
    <t>other</t>
  </si>
  <si>
    <t>main, educational, planning, simulation, paper, in limbo or weak</t>
  </si>
  <si>
    <t>net main</t>
  </si>
  <si>
    <t>Schematics</t>
  </si>
  <si>
    <t>if opencores design is their folder name, otherwise my folder name</t>
  </si>
  <si>
    <t>total</t>
  </si>
  <si>
    <t>opencores or primary link</t>
  </si>
  <si>
    <t>about 200 designs in open cores, about 100 in github</t>
  </si>
  <si>
    <t>ASIC, paper (detailed in), planning (no source), alpha, beta, stable, mature, proprietary, untested;    incomplete, educational typically &lt;16 instructions, simulation</t>
  </si>
  <si>
    <t>418 designs with FOM (KIPs/LUT) results (some duplicates due to multiple FPGA runs)</t>
  </si>
  <si>
    <t>First Name, Last Name or university or corporation</t>
  </si>
  <si>
    <t>385 designs with best FOM (likely true measure of # of usable designs)</t>
  </si>
  <si>
    <t>part number or "forth", RISC, accumulator, etc.  "asic" indicates: avail as asic &amp; fpga, an asic netlist source or a hard core within fpga chip</t>
  </si>
  <si>
    <t>data size</t>
  </si>
  <si>
    <t>data register size in bits</t>
  </si>
  <si>
    <t>inst size</t>
  </si>
  <si>
    <t>shortest instruction size in bits</t>
  </si>
  <si>
    <t>FPGA family for compile, place, route &amp; timing, usually using fastest part grade</t>
  </si>
  <si>
    <t>First Name, Last Name</t>
  </si>
  <si>
    <t>compile, place, route &amp; timing problems</t>
  </si>
  <si>
    <t>total number of LUTs, ALUTs or tiles used including route-thrus &amp; otherwise unavailable</t>
  </si>
  <si>
    <t>total number of DFFs</t>
  </si>
  <si>
    <t>4-LUT, 6-LUT, Altera ALUT, Actel Tile</t>
  </si>
  <si>
    <t>total number of multipliers/DSPs used; 9x9 multiplier counts divided by two and rounded up</t>
  </si>
  <si>
    <r>
      <t xml:space="preserve">blk </t>
    </r>
    <r>
      <rPr>
        <sz val="11"/>
        <color theme="1"/>
        <rFont val="Calibri"/>
        <family val="2"/>
        <scheme val="minor"/>
      </rPr>
      <t>RAM</t>
    </r>
  </si>
  <si>
    <t>total # of block RAMs used, Xilinx half block RAM counts divided by two and rounded up</t>
  </si>
  <si>
    <t>Fmax</t>
  </si>
  <si>
    <t>maximum primary clock speed from compile, place &amp; route run with best clock constraint, fastest part, best die temp</t>
  </si>
  <si>
    <t>date of compile, place &amp; route; serves to identify source version</t>
  </si>
  <si>
    <r>
      <t>Altera (</t>
    </r>
    <r>
      <rPr>
        <b/>
        <sz val="11"/>
        <color theme="1"/>
        <rFont val="Calibri"/>
        <family val="2"/>
        <scheme val="minor"/>
      </rPr>
      <t>Q</t>
    </r>
    <r>
      <rPr>
        <sz val="11"/>
        <color theme="1"/>
        <rFont val="Calibri"/>
        <family val="2"/>
        <scheme val="minor"/>
      </rPr>
      <t xml:space="preserve">uartus), Xilinx (ISE, </t>
    </r>
    <r>
      <rPr>
        <b/>
        <sz val="11"/>
        <color theme="1"/>
        <rFont val="Calibri"/>
        <family val="2"/>
        <scheme val="minor"/>
      </rPr>
      <t>V</t>
    </r>
    <r>
      <rPr>
        <sz val="11"/>
        <color theme="1"/>
        <rFont val="Calibri"/>
        <family val="2"/>
        <scheme val="minor"/>
      </rPr>
      <t>ivado), Lattice Semiconductor(</t>
    </r>
    <r>
      <rPr>
        <b/>
        <sz val="11"/>
        <color theme="1"/>
        <rFont val="Calibri"/>
        <family val="2"/>
        <scheme val="minor"/>
      </rPr>
      <t>D</t>
    </r>
    <r>
      <rPr>
        <sz val="11"/>
        <color theme="1"/>
        <rFont val="Calibri"/>
        <family val="2"/>
        <scheme val="minor"/>
      </rPr>
      <t>iamond) or MicroSemi(</t>
    </r>
    <r>
      <rPr>
        <b/>
        <sz val="11"/>
        <color theme="1"/>
        <rFont val="Calibri"/>
        <family val="2"/>
        <scheme val="minor"/>
      </rPr>
      <t>L</t>
    </r>
    <r>
      <rPr>
        <sz val="11"/>
        <color theme="1"/>
        <rFont val="Calibri"/>
        <family val="2"/>
        <scheme val="minor"/>
      </rPr>
      <t>ibero) tool version number</t>
    </r>
  </si>
  <si>
    <t>prorated DMIPS per instruction, reduced for data word sizes under 32-bits, greater than one for multiple issue processors</t>
  </si>
  <si>
    <t>number of clocks per instruction, typically 1.0 for modern pipelined processors, subjective for older uP</t>
  </si>
  <si>
    <t>figure of merit, does not include effects of memory capacity, floating point or instruction set quality</t>
  </si>
  <si>
    <t>Vendor</t>
  </si>
  <si>
    <t>Vendors for which design builds: Actel: Libero, Intel(Altera): Quartus; Latticesemi: Diamond &amp; iCEcube, Xilinx: ISE &amp; Vivado</t>
  </si>
  <si>
    <t>B: bare core (no RAM connections or memory access delay), Y: System on a Chip (has peripherals)</t>
  </si>
  <si>
    <t>VHDL or Verilog or System Verilog or schematic or gates or Proprietary or Scala etc</t>
  </si>
  <si>
    <t># src files</t>
  </si>
  <si>
    <t>number of source files for compile, place, route &amp; timing; includes test benches</t>
  </si>
  <si>
    <t>top file for compile, place, route &amp; timing run, multiple versions of same design distinguished here</t>
  </si>
  <si>
    <t>is documentation provided?</t>
  </si>
  <si>
    <t>is there a compiler or assembler provided or available</t>
  </si>
  <si>
    <t>does the compile, place, route &amp; timing run include floating point?</t>
  </si>
  <si>
    <t>H: separate instruction and data memory(s), 2C: # caches, M: MMU, N: von Neuman (single memory bus)</t>
  </si>
  <si>
    <t>max data</t>
  </si>
  <si>
    <t>maximum data address</t>
  </si>
  <si>
    <t>maximum instruction address</t>
  </si>
  <si>
    <t>is byte addressing provided</t>
  </si>
  <si>
    <t>number of unique instructions, conditionals count as one instruction,  somewhat subjective</t>
  </si>
  <si>
    <t># adr modes</t>
  </si>
  <si>
    <t>abs, imm, PC rel, indexed, reg-reg indexed;  stack, indir, indir++, --indir;  (indir), (indir++), (--indir), (indexed), abs-short/direct page, scaled</t>
  </si>
  <si>
    <t>number of registers in register file</t>
  </si>
  <si>
    <t>number of pipeline stages</t>
  </si>
  <si>
    <t>year of first design activity</t>
  </si>
  <si>
    <t>last year for revisions or web page updates</t>
  </si>
  <si>
    <t>secondary web address</t>
  </si>
  <si>
    <t>anything special about the design</t>
  </si>
  <si>
    <t>catchall, tirtiary web address</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</si>
</sst>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mm/dd/yy;@"/>
    <numFmt numFmtId="165" formatCode="0.0"/>
    <numFmt numFmtId="166" formatCode="0.000"/>
  </numFmts>
  <fonts count="19" x14ac:knownFonts="1">
    <font>
      <sz val="11"/>
      <color theme="1"/>
      <name val="Calibri"/>
      <family val="2"/>
      <scheme val="minor"/>
    </font>
    <font>
      <b/>
      <sz val="11"/>
      <color theme="1"/>
      <name val="Calibri"/>
      <family val="2"/>
      <scheme val="minor"/>
    </font>
    <font>
      <b/>
      <sz val="14"/>
      <color theme="1"/>
      <name val="Calibri"/>
      <family val="2"/>
      <scheme val="minor"/>
    </font>
    <font>
      <sz val="14"/>
      <color theme="1"/>
      <name val="Calibri"/>
      <family val="2"/>
      <scheme val="minor"/>
    </font>
    <font>
      <b/>
      <sz val="12"/>
      <color theme="1"/>
      <name val="Calibri"/>
      <family val="2"/>
      <scheme val="minor"/>
    </font>
    <font>
      <sz val="11"/>
      <name val="Calibri"/>
      <family val="2"/>
      <scheme val="minor"/>
    </font>
    <font>
      <u/>
      <sz val="11"/>
      <color theme="10"/>
      <name val="Calibri"/>
      <family val="2"/>
      <scheme val="minor"/>
    </font>
    <font>
      <sz val="11"/>
      <color theme="0" tint="-0.499984740745262"/>
      <name val="Calibri"/>
      <family val="2"/>
      <scheme val="minor"/>
    </font>
    <font>
      <u/>
      <sz val="11"/>
      <color theme="0" tint="-0.499984740745262"/>
      <name val="Calibri"/>
      <family val="2"/>
      <scheme val="minor"/>
    </font>
    <font>
      <b/>
      <sz val="11"/>
      <color theme="0" tint="-0.499984740745262"/>
      <name val="Calibri"/>
      <family val="2"/>
      <scheme val="minor"/>
    </font>
    <font>
      <sz val="12"/>
      <color theme="1"/>
      <name val="Calibri"/>
      <family val="2"/>
      <scheme val="minor"/>
    </font>
    <font>
      <i/>
      <sz val="11"/>
      <color theme="1"/>
      <name val="Calibri"/>
      <family val="2"/>
      <scheme val="minor"/>
    </font>
    <font>
      <b/>
      <sz val="11"/>
      <name val="Calibri"/>
      <family val="2"/>
      <scheme val="minor"/>
    </font>
    <font>
      <u/>
      <sz val="11"/>
      <color theme="1"/>
      <name val="Calibri"/>
      <family val="2"/>
      <scheme val="minor"/>
    </font>
    <font>
      <b/>
      <sz val="12"/>
      <name val="Calibri"/>
      <family val="2"/>
      <scheme val="minor"/>
    </font>
    <font>
      <sz val="11"/>
      <color theme="1" tint="4.9989318521683403E-2"/>
      <name val="Calibri"/>
      <family val="2"/>
      <scheme val="minor"/>
    </font>
    <font>
      <sz val="12"/>
      <color theme="0" tint="-0.499984740745262"/>
      <name val="Calibri"/>
      <family val="2"/>
      <scheme val="minor"/>
    </font>
    <font>
      <u/>
      <sz val="11"/>
      <name val="Calibri"/>
      <family val="2"/>
      <scheme val="minor"/>
    </font>
    <font>
      <sz val="12"/>
      <name val="Calibri"/>
      <family val="2"/>
      <scheme val="minor"/>
    </font>
  </fonts>
  <fills count="2">
    <fill>
      <patternFill patternType="none"/>
    </fill>
    <fill>
      <patternFill patternType="gray125"/>
    </fill>
  </fills>
  <borders count="69">
    <border>
      <left/>
      <right/>
      <top/>
      <bottom/>
      <diagonal/>
    </border>
    <border>
      <left style="medium">
        <color auto="1"/>
      </left>
      <right style="thin">
        <color auto="1"/>
      </right>
      <top style="medium">
        <color auto="1"/>
      </top>
      <bottom style="medium">
        <color auto="1"/>
      </bottom>
      <diagonal/>
    </border>
    <border>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hair">
        <color auto="1"/>
      </right>
      <top style="medium">
        <color auto="1"/>
      </top>
      <bottom style="hair">
        <color auto="1"/>
      </bottom>
      <diagonal/>
    </border>
    <border>
      <left style="hair">
        <color auto="1"/>
      </left>
      <right style="hair">
        <color auto="1"/>
      </right>
      <top style="medium">
        <color auto="1"/>
      </top>
      <bottom style="hair">
        <color auto="1"/>
      </bottom>
      <diagonal/>
    </border>
    <border>
      <left style="hair">
        <color auto="1"/>
      </left>
      <right style="medium">
        <color auto="1"/>
      </right>
      <top style="medium">
        <color auto="1"/>
      </top>
      <bottom style="hair">
        <color auto="1"/>
      </bottom>
      <diagonal/>
    </border>
    <border>
      <left/>
      <right style="hair">
        <color auto="1"/>
      </right>
      <top style="medium">
        <color auto="1"/>
      </top>
      <bottom style="hair">
        <color auto="1"/>
      </bottom>
      <diagonal/>
    </border>
    <border>
      <left style="thin">
        <color auto="1"/>
      </left>
      <right/>
      <top style="medium">
        <color auto="1"/>
      </top>
      <bottom style="hair">
        <color auto="1"/>
      </bottom>
      <diagonal/>
    </border>
    <border>
      <left style="medium">
        <color auto="1"/>
      </left>
      <right style="hair">
        <color auto="1"/>
      </right>
      <top style="hair">
        <color auto="1"/>
      </top>
      <bottom/>
      <diagonal/>
    </border>
    <border>
      <left style="hair">
        <color auto="1"/>
      </left>
      <right style="hair">
        <color auto="1"/>
      </right>
      <top style="hair">
        <color auto="1"/>
      </top>
      <bottom/>
      <diagonal/>
    </border>
    <border>
      <left style="hair">
        <color auto="1"/>
      </left>
      <right/>
      <top style="hair">
        <color auto="1"/>
      </top>
      <bottom/>
      <diagonal/>
    </border>
    <border>
      <left style="medium">
        <color auto="1"/>
      </left>
      <right style="hair">
        <color auto="1"/>
      </right>
      <top/>
      <bottom style="hair">
        <color auto="1"/>
      </bottom>
      <diagonal/>
    </border>
    <border>
      <left/>
      <right style="hair">
        <color auto="1"/>
      </right>
      <top/>
      <bottom style="hair">
        <color auto="1"/>
      </bottom>
      <diagonal/>
    </border>
    <border>
      <left style="hair">
        <color auto="1"/>
      </left>
      <right style="hair">
        <color auto="1"/>
      </right>
      <top/>
      <bottom style="hair">
        <color auto="1"/>
      </bottom>
      <diagonal/>
    </border>
    <border>
      <left style="thin">
        <color auto="1"/>
      </left>
      <right/>
      <top/>
      <bottom style="hair">
        <color auto="1"/>
      </bottom>
      <diagonal/>
    </border>
    <border>
      <left style="hair">
        <color auto="1"/>
      </left>
      <right style="hair">
        <color auto="1"/>
      </right>
      <top style="hair">
        <color auto="1"/>
      </top>
      <bottom style="hair">
        <color auto="1"/>
      </bottom>
      <diagonal/>
    </border>
    <border>
      <left style="hair">
        <color auto="1"/>
      </left>
      <right style="medium">
        <color auto="1"/>
      </right>
      <top/>
      <bottom style="hair">
        <color auto="1"/>
      </bottom>
      <diagonal/>
    </border>
    <border>
      <left style="medium">
        <color auto="1"/>
      </left>
      <right style="hair">
        <color auto="1"/>
      </right>
      <top style="hair">
        <color auto="1"/>
      </top>
      <bottom style="hair">
        <color auto="1"/>
      </bottom>
      <diagonal/>
    </border>
    <border>
      <left style="hair">
        <color auto="1"/>
      </left>
      <right style="medium">
        <color auto="1"/>
      </right>
      <top style="hair">
        <color auto="1"/>
      </top>
      <bottom style="hair">
        <color auto="1"/>
      </bottom>
      <diagonal/>
    </border>
    <border>
      <left/>
      <right style="hair">
        <color auto="1"/>
      </right>
      <top style="hair">
        <color auto="1"/>
      </top>
      <bottom style="hair">
        <color auto="1"/>
      </bottom>
      <diagonal/>
    </border>
    <border>
      <left style="thin">
        <color auto="1"/>
      </left>
      <right/>
      <top style="hair">
        <color auto="1"/>
      </top>
      <bottom style="hair">
        <color auto="1"/>
      </bottom>
      <diagonal/>
    </border>
    <border>
      <left style="hair">
        <color auto="1"/>
      </left>
      <right/>
      <top style="hair">
        <color auto="1"/>
      </top>
      <bottom style="hair">
        <color auto="1"/>
      </bottom>
      <diagonal/>
    </border>
    <border>
      <left style="hair">
        <color auto="1"/>
      </left>
      <right style="thin">
        <color auto="1"/>
      </right>
      <top style="hair">
        <color auto="1"/>
      </top>
      <bottom style="hair">
        <color auto="1"/>
      </bottom>
      <diagonal/>
    </border>
    <border>
      <left style="thin">
        <color auto="1"/>
      </left>
      <right style="medium">
        <color auto="1"/>
      </right>
      <top style="hair">
        <color auto="1"/>
      </top>
      <bottom style="hair">
        <color auto="1"/>
      </bottom>
      <diagonal/>
    </border>
    <border>
      <left/>
      <right/>
      <top style="hair">
        <color auto="1"/>
      </top>
      <bottom style="hair">
        <color auto="1"/>
      </bottom>
      <diagonal/>
    </border>
    <border>
      <left/>
      <right style="hair">
        <color auto="1"/>
      </right>
      <top style="hair">
        <color auto="1"/>
      </top>
      <bottom/>
      <diagonal/>
    </border>
    <border>
      <left style="hair">
        <color auto="1"/>
      </left>
      <right style="medium">
        <color auto="1"/>
      </right>
      <top style="hair">
        <color auto="1"/>
      </top>
      <bottom/>
      <diagonal/>
    </border>
    <border>
      <left style="thin">
        <color auto="1"/>
      </left>
      <right/>
      <top style="hair">
        <color auto="1"/>
      </top>
      <bottom/>
      <diagonal/>
    </border>
    <border>
      <left/>
      <right style="medium">
        <color auto="1"/>
      </right>
      <top style="hair">
        <color auto="1"/>
      </top>
      <bottom style="hair">
        <color auto="1"/>
      </bottom>
      <diagonal/>
    </border>
    <border>
      <left style="medium">
        <color auto="1"/>
      </left>
      <right style="hair">
        <color auto="1"/>
      </right>
      <top style="hair">
        <color auto="1"/>
      </top>
      <bottom style="medium">
        <color auto="1"/>
      </bottom>
      <diagonal/>
    </border>
    <border>
      <left style="hair">
        <color auto="1"/>
      </left>
      <right style="hair">
        <color auto="1"/>
      </right>
      <top style="hair">
        <color auto="1"/>
      </top>
      <bottom style="medium">
        <color auto="1"/>
      </bottom>
      <diagonal/>
    </border>
    <border>
      <left style="hair">
        <color auto="1"/>
      </left>
      <right style="medium">
        <color auto="1"/>
      </right>
      <top style="hair">
        <color auto="1"/>
      </top>
      <bottom style="medium">
        <color auto="1"/>
      </bottom>
      <diagonal/>
    </border>
    <border>
      <left/>
      <right style="hair">
        <color auto="1"/>
      </right>
      <top style="hair">
        <color auto="1"/>
      </top>
      <bottom style="medium">
        <color auto="1"/>
      </bottom>
      <diagonal/>
    </border>
    <border>
      <left style="hair">
        <color auto="1"/>
      </left>
      <right style="thin">
        <color auto="1"/>
      </right>
      <top style="hair">
        <color auto="1"/>
      </top>
      <bottom style="medium">
        <color auto="1"/>
      </bottom>
      <diagonal/>
    </border>
    <border>
      <left style="thin">
        <color auto="1"/>
      </left>
      <right/>
      <top style="hair">
        <color auto="1"/>
      </top>
      <bottom style="medium">
        <color auto="1"/>
      </bottom>
      <diagonal/>
    </border>
    <border>
      <left/>
      <right style="hair">
        <color auto="1"/>
      </right>
      <top/>
      <bottom/>
      <diagonal/>
    </border>
    <border>
      <left/>
      <right/>
      <top style="medium">
        <color auto="1"/>
      </top>
      <bottom/>
      <diagonal/>
    </border>
    <border>
      <left/>
      <right style="hair">
        <color auto="1"/>
      </right>
      <top style="medium">
        <color auto="1"/>
      </top>
      <bottom/>
      <diagonal/>
    </border>
    <border>
      <left style="medium">
        <color auto="1"/>
      </left>
      <right style="medium">
        <color auto="1"/>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top style="medium">
        <color auto="1"/>
      </top>
      <bottom style="thin">
        <color auto="1"/>
      </bottom>
      <diagonal/>
    </border>
    <border>
      <left style="medium">
        <color auto="1"/>
      </left>
      <right style="medium">
        <color auto="1"/>
      </right>
      <top/>
      <bottom style="thin">
        <color auto="1"/>
      </bottom>
      <diagonal/>
    </border>
    <border>
      <left/>
      <right/>
      <top/>
      <bottom style="thin">
        <color auto="1"/>
      </bottom>
      <diagonal/>
    </border>
    <border>
      <left/>
      <right style="medium">
        <color auto="1"/>
      </right>
      <top/>
      <bottom style="thin">
        <color auto="1"/>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style="medium">
        <color auto="1"/>
      </left>
      <right/>
      <top/>
      <bottom style="hair">
        <color auto="1"/>
      </bottom>
      <diagonal/>
    </border>
    <border>
      <left/>
      <right/>
      <top/>
      <bottom style="hair">
        <color auto="1"/>
      </bottom>
      <diagonal/>
    </border>
    <border>
      <left/>
      <right style="medium">
        <color auto="1"/>
      </right>
      <top/>
      <bottom style="hair">
        <color auto="1"/>
      </bottom>
      <diagonal/>
    </border>
    <border>
      <left style="medium">
        <color auto="1"/>
      </left>
      <right/>
      <top style="hair">
        <color auto="1"/>
      </top>
      <bottom style="hair">
        <color auto="1"/>
      </bottom>
      <diagonal/>
    </border>
    <border>
      <left style="medium">
        <color auto="1"/>
      </left>
      <right style="medium">
        <color auto="1"/>
      </right>
      <top style="thin">
        <color auto="1"/>
      </top>
      <bottom style="medium">
        <color auto="1"/>
      </bottom>
      <diagonal/>
    </border>
    <border>
      <left/>
      <right/>
      <top style="thin">
        <color auto="1"/>
      </top>
      <bottom style="medium">
        <color auto="1"/>
      </bottom>
      <diagonal/>
    </border>
    <border>
      <left/>
      <right style="medium">
        <color auto="1"/>
      </right>
      <top style="thin">
        <color auto="1"/>
      </top>
      <bottom style="medium">
        <color auto="1"/>
      </bottom>
      <diagonal/>
    </border>
    <border>
      <left style="medium">
        <color auto="1"/>
      </left>
      <right/>
      <top style="thin">
        <color auto="1"/>
      </top>
      <bottom style="medium">
        <color auto="1"/>
      </bottom>
      <diagonal/>
    </border>
    <border>
      <left style="medium">
        <color auto="1"/>
      </left>
      <right/>
      <top style="hair">
        <color auto="1"/>
      </top>
      <bottom style="medium">
        <color auto="1"/>
      </bottom>
      <diagonal/>
    </border>
    <border>
      <left/>
      <right/>
      <top style="hair">
        <color auto="1"/>
      </top>
      <bottom style="medium">
        <color auto="1"/>
      </bottom>
      <diagonal/>
    </border>
    <border>
      <left/>
      <right style="medium">
        <color auto="1"/>
      </right>
      <top style="hair">
        <color auto="1"/>
      </top>
      <bottom style="medium">
        <color auto="1"/>
      </bottom>
      <diagonal/>
    </border>
    <border>
      <left style="medium">
        <color auto="1"/>
      </left>
      <right/>
      <top style="medium">
        <color auto="1"/>
      </top>
      <bottom style="hair">
        <color auto="1"/>
      </bottom>
      <diagonal/>
    </border>
    <border>
      <left/>
      <right/>
      <top style="medium">
        <color auto="1"/>
      </top>
      <bottom style="hair">
        <color auto="1"/>
      </bottom>
      <diagonal/>
    </border>
    <border>
      <left/>
      <right style="medium">
        <color auto="1"/>
      </right>
      <top style="medium">
        <color auto="1"/>
      </top>
      <bottom style="hair">
        <color auto="1"/>
      </bottom>
      <diagonal/>
    </border>
    <border>
      <left style="medium">
        <color auto="1"/>
      </left>
      <right/>
      <top style="hair">
        <color auto="1"/>
      </top>
      <bottom style="thin">
        <color auto="1"/>
      </bottom>
      <diagonal/>
    </border>
    <border>
      <left/>
      <right/>
      <top style="hair">
        <color auto="1"/>
      </top>
      <bottom style="thin">
        <color auto="1"/>
      </bottom>
      <diagonal/>
    </border>
    <border>
      <left/>
      <right style="medium">
        <color auto="1"/>
      </right>
      <top style="hair">
        <color auto="1"/>
      </top>
      <bottom style="thin">
        <color auto="1"/>
      </bottom>
      <diagonal/>
    </border>
  </borders>
  <cellStyleXfs count="2">
    <xf numFmtId="0" fontId="0" fillId="0" borderId="0"/>
    <xf numFmtId="0" fontId="6" fillId="0" borderId="0" applyNumberFormat="0" applyFill="0" applyBorder="0" applyAlignment="0" applyProtection="0"/>
  </cellStyleXfs>
  <cellXfs count="466">
    <xf numFmtId="0" fontId="0" fillId="0" borderId="0" xfId="0"/>
    <xf numFmtId="0" fontId="1" fillId="0" borderId="0" xfId="0" applyFont="1" applyAlignment="1">
      <alignment horizontal="center" vertical="center" wrapText="1"/>
    </xf>
    <xf numFmtId="0" fontId="1" fillId="0" borderId="0" xfId="0" applyFont="1" applyAlignment="1">
      <alignment horizontal="center" vertical="center" textRotation="90" wrapText="1"/>
    </xf>
    <xf numFmtId="0" fontId="1" fillId="0" borderId="1" xfId="0" applyFont="1" applyBorder="1" applyAlignment="1">
      <alignment horizontal="center" vertical="center" wrapText="1"/>
    </xf>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0" fontId="1" fillId="0" borderId="4" xfId="0" applyFont="1" applyBorder="1" applyAlignment="1">
      <alignment horizontal="center" vertical="center" wrapText="1"/>
    </xf>
    <xf numFmtId="0" fontId="1" fillId="0" borderId="4" xfId="0" applyFont="1" applyBorder="1" applyAlignment="1">
      <alignment horizontal="center" vertical="center" textRotation="90" wrapText="1"/>
    </xf>
    <xf numFmtId="1" fontId="1" fillId="0" borderId="4" xfId="0" applyNumberFormat="1" applyFont="1" applyBorder="1" applyAlignment="1">
      <alignment horizontal="center" vertical="center" wrapText="1"/>
    </xf>
    <xf numFmtId="164" fontId="1" fillId="0" borderId="4" xfId="0" applyNumberFormat="1" applyFont="1" applyBorder="1" applyAlignment="1">
      <alignment horizontal="center" vertical="center" textRotation="90"/>
    </xf>
    <xf numFmtId="2" fontId="1" fillId="0" borderId="4" xfId="0" applyNumberFormat="1" applyFont="1" applyBorder="1" applyAlignment="1">
      <alignment horizontal="center" vertical="center" wrapText="1"/>
    </xf>
    <xf numFmtId="165" fontId="1" fillId="0" borderId="4" xfId="0" applyNumberFormat="1" applyFont="1" applyBorder="1" applyAlignment="1">
      <alignment horizontal="center" vertical="center" wrapText="1"/>
    </xf>
    <xf numFmtId="165" fontId="0" fillId="0" borderId="4" xfId="0" applyNumberFormat="1" applyFont="1" applyBorder="1" applyAlignment="1">
      <alignment horizontal="center" vertical="center" wrapText="1"/>
    </xf>
    <xf numFmtId="165" fontId="1" fillId="0" borderId="4" xfId="0" applyNumberFormat="1" applyFont="1" applyBorder="1" applyAlignment="1">
      <alignment horizontal="center" vertical="center" textRotation="90" wrapText="1"/>
    </xf>
    <xf numFmtId="0" fontId="1" fillId="0" borderId="2" xfId="0" applyFont="1" applyBorder="1" applyAlignment="1">
      <alignment horizontal="center" vertical="center" textRotation="90" wrapText="1"/>
    </xf>
    <xf numFmtId="0" fontId="0" fillId="0" borderId="4" xfId="0" applyFont="1" applyBorder="1" applyAlignment="1">
      <alignment horizontal="center" vertical="center" wrapText="1"/>
    </xf>
    <xf numFmtId="1" fontId="1" fillId="0" borderId="4" xfId="0" applyNumberFormat="1" applyFont="1" applyBorder="1" applyAlignment="1">
      <alignment horizontal="center" vertical="center" textRotation="90" wrapText="1"/>
    </xf>
    <xf numFmtId="0" fontId="1" fillId="0" borderId="5" xfId="0" applyFont="1" applyBorder="1" applyAlignment="1">
      <alignment horizontal="center" vertical="center" wrapText="1"/>
    </xf>
    <xf numFmtId="0" fontId="2" fillId="0" borderId="0" xfId="0" applyFont="1" applyAlignment="1">
      <alignment horizontal="left" vertical="center"/>
    </xf>
    <xf numFmtId="0" fontId="3" fillId="0" borderId="0" xfId="0" applyFont="1"/>
    <xf numFmtId="0" fontId="0" fillId="0" borderId="0" xfId="0" applyAlignment="1">
      <alignment horizontal="center"/>
    </xf>
    <xf numFmtId="0" fontId="4" fillId="0" borderId="0" xfId="0" applyFont="1" applyAlignment="1">
      <alignment horizontal="right"/>
    </xf>
    <xf numFmtId="1" fontId="0" fillId="0" borderId="0" xfId="0" applyNumberFormat="1"/>
    <xf numFmtId="1" fontId="0" fillId="0" borderId="0" xfId="0" applyNumberFormat="1" applyAlignment="1">
      <alignment horizontal="right" vertical="center"/>
    </xf>
    <xf numFmtId="0" fontId="0" fillId="0" borderId="0" xfId="0" applyAlignment="1">
      <alignment horizontal="center" vertical="center"/>
    </xf>
    <xf numFmtId="164" fontId="0" fillId="0" borderId="0" xfId="0" applyNumberFormat="1" applyAlignment="1"/>
    <xf numFmtId="2" fontId="0" fillId="0" borderId="0" xfId="0" applyNumberFormat="1"/>
    <xf numFmtId="165" fontId="0" fillId="0" borderId="0" xfId="0" applyNumberFormat="1"/>
    <xf numFmtId="165" fontId="0" fillId="0" borderId="0" xfId="0" applyNumberFormat="1" applyAlignment="1">
      <alignment horizontal="center" vertical="center"/>
    </xf>
    <xf numFmtId="0" fontId="3" fillId="0" borderId="0" xfId="0" applyFont="1" applyAlignment="1">
      <alignment horizontal="center" vertical="center"/>
    </xf>
    <xf numFmtId="1" fontId="0" fillId="0" borderId="0" xfId="0" applyNumberFormat="1" applyAlignment="1">
      <alignment horizontal="center" vertical="center"/>
    </xf>
    <xf numFmtId="0" fontId="1" fillId="0" borderId="0" xfId="0" applyFont="1" applyAlignment="1">
      <alignment horizontal="left" vertical="center"/>
    </xf>
    <xf numFmtId="0" fontId="0" fillId="0" borderId="0" xfId="0" applyFont="1"/>
    <xf numFmtId="0" fontId="1" fillId="0" borderId="0" xfId="0" applyFont="1" applyAlignment="1">
      <alignment horizontal="center"/>
    </xf>
    <xf numFmtId="0" fontId="0" fillId="0" borderId="0" xfId="0" applyFont="1" applyAlignment="1">
      <alignment horizontal="center" vertical="center"/>
    </xf>
    <xf numFmtId="0" fontId="0" fillId="0" borderId="0" xfId="0" applyAlignment="1">
      <alignment horizontal="left" vertical="center"/>
    </xf>
    <xf numFmtId="0" fontId="5" fillId="0" borderId="6" xfId="0" applyFont="1" applyBorder="1" applyAlignment="1">
      <alignment horizontal="left" vertical="center"/>
    </xf>
    <xf numFmtId="0" fontId="6" fillId="0" borderId="7" xfId="1" applyBorder="1"/>
    <xf numFmtId="0" fontId="5" fillId="0" borderId="7" xfId="0" applyFont="1" applyBorder="1" applyAlignment="1">
      <alignment horizontal="center"/>
    </xf>
    <xf numFmtId="0" fontId="5" fillId="0" borderId="7" xfId="0" applyFont="1" applyBorder="1"/>
    <xf numFmtId="0" fontId="5" fillId="0" borderId="8" xfId="0" applyFont="1" applyBorder="1" applyAlignment="1">
      <alignment horizontal="center"/>
    </xf>
    <xf numFmtId="0" fontId="1" fillId="0" borderId="6" xfId="0" applyFont="1" applyBorder="1"/>
    <xf numFmtId="0" fontId="0" fillId="0" borderId="9" xfId="0" applyFont="1" applyBorder="1"/>
    <xf numFmtId="1" fontId="0" fillId="0" borderId="7" xfId="0" applyNumberFormat="1" applyFont="1" applyBorder="1"/>
    <xf numFmtId="0" fontId="0" fillId="0" borderId="7" xfId="0" applyFont="1" applyBorder="1"/>
    <xf numFmtId="1" fontId="0" fillId="0" borderId="7" xfId="0" applyNumberFormat="1" applyBorder="1" applyAlignment="1">
      <alignment horizontal="right" vertical="center"/>
    </xf>
    <xf numFmtId="0" fontId="0" fillId="0" borderId="7" xfId="0" applyFont="1" applyBorder="1" applyAlignment="1">
      <alignment horizontal="center" vertical="center"/>
    </xf>
    <xf numFmtId="164" fontId="0" fillId="0" borderId="7" xfId="0" applyNumberFormat="1" applyFont="1" applyBorder="1" applyAlignment="1"/>
    <xf numFmtId="0" fontId="0" fillId="0" borderId="7" xfId="0" applyFont="1" applyBorder="1" applyAlignment="1">
      <alignment horizontal="right"/>
    </xf>
    <xf numFmtId="2" fontId="0" fillId="0" borderId="7" xfId="0" applyNumberFormat="1" applyFont="1" applyBorder="1"/>
    <xf numFmtId="165" fontId="0" fillId="0" borderId="7" xfId="0" applyNumberFormat="1" applyFont="1" applyBorder="1"/>
    <xf numFmtId="165" fontId="0" fillId="0" borderId="10" xfId="0" applyNumberFormat="1" applyBorder="1"/>
    <xf numFmtId="165" fontId="0" fillId="0" borderId="6" xfId="0" applyNumberFormat="1" applyBorder="1" applyAlignment="1">
      <alignment horizontal="center" vertical="center"/>
    </xf>
    <xf numFmtId="165" fontId="0" fillId="0" borderId="7" xfId="0" applyNumberFormat="1" applyBorder="1" applyAlignment="1">
      <alignment horizontal="center" vertical="center"/>
    </xf>
    <xf numFmtId="0" fontId="0" fillId="0" borderId="7" xfId="0" applyFont="1" applyBorder="1" applyAlignment="1">
      <alignment horizontal="center"/>
    </xf>
    <xf numFmtId="1" fontId="0" fillId="0" borderId="7" xfId="0" applyNumberFormat="1" applyFont="1" applyBorder="1" applyAlignment="1">
      <alignment horizontal="center" vertical="center"/>
    </xf>
    <xf numFmtId="0" fontId="0" fillId="0" borderId="8" xfId="0" applyFont="1" applyBorder="1"/>
    <xf numFmtId="0" fontId="6" fillId="0" borderId="6" xfId="1" applyBorder="1"/>
    <xf numFmtId="0" fontId="0" fillId="0" borderId="11" xfId="0" applyFont="1" applyBorder="1" applyAlignment="1">
      <alignment horizontal="left" vertical="center"/>
    </xf>
    <xf numFmtId="0" fontId="6" fillId="0" borderId="12" xfId="1" applyBorder="1" applyAlignment="1">
      <alignment horizontal="left"/>
    </xf>
    <xf numFmtId="0" fontId="0" fillId="0" borderId="12" xfId="0" applyFont="1" applyBorder="1" applyAlignment="1">
      <alignment horizontal="center"/>
    </xf>
    <xf numFmtId="0" fontId="0" fillId="0" borderId="12" xfId="0" applyFont="1" applyBorder="1"/>
    <xf numFmtId="0" fontId="0" fillId="0" borderId="13" xfId="0" applyFont="1" applyBorder="1" applyAlignment="1">
      <alignment horizontal="center"/>
    </xf>
    <xf numFmtId="0" fontId="1" fillId="0" borderId="14" xfId="0" applyFont="1" applyBorder="1"/>
    <xf numFmtId="0" fontId="0" fillId="0" borderId="15" xfId="0" applyFont="1" applyBorder="1"/>
    <xf numFmtId="1" fontId="0" fillId="0" borderId="16" xfId="0" applyNumberFormat="1" applyFont="1" applyBorder="1"/>
    <xf numFmtId="0" fontId="0" fillId="0" borderId="16" xfId="0" applyFont="1" applyBorder="1"/>
    <xf numFmtId="1" fontId="0" fillId="0" borderId="16" xfId="0" applyNumberFormat="1" applyBorder="1" applyAlignment="1">
      <alignment horizontal="right" vertical="center"/>
    </xf>
    <xf numFmtId="0" fontId="0" fillId="0" borderId="16" xfId="0" applyFont="1" applyBorder="1" applyAlignment="1">
      <alignment horizontal="center" vertical="center"/>
    </xf>
    <xf numFmtId="164" fontId="0" fillId="0" borderId="16" xfId="0" applyNumberFormat="1" applyFont="1" applyBorder="1" applyAlignment="1"/>
    <xf numFmtId="0" fontId="0" fillId="0" borderId="16" xfId="0" applyFont="1" applyBorder="1" applyAlignment="1">
      <alignment horizontal="right"/>
    </xf>
    <xf numFmtId="2" fontId="0" fillId="0" borderId="16" xfId="0" applyNumberFormat="1" applyFont="1" applyBorder="1"/>
    <xf numFmtId="165" fontId="0" fillId="0" borderId="16" xfId="0" applyNumberFormat="1" applyFont="1" applyBorder="1"/>
    <xf numFmtId="165" fontId="0" fillId="0" borderId="17" xfId="0" applyNumberFormat="1" applyBorder="1"/>
    <xf numFmtId="165" fontId="0" fillId="0" borderId="14" xfId="0" applyNumberFormat="1" applyBorder="1" applyAlignment="1">
      <alignment horizontal="center" vertical="center"/>
    </xf>
    <xf numFmtId="165" fontId="0" fillId="0" borderId="16" xfId="0" applyNumberFormat="1" applyBorder="1" applyAlignment="1">
      <alignment horizontal="center" vertical="center"/>
    </xf>
    <xf numFmtId="0" fontId="0" fillId="0" borderId="16" xfId="0" applyFont="1" applyBorder="1" applyAlignment="1">
      <alignment horizontal="center"/>
    </xf>
    <xf numFmtId="0" fontId="0" fillId="0" borderId="18" xfId="0" applyFont="1" applyBorder="1" applyAlignment="1">
      <alignment horizontal="center"/>
    </xf>
    <xf numFmtId="0" fontId="0" fillId="0" borderId="18" xfId="0" applyFont="1" applyBorder="1"/>
    <xf numFmtId="0" fontId="0" fillId="0" borderId="18" xfId="0" applyFont="1" applyBorder="1" applyAlignment="1">
      <alignment horizontal="center" vertical="center"/>
    </xf>
    <xf numFmtId="1" fontId="0" fillId="0" borderId="18" xfId="0" applyNumberFormat="1" applyFont="1" applyBorder="1"/>
    <xf numFmtId="1" fontId="0" fillId="0" borderId="18" xfId="0" applyNumberFormat="1" applyFont="1" applyBorder="1" applyAlignment="1">
      <alignment horizontal="center" vertical="center"/>
    </xf>
    <xf numFmtId="0" fontId="0" fillId="0" borderId="19" xfId="0" applyFont="1" applyBorder="1"/>
    <xf numFmtId="0" fontId="6" fillId="0" borderId="14" xfId="1" applyBorder="1"/>
    <xf numFmtId="0" fontId="7" fillId="0" borderId="0" xfId="0" applyFont="1"/>
    <xf numFmtId="0" fontId="0" fillId="0" borderId="20" xfId="0" applyFont="1" applyBorder="1" applyAlignment="1">
      <alignment horizontal="left" vertical="center"/>
    </xf>
    <xf numFmtId="0" fontId="6" fillId="0" borderId="18" xfId="1" applyBorder="1" applyAlignment="1">
      <alignment horizontal="left"/>
    </xf>
    <xf numFmtId="0" fontId="0" fillId="0" borderId="21" xfId="0" applyFont="1" applyBorder="1" applyAlignment="1">
      <alignment horizontal="center"/>
    </xf>
    <xf numFmtId="0" fontId="0" fillId="0" borderId="20" xfId="0" applyFont="1" applyBorder="1"/>
    <xf numFmtId="0" fontId="0" fillId="0" borderId="22" xfId="0" applyFont="1" applyBorder="1"/>
    <xf numFmtId="1" fontId="0" fillId="0" borderId="18" xfId="0" applyNumberFormat="1" applyBorder="1" applyAlignment="1">
      <alignment horizontal="right" vertical="center"/>
    </xf>
    <xf numFmtId="164" fontId="0" fillId="0" borderId="18" xfId="0" applyNumberFormat="1" applyFont="1" applyBorder="1" applyAlignment="1"/>
    <xf numFmtId="0" fontId="0" fillId="0" borderId="18" xfId="0" applyFont="1" applyBorder="1" applyAlignment="1">
      <alignment horizontal="right"/>
    </xf>
    <xf numFmtId="2" fontId="0" fillId="0" borderId="18" xfId="0" applyNumberFormat="1" applyFont="1" applyBorder="1"/>
    <xf numFmtId="165" fontId="0" fillId="0" borderId="18" xfId="0" applyNumberFormat="1" applyFont="1" applyBorder="1"/>
    <xf numFmtId="165" fontId="0" fillId="0" borderId="23" xfId="0" applyNumberFormat="1" applyBorder="1"/>
    <xf numFmtId="165" fontId="0" fillId="0" borderId="20" xfId="0" applyNumberFormat="1" applyBorder="1" applyAlignment="1">
      <alignment horizontal="center" vertical="center"/>
    </xf>
    <xf numFmtId="165" fontId="0" fillId="0" borderId="18" xfId="0" applyNumberFormat="1" applyBorder="1" applyAlignment="1">
      <alignment horizontal="center" vertical="center"/>
    </xf>
    <xf numFmtId="0" fontId="0" fillId="0" borderId="21" xfId="0" applyFont="1" applyBorder="1"/>
    <xf numFmtId="0" fontId="6" fillId="0" borderId="20" xfId="1" applyBorder="1"/>
    <xf numFmtId="0" fontId="5" fillId="0" borderId="11" xfId="0" applyFont="1" applyBorder="1" applyAlignment="1">
      <alignment horizontal="left" vertical="center"/>
    </xf>
    <xf numFmtId="0" fontId="6" fillId="0" borderId="12" xfId="1" applyBorder="1"/>
    <xf numFmtId="0" fontId="5" fillId="0" borderId="12" xfId="0" applyFont="1" applyBorder="1" applyAlignment="1">
      <alignment horizontal="center"/>
    </xf>
    <xf numFmtId="0" fontId="5" fillId="0" borderId="12" xfId="0" applyFont="1" applyBorder="1"/>
    <xf numFmtId="0" fontId="5" fillId="0" borderId="13" xfId="0" applyFont="1" applyBorder="1" applyAlignment="1">
      <alignment horizontal="center"/>
    </xf>
    <xf numFmtId="0" fontId="0" fillId="0" borderId="18" xfId="0" applyBorder="1" applyAlignment="1">
      <alignment horizontal="center"/>
    </xf>
    <xf numFmtId="0" fontId="0" fillId="0" borderId="18" xfId="0" applyBorder="1"/>
    <xf numFmtId="0" fontId="1" fillId="0" borderId="20" xfId="0" applyFont="1" applyBorder="1"/>
    <xf numFmtId="0" fontId="7" fillId="0" borderId="20" xfId="0" applyFont="1" applyBorder="1" applyAlignment="1">
      <alignment horizontal="left" vertical="center"/>
    </xf>
    <xf numFmtId="0" fontId="8" fillId="0" borderId="18" xfId="1" applyFont="1" applyBorder="1"/>
    <xf numFmtId="0" fontId="7" fillId="0" borderId="18" xfId="0" applyFont="1" applyBorder="1" applyAlignment="1">
      <alignment horizontal="center"/>
    </xf>
    <xf numFmtId="0" fontId="7" fillId="0" borderId="18" xfId="0" applyFont="1" applyBorder="1"/>
    <xf numFmtId="0" fontId="7" fillId="0" borderId="24" xfId="0" applyFont="1" applyBorder="1" applyAlignment="1">
      <alignment horizontal="center"/>
    </xf>
    <xf numFmtId="0" fontId="9" fillId="0" borderId="20" xfId="0" applyFont="1" applyBorder="1"/>
    <xf numFmtId="0" fontId="7" fillId="0" borderId="22" xfId="0" applyFont="1" applyBorder="1"/>
    <xf numFmtId="1" fontId="7" fillId="0" borderId="18" xfId="0" applyNumberFormat="1" applyFont="1" applyBorder="1"/>
    <xf numFmtId="1" fontId="7" fillId="0" borderId="18" xfId="0" applyNumberFormat="1" applyFont="1" applyBorder="1" applyAlignment="1">
      <alignment horizontal="right" vertical="center"/>
    </xf>
    <xf numFmtId="0" fontId="7" fillId="0" borderId="18" xfId="0" applyFont="1" applyBorder="1" applyAlignment="1">
      <alignment horizontal="center" vertical="center"/>
    </xf>
    <xf numFmtId="164" fontId="7" fillId="0" borderId="18" xfId="0" applyNumberFormat="1" applyFont="1" applyBorder="1" applyAlignment="1"/>
    <xf numFmtId="0" fontId="7" fillId="0" borderId="18" xfId="0" applyFont="1" applyBorder="1" applyAlignment="1">
      <alignment horizontal="right"/>
    </xf>
    <xf numFmtId="2" fontId="7" fillId="0" borderId="18" xfId="0" applyNumberFormat="1" applyFont="1" applyBorder="1"/>
    <xf numFmtId="165" fontId="7" fillId="0" borderId="18" xfId="0" applyNumberFormat="1" applyFont="1" applyBorder="1"/>
    <xf numFmtId="165" fontId="7" fillId="0" borderId="23" xfId="0" applyNumberFormat="1" applyFont="1" applyBorder="1"/>
    <xf numFmtId="165" fontId="7" fillId="0" borderId="20" xfId="0" applyNumberFormat="1" applyFont="1" applyBorder="1" applyAlignment="1">
      <alignment horizontal="center" vertical="center"/>
    </xf>
    <xf numFmtId="165" fontId="7" fillId="0" borderId="18" xfId="0" applyNumberFormat="1" applyFont="1" applyBorder="1" applyAlignment="1">
      <alignment horizontal="center" vertical="center"/>
    </xf>
    <xf numFmtId="1" fontId="7" fillId="0" borderId="18" xfId="0" applyNumberFormat="1" applyFont="1" applyBorder="1" applyAlignment="1">
      <alignment horizontal="center" vertical="center"/>
    </xf>
    <xf numFmtId="0" fontId="7" fillId="0" borderId="21" xfId="0" applyFont="1" applyBorder="1"/>
    <xf numFmtId="0" fontId="8" fillId="0" borderId="20" xfId="1" applyFont="1" applyBorder="1"/>
    <xf numFmtId="0" fontId="6" fillId="0" borderId="18" xfId="1" applyBorder="1"/>
    <xf numFmtId="0" fontId="0" fillId="0" borderId="20" xfId="0" applyBorder="1"/>
    <xf numFmtId="0" fontId="0" fillId="0" borderId="18" xfId="0" applyFont="1" applyBorder="1" applyAlignment="1">
      <alignment horizontal="left"/>
    </xf>
    <xf numFmtId="0" fontId="7" fillId="0" borderId="21" xfId="0" applyFont="1" applyBorder="1" applyAlignment="1">
      <alignment horizontal="center"/>
    </xf>
    <xf numFmtId="0" fontId="7" fillId="0" borderId="20" xfId="0" applyFont="1" applyBorder="1"/>
    <xf numFmtId="0" fontId="5" fillId="0" borderId="20" xfId="1" applyFont="1" applyBorder="1" applyAlignment="1">
      <alignment horizontal="left" vertical="center"/>
    </xf>
    <xf numFmtId="0" fontId="7" fillId="0" borderId="21" xfId="1" applyFont="1" applyBorder="1"/>
    <xf numFmtId="0" fontId="5" fillId="0" borderId="20" xfId="0" applyFont="1" applyBorder="1" applyAlignment="1">
      <alignment horizontal="left" vertical="center"/>
    </xf>
    <xf numFmtId="0" fontId="5" fillId="0" borderId="18" xfId="0" applyFont="1" applyBorder="1" applyAlignment="1">
      <alignment horizontal="center"/>
    </xf>
    <xf numFmtId="0" fontId="5" fillId="0" borderId="18" xfId="0" applyFont="1" applyBorder="1"/>
    <xf numFmtId="0" fontId="5" fillId="0" borderId="21" xfId="0" applyFont="1" applyBorder="1" applyAlignment="1">
      <alignment horizontal="center"/>
    </xf>
    <xf numFmtId="0" fontId="5" fillId="0" borderId="21" xfId="1" applyFont="1" applyBorder="1"/>
    <xf numFmtId="0" fontId="6" fillId="0" borderId="21" xfId="1" applyBorder="1"/>
    <xf numFmtId="0" fontId="0" fillId="0" borderId="20" xfId="0" applyFont="1" applyBorder="1" applyAlignment="1">
      <alignment horizontal="left"/>
    </xf>
    <xf numFmtId="0" fontId="0" fillId="0" borderId="0" xfId="0" applyFont="1" applyBorder="1"/>
    <xf numFmtId="0" fontId="0" fillId="0" borderId="0" xfId="0" applyBorder="1"/>
    <xf numFmtId="0" fontId="7" fillId="0" borderId="11" xfId="0" applyFont="1" applyBorder="1" applyAlignment="1">
      <alignment horizontal="left" vertical="center"/>
    </xf>
    <xf numFmtId="0" fontId="8" fillId="0" borderId="12" xfId="1" applyFont="1" applyBorder="1"/>
    <xf numFmtId="0" fontId="7" fillId="0" borderId="12" xfId="0" applyFont="1" applyBorder="1" applyAlignment="1">
      <alignment horizontal="center"/>
    </xf>
    <xf numFmtId="0" fontId="7" fillId="0" borderId="12" xfId="0" applyFont="1" applyBorder="1"/>
    <xf numFmtId="0" fontId="7" fillId="0" borderId="13" xfId="0" applyFont="1" applyBorder="1" applyAlignment="1">
      <alignment horizontal="center"/>
    </xf>
    <xf numFmtId="0" fontId="5" fillId="0" borderId="12" xfId="0" applyFont="1" applyBorder="1" applyAlignment="1">
      <alignment horizontal="left"/>
    </xf>
    <xf numFmtId="1" fontId="0" fillId="0" borderId="23" xfId="0" applyNumberFormat="1" applyBorder="1"/>
    <xf numFmtId="2" fontId="0" fillId="0" borderId="24" xfId="0" applyNumberFormat="1" applyFont="1" applyBorder="1"/>
    <xf numFmtId="165" fontId="0" fillId="0" borderId="25" xfId="0" applyNumberFormat="1" applyFont="1" applyBorder="1"/>
    <xf numFmtId="165" fontId="0" fillId="0" borderId="26" xfId="0" applyNumberFormat="1" applyBorder="1"/>
    <xf numFmtId="165" fontId="0" fillId="0" borderId="22" xfId="0" applyNumberFormat="1" applyBorder="1" applyAlignment="1">
      <alignment horizontal="center" vertical="center"/>
    </xf>
    <xf numFmtId="165" fontId="0" fillId="0" borderId="24" xfId="0" applyNumberFormat="1" applyFont="1" applyBorder="1"/>
    <xf numFmtId="165" fontId="0" fillId="0" borderId="25" xfId="0" applyNumberFormat="1" applyBorder="1"/>
    <xf numFmtId="165" fontId="0" fillId="0" borderId="26" xfId="0" applyNumberFormat="1" applyBorder="1" applyAlignment="1">
      <alignment horizontal="center" vertical="center"/>
    </xf>
    <xf numFmtId="0" fontId="7" fillId="0" borderId="12" xfId="0" applyFont="1" applyBorder="1" applyAlignment="1">
      <alignment horizontal="left"/>
    </xf>
    <xf numFmtId="2" fontId="7" fillId="0" borderId="24" xfId="0" applyNumberFormat="1" applyFont="1" applyBorder="1"/>
    <xf numFmtId="165" fontId="7" fillId="0" borderId="25" xfId="0" applyNumberFormat="1" applyFont="1" applyBorder="1"/>
    <xf numFmtId="165" fontId="7" fillId="0" borderId="26" xfId="0" applyNumberFormat="1" applyFont="1" applyBorder="1"/>
    <xf numFmtId="165" fontId="7" fillId="0" borderId="22" xfId="0" applyNumberFormat="1" applyFont="1" applyBorder="1" applyAlignment="1">
      <alignment horizontal="center" vertical="center"/>
    </xf>
    <xf numFmtId="0" fontId="5" fillId="0" borderId="22" xfId="0" applyFont="1" applyBorder="1"/>
    <xf numFmtId="0" fontId="5" fillId="0" borderId="12" xfId="0" applyFont="1" applyBorder="1" applyAlignment="1">
      <alignment wrapText="1"/>
    </xf>
    <xf numFmtId="0" fontId="7" fillId="0" borderId="18" xfId="0" applyFont="1" applyBorder="1" applyAlignment="1">
      <alignment horizontal="left"/>
    </xf>
    <xf numFmtId="0" fontId="6" fillId="0" borderId="22" xfId="1" applyBorder="1"/>
    <xf numFmtId="0" fontId="0" fillId="0" borderId="20" xfId="0" applyBorder="1" applyAlignment="1">
      <alignment horizontal="center" vertical="center"/>
    </xf>
    <xf numFmtId="0" fontId="0" fillId="0" borderId="18" xfId="0" applyBorder="1" applyAlignment="1">
      <alignment horizontal="center" vertical="center"/>
    </xf>
    <xf numFmtId="0" fontId="0" fillId="0" borderId="18" xfId="0" applyBorder="1" applyAlignment="1">
      <alignment horizontal="left" vertical="center"/>
    </xf>
    <xf numFmtId="0" fontId="0" fillId="0" borderId="21" xfId="0" applyBorder="1"/>
    <xf numFmtId="0" fontId="5" fillId="0" borderId="12" xfId="0" applyFont="1" applyBorder="1" applyAlignment="1">
      <alignment horizontal="center" vertical="center"/>
    </xf>
    <xf numFmtId="0" fontId="0" fillId="0" borderId="22" xfId="0" applyBorder="1" applyAlignment="1">
      <alignment horizontal="center" vertical="center"/>
    </xf>
    <xf numFmtId="0" fontId="7" fillId="0" borderId="22" xfId="0" applyFont="1" applyBorder="1" applyAlignment="1">
      <alignment horizontal="center" vertical="center"/>
    </xf>
    <xf numFmtId="0" fontId="7" fillId="0" borderId="18" xfId="0" applyFont="1" applyBorder="1" applyAlignment="1">
      <alignment horizontal="left" vertical="center"/>
    </xf>
    <xf numFmtId="0" fontId="8" fillId="0" borderId="22" xfId="1" applyFont="1" applyBorder="1"/>
    <xf numFmtId="0" fontId="6" fillId="0" borderId="21" xfId="1" applyFont="1" applyBorder="1"/>
    <xf numFmtId="0" fontId="6" fillId="0" borderId="20" xfId="1" applyFont="1" applyBorder="1"/>
    <xf numFmtId="0" fontId="0" fillId="0" borderId="12" xfId="0" applyFont="1" applyBorder="1" applyAlignment="1">
      <alignment wrapText="1"/>
    </xf>
    <xf numFmtId="0" fontId="0" fillId="0" borderId="12" xfId="0" applyFont="1" applyBorder="1" applyAlignment="1"/>
    <xf numFmtId="0" fontId="5" fillId="0" borderId="18" xfId="0" applyFont="1" applyBorder="1" applyAlignment="1">
      <alignment horizontal="left"/>
    </xf>
    <xf numFmtId="1" fontId="5" fillId="0" borderId="12" xfId="0" applyNumberFormat="1" applyFont="1" applyBorder="1" applyAlignment="1">
      <alignment horizontal="center"/>
    </xf>
    <xf numFmtId="0" fontId="5" fillId="0" borderId="11" xfId="0" applyFont="1" applyBorder="1" applyAlignment="1">
      <alignment horizontal="center"/>
    </xf>
    <xf numFmtId="0" fontId="1" fillId="0" borderId="21" xfId="0" applyFont="1" applyBorder="1"/>
    <xf numFmtId="0" fontId="6" fillId="0" borderId="27" xfId="1" applyBorder="1"/>
    <xf numFmtId="0" fontId="0" fillId="0" borderId="27" xfId="0" applyFont="1" applyBorder="1"/>
    <xf numFmtId="0" fontId="7" fillId="0" borderId="20" xfId="1" applyFont="1" applyBorder="1"/>
    <xf numFmtId="0" fontId="0" fillId="0" borderId="27" xfId="0" applyBorder="1"/>
    <xf numFmtId="0" fontId="0" fillId="0" borderId="18" xfId="0" applyFont="1" applyBorder="1" applyAlignment="1"/>
    <xf numFmtId="0" fontId="5" fillId="0" borderId="28" xfId="0" applyFont="1" applyBorder="1"/>
    <xf numFmtId="0" fontId="5" fillId="0" borderId="18" xfId="0" applyFont="1" applyBorder="1" applyAlignment="1">
      <alignment horizontal="center" vertical="center"/>
    </xf>
    <xf numFmtId="0" fontId="5" fillId="0" borderId="20" xfId="1" applyFont="1" applyBorder="1"/>
    <xf numFmtId="0" fontId="0" fillId="0" borderId="18" xfId="0" applyFont="1" applyFill="1" applyBorder="1"/>
    <xf numFmtId="0" fontId="0" fillId="0" borderId="13" xfId="0" applyFont="1" applyBorder="1"/>
    <xf numFmtId="0" fontId="5" fillId="0" borderId="29" xfId="0" applyFont="1" applyBorder="1" applyAlignment="1"/>
    <xf numFmtId="0" fontId="5" fillId="0" borderId="13" xfId="0" applyFont="1" applyBorder="1" applyAlignment="1"/>
    <xf numFmtId="0" fontId="5" fillId="0" borderId="18" xfId="0" applyFont="1" applyBorder="1" applyAlignment="1"/>
    <xf numFmtId="49" fontId="0" fillId="0" borderId="18" xfId="0" applyNumberFormat="1" applyFont="1" applyBorder="1" applyAlignment="1">
      <alignment horizontal="center"/>
    </xf>
    <xf numFmtId="49" fontId="0" fillId="0" borderId="18" xfId="0" applyNumberFormat="1" applyFont="1" applyBorder="1"/>
    <xf numFmtId="49" fontId="0" fillId="0" borderId="21" xfId="0" applyNumberFormat="1" applyFont="1" applyBorder="1"/>
    <xf numFmtId="0" fontId="0" fillId="0" borderId="29" xfId="0" applyFont="1" applyBorder="1" applyAlignment="1">
      <alignment horizontal="center"/>
    </xf>
    <xf numFmtId="0" fontId="0" fillId="0" borderId="11" xfId="0" applyFont="1" applyBorder="1"/>
    <xf numFmtId="0" fontId="0" fillId="0" borderId="28" xfId="0" applyFont="1" applyBorder="1"/>
    <xf numFmtId="1" fontId="0" fillId="0" borderId="12" xfId="0" applyNumberFormat="1" applyFont="1" applyBorder="1"/>
    <xf numFmtId="1" fontId="0" fillId="0" borderId="12" xfId="0" applyNumberFormat="1" applyBorder="1" applyAlignment="1">
      <alignment horizontal="right" vertical="center"/>
    </xf>
    <xf numFmtId="0" fontId="0" fillId="0" borderId="12" xfId="0" applyFont="1" applyBorder="1" applyAlignment="1">
      <alignment horizontal="center" vertical="center"/>
    </xf>
    <xf numFmtId="164" fontId="0" fillId="0" borderId="12" xfId="0" applyNumberFormat="1" applyFont="1" applyBorder="1" applyAlignment="1"/>
    <xf numFmtId="0" fontId="0" fillId="0" borderId="12" xfId="0" applyFont="1" applyBorder="1" applyAlignment="1">
      <alignment horizontal="right"/>
    </xf>
    <xf numFmtId="2" fontId="0" fillId="0" borderId="12" xfId="0" applyNumberFormat="1" applyFont="1" applyBorder="1"/>
    <xf numFmtId="165" fontId="0" fillId="0" borderId="13" xfId="0" applyNumberFormat="1" applyFont="1" applyBorder="1"/>
    <xf numFmtId="165" fontId="0" fillId="0" borderId="30" xfId="0" applyNumberFormat="1" applyBorder="1"/>
    <xf numFmtId="165" fontId="0" fillId="0" borderId="11" xfId="0" applyNumberFormat="1" applyBorder="1" applyAlignment="1">
      <alignment horizontal="center" vertical="center"/>
    </xf>
    <xf numFmtId="165" fontId="0" fillId="0" borderId="12" xfId="0" applyNumberFormat="1" applyBorder="1" applyAlignment="1">
      <alignment horizontal="center" vertical="center"/>
    </xf>
    <xf numFmtId="1" fontId="0" fillId="0" borderId="12" xfId="0" applyNumberFormat="1" applyFont="1" applyBorder="1" applyAlignment="1">
      <alignment horizontal="center" vertical="center"/>
    </xf>
    <xf numFmtId="0" fontId="0" fillId="0" borderId="29" xfId="0" applyFont="1" applyBorder="1"/>
    <xf numFmtId="0" fontId="6" fillId="0" borderId="11" xfId="1" applyBorder="1"/>
    <xf numFmtId="0" fontId="0" fillId="0" borderId="21" xfId="0" applyFont="1" applyBorder="1" applyAlignment="1"/>
    <xf numFmtId="0" fontId="7" fillId="0" borderId="21" xfId="0" applyFont="1" applyBorder="1" applyAlignment="1"/>
    <xf numFmtId="0" fontId="0" fillId="0" borderId="24" xfId="0" applyFont="1" applyBorder="1" applyAlignment="1">
      <alignment horizontal="center"/>
    </xf>
    <xf numFmtId="0" fontId="5" fillId="0" borderId="18" xfId="1" applyFont="1" applyBorder="1"/>
    <xf numFmtId="0" fontId="1" fillId="0" borderId="20" xfId="0" applyFont="1" applyBorder="1" applyAlignment="1">
      <alignment horizontal="left" vertical="center"/>
    </xf>
    <xf numFmtId="0" fontId="10" fillId="0" borderId="18" xfId="0" applyFont="1" applyBorder="1"/>
    <xf numFmtId="0" fontId="4" fillId="0" borderId="21" xfId="0" applyFont="1" applyBorder="1"/>
    <xf numFmtId="0" fontId="4" fillId="0" borderId="18" xfId="0" applyFont="1" applyBorder="1"/>
    <xf numFmtId="0" fontId="0" fillId="0" borderId="18" xfId="0" applyFont="1" applyBorder="1" applyAlignment="1">
      <alignment horizontal="right" vertical="center"/>
    </xf>
    <xf numFmtId="0" fontId="1" fillId="0" borderId="18" xfId="0" applyFont="1" applyBorder="1"/>
    <xf numFmtId="0" fontId="1" fillId="0" borderId="11" xfId="0" applyFont="1" applyBorder="1" applyAlignment="1">
      <alignment horizontal="left" vertical="center"/>
    </xf>
    <xf numFmtId="0" fontId="0" fillId="0" borderId="24" xfId="0" applyFont="1" applyBorder="1"/>
    <xf numFmtId="165" fontId="0" fillId="0" borderId="27" xfId="0" applyNumberFormat="1" applyBorder="1"/>
    <xf numFmtId="165" fontId="0" fillId="0" borderId="31" xfId="0" applyNumberFormat="1" applyBorder="1"/>
    <xf numFmtId="165" fontId="0" fillId="0" borderId="31" xfId="0" applyNumberFormat="1" applyBorder="1" applyAlignment="1">
      <alignment horizontal="center" vertical="center"/>
    </xf>
    <xf numFmtId="165" fontId="0" fillId="0" borderId="28" xfId="0" applyNumberFormat="1" applyBorder="1" applyAlignment="1">
      <alignment horizontal="center" vertical="center"/>
    </xf>
    <xf numFmtId="0" fontId="0" fillId="0" borderId="18" xfId="0" applyFont="1" applyBorder="1" applyAlignment="1">
      <alignment wrapText="1"/>
    </xf>
    <xf numFmtId="0" fontId="0" fillId="0" borderId="18" xfId="0" applyFont="1" applyBorder="1" applyAlignment="1">
      <alignment horizontal="left" vertical="center"/>
    </xf>
    <xf numFmtId="0" fontId="7" fillId="0" borderId="28" xfId="0" applyFont="1" applyBorder="1"/>
    <xf numFmtId="1" fontId="5" fillId="0" borderId="18" xfId="0" applyNumberFormat="1" applyFont="1" applyBorder="1"/>
    <xf numFmtId="1" fontId="5" fillId="0" borderId="18" xfId="0" applyNumberFormat="1" applyFont="1" applyBorder="1" applyAlignment="1">
      <alignment horizontal="center" vertical="center"/>
    </xf>
    <xf numFmtId="0" fontId="5" fillId="0" borderId="21" xfId="0" applyFont="1" applyBorder="1"/>
    <xf numFmtId="0" fontId="12" fillId="0" borderId="11" xfId="0" applyFont="1" applyBorder="1" applyAlignment="1">
      <alignment horizontal="left" vertical="center"/>
    </xf>
    <xf numFmtId="0" fontId="8" fillId="0" borderId="21" xfId="1" applyFont="1" applyBorder="1"/>
    <xf numFmtId="0" fontId="12" fillId="0" borderId="20" xfId="0" applyFont="1" applyBorder="1"/>
    <xf numFmtId="1" fontId="5" fillId="0" borderId="18" xfId="0" applyNumberFormat="1" applyFont="1" applyBorder="1" applyAlignment="1">
      <alignment horizontal="right" vertical="center"/>
    </xf>
    <xf numFmtId="164" fontId="5" fillId="0" borderId="18" xfId="0" applyNumberFormat="1" applyFont="1" applyBorder="1" applyAlignment="1"/>
    <xf numFmtId="0" fontId="5" fillId="0" borderId="18" xfId="0" applyFont="1" applyBorder="1" applyAlignment="1">
      <alignment horizontal="right"/>
    </xf>
    <xf numFmtId="2" fontId="5" fillId="0" borderId="18" xfId="0" applyNumberFormat="1" applyFont="1" applyBorder="1"/>
    <xf numFmtId="165" fontId="5" fillId="0" borderId="18" xfId="0" applyNumberFormat="1" applyFont="1" applyBorder="1"/>
    <xf numFmtId="165" fontId="5" fillId="0" borderId="23" xfId="0" applyNumberFormat="1" applyFont="1" applyBorder="1"/>
    <xf numFmtId="165" fontId="5" fillId="0" borderId="20" xfId="0" applyNumberFormat="1" applyFont="1" applyBorder="1" applyAlignment="1">
      <alignment horizontal="center" vertical="center"/>
    </xf>
    <xf numFmtId="165" fontId="5" fillId="0" borderId="18" xfId="0" applyNumberFormat="1" applyFont="1" applyBorder="1" applyAlignment="1">
      <alignment horizontal="center" vertical="center"/>
    </xf>
    <xf numFmtId="0" fontId="5" fillId="0" borderId="20" xfId="0" applyFont="1" applyBorder="1"/>
    <xf numFmtId="0" fontId="5" fillId="0" borderId="18" xfId="0" applyFont="1" applyBorder="1" applyAlignment="1">
      <alignment wrapText="1"/>
    </xf>
    <xf numFmtId="1" fontId="0" fillId="0" borderId="18" xfId="0" applyNumberFormat="1" applyFont="1" applyBorder="1" applyAlignment="1">
      <alignment horizontal="right" vertical="center"/>
    </xf>
    <xf numFmtId="165" fontId="0" fillId="0" borderId="23" xfId="0" applyNumberFormat="1" applyFont="1" applyBorder="1"/>
    <xf numFmtId="165" fontId="0" fillId="0" borderId="20" xfId="0" applyNumberFormat="1" applyFont="1" applyBorder="1" applyAlignment="1">
      <alignment horizontal="center" vertical="center"/>
    </xf>
    <xf numFmtId="165" fontId="0" fillId="0" borderId="18" xfId="0" applyNumberFormat="1" applyFont="1" applyBorder="1" applyAlignment="1">
      <alignment horizontal="center" vertical="center"/>
    </xf>
    <xf numFmtId="0" fontId="13" fillId="0" borderId="20" xfId="1" applyFont="1" applyBorder="1"/>
    <xf numFmtId="0" fontId="0" fillId="0" borderId="21" xfId="1" applyFont="1" applyBorder="1"/>
    <xf numFmtId="1" fontId="0" fillId="0" borderId="18" xfId="0" applyNumberFormat="1" applyBorder="1" applyAlignment="1">
      <alignment horizontal="right" vertical="center" wrapText="1"/>
    </xf>
    <xf numFmtId="0" fontId="10" fillId="0" borderId="21" xfId="0" applyFont="1" applyBorder="1"/>
    <xf numFmtId="0" fontId="0" fillId="0" borderId="0" xfId="0" applyBorder="1" applyAlignment="1">
      <alignment horizontal="center"/>
    </xf>
    <xf numFmtId="49" fontId="0" fillId="0" borderId="18" xfId="0" applyNumberFormat="1" applyFont="1" applyBorder="1" applyAlignment="1">
      <alignment horizontal="right"/>
    </xf>
    <xf numFmtId="0" fontId="8" fillId="0" borderId="11" xfId="1" applyFont="1" applyBorder="1"/>
    <xf numFmtId="0" fontId="5" fillId="0" borderId="29" xfId="1" applyFont="1" applyBorder="1"/>
    <xf numFmtId="0" fontId="6" fillId="0" borderId="0" xfId="1" applyBorder="1"/>
    <xf numFmtId="0" fontId="0" fillId="0" borderId="12" xfId="0" applyFont="1" applyBorder="1" applyAlignment="1">
      <alignment horizontal="left"/>
    </xf>
    <xf numFmtId="0" fontId="5" fillId="0" borderId="0" xfId="0" applyFont="1"/>
    <xf numFmtId="1" fontId="7" fillId="0" borderId="18" xfId="0" applyNumberFormat="1" applyFont="1" applyBorder="1" applyAlignment="1">
      <alignment horizontal="right"/>
    </xf>
    <xf numFmtId="165" fontId="7" fillId="0" borderId="20" xfId="0" applyNumberFormat="1" applyFont="1" applyBorder="1" applyAlignment="1">
      <alignment horizontal="center"/>
    </xf>
    <xf numFmtId="1" fontId="5" fillId="0" borderId="18" xfId="0" applyNumberFormat="1" applyFont="1" applyBorder="1" applyAlignment="1">
      <alignment horizontal="right"/>
    </xf>
    <xf numFmtId="165" fontId="5" fillId="0" borderId="20" xfId="0" applyNumberFormat="1" applyFont="1" applyBorder="1" applyAlignment="1">
      <alignment horizontal="center"/>
    </xf>
    <xf numFmtId="0" fontId="12" fillId="0" borderId="20" xfId="0" applyFont="1" applyBorder="1" applyAlignment="1">
      <alignment horizontal="left" vertical="center"/>
    </xf>
    <xf numFmtId="0" fontId="6" fillId="0" borderId="18" xfId="1" applyFont="1" applyBorder="1"/>
    <xf numFmtId="0" fontId="14" fillId="0" borderId="21" xfId="0" applyFont="1" applyBorder="1"/>
    <xf numFmtId="0" fontId="5" fillId="0" borderId="21" xfId="1" applyFont="1" applyBorder="1" applyAlignment="1">
      <alignment wrapText="1"/>
    </xf>
    <xf numFmtId="0" fontId="15" fillId="0" borderId="21" xfId="1" applyFont="1" applyBorder="1"/>
    <xf numFmtId="0" fontId="16" fillId="0" borderId="18" xfId="0" applyFont="1" applyBorder="1"/>
    <xf numFmtId="1" fontId="5" fillId="0" borderId="23" xfId="0" applyNumberFormat="1" applyFont="1" applyBorder="1"/>
    <xf numFmtId="0" fontId="17" fillId="0" borderId="20" xfId="1" applyFont="1" applyBorder="1"/>
    <xf numFmtId="0" fontId="18" fillId="0" borderId="18" xfId="0" applyFont="1" applyBorder="1"/>
    <xf numFmtId="0" fontId="5" fillId="0" borderId="12" xfId="0" applyFont="1" applyBorder="1" applyAlignment="1"/>
    <xf numFmtId="0" fontId="5" fillId="0" borderId="28" xfId="0" applyFont="1" applyBorder="1" applyAlignment="1">
      <alignment wrapText="1"/>
    </xf>
    <xf numFmtId="1" fontId="0" fillId="0" borderId="21" xfId="0" applyNumberFormat="1" applyFont="1" applyBorder="1"/>
    <xf numFmtId="0" fontId="0" fillId="0" borderId="32" xfId="0" applyFont="1" applyBorder="1" applyAlignment="1">
      <alignment horizontal="left" vertical="center"/>
    </xf>
    <xf numFmtId="0" fontId="0" fillId="0" borderId="33" xfId="0" applyFont="1" applyBorder="1"/>
    <xf numFmtId="0" fontId="0" fillId="0" borderId="33" xfId="0" applyFont="1" applyBorder="1" applyAlignment="1">
      <alignment horizontal="center"/>
    </xf>
    <xf numFmtId="0" fontId="0" fillId="0" borderId="33" xfId="0" applyFont="1" applyBorder="1" applyAlignment="1">
      <alignment wrapText="1"/>
    </xf>
    <xf numFmtId="0" fontId="0" fillId="0" borderId="34" xfId="0" applyFont="1" applyBorder="1" applyAlignment="1">
      <alignment horizontal="center"/>
    </xf>
    <xf numFmtId="0" fontId="0" fillId="0" borderId="32" xfId="0" applyFont="1" applyBorder="1"/>
    <xf numFmtId="0" fontId="0" fillId="0" borderId="35" xfId="0" applyFont="1" applyBorder="1"/>
    <xf numFmtId="1" fontId="0" fillId="0" borderId="33" xfId="0" applyNumberFormat="1" applyFont="1" applyBorder="1"/>
    <xf numFmtId="1" fontId="0" fillId="0" borderId="33" xfId="0" applyNumberFormat="1" applyFont="1" applyBorder="1" applyAlignment="1">
      <alignment horizontal="right" vertical="center"/>
    </xf>
    <xf numFmtId="0" fontId="0" fillId="0" borderId="33" xfId="0" applyFont="1" applyBorder="1" applyAlignment="1">
      <alignment horizontal="center" vertical="center"/>
    </xf>
    <xf numFmtId="164" fontId="0" fillId="0" borderId="33" xfId="0" applyNumberFormat="1" applyFont="1" applyBorder="1" applyAlignment="1"/>
    <xf numFmtId="0" fontId="0" fillId="0" borderId="33" xfId="0" applyFont="1" applyBorder="1" applyAlignment="1">
      <alignment horizontal="right"/>
    </xf>
    <xf numFmtId="2" fontId="0" fillId="0" borderId="33" xfId="0" applyNumberFormat="1" applyFont="1" applyBorder="1"/>
    <xf numFmtId="165" fontId="0" fillId="0" borderId="36" xfId="0" applyNumberFormat="1" applyFont="1" applyBorder="1"/>
    <xf numFmtId="165" fontId="0" fillId="0" borderId="37" xfId="0" applyNumberFormat="1" applyFont="1" applyBorder="1"/>
    <xf numFmtId="165" fontId="0" fillId="0" borderId="32" xfId="0" applyNumberFormat="1" applyFont="1" applyBorder="1" applyAlignment="1">
      <alignment horizontal="center" vertical="center"/>
    </xf>
    <xf numFmtId="165" fontId="0" fillId="0" borderId="33" xfId="0" applyNumberFormat="1" applyFont="1" applyBorder="1" applyAlignment="1">
      <alignment horizontal="center" vertical="center"/>
    </xf>
    <xf numFmtId="1" fontId="0" fillId="0" borderId="33" xfId="0" applyNumberFormat="1" applyFont="1" applyBorder="1" applyAlignment="1">
      <alignment horizontal="center" vertical="center"/>
    </xf>
    <xf numFmtId="0" fontId="0" fillId="0" borderId="34" xfId="0" applyFont="1" applyBorder="1"/>
    <xf numFmtId="0" fontId="5" fillId="0" borderId="32" xfId="0" applyFont="1" applyBorder="1"/>
    <xf numFmtId="0" fontId="0" fillId="0" borderId="0" xfId="0" applyAlignment="1">
      <alignment horizontal="center" textRotation="90"/>
    </xf>
    <xf numFmtId="0" fontId="0" fillId="0" borderId="0" xfId="0" applyAlignment="1">
      <alignment horizontal="left"/>
    </xf>
    <xf numFmtId="0" fontId="0" fillId="0" borderId="38" xfId="0" applyFont="1" applyFill="1" applyBorder="1"/>
    <xf numFmtId="1" fontId="0" fillId="0" borderId="0" xfId="0" applyNumberFormat="1" applyAlignment="1">
      <alignment horizontal="center" textRotation="90"/>
    </xf>
    <xf numFmtId="1" fontId="0" fillId="0" borderId="0" xfId="0" applyNumberFormat="1" applyAlignment="1" applyProtection="1">
      <alignment horizontal="left" vertical="center" textRotation="90" readingOrder="1"/>
      <protection locked="0"/>
    </xf>
    <xf numFmtId="0" fontId="0" fillId="0" borderId="0" xfId="0" applyAlignment="1">
      <alignment vertical="center"/>
    </xf>
    <xf numFmtId="165" fontId="0" fillId="0" borderId="0" xfId="0" applyNumberFormat="1" applyAlignment="1">
      <alignment horizontal="left" vertical="center"/>
    </xf>
    <xf numFmtId="0" fontId="0" fillId="0" borderId="39" xfId="0" applyBorder="1" applyAlignment="1">
      <alignment horizontal="center"/>
    </xf>
    <xf numFmtId="0" fontId="0" fillId="0" borderId="40" xfId="0" applyFont="1" applyFill="1" applyBorder="1" applyAlignment="1">
      <alignment vertical="center"/>
    </xf>
    <xf numFmtId="0" fontId="0" fillId="0" borderId="39" xfId="0" applyBorder="1" applyAlignment="1">
      <alignment horizontal="left"/>
    </xf>
    <xf numFmtId="0" fontId="0" fillId="0" borderId="0" xfId="0" applyFont="1" applyAlignment="1">
      <alignment horizontal="left" vertical="center"/>
    </xf>
    <xf numFmtId="0" fontId="6" fillId="0" borderId="0" xfId="1"/>
    <xf numFmtId="1" fontId="6" fillId="0" borderId="0" xfId="1" applyNumberFormat="1"/>
    <xf numFmtId="1" fontId="6" fillId="0" borderId="0" xfId="1" applyNumberFormat="1" applyAlignment="1">
      <alignment horizontal="center" vertical="center"/>
    </xf>
    <xf numFmtId="49" fontId="0" fillId="0" borderId="0" xfId="0" applyNumberFormat="1" applyAlignment="1">
      <alignment horizontal="center" vertical="center"/>
    </xf>
    <xf numFmtId="49" fontId="0" fillId="0" borderId="0" xfId="0" applyNumberFormat="1"/>
    <xf numFmtId="165" fontId="0" fillId="0" borderId="0" xfId="0" applyNumberFormat="1" applyAlignment="1">
      <alignment horizontal="right" vertical="center"/>
    </xf>
    <xf numFmtId="2" fontId="0" fillId="0" borderId="0" xfId="0" applyNumberFormat="1" applyFont="1" applyAlignment="1">
      <alignment horizontal="center"/>
    </xf>
    <xf numFmtId="2" fontId="0" fillId="0" borderId="0" xfId="0" applyNumberFormat="1" applyFont="1"/>
    <xf numFmtId="0" fontId="1" fillId="0" borderId="0" xfId="0" applyFont="1"/>
    <xf numFmtId="0" fontId="0" fillId="0" borderId="41" xfId="0" applyFont="1" applyBorder="1" applyAlignment="1">
      <alignment horizontal="center"/>
    </xf>
    <xf numFmtId="0" fontId="0" fillId="0" borderId="42" xfId="0" applyFont="1" applyBorder="1" applyAlignment="1">
      <alignment horizontal="center"/>
    </xf>
    <xf numFmtId="0" fontId="5" fillId="0" borderId="42" xfId="1" applyFont="1" applyBorder="1"/>
    <xf numFmtId="0" fontId="6" fillId="0" borderId="42" xfId="1" applyBorder="1"/>
    <xf numFmtId="0" fontId="6" fillId="0" borderId="43" xfId="1" applyBorder="1"/>
    <xf numFmtId="1" fontId="5" fillId="0" borderId="41" xfId="1" applyNumberFormat="1" applyFont="1" applyBorder="1" applyAlignment="1">
      <alignment horizontal="center" vertical="center"/>
    </xf>
    <xf numFmtId="0" fontId="0" fillId="0" borderId="44" xfId="0" applyBorder="1" applyAlignment="1">
      <alignment horizontal="center"/>
    </xf>
    <xf numFmtId="1" fontId="0" fillId="0" borderId="42" xfId="0" applyNumberFormat="1" applyBorder="1"/>
    <xf numFmtId="1" fontId="0" fillId="0" borderId="42" xfId="0" applyNumberFormat="1" applyBorder="1" applyAlignment="1">
      <alignment horizontal="center" vertical="center"/>
    </xf>
    <xf numFmtId="0" fontId="5" fillId="0" borderId="43" xfId="1" applyFont="1" applyBorder="1"/>
    <xf numFmtId="0" fontId="0" fillId="0" borderId="45" xfId="0" applyFont="1" applyBorder="1" applyAlignment="1">
      <alignment horizontal="center"/>
    </xf>
    <xf numFmtId="0" fontId="0" fillId="0" borderId="46" xfId="0" applyFont="1" applyBorder="1" applyAlignment="1">
      <alignment horizontal="center"/>
    </xf>
    <xf numFmtId="0" fontId="5" fillId="0" borderId="46" xfId="1" applyFont="1" applyBorder="1"/>
    <xf numFmtId="0" fontId="6" fillId="0" borderId="46" xfId="1" applyBorder="1"/>
    <xf numFmtId="0" fontId="6" fillId="0" borderId="47" xfId="1" applyBorder="1"/>
    <xf numFmtId="1" fontId="0" fillId="0" borderId="48" xfId="0" applyNumberFormat="1" applyBorder="1" applyAlignment="1">
      <alignment horizontal="center" vertical="center"/>
    </xf>
    <xf numFmtId="0" fontId="0" fillId="0" borderId="49" xfId="0" applyBorder="1" applyAlignment="1">
      <alignment horizontal="center"/>
    </xf>
    <xf numFmtId="1" fontId="0" fillId="0" borderId="50" xfId="0" applyNumberFormat="1" applyBorder="1"/>
    <xf numFmtId="1" fontId="0" fillId="0" borderId="50" xfId="0" applyNumberFormat="1" applyBorder="1" applyAlignment="1">
      <alignment horizontal="center" vertical="center"/>
    </xf>
    <xf numFmtId="2" fontId="0" fillId="0" borderId="50" xfId="0" applyNumberFormat="1" applyBorder="1"/>
    <xf numFmtId="2" fontId="0" fillId="0" borderId="51" xfId="0" applyNumberFormat="1" applyBorder="1"/>
    <xf numFmtId="0" fontId="0" fillId="0" borderId="48" xfId="0" applyFont="1" applyBorder="1" applyAlignment="1">
      <alignment horizontal="center"/>
    </xf>
    <xf numFmtId="0" fontId="0" fillId="0" borderId="50" xfId="0" applyFont="1" applyBorder="1" applyAlignment="1">
      <alignment horizontal="center"/>
    </xf>
    <xf numFmtId="49" fontId="0" fillId="0" borderId="50" xfId="0" applyNumberFormat="1" applyFont="1" applyBorder="1"/>
    <xf numFmtId="49" fontId="0" fillId="0" borderId="50" xfId="0" applyNumberFormat="1" applyBorder="1"/>
    <xf numFmtId="49" fontId="0" fillId="0" borderId="51" xfId="0" applyNumberFormat="1" applyBorder="1"/>
    <xf numFmtId="2" fontId="7" fillId="0" borderId="51" xfId="0" applyNumberFormat="1" applyFont="1" applyBorder="1"/>
    <xf numFmtId="2" fontId="0" fillId="0" borderId="0" xfId="0" applyNumberFormat="1" applyAlignment="1">
      <alignment horizontal="center"/>
    </xf>
    <xf numFmtId="0" fontId="1" fillId="0" borderId="44" xfId="0" applyFont="1" applyBorder="1" applyAlignment="1">
      <alignment horizontal="left" vertical="center"/>
    </xf>
    <xf numFmtId="0" fontId="0" fillId="0" borderId="42" xfId="0" applyFont="1" applyBorder="1"/>
    <xf numFmtId="0" fontId="1" fillId="0" borderId="44" xfId="0" applyFont="1" applyBorder="1" applyAlignment="1">
      <alignment horizontal="center"/>
    </xf>
    <xf numFmtId="0" fontId="0" fillId="0" borderId="42" xfId="0" applyBorder="1"/>
    <xf numFmtId="0" fontId="0" fillId="0" borderId="42" xfId="0" applyBorder="1" applyAlignment="1">
      <alignment horizontal="center"/>
    </xf>
    <xf numFmtId="1" fontId="0" fillId="0" borderId="42" xfId="0" applyNumberFormat="1" applyBorder="1" applyAlignment="1">
      <alignment horizontal="right" vertical="center"/>
    </xf>
    <xf numFmtId="0" fontId="0" fillId="0" borderId="42" xfId="0" applyBorder="1" applyAlignment="1">
      <alignment horizontal="center" vertical="center"/>
    </xf>
    <xf numFmtId="164" fontId="0" fillId="0" borderId="42" xfId="0" applyNumberFormat="1" applyBorder="1" applyAlignment="1"/>
    <xf numFmtId="2" fontId="0" fillId="0" borderId="42" xfId="0" applyNumberFormat="1" applyBorder="1"/>
    <xf numFmtId="165" fontId="0" fillId="0" borderId="42" xfId="0" applyNumberFormat="1" applyBorder="1"/>
    <xf numFmtId="165" fontId="0" fillId="0" borderId="42" xfId="0" applyNumberFormat="1" applyBorder="1" applyAlignment="1">
      <alignment horizontal="center" vertical="center"/>
    </xf>
    <xf numFmtId="0" fontId="0" fillId="0" borderId="43" xfId="0" applyBorder="1"/>
    <xf numFmtId="0" fontId="0" fillId="0" borderId="52" xfId="0" applyFont="1" applyBorder="1" applyAlignment="1">
      <alignment horizontal="left" vertical="center"/>
    </xf>
    <xf numFmtId="0" fontId="0" fillId="0" borderId="53" xfId="0" applyFont="1" applyBorder="1"/>
    <xf numFmtId="0" fontId="0" fillId="0" borderId="52" xfId="0" applyBorder="1" applyAlignment="1">
      <alignment horizontal="left"/>
    </xf>
    <xf numFmtId="0" fontId="0" fillId="0" borderId="53" xfId="0" applyBorder="1"/>
    <xf numFmtId="0" fontId="0" fillId="0" borderId="53" xfId="0" applyBorder="1" applyAlignment="1">
      <alignment horizontal="center"/>
    </xf>
    <xf numFmtId="1" fontId="0" fillId="0" borderId="53" xfId="0" applyNumberFormat="1" applyBorder="1"/>
    <xf numFmtId="1" fontId="0" fillId="0" borderId="53" xfId="0" applyNumberFormat="1" applyBorder="1" applyAlignment="1">
      <alignment horizontal="right" vertical="center"/>
    </xf>
    <xf numFmtId="0" fontId="0" fillId="0" borderId="53" xfId="0" applyBorder="1" applyAlignment="1">
      <alignment horizontal="center" vertical="center"/>
    </xf>
    <xf numFmtId="164" fontId="0" fillId="0" borderId="53" xfId="0" applyNumberFormat="1" applyBorder="1" applyAlignment="1"/>
    <xf numFmtId="2" fontId="0" fillId="0" borderId="53" xfId="0" applyNumberFormat="1" applyBorder="1"/>
    <xf numFmtId="165" fontId="0" fillId="0" borderId="53" xfId="0" applyNumberFormat="1" applyBorder="1"/>
    <xf numFmtId="165" fontId="0" fillId="0" borderId="53" xfId="0" applyNumberFormat="1" applyBorder="1" applyAlignment="1">
      <alignment horizontal="center" vertical="center"/>
    </xf>
    <xf numFmtId="0" fontId="0" fillId="0" borderId="54" xfId="0" applyBorder="1"/>
    <xf numFmtId="0" fontId="0" fillId="0" borderId="55" xfId="0" applyFont="1" applyBorder="1" applyAlignment="1">
      <alignment horizontal="left" vertical="center"/>
    </xf>
    <xf numFmtId="0" fontId="0" fillId="0" borderId="55" xfId="0" applyBorder="1" applyAlignment="1">
      <alignment horizontal="left"/>
    </xf>
    <xf numFmtId="0" fontId="0" fillId="0" borderId="27" xfId="0" applyBorder="1" applyAlignment="1">
      <alignment horizontal="center"/>
    </xf>
    <xf numFmtId="1" fontId="0" fillId="0" borderId="27" xfId="0" applyNumberFormat="1" applyBorder="1"/>
    <xf numFmtId="1" fontId="0" fillId="0" borderId="27" xfId="0" applyNumberFormat="1" applyBorder="1" applyAlignment="1">
      <alignment horizontal="right" vertical="center"/>
    </xf>
    <xf numFmtId="0" fontId="0" fillId="0" borderId="27" xfId="0" applyBorder="1" applyAlignment="1">
      <alignment horizontal="center" vertical="center"/>
    </xf>
    <xf numFmtId="164" fontId="0" fillId="0" borderId="27" xfId="0" applyNumberFormat="1" applyBorder="1" applyAlignment="1"/>
    <xf numFmtId="2" fontId="0" fillId="0" borderId="27" xfId="0" applyNumberFormat="1" applyBorder="1"/>
    <xf numFmtId="165" fontId="0" fillId="0" borderId="27" xfId="0" applyNumberFormat="1" applyBorder="1" applyAlignment="1">
      <alignment horizontal="center" vertical="center"/>
    </xf>
    <xf numFmtId="0" fontId="0" fillId="0" borderId="31" xfId="0" applyBorder="1"/>
    <xf numFmtId="0" fontId="0" fillId="0" borderId="56" xfId="0" applyFont="1" applyBorder="1" applyAlignment="1">
      <alignment horizontal="center"/>
    </xf>
    <xf numFmtId="0" fontId="0" fillId="0" borderId="57" xfId="0" applyFont="1" applyBorder="1" applyAlignment="1">
      <alignment horizontal="center"/>
    </xf>
    <xf numFmtId="49" fontId="0" fillId="0" borderId="57" xfId="0" applyNumberFormat="1" applyFont="1" applyBorder="1"/>
    <xf numFmtId="49" fontId="0" fillId="0" borderId="57" xfId="0" applyNumberFormat="1" applyBorder="1"/>
    <xf numFmtId="49" fontId="0" fillId="0" borderId="58" xfId="0" applyNumberFormat="1" applyBorder="1"/>
    <xf numFmtId="1" fontId="0" fillId="0" borderId="56" xfId="0" applyNumberFormat="1" applyBorder="1"/>
    <xf numFmtId="0" fontId="0" fillId="0" borderId="59" xfId="0" applyBorder="1" applyAlignment="1">
      <alignment horizontal="center"/>
    </xf>
    <xf numFmtId="2" fontId="0" fillId="0" borderId="57" xfId="0" applyNumberFormat="1" applyBorder="1"/>
    <xf numFmtId="1" fontId="0" fillId="0" borderId="57" xfId="0" applyNumberFormat="1" applyBorder="1"/>
    <xf numFmtId="0" fontId="0" fillId="0" borderId="57" xfId="0" applyBorder="1"/>
    <xf numFmtId="2" fontId="0" fillId="0" borderId="58" xfId="0" applyNumberFormat="1" applyBorder="1"/>
    <xf numFmtId="166" fontId="0" fillId="0" borderId="0" xfId="0" applyNumberFormat="1"/>
    <xf numFmtId="0" fontId="0" fillId="0" borderId="60" xfId="0" applyFont="1" applyBorder="1" applyAlignment="1">
      <alignment horizontal="left" vertical="center"/>
    </xf>
    <xf numFmtId="0" fontId="0" fillId="0" borderId="61" xfId="0" applyFont="1" applyBorder="1"/>
    <xf numFmtId="0" fontId="0" fillId="0" borderId="60" xfId="0" applyBorder="1" applyAlignment="1">
      <alignment horizontal="left"/>
    </xf>
    <xf numFmtId="0" fontId="0" fillId="0" borderId="61" xfId="0" applyBorder="1"/>
    <xf numFmtId="0" fontId="0" fillId="0" borderId="61" xfId="0" applyBorder="1" applyAlignment="1">
      <alignment horizontal="center"/>
    </xf>
    <xf numFmtId="1" fontId="0" fillId="0" borderId="61" xfId="0" applyNumberFormat="1" applyBorder="1"/>
    <xf numFmtId="1" fontId="0" fillId="0" borderId="61" xfId="0" applyNumberFormat="1" applyBorder="1" applyAlignment="1">
      <alignment horizontal="right" vertical="center"/>
    </xf>
    <xf numFmtId="0" fontId="0" fillId="0" borderId="61" xfId="0" applyBorder="1" applyAlignment="1">
      <alignment horizontal="center" vertical="center"/>
    </xf>
    <xf numFmtId="164" fontId="0" fillId="0" borderId="61" xfId="0" applyNumberFormat="1" applyBorder="1" applyAlignment="1"/>
    <xf numFmtId="2" fontId="0" fillId="0" borderId="61" xfId="0" applyNumberFormat="1" applyBorder="1"/>
    <xf numFmtId="165" fontId="0" fillId="0" borderId="61" xfId="0" applyNumberFormat="1" applyBorder="1"/>
    <xf numFmtId="165" fontId="0" fillId="0" borderId="61" xfId="0" applyNumberFormat="1" applyBorder="1" applyAlignment="1">
      <alignment horizontal="center" vertical="center"/>
    </xf>
    <xf numFmtId="0" fontId="0" fillId="0" borderId="62" xfId="0" applyBorder="1"/>
    <xf numFmtId="2" fontId="7" fillId="0" borderId="0" xfId="0" applyNumberFormat="1" applyFont="1"/>
    <xf numFmtId="0" fontId="0" fillId="0" borderId="63" xfId="0" applyFont="1" applyBorder="1" applyAlignment="1">
      <alignment horizontal="left" vertical="center"/>
    </xf>
    <xf numFmtId="0" fontId="0" fillId="0" borderId="64" xfId="0" applyFont="1" applyBorder="1" applyAlignment="1"/>
    <xf numFmtId="0" fontId="0" fillId="0" borderId="63" xfId="0" applyBorder="1" applyAlignment="1">
      <alignment horizontal="left"/>
    </xf>
    <xf numFmtId="0" fontId="0" fillId="0" borderId="64" xfId="0" applyBorder="1" applyAlignment="1"/>
    <xf numFmtId="0" fontId="0" fillId="0" borderId="64" xfId="0" applyBorder="1" applyAlignment="1">
      <alignment horizontal="center"/>
    </xf>
    <xf numFmtId="0" fontId="0" fillId="0" borderId="64" xfId="0" applyBorder="1"/>
    <xf numFmtId="1" fontId="0" fillId="0" borderId="64" xfId="0" applyNumberFormat="1" applyBorder="1"/>
    <xf numFmtId="1" fontId="0" fillId="0" borderId="64" xfId="0" applyNumberFormat="1" applyBorder="1" applyAlignment="1">
      <alignment horizontal="right" vertical="center"/>
    </xf>
    <xf numFmtId="0" fontId="0" fillId="0" borderId="64" xfId="0" applyBorder="1" applyAlignment="1">
      <alignment horizontal="center" vertical="center"/>
    </xf>
    <xf numFmtId="164" fontId="0" fillId="0" borderId="64" xfId="0" applyNumberFormat="1" applyBorder="1" applyAlignment="1"/>
    <xf numFmtId="2" fontId="0" fillId="0" borderId="64" xfId="0" applyNumberFormat="1" applyBorder="1"/>
    <xf numFmtId="165" fontId="0" fillId="0" borderId="64" xfId="0" applyNumberFormat="1" applyBorder="1"/>
    <xf numFmtId="165" fontId="0" fillId="0" borderId="64" xfId="0" applyNumberFormat="1" applyBorder="1" applyAlignment="1">
      <alignment horizontal="center" vertical="center"/>
    </xf>
    <xf numFmtId="0" fontId="0" fillId="0" borderId="65" xfId="0" applyBorder="1"/>
    <xf numFmtId="0" fontId="0" fillId="0" borderId="27" xfId="0" applyFont="1" applyBorder="1" applyAlignment="1"/>
    <xf numFmtId="0" fontId="0" fillId="0" borderId="27" xfId="0" applyBorder="1" applyAlignment="1"/>
    <xf numFmtId="1" fontId="0" fillId="0" borderId="55" xfId="0" applyNumberFormat="1" applyFont="1" applyBorder="1" applyAlignment="1">
      <alignment horizontal="left" vertical="center"/>
    </xf>
    <xf numFmtId="0" fontId="0" fillId="0" borderId="55" xfId="0" applyFont="1" applyBorder="1" applyAlignment="1">
      <alignment horizontal="left"/>
    </xf>
    <xf numFmtId="2" fontId="0" fillId="0" borderId="55" xfId="0" applyNumberFormat="1" applyFont="1" applyBorder="1" applyAlignment="1">
      <alignment horizontal="left" vertical="center"/>
    </xf>
    <xf numFmtId="2" fontId="0" fillId="0" borderId="66" xfId="0" applyNumberFormat="1" applyFont="1" applyBorder="1" applyAlignment="1">
      <alignment horizontal="left" vertical="center"/>
    </xf>
    <xf numFmtId="0" fontId="0" fillId="0" borderId="67" xfId="0" applyFont="1" applyBorder="1" applyAlignment="1"/>
    <xf numFmtId="0" fontId="0" fillId="0" borderId="66" xfId="0" applyBorder="1" applyAlignment="1">
      <alignment horizontal="left"/>
    </xf>
    <xf numFmtId="0" fontId="0" fillId="0" borderId="67" xfId="0" applyBorder="1" applyAlignment="1"/>
    <xf numFmtId="0" fontId="0" fillId="0" borderId="67" xfId="0" applyBorder="1" applyAlignment="1">
      <alignment horizontal="center"/>
    </xf>
    <xf numFmtId="0" fontId="0" fillId="0" borderId="67" xfId="0" applyBorder="1"/>
    <xf numFmtId="1" fontId="0" fillId="0" borderId="67" xfId="0" applyNumberFormat="1" applyBorder="1"/>
    <xf numFmtId="1" fontId="0" fillId="0" borderId="67" xfId="0" applyNumberFormat="1" applyBorder="1" applyAlignment="1">
      <alignment horizontal="right" vertical="center"/>
    </xf>
    <xf numFmtId="0" fontId="0" fillId="0" borderId="67" xfId="0" applyBorder="1" applyAlignment="1">
      <alignment horizontal="center" vertical="center"/>
    </xf>
    <xf numFmtId="164" fontId="0" fillId="0" borderId="67" xfId="0" applyNumberFormat="1" applyBorder="1" applyAlignment="1"/>
    <xf numFmtId="2" fontId="0" fillId="0" borderId="67" xfId="0" applyNumberFormat="1" applyBorder="1"/>
    <xf numFmtId="165" fontId="0" fillId="0" borderId="67" xfId="0" applyNumberFormat="1" applyBorder="1"/>
    <xf numFmtId="165" fontId="0" fillId="0" borderId="67" xfId="0" applyNumberFormat="1" applyBorder="1" applyAlignment="1">
      <alignment horizontal="center" vertical="center"/>
    </xf>
    <xf numFmtId="0" fontId="0" fillId="0" borderId="68" xfId="0" applyBorder="1"/>
    <xf numFmtId="1" fontId="0" fillId="0" borderId="59" xfId="0" applyNumberFormat="1" applyFont="1" applyBorder="1" applyAlignment="1">
      <alignment horizontal="left" vertical="center"/>
    </xf>
    <xf numFmtId="0" fontId="0" fillId="0" borderId="57" xfId="0" applyFont="1" applyBorder="1" applyAlignment="1"/>
    <xf numFmtId="0" fontId="0" fillId="0" borderId="59" xfId="0" applyBorder="1" applyAlignment="1">
      <alignment horizontal="left"/>
    </xf>
    <xf numFmtId="0" fontId="0" fillId="0" borderId="57" xfId="0" applyBorder="1" applyAlignment="1"/>
    <xf numFmtId="0" fontId="0" fillId="0" borderId="57" xfId="0" applyBorder="1" applyAlignment="1">
      <alignment horizontal="center"/>
    </xf>
    <xf numFmtId="1" fontId="0" fillId="0" borderId="57" xfId="0" applyNumberFormat="1" applyBorder="1" applyAlignment="1">
      <alignment horizontal="right" vertical="center"/>
    </xf>
    <xf numFmtId="0" fontId="0" fillId="0" borderId="57" xfId="0" applyBorder="1" applyAlignment="1">
      <alignment horizontal="center" vertical="center"/>
    </xf>
    <xf numFmtId="164" fontId="0" fillId="0" borderId="57" xfId="0" applyNumberFormat="1" applyBorder="1" applyAlignment="1"/>
    <xf numFmtId="165" fontId="0" fillId="0" borderId="57" xfId="0" applyNumberFormat="1" applyBorder="1"/>
    <xf numFmtId="165" fontId="0" fillId="0" borderId="57" xfId="0" applyNumberFormat="1" applyBorder="1" applyAlignment="1">
      <alignment horizontal="center" vertical="center"/>
    </xf>
    <xf numFmtId="0" fontId="0" fillId="0" borderId="58" xfId="0" applyBorder="1"/>
    <xf numFmtId="1" fontId="0" fillId="0" borderId="63" xfId="0" applyNumberFormat="1" applyFont="1" applyBorder="1" applyAlignment="1">
      <alignment horizontal="left" vertical="center"/>
    </xf>
    <xf numFmtId="0" fontId="7" fillId="0" borderId="0" xfId="0" applyFont="1" applyAlignment="1">
      <alignment horizontal="center"/>
    </xf>
    <xf numFmtId="49" fontId="7" fillId="0" borderId="0" xfId="0" applyNumberFormat="1" applyFont="1"/>
    <xf numFmtId="1" fontId="7" fillId="0" borderId="0" xfId="0" applyNumberFormat="1" applyFont="1"/>
    <xf numFmtId="1" fontId="7" fillId="0" borderId="0" xfId="0" applyNumberFormat="1" applyFont="1" applyAlignment="1">
      <alignment horizontal="center" vertical="center"/>
    </xf>
    <xf numFmtId="0" fontId="7" fillId="0" borderId="0" xfId="0" applyFont="1" applyAlignment="1">
      <alignment horizontal="left"/>
    </xf>
    <xf numFmtId="2" fontId="5" fillId="0" borderId="0" xfId="0" applyNumberFormat="1" applyFont="1"/>
    <xf numFmtId="49" fontId="0" fillId="0" borderId="0" xfId="0" applyNumberFormat="1" applyBorder="1"/>
    <xf numFmtId="0" fontId="0" fillId="0" borderId="0" xfId="0" applyFont="1" applyBorder="1" applyAlignment="1">
      <alignment horizontal="left"/>
    </xf>
    <xf numFmtId="0" fontId="0" fillId="0" borderId="61" xfId="0" applyFont="1" applyBorder="1" applyAlignment="1"/>
    <xf numFmtId="0" fontId="0" fillId="0" borderId="61" xfId="0" applyBorder="1" applyAlignme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1" Type="http://schemas.openxmlformats.org/officeDocument/2006/relationships/hyperlink" Target="http://homepages.thm.de/~hg53/eco32" TargetMode="External"/><Relationship Id="rId170" Type="http://schemas.openxmlformats.org/officeDocument/2006/relationships/hyperlink" Target="https://opencores.org/project,xulalx25soc" TargetMode="External"/><Relationship Id="rId268" Type="http://schemas.openxmlformats.org/officeDocument/2006/relationships/hyperlink" Target="https://github.com/sinclairrf/SSBCC" TargetMode="External"/><Relationship Id="rId475" Type="http://schemas.openxmlformats.org/officeDocument/2006/relationships/hyperlink" Target="https://git.morgothdisk.com/MorgothCreator/VHDL-UTIL-IP/tree/master/xmega_core" TargetMode="External"/><Relationship Id="rId682" Type="http://schemas.openxmlformats.org/officeDocument/2006/relationships/hyperlink" Target="https://github.com/robfinch/Cores/tree/master/FT64" TargetMode="External"/><Relationship Id="rId128" Type="http://schemas.openxmlformats.org/officeDocument/2006/relationships/hyperlink" Target="https://opencores.org/project,natalius_8bit_risc" TargetMode="External"/><Relationship Id="rId335" Type="http://schemas.openxmlformats.org/officeDocument/2006/relationships/hyperlink" Target="https://opencores.org/project,uos_processor" TargetMode="External"/><Relationship Id="rId542" Type="http://schemas.openxmlformats.org/officeDocument/2006/relationships/hyperlink" Target="https://github.com/jamesbowman/j1" TargetMode="External"/><Relationship Id="rId987" Type="http://schemas.openxmlformats.org/officeDocument/2006/relationships/hyperlink" Target="https://github.com/suyashmahar/RISC-processor" TargetMode="External"/><Relationship Id="rId1172" Type="http://schemas.openxmlformats.org/officeDocument/2006/relationships/hyperlink" Target="https://eater.net/8bit/" TargetMode="External"/><Relationship Id="rId402" Type="http://schemas.openxmlformats.org/officeDocument/2006/relationships/hyperlink" Target="http://www.cs.hiroshima-u.ac.jp/~nakano/wiki/wiki.cgi?page=%B9%E2%C2%AE%C8%C7TINYCPU" TargetMode="External"/><Relationship Id="rId847" Type="http://schemas.openxmlformats.org/officeDocument/2006/relationships/hyperlink" Target="https://poets-project.org/about/" TargetMode="External"/><Relationship Id="rId1032" Type="http://schemas.openxmlformats.org/officeDocument/2006/relationships/hyperlink" Target="https://github.com/dillonhuff/TinyCPU" TargetMode="External"/><Relationship Id="rId707" Type="http://schemas.openxmlformats.org/officeDocument/2006/relationships/hyperlink" Target="https://github.com/lisper/cpus-pdp11" TargetMode="External"/><Relationship Id="rId914" Type="http://schemas.openxmlformats.org/officeDocument/2006/relationships/hyperlink" Target="https://www.lowrisc.org/blog/2019/06/an-update-on-ibex-our-microcontroller-class-cpu-core/" TargetMode="External"/><Relationship Id="rId1337" Type="http://schemas.openxmlformats.org/officeDocument/2006/relationships/hyperlink" Target="https://booksite.elsevier.com/9780128000564/" TargetMode="External"/><Relationship Id="rId43" Type="http://schemas.openxmlformats.org/officeDocument/2006/relationships/hyperlink" Target="http://www.microcorelabs.com/mcl65.html" TargetMode="External"/><Relationship Id="rId192" Type="http://schemas.openxmlformats.org/officeDocument/2006/relationships/hyperlink" Target="https://github.com/RISCV-on-Microsemi-FPGA/M2GL025-Creative-Board" TargetMode="External"/><Relationship Id="rId497" Type="http://schemas.openxmlformats.org/officeDocument/2006/relationships/hyperlink" Target="https://github.com/robfinch/Cores" TargetMode="External"/><Relationship Id="rId357" Type="http://schemas.openxmlformats.org/officeDocument/2006/relationships/hyperlink" Target="https://opencores.org/project,system6801" TargetMode="External"/><Relationship Id="rId1194" Type="http://schemas.openxmlformats.org/officeDocument/2006/relationships/hyperlink" Target="https://github.com/lliont/Lion16" TargetMode="External"/><Relationship Id="rId217" Type="http://schemas.openxmlformats.org/officeDocument/2006/relationships/hyperlink" Target="http://www.sandpipers.com/cpuclass1.html" TargetMode="External"/><Relationship Id="rId564" Type="http://schemas.openxmlformats.org/officeDocument/2006/relationships/hyperlink" Target="http://www.archfisc.com/" TargetMode="External"/><Relationship Id="rId771" Type="http://schemas.openxmlformats.org/officeDocument/2006/relationships/hyperlink" Target="https://github.com/revaldinho/opc" TargetMode="External"/><Relationship Id="rId869" Type="http://schemas.openxmlformats.org/officeDocument/2006/relationships/hyperlink" Target="https://opencores.org/projects/softavrcore" TargetMode="External"/><Relationship Id="rId424" Type="http://schemas.openxmlformats.org/officeDocument/2006/relationships/hyperlink" Target="https://opencores.org/project,cpugen" TargetMode="External"/><Relationship Id="rId631" Type="http://schemas.openxmlformats.org/officeDocument/2006/relationships/hyperlink" Target="https://www.quora.com/What-is-the-simple-way-to-design-a-microprocessor" TargetMode="External"/><Relationship Id="rId729" Type="http://schemas.openxmlformats.org/officeDocument/2006/relationships/hyperlink" Target="https://opencores.org/project,amber" TargetMode="External"/><Relationship Id="rId1054" Type="http://schemas.openxmlformats.org/officeDocument/2006/relationships/hyperlink" Target="https://github.com/douggilliland/IOP16" TargetMode="External"/><Relationship Id="rId1261" Type="http://schemas.openxmlformats.org/officeDocument/2006/relationships/hyperlink" Target="https://github.com/zslwyuan/Basic-SIMD-Processor-Verilog-Tutorial" TargetMode="External"/><Relationship Id="rId1359" Type="http://schemas.openxmlformats.org/officeDocument/2006/relationships/hyperlink" Target="https://github.com/robfinch/Thor" TargetMode="External"/><Relationship Id="rId936" Type="http://schemas.openxmlformats.org/officeDocument/2006/relationships/hyperlink" Target="https://shop.trenz-electronic.de/en/TE0262-00B-GODIL50-XC3S500E-DIL-FPGA-module-2-x-50-pin-IDC" TargetMode="External"/><Relationship Id="rId1121" Type="http://schemas.openxmlformats.org/officeDocument/2006/relationships/hyperlink" Target="https://hackaday.com/2021/09/26/fpga-retrocomputer-return-to-moncky/" TargetMode="External"/><Relationship Id="rId1219" Type="http://schemas.openxmlformats.org/officeDocument/2006/relationships/hyperlink" Target="https://github.com/txstate-pcarch-blue/CPU" TargetMode="External"/><Relationship Id="rId65" Type="http://schemas.openxmlformats.org/officeDocument/2006/relationships/hyperlink" Target="https://opencores.org/project,mcu8" TargetMode="External"/><Relationship Id="rId281" Type="http://schemas.openxmlformats.org/officeDocument/2006/relationships/hyperlink" Target="https://opencores.org/project,avr8" TargetMode="External"/><Relationship Id="rId141" Type="http://schemas.openxmlformats.org/officeDocument/2006/relationships/hyperlink" Target="http://techdocs.altium.com/display/FPGA/TSK51x+MCU" TargetMode="External"/><Relationship Id="rId379" Type="http://schemas.openxmlformats.org/officeDocument/2006/relationships/hyperlink" Target="https://developer.arm.com/products/processors/cortex-a/cortex-a53" TargetMode="External"/><Relationship Id="rId586" Type="http://schemas.openxmlformats.org/officeDocument/2006/relationships/hyperlink" Target="https://github.com/alfikpl/aoOCS" TargetMode="External"/><Relationship Id="rId793" Type="http://schemas.openxmlformats.org/officeDocument/2006/relationships/hyperlink" Target="https://github.com/Domipheus/TPU" TargetMode="External"/><Relationship Id="rId7" Type="http://schemas.openxmlformats.org/officeDocument/2006/relationships/hyperlink" Target="http://www.ip-arch.jp/index.html" TargetMode="External"/><Relationship Id="rId239" Type="http://schemas.openxmlformats.org/officeDocument/2006/relationships/hyperlink" Target="https://en.wikipedia.org/wiki/LC-3" TargetMode="External"/><Relationship Id="rId446" Type="http://schemas.openxmlformats.org/officeDocument/2006/relationships/hyperlink" Target="https://strijar.livejournal.com/598337.html" TargetMode="External"/><Relationship Id="rId653" Type="http://schemas.openxmlformats.org/officeDocument/2006/relationships/hyperlink" Target="https://github.com/dagvadorj/ulach-tarhi" TargetMode="External"/><Relationship Id="rId1076" Type="http://schemas.openxmlformats.org/officeDocument/2006/relationships/hyperlink" Target="https://riscv.org/2018contest/" TargetMode="External"/><Relationship Id="rId1283" Type="http://schemas.openxmlformats.org/officeDocument/2006/relationships/hyperlink" Target="https://github.com/elliot-haonan/RISC-V_CPU_in_Veirilog" TargetMode="External"/><Relationship Id="rId306" Type="http://schemas.openxmlformats.org/officeDocument/2006/relationships/hyperlink" Target="https://opencores.org/project,riscompatible" TargetMode="External"/><Relationship Id="rId860" Type="http://schemas.openxmlformats.org/officeDocument/2006/relationships/hyperlink" Target="https://github.com/darklife/darkriscv" TargetMode="External"/><Relationship Id="rId958" Type="http://schemas.openxmlformats.org/officeDocument/2006/relationships/hyperlink" Target="https://www.nand2tetris.org/" TargetMode="External"/><Relationship Id="rId1143" Type="http://schemas.openxmlformats.org/officeDocument/2006/relationships/hyperlink" Target="https://github.com/jaywonchung/Verilog-Harvard-CPU" TargetMode="External"/><Relationship Id="rId87" Type="http://schemas.openxmlformats.org/officeDocument/2006/relationships/hyperlink" Target="https://opencores.org/project,diogenes" TargetMode="External"/><Relationship Id="rId513" Type="http://schemas.openxmlformats.org/officeDocument/2006/relationships/hyperlink" Target="https://github.com/BigEd/verilog-6502" TargetMode="External"/><Relationship Id="rId720" Type="http://schemas.openxmlformats.org/officeDocument/2006/relationships/hyperlink" Target="https://www.bitsnbites.eu/" TargetMode="External"/><Relationship Id="rId818" Type="http://schemas.openxmlformats.org/officeDocument/2006/relationships/hyperlink" Target="https://github.com/bandvig/or1k_marocchino" TargetMode="External"/><Relationship Id="rId1350" Type="http://schemas.openxmlformats.org/officeDocument/2006/relationships/hyperlink" Target="https://github.com/RyuKojiro/v6502" TargetMode="External"/><Relationship Id="rId1003" Type="http://schemas.openxmlformats.org/officeDocument/2006/relationships/hyperlink" Target="https://github.com/GramThanos/CPU-on-Vivado-HLS" TargetMode="External"/><Relationship Id="rId1210" Type="http://schemas.openxmlformats.org/officeDocument/2006/relationships/hyperlink" Target="https://github.com/dominiksalvet/pcycle" TargetMode="External"/><Relationship Id="rId1308" Type="http://schemas.openxmlformats.org/officeDocument/2006/relationships/hyperlink" Target="https://github.com/openhwgroup/cva6" TargetMode="External"/><Relationship Id="rId14" Type="http://schemas.openxmlformats.org/officeDocument/2006/relationships/hyperlink" Target="https://github.com/joksan/JPU16" TargetMode="External"/><Relationship Id="rId163" Type="http://schemas.openxmlformats.org/officeDocument/2006/relationships/hyperlink" Target="http://members.optushome.com.au/jekent/Micro16/index.html" TargetMode="External"/><Relationship Id="rId370" Type="http://schemas.openxmlformats.org/officeDocument/2006/relationships/hyperlink" Target="https://github.com/freecores/instruction_list_pipelined_processor_with_peripherals" TargetMode="External"/><Relationship Id="rId230" Type="http://schemas.openxmlformats.org/officeDocument/2006/relationships/hyperlink" Target="http://anycpu.org/forum/viewtopic.php?f=15&amp;t=254" TargetMode="External"/><Relationship Id="rId468" Type="http://schemas.openxmlformats.org/officeDocument/2006/relationships/hyperlink" Target="https://github.com/atgreen/moxie-cores" TargetMode="External"/><Relationship Id="rId675" Type="http://schemas.openxmlformats.org/officeDocument/2006/relationships/hyperlink" Target="https://github.com/milanvidakovic/FPGAComputer" TargetMode="External"/><Relationship Id="rId882" Type="http://schemas.openxmlformats.org/officeDocument/2006/relationships/hyperlink" Target="http://www.entner-electronics.com/en/eric5.html" TargetMode="External"/><Relationship Id="rId1098" Type="http://schemas.openxmlformats.org/officeDocument/2006/relationships/hyperlink" Target="https://www.cnx-software.com/2021/10/20/alibaba-open-source-risc-v-cores-xuantie-e902-e906-c906-and-c910/" TargetMode="External"/><Relationship Id="rId328" Type="http://schemas.openxmlformats.org/officeDocument/2006/relationships/hyperlink" Target="https://opencores.org/project,tisc" TargetMode="External"/><Relationship Id="rId535" Type="http://schemas.openxmlformats.org/officeDocument/2006/relationships/hyperlink" Target="https://github.com/whiteTigr" TargetMode="External"/><Relationship Id="rId742" Type="http://schemas.openxmlformats.org/officeDocument/2006/relationships/hyperlink" Target="https://github.com/micro-FPGA/engine-V" TargetMode="External"/><Relationship Id="rId1165" Type="http://schemas.openxmlformats.org/officeDocument/2006/relationships/hyperlink" Target="https://github.com/philzook58/nand2coq" TargetMode="External"/><Relationship Id="rId1372" Type="http://schemas.openxmlformats.org/officeDocument/2006/relationships/hyperlink" Target="https://github.com/almazarrafael/HACK-CPU-VHDL" TargetMode="External"/><Relationship Id="rId602" Type="http://schemas.openxmlformats.org/officeDocument/2006/relationships/hyperlink" Target="https://opencores.org/project,odess_multicore_project" TargetMode="External"/><Relationship Id="rId1025" Type="http://schemas.openxmlformats.org/officeDocument/2006/relationships/hyperlink" Target="https://github.com/techcentaur/CPU-ARM" TargetMode="External"/><Relationship Id="rId1232" Type="http://schemas.openxmlformats.org/officeDocument/2006/relationships/hyperlink" Target="https://www.bigmessowires.com/nibbler/" TargetMode="External"/><Relationship Id="rId907" Type="http://schemas.openxmlformats.org/officeDocument/2006/relationships/hyperlink" Target="https://github.com/bluespec/Flute" TargetMode="External"/><Relationship Id="rId36" Type="http://schemas.openxmlformats.org/officeDocument/2006/relationships/hyperlink" Target="http://www.nxlab.fer.hr/fpgarduino/" TargetMode="External"/><Relationship Id="rId185" Type="http://schemas.openxmlformats.org/officeDocument/2006/relationships/hyperlink" Target="http://syntacore.com/" TargetMode="External"/><Relationship Id="rId392" Type="http://schemas.openxmlformats.org/officeDocument/2006/relationships/hyperlink" Target="https://github.com/tommythorn/yari" TargetMode="External"/><Relationship Id="rId697" Type="http://schemas.openxmlformats.org/officeDocument/2006/relationships/hyperlink" Target="https://github.com/Arlet/verilog-6502" TargetMode="External"/><Relationship Id="rId252" Type="http://schemas.openxmlformats.org/officeDocument/2006/relationships/hyperlink" Target="https://pycpu.wordpress.com/" TargetMode="External"/><Relationship Id="rId1187" Type="http://schemas.openxmlformats.org/officeDocument/2006/relationships/hyperlink" Target="https://github.com/forthy42/b16-small" TargetMode="External"/><Relationship Id="rId112" Type="http://schemas.openxmlformats.org/officeDocument/2006/relationships/hyperlink" Target="https://opencores.org/project,mcpu" TargetMode="External"/><Relationship Id="rId557" Type="http://schemas.openxmlformats.org/officeDocument/2006/relationships/hyperlink" Target="https://openrisc.io/" TargetMode="External"/><Relationship Id="rId764" Type="http://schemas.openxmlformats.org/officeDocument/2006/relationships/hyperlink" Target="https://github.com/wfjm/w11" TargetMode="External"/><Relationship Id="rId971" Type="http://schemas.openxmlformats.org/officeDocument/2006/relationships/hyperlink" Target="https://github.com/dominiksalvet/limen-alpha" TargetMode="External"/><Relationship Id="rId417" Type="http://schemas.openxmlformats.org/officeDocument/2006/relationships/hyperlink" Target="http://web.archive.org/web/20060707045943/http:/tinyboot.com/cd16/index.htm" TargetMode="External"/><Relationship Id="rId624" Type="http://schemas.openxmlformats.org/officeDocument/2006/relationships/hyperlink" Target="https://github.com/cr88192/bgbtech_bjx1core" TargetMode="External"/><Relationship Id="rId831" Type="http://schemas.openxmlformats.org/officeDocument/2006/relationships/hyperlink" Target="https://hackaday.io/project/169486-fpga-cosmac-elf" TargetMode="External"/><Relationship Id="rId1047" Type="http://schemas.openxmlformats.org/officeDocument/2006/relationships/hyperlink" Target="https://hackaday.io/project/180199-8-bit-computer-front-panel" TargetMode="External"/><Relationship Id="rId1254" Type="http://schemas.openxmlformats.org/officeDocument/2006/relationships/hyperlink" Target="https://github.com/EngineersBox/CBox16-Processor" TargetMode="External"/><Relationship Id="rId929" Type="http://schemas.openxmlformats.org/officeDocument/2006/relationships/hyperlink" Target="http://www.ultratechnology.com/f21cpu.html" TargetMode="External"/><Relationship Id="rId1114" Type="http://schemas.openxmlformats.org/officeDocument/2006/relationships/hyperlink" Target="https://github.com/risclite/ARM9-compatible-soft-CPU-core" TargetMode="External"/><Relationship Id="rId1321" Type="http://schemas.openxmlformats.org/officeDocument/2006/relationships/hyperlink" Target="https://github.com/Mazamars312/Analogue_Pocket_Neogeo_Overdrive" TargetMode="External"/><Relationship Id="rId58" Type="http://schemas.openxmlformats.org/officeDocument/2006/relationships/hyperlink" Target="https://opencores.org/project,z80soc" TargetMode="External"/><Relationship Id="rId274" Type="http://schemas.openxmlformats.org/officeDocument/2006/relationships/hyperlink" Target="http://minnie.tuhs.org/Programs/UcodeCPU/" TargetMode="External"/><Relationship Id="rId481" Type="http://schemas.openxmlformats.org/officeDocument/2006/relationships/hyperlink" Target="https://github.com/lcbcFoo/ReonV" TargetMode="External"/><Relationship Id="rId134" Type="http://schemas.openxmlformats.org/officeDocument/2006/relationships/hyperlink" Target="https://opencores.org/project,neo430" TargetMode="External"/><Relationship Id="rId579" Type="http://schemas.openxmlformats.org/officeDocument/2006/relationships/hyperlink" Target="http://zipcpu.com/zipcpu/2018/01/01/zipcpu-isa.html" TargetMode="External"/><Relationship Id="rId786" Type="http://schemas.openxmlformats.org/officeDocument/2006/relationships/hyperlink" Target="https://github.com/takagi/cpu" TargetMode="External"/><Relationship Id="rId993" Type="http://schemas.openxmlformats.org/officeDocument/2006/relationships/hyperlink" Target="https://github.com/hoglet67/ElectronFpga" TargetMode="External"/><Relationship Id="rId341" Type="http://schemas.openxmlformats.org/officeDocument/2006/relationships/hyperlink" Target="https://opencores.org/project,z3" TargetMode="External"/><Relationship Id="rId439" Type="http://schemas.openxmlformats.org/officeDocument/2006/relationships/hyperlink" Target="https://github.com/e8johan/jamcpu" TargetMode="External"/><Relationship Id="rId646" Type="http://schemas.openxmlformats.org/officeDocument/2006/relationships/hyperlink" Target="https://en.wikipedia.org/wiki/Brainfuck" TargetMode="External"/><Relationship Id="rId1069" Type="http://schemas.openxmlformats.org/officeDocument/2006/relationships/hyperlink" Target="https://github.com/forthy42/b16" TargetMode="External"/><Relationship Id="rId1276" Type="http://schemas.openxmlformats.org/officeDocument/2006/relationships/hyperlink" Target="https://github.com/AminAliari/mano-computer" TargetMode="External"/><Relationship Id="rId201" Type="http://schemas.openxmlformats.org/officeDocument/2006/relationships/hyperlink" Target="https://opencores.org/project,eco32" TargetMode="External"/><Relationship Id="rId506" Type="http://schemas.openxmlformats.org/officeDocument/2006/relationships/hyperlink" Target="http://www.embecosm.com/appnotes/ean13/ean13.html" TargetMode="External"/><Relationship Id="rId853" Type="http://schemas.openxmlformats.org/officeDocument/2006/relationships/hyperlink" Target="https://github.com/1801BM1/vm80a" TargetMode="External"/><Relationship Id="rId1136" Type="http://schemas.openxmlformats.org/officeDocument/2006/relationships/hyperlink" Target="https://github.com/bradleyeckert/chad" TargetMode="External"/><Relationship Id="rId713" Type="http://schemas.openxmlformats.org/officeDocument/2006/relationships/hyperlink" Target="http://www.arctic.umn.edu/designing-digital-computer-systems-verilog" TargetMode="External"/><Relationship Id="rId920" Type="http://schemas.openxmlformats.org/officeDocument/2006/relationships/hyperlink" Target="https://hackaday.io/project/174049-ice-cpu-mk-ii" TargetMode="External"/><Relationship Id="rId1343" Type="http://schemas.openxmlformats.org/officeDocument/2006/relationships/hyperlink" Target="https://github.com/cliffordwolf/picorv32" TargetMode="External"/><Relationship Id="rId1203" Type="http://schemas.openxmlformats.org/officeDocument/2006/relationships/hyperlink" Target="https://groups.google.com/g/comp.arch/c/axZaSDyUwOs" TargetMode="External"/><Relationship Id="rId296" Type="http://schemas.openxmlformats.org/officeDocument/2006/relationships/hyperlink" Target="http://fpgacpu.ca/octavo/" TargetMode="External"/><Relationship Id="rId156" Type="http://schemas.openxmlformats.org/officeDocument/2006/relationships/hyperlink" Target="https://hackaday.com/2016/03/25/kestrel-computer-project/" TargetMode="External"/><Relationship Id="rId363" Type="http://schemas.openxmlformats.org/officeDocument/2006/relationships/hyperlink" Target="https://m-labs.hk/" TargetMode="External"/><Relationship Id="rId570" Type="http://schemas.openxmlformats.org/officeDocument/2006/relationships/hyperlink" Target="https://github.com/SI-RISCV/e200_opensource" TargetMode="External"/><Relationship Id="rId223" Type="http://schemas.openxmlformats.org/officeDocument/2006/relationships/hyperlink" Target="http://members.optushome.com.au/jekent/" TargetMode="External"/><Relationship Id="rId430" Type="http://schemas.openxmlformats.org/officeDocument/2006/relationships/hyperlink" Target="https://github.com/zhemao/ez8" TargetMode="External"/><Relationship Id="rId668" Type="http://schemas.openxmlformats.org/officeDocument/2006/relationships/hyperlink" Target="https://www.youtube.com/watch?v=U5Ddxelm4Rs&amp;list=PLBLq8cUm43ZC0nk92B0tdZkYKdp7eKxoZ" TargetMode="External"/><Relationship Id="rId875" Type="http://schemas.openxmlformats.org/officeDocument/2006/relationships/hyperlink" Target="https://github.com/stnolting/neorv32" TargetMode="External"/><Relationship Id="rId1060" Type="http://schemas.openxmlformats.org/officeDocument/2006/relationships/hyperlink" Target="https://github.com/Forth-Generation/microForth" TargetMode="External"/><Relationship Id="rId1298" Type="http://schemas.openxmlformats.org/officeDocument/2006/relationships/hyperlink" Target="https://github.com/monsonite/Simple-TTL-CPU" TargetMode="External"/><Relationship Id="rId528" Type="http://schemas.openxmlformats.org/officeDocument/2006/relationships/hyperlink" Target="http://www.ece.ualberta.ca/~elliott/ee552/studentAppNotes/1998_w/8bitprocessor/" TargetMode="External"/><Relationship Id="rId735" Type="http://schemas.openxmlformats.org/officeDocument/2006/relationships/hyperlink" Target="http://embeddedsystems.io/ahmes-a-simple-8-bit-cpu-in-vhdl/" TargetMode="External"/><Relationship Id="rId942" Type="http://schemas.openxmlformats.org/officeDocument/2006/relationships/hyperlink" Target="https://github.com/hushon/Tiny-RISCV-CPU" TargetMode="External"/><Relationship Id="rId1158" Type="http://schemas.openxmlformats.org/officeDocument/2006/relationships/hyperlink" Target="http://www.clifford.at/bfcpu/bfcpu.html" TargetMode="External"/><Relationship Id="rId1365" Type="http://schemas.openxmlformats.org/officeDocument/2006/relationships/hyperlink" Target="https://sourceforge.net/projects/mecrisp/files/" TargetMode="External"/><Relationship Id="rId1018" Type="http://schemas.openxmlformats.org/officeDocument/2006/relationships/hyperlink" Target="https://ashet.computer/docs/isa.htm" TargetMode="External"/><Relationship Id="rId1225" Type="http://schemas.openxmlformats.org/officeDocument/2006/relationships/hyperlink" Target="https://github.com/acarcher/risc" TargetMode="External"/><Relationship Id="rId71" Type="http://schemas.openxmlformats.org/officeDocument/2006/relationships/hyperlink" Target="https://opencores.org/project,amber" TargetMode="External"/><Relationship Id="rId802" Type="http://schemas.openxmlformats.org/officeDocument/2006/relationships/hyperlink" Target="https://www.mike-stirling.com/retro-fpga/bbc-micro-on-an-fpga/" TargetMode="External"/><Relationship Id="rId29" Type="http://schemas.openxmlformats.org/officeDocument/2006/relationships/hyperlink" Target="http://www.youtube.com/channel/UCNbm8Bah54cwhedmCRWyXMA/videos" TargetMode="External"/><Relationship Id="rId178" Type="http://schemas.openxmlformats.org/officeDocument/2006/relationships/hyperlink" Target="https://github.com/freechipsproject/rocket-chip" TargetMode="External"/><Relationship Id="rId385" Type="http://schemas.openxmlformats.org/officeDocument/2006/relationships/hyperlink" Target="https://en.wikipedia.org/wiki/ARM_Cortex-M" TargetMode="External"/><Relationship Id="rId592" Type="http://schemas.openxmlformats.org/officeDocument/2006/relationships/hyperlink" Target="https://github.com/atgreen/moxie-cores" TargetMode="External"/><Relationship Id="rId245" Type="http://schemas.openxmlformats.org/officeDocument/2006/relationships/hyperlink" Target="http://ce.sharif.edu/~m_amiri/project/niloofar1/index.htm" TargetMode="External"/><Relationship Id="rId452" Type="http://schemas.openxmlformats.org/officeDocument/2006/relationships/hyperlink" Target="http://www.microcore.org/%20nolonger%20works" TargetMode="External"/><Relationship Id="rId897" Type="http://schemas.openxmlformats.org/officeDocument/2006/relationships/hyperlink" Target="https://opencores.org/project,an-fpga-implementation-of-low-latency-noc-based-mpsoc" TargetMode="External"/><Relationship Id="rId1082" Type="http://schemas.openxmlformats.org/officeDocument/2006/relationships/hyperlink" Target="https://github.com/yehzhang/x9" TargetMode="External"/><Relationship Id="rId105" Type="http://schemas.openxmlformats.org/officeDocument/2006/relationships/hyperlink" Target="https://opencores.org/project,leros" TargetMode="External"/><Relationship Id="rId312" Type="http://schemas.openxmlformats.org/officeDocument/2006/relationships/hyperlink" Target="https://github.com/robfinch/Cores" TargetMode="External"/><Relationship Id="rId757" Type="http://schemas.openxmlformats.org/officeDocument/2006/relationships/hyperlink" Target="http://searle.hostei.com/grant/Multicomp/index.html" TargetMode="External"/><Relationship Id="rId964" Type="http://schemas.openxmlformats.org/officeDocument/2006/relationships/hyperlink" Target="https://blog.classycode.com/implementing-a-cpu-in-vhdl-part-1-6afd4c1ed491" TargetMode="External"/><Relationship Id="rId93" Type="http://schemas.openxmlformats.org/officeDocument/2006/relationships/hyperlink" Target="https://opencores.org/project,hicovec" TargetMode="External"/><Relationship Id="rId617" Type="http://schemas.openxmlformats.org/officeDocument/2006/relationships/hyperlink" Target="https://github.com/skristiansson/eco32f" TargetMode="External"/><Relationship Id="rId824" Type="http://schemas.openxmlformats.org/officeDocument/2006/relationships/hyperlink" Target="https://openpowerfoundation.org/" TargetMode="External"/><Relationship Id="rId1247" Type="http://schemas.openxmlformats.org/officeDocument/2006/relationships/hyperlink" Target="https://github.com/alfikpl/ao486" TargetMode="External"/><Relationship Id="rId1107" Type="http://schemas.openxmlformats.org/officeDocument/2006/relationships/hyperlink" Target="https://grantwilk.com/portfolio/armv4-microarchitecture/" TargetMode="External"/><Relationship Id="rId1314" Type="http://schemas.openxmlformats.org/officeDocument/2006/relationships/hyperlink" Target="https://hackaday.io/project/188614-iskra-emz1001a-a-virtual-resurrection" TargetMode="External"/><Relationship Id="rId20" Type="http://schemas.openxmlformats.org/officeDocument/2006/relationships/hyperlink" Target="https://github.com/tommythorn/yarvi" TargetMode="External"/><Relationship Id="rId267" Type="http://schemas.openxmlformats.org/officeDocument/2006/relationships/hyperlink" Target="https://opencores.org/project,ssbcc" TargetMode="External"/><Relationship Id="rId474" Type="http://schemas.openxmlformats.org/officeDocument/2006/relationships/hyperlink" Target="https://opencores.org/project,attiny_atmega_xmega_core" TargetMode="External"/><Relationship Id="rId127" Type="http://schemas.openxmlformats.org/officeDocument/2006/relationships/hyperlink" Target="https://opencores.org/project,nanoblaze" TargetMode="External"/><Relationship Id="rId681" Type="http://schemas.openxmlformats.org/officeDocument/2006/relationships/hyperlink" Target="https://opencores.org/project,sweet32_cpu" TargetMode="External"/><Relationship Id="rId779" Type="http://schemas.openxmlformats.org/officeDocument/2006/relationships/hyperlink" Target="https://github.com/revaldinho/opc" TargetMode="External"/><Relationship Id="rId986" Type="http://schemas.openxmlformats.org/officeDocument/2006/relationships/hyperlink" Target="https://github.com/rafaeltoyo/vhdl-msp430" TargetMode="External"/><Relationship Id="rId334" Type="http://schemas.openxmlformats.org/officeDocument/2006/relationships/hyperlink" Target="https://opencores.org/project,ucore" TargetMode="External"/><Relationship Id="rId541" Type="http://schemas.openxmlformats.org/officeDocument/2006/relationships/hyperlink" Target="http://www.fpga.world/_hdl/1/rassp.aticorp.org/vhdl/models/processor.html" TargetMode="External"/><Relationship Id="rId639" Type="http://schemas.openxmlformats.org/officeDocument/2006/relationships/hyperlink" Target="https://people.ece.cornell.edu/land/courses/ece5760/DE2/index.html" TargetMode="External"/><Relationship Id="rId1171" Type="http://schemas.openxmlformats.org/officeDocument/2006/relationships/hyperlink" Target="https://eater.net/8bit/" TargetMode="External"/><Relationship Id="rId1269" Type="http://schemas.openxmlformats.org/officeDocument/2006/relationships/hyperlink" Target="https://github.com/zpekic/Sys_180X" TargetMode="External"/><Relationship Id="rId401" Type="http://schemas.openxmlformats.org/officeDocument/2006/relationships/hyperlink" Target="https://cs.uwaterloo.ca/research/tr/1987/CS-87-36.pdf" TargetMode="External"/><Relationship Id="rId846" Type="http://schemas.openxmlformats.org/officeDocument/2006/relationships/hyperlink" Target="https://github.com/POETSII/tinsel" TargetMode="External"/><Relationship Id="rId1031" Type="http://schemas.openxmlformats.org/officeDocument/2006/relationships/hyperlink" Target="https://github.com/flaminggoat/j1vh" TargetMode="External"/><Relationship Id="rId1129" Type="http://schemas.openxmlformats.org/officeDocument/2006/relationships/hyperlink" Target="https://github.com/Wren6991/Hazard5" TargetMode="External"/><Relationship Id="rId706" Type="http://schemas.openxmlformats.org/officeDocument/2006/relationships/hyperlink" Target="https://dspace.mit.edu/handle/1721.1/5718" TargetMode="External"/><Relationship Id="rId913" Type="http://schemas.openxmlformats.org/officeDocument/2006/relationships/hyperlink" Target="https://github.com/openhwgroup/core-v-cores" TargetMode="External"/><Relationship Id="rId1336" Type="http://schemas.openxmlformats.org/officeDocument/2006/relationships/hyperlink" Target="http://booksite.elsevier.com/9780128000564/" TargetMode="External"/><Relationship Id="rId42" Type="http://schemas.openxmlformats.org/officeDocument/2006/relationships/hyperlink" Target="http://www.cs.ucr.edu/~vahid/sproj/lc2/" TargetMode="External"/><Relationship Id="rId191" Type="http://schemas.openxmlformats.org/officeDocument/2006/relationships/hyperlink" Target="https://www.microsemi.com/products/fpga-soc/mi-v-embedded-ecosystem/risc-v-cpu" TargetMode="External"/><Relationship Id="rId289" Type="http://schemas.openxmlformats.org/officeDocument/2006/relationships/hyperlink" Target="https://opencores.org/project,or1200_soc" TargetMode="External"/><Relationship Id="rId496" Type="http://schemas.openxmlformats.org/officeDocument/2006/relationships/hyperlink" Target="https://www.vttoth.com/CMS/projects/47-viktors-amazing-4-bit-processor" TargetMode="External"/><Relationship Id="rId149" Type="http://schemas.openxmlformats.org/officeDocument/2006/relationships/hyperlink" Target="https://github.com/Arlet/verilog-6502" TargetMode="External"/><Relationship Id="rId356" Type="http://schemas.openxmlformats.org/officeDocument/2006/relationships/hyperlink" Target="http://cfw.sourceforge.net/build_html/vhdl/index.htm" TargetMode="External"/><Relationship Id="rId563" Type="http://schemas.openxmlformats.org/officeDocument/2006/relationships/hyperlink" Target="https://github.com/FISC-Project/FISC-VHDL" TargetMode="External"/><Relationship Id="rId770" Type="http://schemas.openxmlformats.org/officeDocument/2006/relationships/hyperlink" Target="https://revaldinho.github.io/opc/" TargetMode="External"/><Relationship Id="rId1193" Type="http://schemas.openxmlformats.org/officeDocument/2006/relationships/hyperlink" Target="http://users.sch.gr/tliontakis/index.php/my-projects/13-vhdl-cpu" TargetMode="External"/><Relationship Id="rId216" Type="http://schemas.openxmlformats.org/officeDocument/2006/relationships/hyperlink" Target="http://www.sandpipers.com/cpuclass/files.html" TargetMode="External"/><Relationship Id="rId423" Type="http://schemas.openxmlformats.org/officeDocument/2006/relationships/hyperlink" Target="http://www.ultratechnology.com/p16vhdl.htm" TargetMode="External"/><Relationship Id="rId868" Type="http://schemas.openxmlformats.org/officeDocument/2006/relationships/hyperlink" Target="https://opencores.org/projects/my8085light" TargetMode="External"/><Relationship Id="rId1053" Type="http://schemas.openxmlformats.org/officeDocument/2006/relationships/hyperlink" Target="https://github.com/bradleyeckert/chad" TargetMode="External"/><Relationship Id="rId1260" Type="http://schemas.openxmlformats.org/officeDocument/2006/relationships/hyperlink" Target="https://github.com/rj45/rj32/blob/main/hdl/README.md" TargetMode="External"/><Relationship Id="rId630" Type="http://schemas.openxmlformats.org/officeDocument/2006/relationships/hyperlink" Target="https://www.cl.cam.ac.uk/teaching/1112/ECAD+Arch/background/ttc.html" TargetMode="External"/><Relationship Id="rId728" Type="http://schemas.openxmlformats.org/officeDocument/2006/relationships/hyperlink" Target="ftp://ftp.gwdg.de/pub/misc/opencores/cores/nnARM/" TargetMode="External"/><Relationship Id="rId935" Type="http://schemas.openxmlformats.org/officeDocument/2006/relationships/hyperlink" Target="https://github.com/cavnex/mc6809" TargetMode="External"/><Relationship Id="rId1358" Type="http://schemas.openxmlformats.org/officeDocument/2006/relationships/hyperlink" Target="https://barvinn.readthedocs.io/en/latest/design.html" TargetMode="External"/><Relationship Id="rId64" Type="http://schemas.openxmlformats.org/officeDocument/2006/relationships/hyperlink" Target="https://opencores.org/project,68hc08" TargetMode="External"/><Relationship Id="rId1120" Type="http://schemas.openxmlformats.org/officeDocument/2006/relationships/hyperlink" Target="https://gitlab.com/big-bat/moncky" TargetMode="External"/><Relationship Id="rId1218" Type="http://schemas.openxmlformats.org/officeDocument/2006/relationships/hyperlink" Target="https://github.com/jotego/jtdsp16" TargetMode="External"/><Relationship Id="rId280" Type="http://schemas.openxmlformats.org/officeDocument/2006/relationships/hyperlink" Target="https://opencores.org/project,ae18" TargetMode="External"/><Relationship Id="rId140" Type="http://schemas.openxmlformats.org/officeDocument/2006/relationships/hyperlink" Target="http://techdocs.altium.com/display/FPGA/TSK3000A" TargetMode="External"/><Relationship Id="rId378" Type="http://schemas.openxmlformats.org/officeDocument/2006/relationships/hyperlink" Target="https://opencores.org/project,atlas_core" TargetMode="External"/><Relationship Id="rId585" Type="http://schemas.openxmlformats.org/officeDocument/2006/relationships/hyperlink" Target="https://github.com/ztachip" TargetMode="External"/><Relationship Id="rId792" Type="http://schemas.openxmlformats.org/officeDocument/2006/relationships/hyperlink" Target="https://www.youtube.com/watch?v=lHMueQKXJOU" TargetMode="External"/><Relationship Id="rId6" Type="http://schemas.openxmlformats.org/officeDocument/2006/relationships/hyperlink" Target="http://www.lirmm.fr/ADAC" TargetMode="External"/><Relationship Id="rId238" Type="http://schemas.openxmlformats.org/officeDocument/2006/relationships/hyperlink" Target="http://www.excamera.com/sphinx/fpga-j1.html" TargetMode="External"/><Relationship Id="rId445" Type="http://schemas.openxmlformats.org/officeDocument/2006/relationships/hyperlink" Target="http://parallel.princeton.edu/openpiton/" TargetMode="External"/><Relationship Id="rId652" Type="http://schemas.openxmlformats.org/officeDocument/2006/relationships/hyperlink" Target="https://www.gaisler.com/index.php/products/processors" TargetMode="External"/><Relationship Id="rId1075" Type="http://schemas.openxmlformats.org/officeDocument/2006/relationships/hyperlink" Target="https://github.com/olofk/serv" TargetMode="External"/><Relationship Id="rId1282" Type="http://schemas.openxmlformats.org/officeDocument/2006/relationships/hyperlink" Target="https://github.com/gsmecher/minimax" TargetMode="External"/><Relationship Id="rId305" Type="http://schemas.openxmlformats.org/officeDocument/2006/relationships/hyperlink" Target="https://opencores.org/project,risc5x" TargetMode="External"/><Relationship Id="rId512" Type="http://schemas.openxmlformats.org/officeDocument/2006/relationships/hyperlink" Target="https://github.com/schoeberl/leros" TargetMode="External"/><Relationship Id="rId957" Type="http://schemas.openxmlformats.org/officeDocument/2006/relationships/hyperlink" Target="https://github.com/vctrop/R8-core_FPGA_microcontroller" TargetMode="External"/><Relationship Id="rId1142" Type="http://schemas.openxmlformats.org/officeDocument/2006/relationships/hyperlink" Target="https://github.com/jaywonchung/Verilog-Harvard-CPU" TargetMode="External"/><Relationship Id="rId86" Type="http://schemas.openxmlformats.org/officeDocument/2006/relationships/hyperlink" Target="https://opencores.org/project,dfp" TargetMode="External"/><Relationship Id="rId817" Type="http://schemas.openxmlformats.org/officeDocument/2006/relationships/hyperlink" Target="https://github.com/schoeberl/chisel-book/wiki" TargetMode="External"/><Relationship Id="rId1002" Type="http://schemas.openxmlformats.org/officeDocument/2006/relationships/hyperlink" Target="https://members.loria.fr/BLevy/" TargetMode="External"/><Relationship Id="rId1307" Type="http://schemas.openxmlformats.org/officeDocument/2006/relationships/hyperlink" Target="https://github.com/artecs-group/PERCIVAL" TargetMode="External"/><Relationship Id="rId13" Type="http://schemas.openxmlformats.org/officeDocument/2006/relationships/hyperlink" Target="http://www-gti.det.uvigo.es/~jrial/Proyectos/INEIT-MUCOM/index.html" TargetMode="External"/><Relationship Id="rId162" Type="http://schemas.openxmlformats.org/officeDocument/2006/relationships/hyperlink" Target="https://opencores.org/project,mcip_open" TargetMode="External"/><Relationship Id="rId467" Type="http://schemas.openxmlformats.org/officeDocument/2006/relationships/hyperlink" Target="https://github.com/atgreen/moxie-cores/tree/master/cores/MoxieLite" TargetMode="External"/><Relationship Id="rId1097" Type="http://schemas.openxmlformats.org/officeDocument/2006/relationships/hyperlink" Target="https://github.com/T-head-Semi/openc910" TargetMode="External"/><Relationship Id="rId674" Type="http://schemas.openxmlformats.org/officeDocument/2006/relationships/hyperlink" Target="https://www.zophar.net/pdroms/chip8/chip-8-games-pack.html" TargetMode="External"/><Relationship Id="rId881" Type="http://schemas.openxmlformats.org/officeDocument/2006/relationships/hyperlink" Target="https://opencores.org/project,8051" TargetMode="External"/><Relationship Id="rId979" Type="http://schemas.openxmlformats.org/officeDocument/2006/relationships/hyperlink" Target="https://github.com/rhexsel/cmips" TargetMode="External"/><Relationship Id="rId327" Type="http://schemas.openxmlformats.org/officeDocument/2006/relationships/hyperlink" Target="https://opencores.org/projects/tg68" TargetMode="External"/><Relationship Id="rId534" Type="http://schemas.openxmlformats.org/officeDocument/2006/relationships/hyperlink" Target="http://www.ensilica.com/" TargetMode="External"/><Relationship Id="rId741" Type="http://schemas.openxmlformats.org/officeDocument/2006/relationships/hyperlink" Target="http://www.ensilica.com/" TargetMode="External"/><Relationship Id="rId839" Type="http://schemas.openxmlformats.org/officeDocument/2006/relationships/hyperlink" Target="https://en.wikipedia.org/wiki/Little_Computer_3" TargetMode="External"/><Relationship Id="rId1164" Type="http://schemas.openxmlformats.org/officeDocument/2006/relationships/hyperlink" Target="https://www.chrisfenton.com/" TargetMode="External"/><Relationship Id="rId1371" Type="http://schemas.openxmlformats.org/officeDocument/2006/relationships/hyperlink" Target="http://www.bitsavers.org/pdf/rca/110/TP1134_RCA110_PgmrRef_Aug62.pdf" TargetMode="External"/><Relationship Id="rId601" Type="http://schemas.openxmlformats.org/officeDocument/2006/relationships/hyperlink" Target="https://opencores.org/project/odess_multicore_project/verilog%20sources" TargetMode="External"/><Relationship Id="rId1024" Type="http://schemas.openxmlformats.org/officeDocument/2006/relationships/hyperlink" Target="http://en.wikipedia.org/wiki/Instructions_per_second" TargetMode="External"/><Relationship Id="rId1231" Type="http://schemas.openxmlformats.org/officeDocument/2006/relationships/hyperlink" Target="http://www.rayslogic.com/TinyFPGA/TinyFPGA_4BitCpu.htm" TargetMode="External"/><Relationship Id="rId906" Type="http://schemas.openxmlformats.org/officeDocument/2006/relationships/hyperlink" Target="https://github.com/HPC-Lab-IITB/Clarinet" TargetMode="External"/><Relationship Id="rId1329" Type="http://schemas.openxmlformats.org/officeDocument/2006/relationships/hyperlink" Target="http://booksite.elsevier.com/9780123944245/" TargetMode="External"/><Relationship Id="rId35" Type="http://schemas.openxmlformats.org/officeDocument/2006/relationships/hyperlink" Target="https://github.com/f32c/f32c" TargetMode="External"/><Relationship Id="rId184" Type="http://schemas.openxmlformats.org/officeDocument/2006/relationships/hyperlink" Target="https://github.com/syntacore/scr1" TargetMode="External"/><Relationship Id="rId391" Type="http://schemas.openxmlformats.org/officeDocument/2006/relationships/hyperlink" Target="http://forum.gadgetfactory.net/topic/1734-need-a-new-name-for-a-new-cpu/" TargetMode="External"/><Relationship Id="rId405" Type="http://schemas.openxmlformats.org/officeDocument/2006/relationships/hyperlink" Target="https://github.com/Obijuan/ACC/wiki" TargetMode="External"/><Relationship Id="rId612" Type="http://schemas.openxmlformats.org/officeDocument/2006/relationships/hyperlink" Target="https://opencores.org/project,zap" TargetMode="External"/><Relationship Id="rId1035" Type="http://schemas.openxmlformats.org/officeDocument/2006/relationships/hyperlink" Target="https://github.com/cube1us/IBM1410FPGA" TargetMode="External"/><Relationship Id="rId1242" Type="http://schemas.openxmlformats.org/officeDocument/2006/relationships/hyperlink" Target="https://github.com/MoonbaseOtago/vroom" TargetMode="External"/><Relationship Id="rId251" Type="http://schemas.openxmlformats.org/officeDocument/2006/relationships/hyperlink" Target="http://www.ip-arch.jp/index.html" TargetMode="External"/><Relationship Id="rId489" Type="http://schemas.openxmlformats.org/officeDocument/2006/relationships/hyperlink" Target="https://github.com/jamieiles/80x86" TargetMode="External"/><Relationship Id="rId696" Type="http://schemas.openxmlformats.org/officeDocument/2006/relationships/hyperlink" Target="http://ladybug.xs4all.nl/arlet/fpga/6502/" TargetMode="External"/><Relationship Id="rId917" Type="http://schemas.openxmlformats.org/officeDocument/2006/relationships/hyperlink" Target="https://www.cl.cam.ac.uk/research/security/ctsrd/beri/" TargetMode="External"/><Relationship Id="rId1102" Type="http://schemas.openxmlformats.org/officeDocument/2006/relationships/hyperlink" Target="https://github.com/Arlet/verilog-65c02" TargetMode="External"/><Relationship Id="rId46" Type="http://schemas.openxmlformats.org/officeDocument/2006/relationships/hyperlink" Target="https://opencores.org/project,t400" TargetMode="External"/><Relationship Id="rId349" Type="http://schemas.openxmlformats.org/officeDocument/2006/relationships/hyperlink" Target="https://opencores.org/project,mpdma" TargetMode="External"/><Relationship Id="rId556" Type="http://schemas.openxmlformats.org/officeDocument/2006/relationships/hyperlink" Target="https://openrisc.io/" TargetMode="External"/><Relationship Id="rId763" Type="http://schemas.openxmlformats.org/officeDocument/2006/relationships/hyperlink" Target="https://github.com/jamesbowman/verilog1802" TargetMode="External"/><Relationship Id="rId1186" Type="http://schemas.openxmlformats.org/officeDocument/2006/relationships/hyperlink" Target="http://www.bernd-paysan.de/b16.html" TargetMode="External"/><Relationship Id="rId111" Type="http://schemas.openxmlformats.org/officeDocument/2006/relationships/hyperlink" Target="https://opencores.org/project,marca" TargetMode="External"/><Relationship Id="rId195" Type="http://schemas.openxmlformats.org/officeDocument/2006/relationships/hyperlink" Target="https://github.com/jaruiz/ION" TargetMode="External"/><Relationship Id="rId209" Type="http://schemas.openxmlformats.org/officeDocument/2006/relationships/hyperlink" Target="http://www.cs.hiroshima-u.ac.jp/~nakano/wiki/" TargetMode="External"/><Relationship Id="rId416" Type="http://schemas.openxmlformats.org/officeDocument/2006/relationships/hyperlink" Target="http://anycpu.org/forum/viewtopic.php?f=15&amp;t=254" TargetMode="External"/><Relationship Id="rId970" Type="http://schemas.openxmlformats.org/officeDocument/2006/relationships/hyperlink" Target="https://github.com/robfinch/Cores" TargetMode="External"/><Relationship Id="rId1046" Type="http://schemas.openxmlformats.org/officeDocument/2006/relationships/hyperlink" Target="https://github.com/rj45/rj32" TargetMode="External"/><Relationship Id="rId1253" Type="http://schemas.openxmlformats.org/officeDocument/2006/relationships/hyperlink" Target="https://github.com/mattco98/LEGv8-Processor" TargetMode="External"/><Relationship Id="rId623" Type="http://schemas.openxmlformats.org/officeDocument/2006/relationships/hyperlink" Target="https://www.rs.tu-darmstadt.de/downloads/docu/dlxdocu/SuperscalarDLX.html" TargetMode="External"/><Relationship Id="rId830" Type="http://schemas.openxmlformats.org/officeDocument/2006/relationships/hyperlink" Target="https://hackaday.io/project/169486-fpga-cosmac-elf" TargetMode="External"/><Relationship Id="rId928" Type="http://schemas.openxmlformats.org/officeDocument/2006/relationships/hyperlink" Target="https://hackaday.io/project/160180-plasma-cortex-open-source-cpu-in-vhdl" TargetMode="External"/><Relationship Id="rId57" Type="http://schemas.openxmlformats.org/officeDocument/2006/relationships/hyperlink" Target="https://opencores.org/project,forth-cpu" TargetMode="External"/><Relationship Id="rId262" Type="http://schemas.openxmlformats.org/officeDocument/2006/relationships/hyperlink" Target="https://github.com/nramadas/Senior-Design-1-Architecture" TargetMode="External"/><Relationship Id="rId567" Type="http://schemas.openxmlformats.org/officeDocument/2006/relationships/hyperlink" Target="https://www.pulserain.com/fp51" TargetMode="External"/><Relationship Id="rId1113" Type="http://schemas.openxmlformats.org/officeDocument/2006/relationships/hyperlink" Target="https://github.com/risclite/ARM9-compatible-soft-CPU-core" TargetMode="External"/><Relationship Id="rId1197" Type="http://schemas.openxmlformats.org/officeDocument/2006/relationships/hyperlink" Target="http://www.astrobe.com/RISC5/" TargetMode="External"/><Relationship Id="rId1320" Type="http://schemas.openxmlformats.org/officeDocument/2006/relationships/hyperlink" Target="https://github.com/jeras/rp32" TargetMode="External"/><Relationship Id="rId122" Type="http://schemas.openxmlformats.org/officeDocument/2006/relationships/hyperlink" Target="https://github.com/grantae/mips32r1_xum" TargetMode="External"/><Relationship Id="rId774" Type="http://schemas.openxmlformats.org/officeDocument/2006/relationships/hyperlink" Target="https://revaldinho.github.io/opc/" TargetMode="External"/><Relationship Id="rId981" Type="http://schemas.openxmlformats.org/officeDocument/2006/relationships/hyperlink" Target="https://github.com/jayvalentine/vhdl-risc-processor" TargetMode="External"/><Relationship Id="rId1057" Type="http://schemas.openxmlformats.org/officeDocument/2006/relationships/hyperlink" Target="http://www.homebrewcpu.com/architecture.htm" TargetMode="External"/><Relationship Id="rId427" Type="http://schemas.openxmlformats.org/officeDocument/2006/relationships/hyperlink" Target="https://github.com/DRuffer/eP16VHDL" TargetMode="External"/><Relationship Id="rId634" Type="http://schemas.openxmlformats.org/officeDocument/2006/relationships/hyperlink" Target="http://hamblen.ece.gatech.edu/book/updatete.htm" TargetMode="External"/><Relationship Id="rId841" Type="http://schemas.openxmlformats.org/officeDocument/2006/relationships/hyperlink" Target="http://www.zeepedia.com/read.php?introduction_to_falsim_advance_computer_architecture&amp;b=1&amp;c=0" TargetMode="External"/><Relationship Id="rId1264" Type="http://schemas.openxmlformats.org/officeDocument/2006/relationships/hyperlink" Target="https://github.com/ztachip" TargetMode="External"/><Relationship Id="rId273" Type="http://schemas.openxmlformats.org/officeDocument/2006/relationships/hyperlink" Target="http://temlib.org/" TargetMode="External"/><Relationship Id="rId480" Type="http://schemas.openxmlformats.org/officeDocument/2006/relationships/hyperlink" Target="https://github.com/malkadi/FGPU" TargetMode="External"/><Relationship Id="rId701" Type="http://schemas.openxmlformats.org/officeDocument/2006/relationships/hyperlink" Target="https://github.com/bluespec/Piccolo" TargetMode="External"/><Relationship Id="rId939" Type="http://schemas.openxmlformats.org/officeDocument/2006/relationships/hyperlink" Target="https://github.com/redisun/AVR-CPU-Design-in-VHDL" TargetMode="External"/><Relationship Id="rId1124" Type="http://schemas.openxmlformats.org/officeDocument/2006/relationships/hyperlink" Target="https://github.com/valptek/v586" TargetMode="External"/><Relationship Id="rId1331" Type="http://schemas.openxmlformats.org/officeDocument/2006/relationships/hyperlink" Target="http://booksite.elsevier.com/9780123944245/" TargetMode="External"/><Relationship Id="rId68" Type="http://schemas.openxmlformats.org/officeDocument/2006/relationships/hyperlink" Target="https://opencores.org/project,altor32" TargetMode="External"/><Relationship Id="rId133" Type="http://schemas.openxmlformats.org/officeDocument/2006/relationships/hyperlink" Target="https://github.com/stnolting/neo430" TargetMode="External"/><Relationship Id="rId340" Type="http://schemas.openxmlformats.org/officeDocument/2006/relationships/hyperlink" Target="http://inform-fiction.org/zmachine/standards/" TargetMode="External"/><Relationship Id="rId578" Type="http://schemas.openxmlformats.org/officeDocument/2006/relationships/hyperlink" Target="https://github.com/embecosm/aap-verilog" TargetMode="External"/><Relationship Id="rId785" Type="http://schemas.openxmlformats.org/officeDocument/2006/relationships/hyperlink" Target="http://pdp2011.sytse.net/wordpress/pdp-11/" TargetMode="External"/><Relationship Id="rId992" Type="http://schemas.openxmlformats.org/officeDocument/2006/relationships/hyperlink" Target="https://github.com/RISCV-on-Microsemi-FPGA" TargetMode="External"/><Relationship Id="rId200" Type="http://schemas.openxmlformats.org/officeDocument/2006/relationships/hyperlink" Target="https://opencores.org/project,edge" TargetMode="External"/><Relationship Id="rId438" Type="http://schemas.openxmlformats.org/officeDocument/2006/relationships/hyperlink" Target="https://github.com/e8johan/jamcpu" TargetMode="External"/><Relationship Id="rId645" Type="http://schemas.openxmlformats.org/officeDocument/2006/relationships/hyperlink" Target="http://www.clifford.at/bfcpu/bfcpu.html" TargetMode="External"/><Relationship Id="rId852" Type="http://schemas.openxmlformats.org/officeDocument/2006/relationships/hyperlink" Target="https://github.com/1801BM1/cpu11" TargetMode="External"/><Relationship Id="rId1068" Type="http://schemas.openxmlformats.org/officeDocument/2006/relationships/hyperlink" Target="https://ezrasrobots.wordpress.com/2021/07/07/pet-on-a-chip/" TargetMode="External"/><Relationship Id="rId1275" Type="http://schemas.openxmlformats.org/officeDocument/2006/relationships/hyperlink" Target="https://github.com/redfast00/RCPU" TargetMode="External"/><Relationship Id="rId284" Type="http://schemas.openxmlformats.org/officeDocument/2006/relationships/hyperlink" Target="https://opencores.org/project,open8_urisc" TargetMode="External"/><Relationship Id="rId491" Type="http://schemas.openxmlformats.org/officeDocument/2006/relationships/hyperlink" Target="https://opencores.org/project,sap" TargetMode="External"/><Relationship Id="rId505" Type="http://schemas.openxmlformats.org/officeDocument/2006/relationships/hyperlink" Target="https://hackaday.com/2017/01/13/fpga-computer-covers-a-to-z/" TargetMode="External"/><Relationship Id="rId712" Type="http://schemas.openxmlformats.org/officeDocument/2006/relationships/hyperlink" Target="https://github.com/yashbhutwala/mips-cpu" TargetMode="External"/><Relationship Id="rId1135" Type="http://schemas.openxmlformats.org/officeDocument/2006/relationships/hyperlink" Target="https://github.com/gdevic/A-Z80" TargetMode="External"/><Relationship Id="rId1342" Type="http://schemas.openxmlformats.org/officeDocument/2006/relationships/hyperlink" Target="https://github.com/cliffordwolf/picorv32" TargetMode="External"/><Relationship Id="rId79" Type="http://schemas.openxmlformats.org/officeDocument/2006/relationships/hyperlink" Target="https://opencores.org/project,lwrisc" TargetMode="External"/><Relationship Id="rId144" Type="http://schemas.openxmlformats.org/officeDocument/2006/relationships/hyperlink" Target="https://opencores.org/project,aspida" TargetMode="External"/><Relationship Id="rId589" Type="http://schemas.openxmlformats.org/officeDocument/2006/relationships/hyperlink" Target="https://github.com/FISC-Project/FISC-VHDL" TargetMode="External"/><Relationship Id="rId796" Type="http://schemas.openxmlformats.org/officeDocument/2006/relationships/hyperlink" Target="http://www.ultratechnology.com/4thvhdl.htm" TargetMode="External"/><Relationship Id="rId1202" Type="http://schemas.openxmlformats.org/officeDocument/2006/relationships/hyperlink" Target="https://www.ipo.gov.uk/p-ipsum/Case/ApplicationNumber/GB1420325.1" TargetMode="External"/><Relationship Id="rId351" Type="http://schemas.openxmlformats.org/officeDocument/2006/relationships/hyperlink" Target="https://opencores.org/project,rtf68ksys" TargetMode="External"/><Relationship Id="rId449" Type="http://schemas.openxmlformats.org/officeDocument/2006/relationships/hyperlink" Target="https://www.linkedin.com/in/fweller/" TargetMode="External"/><Relationship Id="rId656" Type="http://schemas.openxmlformats.org/officeDocument/2006/relationships/hyperlink" Target="https://github.com/tvanas/r-vex" TargetMode="External"/><Relationship Id="rId863" Type="http://schemas.openxmlformats.org/officeDocument/2006/relationships/hyperlink" Target="https://github.com/rsd-devel/rsd" TargetMode="External"/><Relationship Id="rId1079" Type="http://schemas.openxmlformats.org/officeDocument/2006/relationships/hyperlink" Target="https://www.youtube.com/watch?v=VVukIzzWiKY" TargetMode="External"/><Relationship Id="rId1286" Type="http://schemas.openxmlformats.org/officeDocument/2006/relationships/hyperlink" Target="https://github.com/darfpga" TargetMode="External"/><Relationship Id="rId211" Type="http://schemas.openxmlformats.org/officeDocument/2006/relationships/hyperlink" Target="https://github.com/reed-foster/uCPUvhdl/wiki" TargetMode="External"/><Relationship Id="rId295" Type="http://schemas.openxmlformats.org/officeDocument/2006/relationships/hyperlink" Target="https://opencores.org/project,oc54x" TargetMode="External"/><Relationship Id="rId309" Type="http://schemas.openxmlformats.org/officeDocument/2006/relationships/hyperlink" Target="https://opencores.org/project,rtf8088" TargetMode="External"/><Relationship Id="rId516" Type="http://schemas.openxmlformats.org/officeDocument/2006/relationships/hyperlink" Target="https://www.youtube.com/watch?v=uYRWFN-ii68" TargetMode="External"/><Relationship Id="rId1146" Type="http://schemas.openxmlformats.org/officeDocument/2006/relationships/hyperlink" Target="https://github.com/jaywonchung/Verilog-Harvard-CPU" TargetMode="External"/><Relationship Id="rId723" Type="http://schemas.openxmlformats.org/officeDocument/2006/relationships/hyperlink" Target="https://www.arm.com/resources/designstart/designstart-fpga" TargetMode="External"/><Relationship Id="rId930" Type="http://schemas.openxmlformats.org/officeDocument/2006/relationships/hyperlink" Target="http://www.ultratechnology.com/mfp21.htm" TargetMode="External"/><Relationship Id="rId1006" Type="http://schemas.openxmlformats.org/officeDocument/2006/relationships/hyperlink" Target="https://github.com/Sacusa/MoCha" TargetMode="External"/><Relationship Id="rId1353" Type="http://schemas.openxmlformats.org/officeDocument/2006/relationships/hyperlink" Target="https://people.inf.ethz.ch/wirth/FPGA-relatedWork/index.html" TargetMode="External"/><Relationship Id="rId155" Type="http://schemas.openxmlformats.org/officeDocument/2006/relationships/hyperlink" Target="http://www.j-core.org/" TargetMode="External"/><Relationship Id="rId362" Type="http://schemas.openxmlformats.org/officeDocument/2006/relationships/hyperlink" Target="https://github.com/m-labs/misoc" TargetMode="External"/><Relationship Id="rId1213" Type="http://schemas.openxmlformats.org/officeDocument/2006/relationships/hyperlink" Target="http://www.gaisler.com/index.php/products/processors/leon3" TargetMode="External"/><Relationship Id="rId1297" Type="http://schemas.openxmlformats.org/officeDocument/2006/relationships/hyperlink" Target="https://github.com/rj45/rjsc5" TargetMode="External"/><Relationship Id="rId222" Type="http://schemas.openxmlformats.org/officeDocument/2006/relationships/hyperlink" Target="http://members.optushome.com.au/jekent/" TargetMode="External"/><Relationship Id="rId667" Type="http://schemas.openxmlformats.org/officeDocument/2006/relationships/hyperlink" Target="https://www.mips.com/blog/mipsfpga-2-0-the-cpu-university-course-thats-different-from-the-rest/" TargetMode="External"/><Relationship Id="rId874" Type="http://schemas.openxmlformats.org/officeDocument/2006/relationships/hyperlink" Target="https://github.com/olofk/corescore" TargetMode="External"/><Relationship Id="rId17" Type="http://schemas.openxmlformats.org/officeDocument/2006/relationships/hyperlink" Target="https://github.com/openrisc/mor1kx" TargetMode="External"/><Relationship Id="rId527" Type="http://schemas.openxmlformats.org/officeDocument/2006/relationships/hyperlink" Target="https://github.com/infiniteNOP" TargetMode="External"/><Relationship Id="rId734" Type="http://schemas.openxmlformats.org/officeDocument/2006/relationships/hyperlink" Target="https://opencores.org/projects/fwrisc" TargetMode="External"/><Relationship Id="rId941" Type="http://schemas.openxmlformats.org/officeDocument/2006/relationships/hyperlink" Target="https://github.com/preetam25/IITB-Proc" TargetMode="External"/><Relationship Id="rId1157" Type="http://schemas.openxmlformats.org/officeDocument/2006/relationships/hyperlink" Target="https://en.wikipedia.org/wiki/Brainfuck" TargetMode="External"/><Relationship Id="rId1364" Type="http://schemas.openxmlformats.org/officeDocument/2006/relationships/hyperlink" Target="https://sourceforge.net/projects/mecrisp/files/" TargetMode="External"/><Relationship Id="rId70" Type="http://schemas.openxmlformats.org/officeDocument/2006/relationships/hyperlink" Target="https://opencores.org/project,alwcpu" TargetMode="External"/><Relationship Id="rId166" Type="http://schemas.openxmlformats.org/officeDocument/2006/relationships/hyperlink" Target="https://opencores.org/project,openfire2" TargetMode="External"/><Relationship Id="rId373" Type="http://schemas.openxmlformats.org/officeDocument/2006/relationships/hyperlink" Target="https://opencores.org/project,am9080_cpu_based_on_microcoded_am29xx_bit-slices" TargetMode="External"/><Relationship Id="rId580" Type="http://schemas.openxmlformats.org/officeDocument/2006/relationships/hyperlink" Target="http://www.drdobbs.com/embedded-systems/the-one-instruction-wonder/221800122" TargetMode="External"/><Relationship Id="rId801" Type="http://schemas.openxmlformats.org/officeDocument/2006/relationships/hyperlink" Target="https://github.com/mikestir/fpga-bbc" TargetMode="External"/><Relationship Id="rId1017" Type="http://schemas.openxmlformats.org/officeDocument/2006/relationships/hyperlink" Target="https://github.com/omarelhedaby/Harvard-Architecture-Processor" TargetMode="External"/><Relationship Id="rId1224" Type="http://schemas.openxmlformats.org/officeDocument/2006/relationships/hyperlink" Target="https://github.com/cm4233/MIPS-Processor-VHDL" TargetMode="External"/><Relationship Id="rId1" Type="http://schemas.openxmlformats.org/officeDocument/2006/relationships/hyperlink" Target="http://www.youtube.com/watch?v=dt4zezZP8w8" TargetMode="External"/><Relationship Id="rId233" Type="http://schemas.openxmlformats.org/officeDocument/2006/relationships/hyperlink" Target="http://www.gmvhdl.com/hc11core.html" TargetMode="External"/><Relationship Id="rId440" Type="http://schemas.openxmlformats.org/officeDocument/2006/relationships/hyperlink" Target="http://www.gaisler.com/index.php/products/processors/leon3" TargetMode="External"/><Relationship Id="rId678" Type="http://schemas.openxmlformats.org/officeDocument/2006/relationships/hyperlink" Target="https://en.wikipedia.org/wiki/LatticeMico32" TargetMode="External"/><Relationship Id="rId885" Type="http://schemas.openxmlformats.org/officeDocument/2006/relationships/hyperlink" Target="https://github.com/openpower-cores/a2i" TargetMode="External"/><Relationship Id="rId1070" Type="http://schemas.openxmlformats.org/officeDocument/2006/relationships/hyperlink" Target="https://www.forwardcom.info/" TargetMode="External"/><Relationship Id="rId28" Type="http://schemas.openxmlformats.org/officeDocument/2006/relationships/hyperlink" Target="http://www.ip-arch.jp/index.html" TargetMode="External"/><Relationship Id="rId300" Type="http://schemas.openxmlformats.org/officeDocument/2006/relationships/hyperlink" Target="https://www.xilinx.com/products/intellectual-property/picoblaze.html" TargetMode="External"/><Relationship Id="rId538" Type="http://schemas.openxmlformats.org/officeDocument/2006/relationships/hyperlink" Target="http://web.archive.org/web/20040603222048/http:/www.free-ip.com/6502/index.html" TargetMode="External"/><Relationship Id="rId745" Type="http://schemas.openxmlformats.org/officeDocument/2006/relationships/hyperlink" Target="https://riscv.org/2018contest/" TargetMode="External"/><Relationship Id="rId952" Type="http://schemas.openxmlformats.org/officeDocument/2006/relationships/hyperlink" Target="https://hackaday.com/2018/10/05/easy-fpga-cpu-with-max1000/" TargetMode="External"/><Relationship Id="rId1168" Type="http://schemas.openxmlformats.org/officeDocument/2006/relationships/hyperlink" Target="https://www.intel.com/content/www/us/en/products/details/fpga/nios-processor/v.html" TargetMode="External"/><Relationship Id="rId1375" Type="http://schemas.openxmlformats.org/officeDocument/2006/relationships/hyperlink" Target="https://github.com/zpekic/tinycomputer" TargetMode="External"/><Relationship Id="rId81" Type="http://schemas.openxmlformats.org/officeDocument/2006/relationships/hyperlink" Target="https://opencores.org/project,copyblaze" TargetMode="External"/><Relationship Id="rId177" Type="http://schemas.openxmlformats.org/officeDocument/2006/relationships/hyperlink" Target="https://github.com/programmerby/ReVerSE-U16" TargetMode="External"/><Relationship Id="rId384" Type="http://schemas.openxmlformats.org/officeDocument/2006/relationships/hyperlink" Target="https://en.wikipedia.org/wiki/ARM_Cortex-R" TargetMode="External"/><Relationship Id="rId591" Type="http://schemas.openxmlformats.org/officeDocument/2006/relationships/hyperlink" Target="https://github.com/atgreen/moxie-cores/tree/master/cores/MoxieLite" TargetMode="External"/><Relationship Id="rId605" Type="http://schemas.openxmlformats.org/officeDocument/2006/relationships/hyperlink" Target="https://opencores.org/project/odess_multicore_project/verilog%20sources" TargetMode="External"/><Relationship Id="rId812" Type="http://schemas.openxmlformats.org/officeDocument/2006/relationships/hyperlink" Target="https://github.com/MIPSfpga/schoolMIPS/wiki" TargetMode="External"/><Relationship Id="rId1028" Type="http://schemas.openxmlformats.org/officeDocument/2006/relationships/hyperlink" Target="https://github.com/itsShnik/RISC-Fuggit" TargetMode="External"/><Relationship Id="rId1235" Type="http://schemas.openxmlformats.org/officeDocument/2006/relationships/hyperlink" Target="http://www.finitron.ca/" TargetMode="External"/><Relationship Id="rId244" Type="http://schemas.openxmlformats.org/officeDocument/2006/relationships/hyperlink" Target="https://en.wikichip.org/wiki/novix/nc4016" TargetMode="External"/><Relationship Id="rId689" Type="http://schemas.openxmlformats.org/officeDocument/2006/relationships/hyperlink" Target="https://www.sifive.com/products/risc-v-core-ip/" TargetMode="External"/><Relationship Id="rId896" Type="http://schemas.openxmlformats.org/officeDocument/2006/relationships/hyperlink" Target="https://hackaday.com/2017/01/13/fpga-computer-covers-a-to-z/" TargetMode="External"/><Relationship Id="rId1081" Type="http://schemas.openxmlformats.org/officeDocument/2006/relationships/hyperlink" Target="https://github.com/ben-marshall/vanilla-riscv" TargetMode="External"/><Relationship Id="rId1302" Type="http://schemas.openxmlformats.org/officeDocument/2006/relationships/hyperlink" Target="https://github.com/MicroCoreLabs/Projects/tree/master/MCL51" TargetMode="External"/><Relationship Id="rId39" Type="http://schemas.openxmlformats.org/officeDocument/2006/relationships/hyperlink" Target="https://github.com/zylin/zpu" TargetMode="External"/><Relationship Id="rId451" Type="http://schemas.openxmlformats.org/officeDocument/2006/relationships/hyperlink" Target="https://github.com/MicroCoreLabs/Projects/tree/master/MCL86" TargetMode="External"/><Relationship Id="rId549" Type="http://schemas.openxmlformats.org/officeDocument/2006/relationships/hyperlink" Target="http://citeseerx.ist.psu.edu/viewdoc/download?doi=10.1.1.127.9809&amp;rep=rep1&amp;type=pdf" TargetMode="External"/><Relationship Id="rId756" Type="http://schemas.openxmlformats.org/officeDocument/2006/relationships/hyperlink" Target="https://github.com/adumont/hrm-cpu" TargetMode="External"/><Relationship Id="rId1179" Type="http://schemas.openxmlformats.org/officeDocument/2006/relationships/hyperlink" Target="https://github.com/Domipheus/RPU" TargetMode="External"/><Relationship Id="rId104" Type="http://schemas.openxmlformats.org/officeDocument/2006/relationships/hyperlink" Target="https://opencores.org/project,lem1_9min" TargetMode="External"/><Relationship Id="rId188" Type="http://schemas.openxmlformats.org/officeDocument/2006/relationships/hyperlink" Target="https://github.com/ucb-bar/riscv-sodor" TargetMode="External"/><Relationship Id="rId311" Type="http://schemas.openxmlformats.org/officeDocument/2006/relationships/hyperlink" Target="http://www.finitron.ca/Cores/CPUCores/rtf6809.html" TargetMode="External"/><Relationship Id="rId395" Type="http://schemas.openxmlformats.org/officeDocument/2006/relationships/hyperlink" Target="https://en.wikipedia.org/wiki/PicoBlaze" TargetMode="External"/><Relationship Id="rId409" Type="http://schemas.openxmlformats.org/officeDocument/2006/relationships/hyperlink" Target="https://www.silvaco.com/products/IP/coldfire-v1-core/index.html" TargetMode="External"/><Relationship Id="rId963" Type="http://schemas.openxmlformats.org/officeDocument/2006/relationships/hyperlink" Target="https://github.com/classycodeoss/classy_core_17" TargetMode="External"/><Relationship Id="rId1039" Type="http://schemas.openxmlformats.org/officeDocument/2006/relationships/hyperlink" Target="https://en.wikipedia.org/wiki/MIX" TargetMode="External"/><Relationship Id="rId1246" Type="http://schemas.openxmlformats.org/officeDocument/2006/relationships/hyperlink" Target="https://archive.org/details/367026792DigitalComputerElectronicsAlbertPaulMalvinoAndJeraldABrownPdf1/page/n3/mode/2up" TargetMode="External"/><Relationship Id="rId92" Type="http://schemas.openxmlformats.org/officeDocument/2006/relationships/hyperlink" Target="https://opencores.org/project,hf-risc" TargetMode="External"/><Relationship Id="rId616" Type="http://schemas.openxmlformats.org/officeDocument/2006/relationships/hyperlink" Target="http://www.ecs.umass.edu/ece/tessier/andryc-fpt13.pdf" TargetMode="External"/><Relationship Id="rId823" Type="http://schemas.openxmlformats.org/officeDocument/2006/relationships/hyperlink" Target="https://www.arm.com/resources/designstart/designstart-pro" TargetMode="External"/><Relationship Id="rId255" Type="http://schemas.openxmlformats.org/officeDocument/2006/relationships/hyperlink" Target="http://www.mpeforth.com/rtx.htm" TargetMode="External"/><Relationship Id="rId462" Type="http://schemas.openxmlformats.org/officeDocument/2006/relationships/hyperlink" Target="http://www.fpga4student.com/2017/06/32-bit-pipelined-mips-processor-in-verilog-3.html" TargetMode="External"/><Relationship Id="rId1092" Type="http://schemas.openxmlformats.org/officeDocument/2006/relationships/hyperlink" Target="https://opencores.org/project,ag_6502" TargetMode="External"/><Relationship Id="rId1106" Type="http://schemas.openxmlformats.org/officeDocument/2006/relationships/hyperlink" Target="https://github.com/0xD503/ARM-Single-Cycle-Processor" TargetMode="External"/><Relationship Id="rId1313" Type="http://schemas.openxmlformats.org/officeDocument/2006/relationships/hyperlink" Target="https://github.com/zpekic/sys_emz1001" TargetMode="External"/><Relationship Id="rId115" Type="http://schemas.openxmlformats.org/officeDocument/2006/relationships/hyperlink" Target="https://opencores.org/project,pdp8l" TargetMode="External"/><Relationship Id="rId322" Type="http://schemas.openxmlformats.org/officeDocument/2006/relationships/hyperlink" Target="https://opencores.org/project,t48" TargetMode="External"/><Relationship Id="rId767" Type="http://schemas.openxmlformats.org/officeDocument/2006/relationships/hyperlink" Target="https://github.com/revaldinho/opc" TargetMode="External"/><Relationship Id="rId974" Type="http://schemas.openxmlformats.org/officeDocument/2006/relationships/hyperlink" Target="https://github.com/Arkaeriit/Reflet-microcontroler" TargetMode="External"/><Relationship Id="rId199" Type="http://schemas.openxmlformats.org/officeDocument/2006/relationships/hyperlink" Target="https://opencores.org/project,fpz8" TargetMode="External"/><Relationship Id="rId627" Type="http://schemas.openxmlformats.org/officeDocument/2006/relationships/hyperlink" Target="https://stardot.org.uk/forums/viewtopic.php?t=8852&amp;f=44" TargetMode="External"/><Relationship Id="rId834" Type="http://schemas.openxmlformats.org/officeDocument/2006/relationships/hyperlink" Target="https://qnice-fpga.com/" TargetMode="External"/><Relationship Id="rId1257" Type="http://schemas.openxmlformats.org/officeDocument/2006/relationships/hyperlink" Target="https://github.com/hneemann/Digital/" TargetMode="External"/><Relationship Id="rId266" Type="http://schemas.openxmlformats.org/officeDocument/2006/relationships/hyperlink" Target="https://opencores.org/project,sparc64soc" TargetMode="External"/><Relationship Id="rId473" Type="http://schemas.openxmlformats.org/officeDocument/2006/relationships/hyperlink" Target="https://bitbucket.org/mroell/8bit-cpu" TargetMode="External"/><Relationship Id="rId680" Type="http://schemas.openxmlformats.org/officeDocument/2006/relationships/hyperlink" Target="https://opencores.org/project,sweet32_cpu" TargetMode="External"/><Relationship Id="rId901" Type="http://schemas.openxmlformats.org/officeDocument/2006/relationships/hyperlink" Target="https://opencores.org/project,aquarius" TargetMode="External"/><Relationship Id="rId1117" Type="http://schemas.openxmlformats.org/officeDocument/2006/relationships/hyperlink" Target="https://opencores.org/usercontent,doc,1262702554" TargetMode="External"/><Relationship Id="rId1324" Type="http://schemas.openxmlformats.org/officeDocument/2006/relationships/hyperlink" Target="https://aaltodoc.aalto.fi/bitstream/handle/123456789/42790/master_Isola_Lauri_2020.pdf?isAllowed=y&amp;sequence=1" TargetMode="External"/><Relationship Id="rId30" Type="http://schemas.openxmlformats.org/officeDocument/2006/relationships/hyperlink" Target="http://www.t-crest.org/" TargetMode="External"/><Relationship Id="rId126" Type="http://schemas.openxmlformats.org/officeDocument/2006/relationships/hyperlink" Target="https://opencores.org/project,msp430_vhdl" TargetMode="External"/><Relationship Id="rId333" Type="http://schemas.openxmlformats.org/officeDocument/2006/relationships/hyperlink" Target="https://opencores.org/project,tv80" TargetMode="External"/><Relationship Id="rId540" Type="http://schemas.openxmlformats.org/officeDocument/2006/relationships/hyperlink" Target="http://simlab.ece.tufts.edu/simlab/models/8085/i8085_c.vhd" TargetMode="External"/><Relationship Id="rId778" Type="http://schemas.openxmlformats.org/officeDocument/2006/relationships/hyperlink" Target="https://revaldinho.github.io/opc/" TargetMode="External"/><Relationship Id="rId985" Type="http://schemas.openxmlformats.org/officeDocument/2006/relationships/hyperlink" Target="https://github.com/mhyousefi/MIPS-pipeline-processor" TargetMode="External"/><Relationship Id="rId1170" Type="http://schemas.openxmlformats.org/officeDocument/2006/relationships/hyperlink" Target="https://github.com/hsnaves/ben_eater_computer" TargetMode="External"/><Relationship Id="rId638" Type="http://schemas.openxmlformats.org/officeDocument/2006/relationships/hyperlink" Target="https://people.ece.cornell.edu/land/courses/ece5760/DE2/Kraken2/Kraken2isa.html" TargetMode="External"/><Relationship Id="rId845" Type="http://schemas.openxmlformats.org/officeDocument/2006/relationships/hyperlink" Target="https://opencores.org/projects/flexgripplus" TargetMode="External"/><Relationship Id="rId1030" Type="http://schemas.openxmlformats.org/officeDocument/2006/relationships/hyperlink" Target="https://github.com/Arlet/stack-cpu" TargetMode="External"/><Relationship Id="rId1268" Type="http://schemas.openxmlformats.org/officeDocument/2006/relationships/hyperlink" Target="https://github.com/lazyoracle/vhdl-processor" TargetMode="External"/><Relationship Id="rId277" Type="http://schemas.openxmlformats.org/officeDocument/2006/relationships/hyperlink" Target="https://en.wikipedia.org/wiki/Z-machine" TargetMode="External"/><Relationship Id="rId400" Type="http://schemas.openxmlformats.org/officeDocument/2006/relationships/hyperlink" Target="https://www.xilinx.com/products/intellectual-property/picoblaze.html" TargetMode="External"/><Relationship Id="rId484" Type="http://schemas.openxmlformats.org/officeDocument/2006/relationships/hyperlink" Target="https://github.com/jbush001/RISC-Processor" TargetMode="External"/><Relationship Id="rId705" Type="http://schemas.openxmlformats.org/officeDocument/2006/relationships/hyperlink" Target="https://github.com/lisper/cpus-caddr" TargetMode="External"/><Relationship Id="rId1128" Type="http://schemas.openxmlformats.org/officeDocument/2006/relationships/hyperlink" Target="https://en.wikipedia.org/wiki/Signetics_2650" TargetMode="External"/><Relationship Id="rId1335" Type="http://schemas.openxmlformats.org/officeDocument/2006/relationships/hyperlink" Target="https://digilent.com/blog/teaching-computer-architecture-with-fpga-boards-harris-harris/" TargetMode="External"/><Relationship Id="rId137" Type="http://schemas.openxmlformats.org/officeDocument/2006/relationships/hyperlink" Target="https://opencores.org/project,ag_6502" TargetMode="External"/><Relationship Id="rId344" Type="http://schemas.openxmlformats.org/officeDocument/2006/relationships/hyperlink" Target="https://github.com/marmolejo/zet" TargetMode="External"/><Relationship Id="rId691" Type="http://schemas.openxmlformats.org/officeDocument/2006/relationships/hyperlink" Target="https://www.sifive.com/products/risc-v-core-ip/" TargetMode="External"/><Relationship Id="rId789" Type="http://schemas.openxmlformats.org/officeDocument/2006/relationships/hyperlink" Target="https://opencores.org/projects/attiny_atmega_xmega_core" TargetMode="External"/><Relationship Id="rId912" Type="http://schemas.openxmlformats.org/officeDocument/2006/relationships/hyperlink" Target="https://github.com/JulienMalka/NiosProcessor" TargetMode="External"/><Relationship Id="rId996" Type="http://schemas.openxmlformats.org/officeDocument/2006/relationships/hyperlink" Target="https://github.com/nating/microprocessor" TargetMode="External"/><Relationship Id="rId41" Type="http://schemas.openxmlformats.org/officeDocument/2006/relationships/hyperlink" Target="https://www.youtube.com/watch?v=lZGHbMS882w" TargetMode="External"/><Relationship Id="rId551" Type="http://schemas.openxmlformats.org/officeDocument/2006/relationships/hyperlink" Target="http://www.forth.org/svfig/kk/11-2010-Wagner&amp;Eckert.pdf" TargetMode="External"/><Relationship Id="rId649" Type="http://schemas.openxmlformats.org/officeDocument/2006/relationships/hyperlink" Target="https://www.gaisler.com/index.php/products/processors" TargetMode="External"/><Relationship Id="rId856" Type="http://schemas.openxmlformats.org/officeDocument/2006/relationships/hyperlink" Target="https://github.com/enessenel/VerySimpleCPU" TargetMode="External"/><Relationship Id="rId1181" Type="http://schemas.openxmlformats.org/officeDocument/2006/relationships/hyperlink" Target="https://giters.com/maikmerten/riscv-tomthumb" TargetMode="External"/><Relationship Id="rId1279" Type="http://schemas.openxmlformats.org/officeDocument/2006/relationships/hyperlink" Target="https://github.com/MiSTer-devel/PSX_MiSTer" TargetMode="External"/><Relationship Id="rId190" Type="http://schemas.openxmlformats.org/officeDocument/2006/relationships/hyperlink" Target="https://github.com/ucb-bar/zscale" TargetMode="External"/><Relationship Id="rId204" Type="http://schemas.openxmlformats.org/officeDocument/2006/relationships/hyperlink" Target="http://www.ht-lab.com/" TargetMode="External"/><Relationship Id="rId288" Type="http://schemas.openxmlformats.org/officeDocument/2006/relationships/hyperlink" Target="https://opencores.org/project,or1200_hp" TargetMode="External"/><Relationship Id="rId411" Type="http://schemas.openxmlformats.org/officeDocument/2006/relationships/hyperlink" Target="https://www.youtube.com/watch?v=gEmTaKU6ufY" TargetMode="External"/><Relationship Id="rId509" Type="http://schemas.openxmlformats.org/officeDocument/2006/relationships/hyperlink" Target="https://github.com/mycspring/fpga" TargetMode="External"/><Relationship Id="rId1041" Type="http://schemas.openxmlformats.org/officeDocument/2006/relationships/hyperlink" Target="https://ezrasrobots.wordpress.com/" TargetMode="External"/><Relationship Id="rId1139" Type="http://schemas.openxmlformats.org/officeDocument/2006/relationships/hyperlink" Target="https://github.com/jaywonchung/Verilog-Harvard-CPU" TargetMode="External"/><Relationship Id="rId1346" Type="http://schemas.openxmlformats.org/officeDocument/2006/relationships/hyperlink" Target="https://www.cnx-software.com/2022/01/17/tang-nano-9k-fpga-board-can-emulate-picorv32-risc-v-soft-core-with-all-peripherals/" TargetMode="External"/><Relationship Id="rId495" Type="http://schemas.openxmlformats.org/officeDocument/2006/relationships/hyperlink" Target="http://www.morphyplanning.co.jp/FreeCPU/freecpu-e.html" TargetMode="External"/><Relationship Id="rId716" Type="http://schemas.openxmlformats.org/officeDocument/2006/relationships/hyperlink" Target="https://github.com/Steve-Teal/1802-pico-basic" TargetMode="External"/><Relationship Id="rId923" Type="http://schemas.openxmlformats.org/officeDocument/2006/relationships/hyperlink" Target="http://www.astrobe.com/RISC5/" TargetMode="External"/><Relationship Id="rId52" Type="http://schemas.openxmlformats.org/officeDocument/2006/relationships/hyperlink" Target="https://opencores.org/project,next186mp3" TargetMode="External"/><Relationship Id="rId148" Type="http://schemas.openxmlformats.org/officeDocument/2006/relationships/hyperlink" Target="http://finitron.ca/Projects/Prj6502/bc6502_page.html" TargetMode="External"/><Relationship Id="rId355" Type="http://schemas.openxmlformats.org/officeDocument/2006/relationships/hyperlink" Target="https://opencores.org/project,m16c5x" TargetMode="External"/><Relationship Id="rId562" Type="http://schemas.openxmlformats.org/officeDocument/2006/relationships/hyperlink" Target="https://openrisc.io/" TargetMode="External"/><Relationship Id="rId1192" Type="http://schemas.openxmlformats.org/officeDocument/2006/relationships/hyperlink" Target="http://users.sch.gr/tliontakis/index.php/my-projects/13-vhdl-cpu" TargetMode="External"/><Relationship Id="rId1206" Type="http://schemas.openxmlformats.org/officeDocument/2006/relationships/hyperlink" Target="https://en.wikipedia.org/wiki/Mano_machine" TargetMode="External"/><Relationship Id="rId215" Type="http://schemas.openxmlformats.org/officeDocument/2006/relationships/hyperlink" Target="https://github.com/MorrisMA/M16C5x" TargetMode="External"/><Relationship Id="rId422" Type="http://schemas.openxmlformats.org/officeDocument/2006/relationships/hyperlink" Target="http://www.cloudx.cc/" TargetMode="External"/><Relationship Id="rId867" Type="http://schemas.openxmlformats.org/officeDocument/2006/relationships/hyperlink" Target="https://github.com/debtanu09/my8085" TargetMode="External"/><Relationship Id="rId1052" Type="http://schemas.openxmlformats.org/officeDocument/2006/relationships/hyperlink" Target="https://github.com/bradleyeckert/chad" TargetMode="External"/><Relationship Id="rId299" Type="http://schemas.openxmlformats.org/officeDocument/2006/relationships/hyperlink" Target="https://en.wikipedia.org/wiki/PicoBlaze" TargetMode="External"/><Relationship Id="rId727" Type="http://schemas.openxmlformats.org/officeDocument/2006/relationships/hyperlink" Target="https://en.wikipedia.org/wiki/Amber_(processor_core)" TargetMode="External"/><Relationship Id="rId934" Type="http://schemas.openxmlformats.org/officeDocument/2006/relationships/hyperlink" Target="https://github.com/AymenSekhri/Softcore-CPU" TargetMode="External"/><Relationship Id="rId1357" Type="http://schemas.openxmlformats.org/officeDocument/2006/relationships/hyperlink" Target="https://github.com/hossein1387/pito_riscv" TargetMode="External"/><Relationship Id="rId63" Type="http://schemas.openxmlformats.org/officeDocument/2006/relationships/hyperlink" Target="https://opencores.org/project,mcs-4" TargetMode="External"/><Relationship Id="rId159" Type="http://schemas.openxmlformats.org/officeDocument/2006/relationships/hyperlink" Target="http://www2.imm.dtu.dk/~wopu/" TargetMode="External"/><Relationship Id="rId366" Type="http://schemas.openxmlformats.org/officeDocument/2006/relationships/hyperlink" Target="https://en.wikipedia.org/wiki/0x10c" TargetMode="External"/><Relationship Id="rId573" Type="http://schemas.openxmlformats.org/officeDocument/2006/relationships/hyperlink" Target="https://github.com/bonfireprocessor" TargetMode="External"/><Relationship Id="rId780" Type="http://schemas.openxmlformats.org/officeDocument/2006/relationships/hyperlink" Target="https://revaldinho.github.io/opc/" TargetMode="External"/><Relationship Id="rId1217" Type="http://schemas.openxmlformats.org/officeDocument/2006/relationships/hyperlink" Target="https://github.com/Steve-Teal/eforth-misc16" TargetMode="External"/><Relationship Id="rId226" Type="http://schemas.openxmlformats.org/officeDocument/2006/relationships/hyperlink" Target="http://members.optushome.com.au/jekent/" TargetMode="External"/><Relationship Id="rId433" Type="http://schemas.openxmlformats.org/officeDocument/2006/relationships/hyperlink" Target="https://github.com/robfinch/Cores/tree/master/FISA64/trunk" TargetMode="External"/><Relationship Id="rId878" Type="http://schemas.openxmlformats.org/officeDocument/2006/relationships/hyperlink" Target="https://github.com/rafaelcalcada/steel-core" TargetMode="External"/><Relationship Id="rId1063" Type="http://schemas.openxmlformats.org/officeDocument/2006/relationships/hyperlink" Target="https://opencores.org/projects/uriscv" TargetMode="External"/><Relationship Id="rId1270" Type="http://schemas.openxmlformats.org/officeDocument/2006/relationships/hyperlink" Target="https://hackaday.io/project/172073-microcoding-for-fpgas" TargetMode="External"/><Relationship Id="rId640" Type="http://schemas.openxmlformats.org/officeDocument/2006/relationships/hyperlink" Target="http://people.ece.cornell.edu/land/courses/ece5760/DE2/Stack_cpu.html" TargetMode="External"/><Relationship Id="rId738" Type="http://schemas.openxmlformats.org/officeDocument/2006/relationships/hyperlink" Target="https://github.com/ijor/fx68k" TargetMode="External"/><Relationship Id="rId945" Type="http://schemas.openxmlformats.org/officeDocument/2006/relationships/hyperlink" Target="http://www.ece.ubc.ca/~jasony/research.htm" TargetMode="External"/><Relationship Id="rId1368" Type="http://schemas.openxmlformats.org/officeDocument/2006/relationships/hyperlink" Target="https://github.com/jadelsbach/pdp1" TargetMode="External"/><Relationship Id="rId74" Type="http://schemas.openxmlformats.org/officeDocument/2006/relationships/hyperlink" Target="https://opencores.org/project,aquarius" TargetMode="External"/><Relationship Id="rId377" Type="http://schemas.openxmlformats.org/officeDocument/2006/relationships/hyperlink" Target="https://www.synopsys.com/designware-ip/processor-solutions/arc-processors.html" TargetMode="External"/><Relationship Id="rId500" Type="http://schemas.openxmlformats.org/officeDocument/2006/relationships/hyperlink" Target="https://opencores.org/project,theia_gpu" TargetMode="External"/><Relationship Id="rId584" Type="http://schemas.openxmlformats.org/officeDocument/2006/relationships/hyperlink" Target="https://opencores.org/project,suslik" TargetMode="External"/><Relationship Id="rId805" Type="http://schemas.openxmlformats.org/officeDocument/2006/relationships/hyperlink" Target="https://github.com/zephray/Verilogboy" TargetMode="External"/><Relationship Id="rId1130" Type="http://schemas.openxmlformats.org/officeDocument/2006/relationships/hyperlink" Target="https://github.com/Wren6991/RISCBoy" TargetMode="External"/><Relationship Id="rId1228" Type="http://schemas.openxmlformats.org/officeDocument/2006/relationships/hyperlink" Target="https://github.com/scottlbaker/1802-SOC" TargetMode="External"/><Relationship Id="rId5" Type="http://schemas.openxmlformats.org/officeDocument/2006/relationships/hyperlink" Target="https://www.xilinx.com/products/design-tools/microblaze.html" TargetMode="External"/><Relationship Id="rId237" Type="http://schemas.openxmlformats.org/officeDocument/2006/relationships/hyperlink" Target="http://www.excamera.com/sphinx/fpga-j1.html" TargetMode="External"/><Relationship Id="rId791" Type="http://schemas.openxmlformats.org/officeDocument/2006/relationships/hyperlink" Target="https://github.com/nobotro/fpga_riscv_cpu" TargetMode="External"/><Relationship Id="rId889" Type="http://schemas.openxmlformats.org/officeDocument/2006/relationships/hyperlink" Target="https://hackaday.io/project/167457-tms0800-fpga-implementation-in-vhdl" TargetMode="External"/><Relationship Id="rId1074" Type="http://schemas.openxmlformats.org/officeDocument/2006/relationships/hyperlink" Target="https://users.ece.cmu.edu/~koopman/stack_computers/sec4_3.html" TargetMode="External"/><Relationship Id="rId444" Type="http://schemas.openxmlformats.org/officeDocument/2006/relationships/hyperlink" Target="https://github.com/PrincetonUniversity/openpiton" TargetMode="External"/><Relationship Id="rId651" Type="http://schemas.openxmlformats.org/officeDocument/2006/relationships/hyperlink" Target="https://github.com/Galland/LEON2" TargetMode="External"/><Relationship Id="rId749" Type="http://schemas.openxmlformats.org/officeDocument/2006/relationships/hyperlink" Target="https://opencores.org/projects/minimips_superscalar" TargetMode="External"/><Relationship Id="rId1281" Type="http://schemas.openxmlformats.org/officeDocument/2006/relationships/hyperlink" Target="https://github.com/ehsan-ali-th/DAPZipi8Appendices" TargetMode="External"/><Relationship Id="rId290" Type="http://schemas.openxmlformats.org/officeDocument/2006/relationships/hyperlink" Target="https://opencores.org/project,p16c5x" TargetMode="External"/><Relationship Id="rId304" Type="http://schemas.openxmlformats.org/officeDocument/2006/relationships/hyperlink" Target="https://sourceforge.net/projects/risc0/" TargetMode="External"/><Relationship Id="rId388" Type="http://schemas.openxmlformats.org/officeDocument/2006/relationships/hyperlink" Target="https://fr.wikiversity.org/wiki/Very_High_Speed_Integrated_Circuit_Hardware_Description_Language/Embarquer_un_Atmel_ATMega8" TargetMode="External"/><Relationship Id="rId511" Type="http://schemas.openxmlformats.org/officeDocument/2006/relationships/hyperlink" Target="https://www.youtube.com/watch?v=828oMNFGSjg" TargetMode="External"/><Relationship Id="rId609" Type="http://schemas.openxmlformats.org/officeDocument/2006/relationships/hyperlink" Target="https://github.com/jamieiles/oldland-cpu" TargetMode="External"/><Relationship Id="rId956" Type="http://schemas.openxmlformats.org/officeDocument/2006/relationships/hyperlink" Target="https://opencores.org/projects/biriscv" TargetMode="External"/><Relationship Id="rId1141" Type="http://schemas.openxmlformats.org/officeDocument/2006/relationships/hyperlink" Target="https://github.com/jaywonchung/Verilog-Harvard-CPU" TargetMode="External"/><Relationship Id="rId1239" Type="http://schemas.openxmlformats.org/officeDocument/2006/relationships/hyperlink" Target="https://github.com/Johnlon/spam-1" TargetMode="External"/><Relationship Id="rId85" Type="http://schemas.openxmlformats.org/officeDocument/2006/relationships/hyperlink" Target="https://opencores.org/project,dfp" TargetMode="External"/><Relationship Id="rId150" Type="http://schemas.openxmlformats.org/officeDocument/2006/relationships/hyperlink" Target="http://ladybug.xs4all.nl/arlet/fpga/6502/" TargetMode="External"/><Relationship Id="rId595" Type="http://schemas.openxmlformats.org/officeDocument/2006/relationships/hyperlink" Target="https://github.com/SI-RISCV/e200_opensource" TargetMode="External"/><Relationship Id="rId816" Type="http://schemas.openxmlformats.org/officeDocument/2006/relationships/hyperlink" Target="https://github.com/schoeberl/lipsi" TargetMode="External"/><Relationship Id="rId1001" Type="http://schemas.openxmlformats.org/officeDocument/2006/relationships/hyperlink" Target="https://github.com/BrunoLevy/learn-fpga" TargetMode="External"/><Relationship Id="rId248" Type="http://schemas.openxmlformats.org/officeDocument/2006/relationships/hyperlink" Target="http://pdp2011.sytse.net/wordpress/pdp-11/" TargetMode="External"/><Relationship Id="rId455" Type="http://schemas.openxmlformats.org/officeDocument/2006/relationships/hyperlink" Target="http://www.apollo-accelerators.com/" TargetMode="External"/><Relationship Id="rId662" Type="http://schemas.openxmlformats.org/officeDocument/2006/relationships/hyperlink" Target="https://ip.cadence.com/ipportfolio/tensilica-ip" TargetMode="External"/><Relationship Id="rId1085" Type="http://schemas.openxmlformats.org/officeDocument/2006/relationships/hyperlink" Target="https://github.com/MorrisMA/MiniCPU" TargetMode="External"/><Relationship Id="rId1292" Type="http://schemas.openxmlformats.org/officeDocument/2006/relationships/hyperlink" Target="https://hackaday.com/2022/11/22/home-built-cpu-runs-with-home-built-toolchain/" TargetMode="External"/><Relationship Id="rId1306" Type="http://schemas.openxmlformats.org/officeDocument/2006/relationships/hyperlink" Target="https://spinalhdl.github.io/NaxRiscv-Rtd/main/NaxRiscv/performance/index.html" TargetMode="External"/><Relationship Id="rId12" Type="http://schemas.openxmlformats.org/officeDocument/2006/relationships/hyperlink" Target="http://pdp-1.computerhistory.org/pdp-1/" TargetMode="External"/><Relationship Id="rId108" Type="http://schemas.openxmlformats.org/officeDocument/2006/relationships/hyperlink" Target="https://opencores.org/project,m1_core" TargetMode="External"/><Relationship Id="rId315" Type="http://schemas.openxmlformats.org/officeDocument/2006/relationships/hyperlink" Target="https://github.com/robfinch/Cores" TargetMode="External"/><Relationship Id="rId522" Type="http://schemas.openxmlformats.org/officeDocument/2006/relationships/hyperlink" Target="http://www.singmai.com/PT13.htm" TargetMode="External"/><Relationship Id="rId967" Type="http://schemas.openxmlformats.org/officeDocument/2006/relationships/hyperlink" Target="http://www.apollo-core.com/index.htm" TargetMode="External"/><Relationship Id="rId1152" Type="http://schemas.openxmlformats.org/officeDocument/2006/relationships/hyperlink" Target="http://www.sandpipers.com/cpuclass1.html" TargetMode="External"/><Relationship Id="rId96" Type="http://schemas.openxmlformats.org/officeDocument/2006/relationships/hyperlink" Target="https://opencores.org/project,jop" TargetMode="External"/><Relationship Id="rId161" Type="http://schemas.openxmlformats.org/officeDocument/2006/relationships/hyperlink" Target="http://www.oreganosystems.at/?page_id=361" TargetMode="External"/><Relationship Id="rId399" Type="http://schemas.openxmlformats.org/officeDocument/2006/relationships/hyperlink" Target="https://en.wikipedia.org/wiki/PicoBlaze" TargetMode="External"/><Relationship Id="rId827" Type="http://schemas.openxmlformats.org/officeDocument/2006/relationships/hyperlink" Target="https://github.com/RickyTino/MangoMIPS32" TargetMode="External"/><Relationship Id="rId1012" Type="http://schemas.openxmlformats.org/officeDocument/2006/relationships/hyperlink" Target="https://github.com/risclite/R8051" TargetMode="External"/><Relationship Id="rId259" Type="http://schemas.openxmlformats.org/officeDocument/2006/relationships/hyperlink" Target="http://www.lirmm.fr/ADAC" TargetMode="External"/><Relationship Id="rId466" Type="http://schemas.openxmlformats.org/officeDocument/2006/relationships/hyperlink" Target="https://github.com/jncraton/MIPS-Lite" TargetMode="External"/><Relationship Id="rId673" Type="http://schemas.openxmlformats.org/officeDocument/2006/relationships/hyperlink" Target="http://members.optushome.com.au/jekent/system01/index.htm" TargetMode="External"/><Relationship Id="rId880" Type="http://schemas.openxmlformats.org/officeDocument/2006/relationships/hyperlink" Target="https://github.com/rafaelcalcada/steel-core" TargetMode="External"/><Relationship Id="rId1096" Type="http://schemas.openxmlformats.org/officeDocument/2006/relationships/hyperlink" Target="https://lxp32.github.io/" TargetMode="External"/><Relationship Id="rId1317" Type="http://schemas.openxmlformats.org/officeDocument/2006/relationships/hyperlink" Target="http://www.pldworld.com/_hdl/2/_ip/-microcore.org/index.html" TargetMode="External"/><Relationship Id="rId23" Type="http://schemas.openxmlformats.org/officeDocument/2006/relationships/hyperlink" Target="http://www.xthundercore.com/" TargetMode="External"/><Relationship Id="rId119" Type="http://schemas.openxmlformats.org/officeDocument/2006/relationships/hyperlink" Target="https://opencores.org/project,mips_fault_tolerant" TargetMode="External"/><Relationship Id="rId326" Type="http://schemas.openxmlformats.org/officeDocument/2006/relationships/hyperlink" Target="https://opencores.org/project,t80" TargetMode="External"/><Relationship Id="rId533" Type="http://schemas.openxmlformats.org/officeDocument/2006/relationships/hyperlink" Target="http://www.dte.eis.uva.es/OpenProjects/OpenDSP/index.htm" TargetMode="External"/><Relationship Id="rId978" Type="http://schemas.openxmlformats.org/officeDocument/2006/relationships/hyperlink" Target="https://github.com/robinsonb5/ZPUDemos" TargetMode="External"/><Relationship Id="rId1163" Type="http://schemas.openxmlformats.org/officeDocument/2006/relationships/hyperlink" Target="http://www.youtube.com/watch?v=bw5EiDDibkw" TargetMode="External"/><Relationship Id="rId1370" Type="http://schemas.openxmlformats.org/officeDocument/2006/relationships/hyperlink" Target="https://github.com/jadelsbach/rca110" TargetMode="External"/><Relationship Id="rId740" Type="http://schemas.openxmlformats.org/officeDocument/2006/relationships/hyperlink" Target="http://www.ensilica.com/" TargetMode="External"/><Relationship Id="rId838" Type="http://schemas.openxmlformats.org/officeDocument/2006/relationships/hyperlink" Target="https://github.com/Sacusa/LC-3" TargetMode="External"/><Relationship Id="rId1023" Type="http://schemas.openxmlformats.org/officeDocument/2006/relationships/hyperlink" Target="http://mcforth.net/" TargetMode="External"/><Relationship Id="rId172" Type="http://schemas.openxmlformats.org/officeDocument/2006/relationships/hyperlink" Target="https://github.com/SpinalHDL/VexRiscv" TargetMode="External"/><Relationship Id="rId477" Type="http://schemas.openxmlformats.org/officeDocument/2006/relationships/hyperlink" Target="https://people.ece.cornell.edu/land/courses/ece5760/DE2/Stack_cpu.html" TargetMode="External"/><Relationship Id="rId600" Type="http://schemas.openxmlformats.org/officeDocument/2006/relationships/hyperlink" Target="https://opencores.org/project,odess_multicore_project" TargetMode="External"/><Relationship Id="rId684" Type="http://schemas.openxmlformats.org/officeDocument/2006/relationships/hyperlink" Target="https://github.com/sam-falvo/kestrel" TargetMode="External"/><Relationship Id="rId1230" Type="http://schemas.openxmlformats.org/officeDocument/2006/relationships/hyperlink" Target="https://github.com/bchangip/NibblerCPU" TargetMode="External"/><Relationship Id="rId1328" Type="http://schemas.openxmlformats.org/officeDocument/2006/relationships/hyperlink" Target="https://github.com/ForwardCom" TargetMode="External"/><Relationship Id="rId337" Type="http://schemas.openxmlformats.org/officeDocument/2006/relationships/hyperlink" Target="https://opencores.org/project,wb_z80" TargetMode="External"/><Relationship Id="rId891" Type="http://schemas.openxmlformats.org/officeDocument/2006/relationships/hyperlink" Target="https://opencores.org/projects/am9080_cpu_based_on_microcoded_am29xx_bit-slices" TargetMode="External"/><Relationship Id="rId905" Type="http://schemas.openxmlformats.org/officeDocument/2006/relationships/hyperlink" Target="https://opencores.org/project,atlas_core" TargetMode="External"/><Relationship Id="rId989" Type="http://schemas.openxmlformats.org/officeDocument/2006/relationships/hyperlink" Target="https://github.com/laforest/Octavo" TargetMode="External"/><Relationship Id="rId34" Type="http://schemas.openxmlformats.org/officeDocument/2006/relationships/hyperlink" Target="http://jamieiles.github.io/oldland-cpu/" TargetMode="External"/><Relationship Id="rId544" Type="http://schemas.openxmlformats.org/officeDocument/2006/relationships/hyperlink" Target="http://www.bitlib.de/pub/xproz/" TargetMode="External"/><Relationship Id="rId751" Type="http://schemas.openxmlformats.org/officeDocument/2006/relationships/hyperlink" Target="https://github.com/cr88192/bgbtech_btsr1arch" TargetMode="External"/><Relationship Id="rId849" Type="http://schemas.openxmlformats.org/officeDocument/2006/relationships/hyperlink" Target="https://propeller.parallax.com/" TargetMode="External"/><Relationship Id="rId1174" Type="http://schemas.openxmlformats.org/officeDocument/2006/relationships/hyperlink" Target="https://eater.net/8bit/" TargetMode="External"/><Relationship Id="rId183" Type="http://schemas.openxmlformats.org/officeDocument/2006/relationships/hyperlink" Target="https://roalogic.com/" TargetMode="External"/><Relationship Id="rId390" Type="http://schemas.openxmlformats.org/officeDocument/2006/relationships/hyperlink" Target="https://github.com/BigEd/XSOC-xr16" TargetMode="External"/><Relationship Id="rId404" Type="http://schemas.openxmlformats.org/officeDocument/2006/relationships/hyperlink" Target="http://andreacorallo.github.io/kpu/" TargetMode="External"/><Relationship Id="rId611" Type="http://schemas.openxmlformats.org/officeDocument/2006/relationships/hyperlink" Target="https://github.com/mega65/mega65-core" TargetMode="External"/><Relationship Id="rId1034" Type="http://schemas.openxmlformats.org/officeDocument/2006/relationships/hyperlink" Target="https://github.com/hrvach/fpg1" TargetMode="External"/><Relationship Id="rId1241" Type="http://schemas.openxmlformats.org/officeDocument/2006/relationships/hyperlink" Target="https://github.com/Graystripe17/16bitCPU" TargetMode="External"/><Relationship Id="rId1339" Type="http://schemas.openxmlformats.org/officeDocument/2006/relationships/hyperlink" Target="https://booksite.elsevier.com/9780128000564/" TargetMode="External"/><Relationship Id="rId250" Type="http://schemas.openxmlformats.org/officeDocument/2006/relationships/hyperlink" Target="https://github.com/skibo/Pet2001_Nexys3" TargetMode="External"/><Relationship Id="rId488" Type="http://schemas.openxmlformats.org/officeDocument/2006/relationships/hyperlink" Target="https://www.jamieiles.com/80186/" TargetMode="External"/><Relationship Id="rId695" Type="http://schemas.openxmlformats.org/officeDocument/2006/relationships/hyperlink" Target="https://electronicstopper.blogspot.com/2017/06/8-bit-risc-cpu-in-verilog.html" TargetMode="External"/><Relationship Id="rId709" Type="http://schemas.openxmlformats.org/officeDocument/2006/relationships/hyperlink" Target="https://github.com/skordal/potato" TargetMode="External"/><Relationship Id="rId916" Type="http://schemas.openxmlformats.org/officeDocument/2006/relationships/hyperlink" Target="https://github.com/dominiksalvet/risc63" TargetMode="External"/><Relationship Id="rId1101" Type="http://schemas.openxmlformats.org/officeDocument/2006/relationships/hyperlink" Target="https://github.com/Arlet/verilog-65c02" TargetMode="External"/><Relationship Id="rId45" Type="http://schemas.openxmlformats.org/officeDocument/2006/relationships/hyperlink" Target="https://pycpu.wordpress.com/" TargetMode="External"/><Relationship Id="rId110" Type="http://schemas.openxmlformats.org/officeDocument/2006/relationships/hyperlink" Target="https://opencores.org/project,mblite" TargetMode="External"/><Relationship Id="rId348" Type="http://schemas.openxmlformats.org/officeDocument/2006/relationships/hyperlink" Target="https://opencores.org/project,storm_soc" TargetMode="External"/><Relationship Id="rId555" Type="http://schemas.openxmlformats.org/officeDocument/2006/relationships/hyperlink" Target="http://www.astrobe.com/RISC5/" TargetMode="External"/><Relationship Id="rId762" Type="http://schemas.openxmlformats.org/officeDocument/2006/relationships/hyperlink" Target="http://www.ece.ualberta.ca/~elliott/ee552/studentAppNotes/1998_w/8bitprocessor/" TargetMode="External"/><Relationship Id="rId1185" Type="http://schemas.openxmlformats.org/officeDocument/2006/relationships/hyperlink" Target="https://hackaday.com/2021/12/03/homebrew-16-bit-computer-reinvents-all-the-wheels/" TargetMode="External"/><Relationship Id="rId194" Type="http://schemas.openxmlformats.org/officeDocument/2006/relationships/hyperlink" Target="https://opencores.org/project,ion" TargetMode="External"/><Relationship Id="rId208" Type="http://schemas.openxmlformats.org/officeDocument/2006/relationships/hyperlink" Target="https://opencores.org/project,hpc-16" TargetMode="External"/><Relationship Id="rId415" Type="http://schemas.openxmlformats.org/officeDocument/2006/relationships/hyperlink" Target="http://web.archive.org/web/20060707045943/http:/tinyboot.com/cd16/index.htm" TargetMode="External"/><Relationship Id="rId622" Type="http://schemas.openxmlformats.org/officeDocument/2006/relationships/hyperlink" Target="https://github.com/alezzdiki/DLX-RISC-Processor" TargetMode="External"/><Relationship Id="rId1045" Type="http://schemas.openxmlformats.org/officeDocument/2006/relationships/hyperlink" Target="http://anycpu.org/forum/viewtopic.php?f=23&amp;t=815" TargetMode="External"/><Relationship Id="rId1252" Type="http://schemas.openxmlformats.org/officeDocument/2006/relationships/hyperlink" Target="https://github.com/jamesrosssharp/SLURM" TargetMode="External"/><Relationship Id="rId261" Type="http://schemas.openxmlformats.org/officeDocument/2006/relationships/hyperlink" Target="https://opencores.org/project,rois" TargetMode="External"/><Relationship Id="rId499" Type="http://schemas.openxmlformats.org/officeDocument/2006/relationships/hyperlink" Target="http://temlib.org/" TargetMode="External"/><Relationship Id="rId927" Type="http://schemas.openxmlformats.org/officeDocument/2006/relationships/hyperlink" Target="https://github.com/NuclearManD/plasma-cortex" TargetMode="External"/><Relationship Id="rId1112" Type="http://schemas.openxmlformats.org/officeDocument/2006/relationships/hyperlink" Target="https://github.com/grantwilk/ce1921_armv4_microarchitecture" TargetMode="External"/><Relationship Id="rId56" Type="http://schemas.openxmlformats.org/officeDocument/2006/relationships/hyperlink" Target="https://opencores.org/project,or1k_soc_on_altera_embedded_dev_kit" TargetMode="External"/><Relationship Id="rId359" Type="http://schemas.openxmlformats.org/officeDocument/2006/relationships/hyperlink" Target="https://hackaday.com/2017/01/13/fpga-computer-covers-a-to-z/" TargetMode="External"/><Relationship Id="rId566" Type="http://schemas.openxmlformats.org/officeDocument/2006/relationships/hyperlink" Target="https://github.com/PulseRain/FP51_fast_core" TargetMode="External"/><Relationship Id="rId773" Type="http://schemas.openxmlformats.org/officeDocument/2006/relationships/hyperlink" Target="https://github.com/revaldinho/opc" TargetMode="External"/><Relationship Id="rId1196" Type="http://schemas.openxmlformats.org/officeDocument/2006/relationships/hyperlink" Target="http://www.projectoberon.com/" TargetMode="External"/><Relationship Id="rId121" Type="http://schemas.openxmlformats.org/officeDocument/2006/relationships/hyperlink" Target="https://opencores.org/project,mips32r1" TargetMode="External"/><Relationship Id="rId219" Type="http://schemas.openxmlformats.org/officeDocument/2006/relationships/hyperlink" Target="https://opencores.org/project,system05" TargetMode="External"/><Relationship Id="rId426" Type="http://schemas.openxmlformats.org/officeDocument/2006/relationships/hyperlink" Target="https://github.com/DRuffer/ep8080" TargetMode="External"/><Relationship Id="rId633" Type="http://schemas.openxmlformats.org/officeDocument/2006/relationships/hyperlink" Target="http://hamblen.ece.gatech.edu/" TargetMode="External"/><Relationship Id="rId980" Type="http://schemas.openxmlformats.org/officeDocument/2006/relationships/hyperlink" Target="http://www.inf.ufpr.br/roberto/cMIPS.html" TargetMode="External"/><Relationship Id="rId1056" Type="http://schemas.openxmlformats.org/officeDocument/2006/relationships/hyperlink" Target="https://github.com/douggilliland/R32V2020" TargetMode="External"/><Relationship Id="rId1263" Type="http://schemas.openxmlformats.org/officeDocument/2006/relationships/hyperlink" Target="https://libre-soc.org/openpower/sv/" TargetMode="External"/><Relationship Id="rId840" Type="http://schemas.openxmlformats.org/officeDocument/2006/relationships/hyperlink" Target="https://github.com/KyleLavorato/Simple-RISC-Computer" TargetMode="External"/><Relationship Id="rId938" Type="http://schemas.openxmlformats.org/officeDocument/2006/relationships/hyperlink" Target="https://www.youtube.com/watch?v=TKS1Oa7mIaM" TargetMode="External"/><Relationship Id="rId67" Type="http://schemas.openxmlformats.org/officeDocument/2006/relationships/hyperlink" Target="https://opencores.org/project,aemb" TargetMode="External"/><Relationship Id="rId272" Type="http://schemas.openxmlformats.org/officeDocument/2006/relationships/hyperlink" Target="http://projects.nbee.es/display/IPCORES/SYNPIC12+8bit+RISC+CPU+core" TargetMode="External"/><Relationship Id="rId577" Type="http://schemas.openxmlformats.org/officeDocument/2006/relationships/hyperlink" Target="http://www.embecosm.com/appnotes/ean13/ean13.html" TargetMode="External"/><Relationship Id="rId700" Type="http://schemas.openxmlformats.org/officeDocument/2006/relationships/hyperlink" Target="https://www-users.cs.york.ac.uk/~mjf/simple_cpu_v2/index.html" TargetMode="External"/><Relationship Id="rId1123" Type="http://schemas.openxmlformats.org/officeDocument/2006/relationships/hyperlink" Target="https://hackaday.com/2021/09/26/fpga-retrocomputer-return-to-moncky/" TargetMode="External"/><Relationship Id="rId1330" Type="http://schemas.openxmlformats.org/officeDocument/2006/relationships/hyperlink" Target="http://booksite.elsevier.com/9780123944245/" TargetMode="External"/><Relationship Id="rId132" Type="http://schemas.openxmlformats.org/officeDocument/2006/relationships/hyperlink" Target="https://opencores.org/project,neo430" TargetMode="External"/><Relationship Id="rId784" Type="http://schemas.openxmlformats.org/officeDocument/2006/relationships/hyperlink" Target="https://opencores.org/project,m32632" TargetMode="External"/><Relationship Id="rId991" Type="http://schemas.openxmlformats.org/officeDocument/2006/relationships/hyperlink" Target="https://github.com/RISCV-on-Microsemi-FPGA/RTG4-Development-Kit" TargetMode="External"/><Relationship Id="rId1067" Type="http://schemas.openxmlformats.org/officeDocument/2006/relationships/hyperlink" Target="https://www.bitsnbites.eu/mc1-a-custom-computer/" TargetMode="External"/><Relationship Id="rId437" Type="http://schemas.openxmlformats.org/officeDocument/2006/relationships/hyperlink" Target="https://github.com/SteffenReith/J1Sc" TargetMode="External"/><Relationship Id="rId644" Type="http://schemas.openxmlformats.org/officeDocument/2006/relationships/hyperlink" Target="https://github.com/pandora2000/piropiro" TargetMode="External"/><Relationship Id="rId851" Type="http://schemas.openxmlformats.org/officeDocument/2006/relationships/hyperlink" Target="https://github.com/lambdaconcept/minerva" TargetMode="External"/><Relationship Id="rId1274" Type="http://schemas.openxmlformats.org/officeDocument/2006/relationships/hyperlink" Target="https://github.com/redfast00/RCPU_FPGA" TargetMode="External"/><Relationship Id="rId283" Type="http://schemas.openxmlformats.org/officeDocument/2006/relationships/hyperlink" Target="https://opencores.org/project,instruction_list_pipelined_processor_with_peripherals" TargetMode="External"/><Relationship Id="rId490" Type="http://schemas.openxmlformats.org/officeDocument/2006/relationships/hyperlink" Target="https://shirishkoirala.blogspot.com/2017/01/sap-1simple-as-possible-1-computer.html" TargetMode="External"/><Relationship Id="rId504" Type="http://schemas.openxmlformats.org/officeDocument/2006/relationships/hyperlink" Target="https://github.com/sjohann81/hf-risc/" TargetMode="External"/><Relationship Id="rId711" Type="http://schemas.openxmlformats.org/officeDocument/2006/relationships/hyperlink" Target="https://github.com/terpstra/opa" TargetMode="External"/><Relationship Id="rId949" Type="http://schemas.openxmlformats.org/officeDocument/2006/relationships/hyperlink" Target="https://github.com/ZipCPU/zbasic" TargetMode="External"/><Relationship Id="rId1134" Type="http://schemas.openxmlformats.org/officeDocument/2006/relationships/hyperlink" Target="https://opencores.org/project,thor" TargetMode="External"/><Relationship Id="rId1341" Type="http://schemas.openxmlformats.org/officeDocument/2006/relationships/hyperlink" Target="http://pages.hmc.edu/harris/ddca/ddcarv.html" TargetMode="External"/><Relationship Id="rId78" Type="http://schemas.openxmlformats.org/officeDocument/2006/relationships/hyperlink" Target="https://opencores.org/project,avrtinyx61core" TargetMode="External"/><Relationship Id="rId143" Type="http://schemas.openxmlformats.org/officeDocument/2006/relationships/hyperlink" Target="http://www.arm.com/products/processors/cortex-m/cortex-m1.php" TargetMode="External"/><Relationship Id="rId350" Type="http://schemas.openxmlformats.org/officeDocument/2006/relationships/hyperlink" Target="https://opencores.org/project,sardmips" TargetMode="External"/><Relationship Id="rId588" Type="http://schemas.openxmlformats.org/officeDocument/2006/relationships/hyperlink" Target="https://www.cs.drexel.edu/~bls96/museum/cardiac.html" TargetMode="External"/><Relationship Id="rId795" Type="http://schemas.openxmlformats.org/officeDocument/2006/relationships/hyperlink" Target="https://boom-core.org/" TargetMode="External"/><Relationship Id="rId809" Type="http://schemas.openxmlformats.org/officeDocument/2006/relationships/hyperlink" Target="https://opencores.org/project,tg68kc" TargetMode="External"/><Relationship Id="rId1201" Type="http://schemas.openxmlformats.org/officeDocument/2006/relationships/hyperlink" Target="https://gitlab.com/baioc/s4pu" TargetMode="External"/><Relationship Id="rId9" Type="http://schemas.openxmlformats.org/officeDocument/2006/relationships/hyperlink" Target="http://www.eembc.org/coremark/index.php" TargetMode="External"/><Relationship Id="rId210" Type="http://schemas.openxmlformats.org/officeDocument/2006/relationships/hyperlink" Target="https://github.com/reed-foster/uCPUvhdl" TargetMode="External"/><Relationship Id="rId448" Type="http://schemas.openxmlformats.org/officeDocument/2006/relationships/hyperlink" Target="http://users.ece.cmu.edu/~koopman/stack_computers/index.html" TargetMode="External"/><Relationship Id="rId655" Type="http://schemas.openxmlformats.org/officeDocument/2006/relationships/hyperlink" Target="https://www.scribd.com/document/53289372/MIPS-Implementation" TargetMode="External"/><Relationship Id="rId862" Type="http://schemas.openxmlformats.org/officeDocument/2006/relationships/hyperlink" Target="https://github.com/eugmes/risc16" TargetMode="External"/><Relationship Id="rId1078" Type="http://schemas.openxmlformats.org/officeDocument/2006/relationships/hyperlink" Target="https://github.com/PetrM1/PMD85" TargetMode="External"/><Relationship Id="rId1285" Type="http://schemas.openxmlformats.org/officeDocument/2006/relationships/hyperlink" Target="https://github.com/darfpga?tab=repositories" TargetMode="External"/><Relationship Id="rId294" Type="http://schemas.openxmlformats.org/officeDocument/2006/relationships/hyperlink" Target="https://opencores.org/project,oks8" TargetMode="External"/><Relationship Id="rId308" Type="http://schemas.openxmlformats.org/officeDocument/2006/relationships/hyperlink" Target="https://opencores.org/project,rtf65002" TargetMode="External"/><Relationship Id="rId515" Type="http://schemas.openxmlformats.org/officeDocument/2006/relationships/hyperlink" Target="https://opencores.org/project,rois" TargetMode="External"/><Relationship Id="rId722" Type="http://schemas.openxmlformats.org/officeDocument/2006/relationships/hyperlink" Target="https://opencores.org/project,thor" TargetMode="External"/><Relationship Id="rId1145" Type="http://schemas.openxmlformats.org/officeDocument/2006/relationships/hyperlink" Target="https://github.com/jaywonchung/Verilog-Harvard-CPU" TargetMode="External"/><Relationship Id="rId1352" Type="http://schemas.openxmlformats.org/officeDocument/2006/relationships/hyperlink" Target="https://github.com/brimdavis/yard-1" TargetMode="External"/><Relationship Id="rId89" Type="http://schemas.openxmlformats.org/officeDocument/2006/relationships/hyperlink" Target="https://opencores.org/project,fluid_core_2" TargetMode="External"/><Relationship Id="rId154" Type="http://schemas.openxmlformats.org/officeDocument/2006/relationships/hyperlink" Target="https://opencores.org/project,cpugen" TargetMode="External"/><Relationship Id="rId361" Type="http://schemas.openxmlformats.org/officeDocument/2006/relationships/hyperlink" Target="http://www.cast-inc.com/ip-cores/8051s/l8051xc1/index.html" TargetMode="External"/><Relationship Id="rId599" Type="http://schemas.openxmlformats.org/officeDocument/2006/relationships/hyperlink" Target="https://opencores.org/project/odess_multicore_project/verilog%20sources" TargetMode="External"/><Relationship Id="rId1005" Type="http://schemas.openxmlformats.org/officeDocument/2006/relationships/hyperlink" Target="https://github.com/CTSRD-CHERI/RVBS" TargetMode="External"/><Relationship Id="rId1212" Type="http://schemas.openxmlformats.org/officeDocument/2006/relationships/hyperlink" Target="https://github.com/Steve-Teal/pumpkin-cpu" TargetMode="External"/><Relationship Id="rId459" Type="http://schemas.openxmlformats.org/officeDocument/2006/relationships/hyperlink" Target="http://www.fpga4student.com/2017/09/vhdl-code-for-mips-processor.html" TargetMode="External"/><Relationship Id="rId666" Type="http://schemas.openxmlformats.org/officeDocument/2006/relationships/hyperlink" Target="https://wiki.forth-ev.de/doku.php/projects:ep32:start" TargetMode="External"/><Relationship Id="rId873" Type="http://schemas.openxmlformats.org/officeDocument/2006/relationships/hyperlink" Target="http://www.1-core.com/resources/DSPuva16.zip" TargetMode="External"/><Relationship Id="rId1089" Type="http://schemas.openxmlformats.org/officeDocument/2006/relationships/hyperlink" Target="https://github.com/Obijuan/ACC/wiki" TargetMode="External"/><Relationship Id="rId1296" Type="http://schemas.openxmlformats.org/officeDocument/2006/relationships/hyperlink" Target="https://github.com/hneemann/Digital/discussions/869" TargetMode="External"/><Relationship Id="rId16" Type="http://schemas.openxmlformats.org/officeDocument/2006/relationships/hyperlink" Target="http://alvie.com/zpuino/index.html" TargetMode="External"/><Relationship Id="rId221" Type="http://schemas.openxmlformats.org/officeDocument/2006/relationships/hyperlink" Target="https://opencores.org/project,system68" TargetMode="External"/><Relationship Id="rId319" Type="http://schemas.openxmlformats.org/officeDocument/2006/relationships/hyperlink" Target="https://opencores.org/project,scarts" TargetMode="External"/><Relationship Id="rId526" Type="http://schemas.openxmlformats.org/officeDocument/2006/relationships/hyperlink" Target="http://www.pldworld.com/_hdl/2/_ip/-microcore.org/index.html" TargetMode="External"/><Relationship Id="rId1156" Type="http://schemas.openxmlformats.org/officeDocument/2006/relationships/hyperlink" Target="http://www.clifford.at/bfcpu/bfcpu.html" TargetMode="External"/><Relationship Id="rId1363" Type="http://schemas.openxmlformats.org/officeDocument/2006/relationships/hyperlink" Target="https://sourceforge.net/projects/mecrisp/files/" TargetMode="External"/><Relationship Id="rId733" Type="http://schemas.openxmlformats.org/officeDocument/2006/relationships/hyperlink" Target="https://github.com/mballance/fwrisc" TargetMode="External"/><Relationship Id="rId940" Type="http://schemas.openxmlformats.org/officeDocument/2006/relationships/hyperlink" Target="https://github.com/nicolavianello95/DLX" TargetMode="External"/><Relationship Id="rId1016" Type="http://schemas.openxmlformats.org/officeDocument/2006/relationships/hyperlink" Target="https://github.com/bobbl/rudolv" TargetMode="External"/><Relationship Id="rId165" Type="http://schemas.openxmlformats.org/officeDocument/2006/relationships/hyperlink" Target="https://github.com/MorrisMA/MiniCPU-S" TargetMode="External"/><Relationship Id="rId372" Type="http://schemas.openxmlformats.org/officeDocument/2006/relationships/hyperlink" Target="https://opencores.org/usercontent,doc,1262702554" TargetMode="External"/><Relationship Id="rId677" Type="http://schemas.openxmlformats.org/officeDocument/2006/relationships/hyperlink" Target="http://www.latticesemi.com/en/Products/DesignSoftwareAndIP/IntellectualProperty/IPCore/IPCores02/LatticeMico32.aspx" TargetMode="External"/><Relationship Id="rId800" Type="http://schemas.openxmlformats.org/officeDocument/2006/relationships/hyperlink" Target="https://github.com/antonblanchard/microwatt" TargetMode="External"/><Relationship Id="rId1223" Type="http://schemas.openxmlformats.org/officeDocument/2006/relationships/hyperlink" Target="https://opencores.org/projects/rf6809" TargetMode="External"/><Relationship Id="rId232" Type="http://schemas.openxmlformats.org/officeDocument/2006/relationships/hyperlink" Target="http://www.cs.ucr.edu/~dalton/" TargetMode="External"/><Relationship Id="rId884" Type="http://schemas.openxmlformats.org/officeDocument/2006/relationships/hyperlink" Target="https://opencores.org/project,rois" TargetMode="External"/><Relationship Id="rId27" Type="http://schemas.openxmlformats.org/officeDocument/2006/relationships/hyperlink" Target="http://www.microcorelabs.com/mcl51.html" TargetMode="External"/><Relationship Id="rId537" Type="http://schemas.openxmlformats.org/officeDocument/2006/relationships/hyperlink" Target="https://web.archive.org/web/20120309123835/http:/www.mindspring.com/~tcoonan/index.html" TargetMode="External"/><Relationship Id="rId744" Type="http://schemas.openxmlformats.org/officeDocument/2006/relationships/hyperlink" Target="https://riscv.org/2018contest/" TargetMode="External"/><Relationship Id="rId951" Type="http://schemas.openxmlformats.org/officeDocument/2006/relationships/hyperlink" Target="https://github.com/jefflieu/recon" TargetMode="External"/><Relationship Id="rId1167" Type="http://schemas.openxmlformats.org/officeDocument/2006/relationships/hyperlink" Target="https://www.intel.com/content/www/us/en/products/details/fpga/nios-processor/v.html" TargetMode="External"/><Relationship Id="rId1374" Type="http://schemas.openxmlformats.org/officeDocument/2006/relationships/hyperlink" Target="https://github.com/SimDaSong/4-bit-cpu" TargetMode="External"/><Relationship Id="rId80" Type="http://schemas.openxmlformats.org/officeDocument/2006/relationships/hyperlink" Target="https://opencores.org/project,or1k-cf" TargetMode="External"/><Relationship Id="rId176" Type="http://schemas.openxmlformats.org/officeDocument/2006/relationships/hyperlink" Target="https://www.parallax.com/downloads/propeller-1-design" TargetMode="External"/><Relationship Id="rId383" Type="http://schemas.openxmlformats.org/officeDocument/2006/relationships/hyperlink" Target="https://developer.arm.com/products/processors/cortex-r/cortex-r5" TargetMode="External"/><Relationship Id="rId590" Type="http://schemas.openxmlformats.org/officeDocument/2006/relationships/hyperlink" Target="http://www.archfisc.com/" TargetMode="External"/><Relationship Id="rId604" Type="http://schemas.openxmlformats.org/officeDocument/2006/relationships/hyperlink" Target="https://opencores.org/project,odess_multicore_project" TargetMode="External"/><Relationship Id="rId811" Type="http://schemas.openxmlformats.org/officeDocument/2006/relationships/hyperlink" Target="https://github.com/MIPSfpga/schoolMIPS" TargetMode="External"/><Relationship Id="rId1027" Type="http://schemas.openxmlformats.org/officeDocument/2006/relationships/hyperlink" Target="https://opencores.org/projects/cpu16" TargetMode="External"/><Relationship Id="rId1234" Type="http://schemas.openxmlformats.org/officeDocument/2006/relationships/hyperlink" Target="https://opencores.org/projects/rf6809" TargetMode="External"/><Relationship Id="rId243" Type="http://schemas.openxmlformats.org/officeDocument/2006/relationships/hyperlink" Target="https://code.google.com/archive/p/minimig/" TargetMode="External"/><Relationship Id="rId450" Type="http://schemas.openxmlformats.org/officeDocument/2006/relationships/hyperlink" Target="http://www.embedded.com/electronics-blogs/max-unleashed-and-unfettered/4441454/Only-308-FPGA-LUTs-required-to-create-cycle-accurate-8088-8086-soft-processor-core" TargetMode="External"/><Relationship Id="rId688" Type="http://schemas.openxmlformats.org/officeDocument/2006/relationships/hyperlink" Target="https://github.com/anmolsahoo25/shakti-e-class" TargetMode="External"/><Relationship Id="rId895" Type="http://schemas.openxmlformats.org/officeDocument/2006/relationships/hyperlink" Target="https://github.com/freecores/instruction_list_pipelined_processor_with_peripherals" TargetMode="External"/><Relationship Id="rId909" Type="http://schemas.openxmlformats.org/officeDocument/2006/relationships/hyperlink" Target="https://github.com/robinsonb5/EightThirtyTwo" TargetMode="External"/><Relationship Id="rId1080" Type="http://schemas.openxmlformats.org/officeDocument/2006/relationships/hyperlink" Target="https://github.com/ben-marshall/croyde-riscv" TargetMode="External"/><Relationship Id="rId1301" Type="http://schemas.openxmlformats.org/officeDocument/2006/relationships/hyperlink" Target="https://www.instructables.com/Stacks-A16-Bit-Breadboard-Processor/" TargetMode="External"/><Relationship Id="rId38" Type="http://schemas.openxmlformats.org/officeDocument/2006/relationships/hyperlink" Target="https://github.com/ZipCPU/zipcpu" TargetMode="External"/><Relationship Id="rId103" Type="http://schemas.openxmlformats.org/officeDocument/2006/relationships/hyperlink" Target="https://opencores.org/project,lem1_9min" TargetMode="External"/><Relationship Id="rId310" Type="http://schemas.openxmlformats.org/officeDocument/2006/relationships/hyperlink" Target="https://github.com/robfinch/Cores" TargetMode="External"/><Relationship Id="rId548" Type="http://schemas.openxmlformats.org/officeDocument/2006/relationships/hyperlink" Target="https://github.com/corywalker/cpu-homebrew/blob/master/yfcpu.v" TargetMode="External"/><Relationship Id="rId755" Type="http://schemas.openxmlformats.org/officeDocument/2006/relationships/hyperlink" Target="https://github.com/jbush001/MiteCPU" TargetMode="External"/><Relationship Id="rId962" Type="http://schemas.openxmlformats.org/officeDocument/2006/relationships/hyperlink" Target="http://forth.org/OffeteStore/OffeteStore.html" TargetMode="External"/><Relationship Id="rId1178" Type="http://schemas.openxmlformats.org/officeDocument/2006/relationships/hyperlink" Target="https://domipheus.com/blog/rpu-series-quick-links/" TargetMode="External"/><Relationship Id="rId91" Type="http://schemas.openxmlformats.org/officeDocument/2006/relationships/hyperlink" Target="https://opencores.org/project,hd63701" TargetMode="External"/><Relationship Id="rId187" Type="http://schemas.openxmlformats.org/officeDocument/2006/relationships/hyperlink" Target="https://opencores.org/project,rv01_riscv_core" TargetMode="External"/><Relationship Id="rId394" Type="http://schemas.openxmlformats.org/officeDocument/2006/relationships/hyperlink" Target="https://opencores.org/project,wb4pb" TargetMode="External"/><Relationship Id="rId408" Type="http://schemas.openxmlformats.org/officeDocument/2006/relationships/hyperlink" Target="https://www.silvaco.com/products/IP/coldfire_v1_platform/index.html" TargetMode="External"/><Relationship Id="rId615" Type="http://schemas.openxmlformats.org/officeDocument/2006/relationships/hyperlink" Target="http://www.ecs.umass.edu/ece/tessier/rcg/flexgrip.html" TargetMode="External"/><Relationship Id="rId822" Type="http://schemas.openxmlformats.org/officeDocument/2006/relationships/hyperlink" Target="https://www.youtube.com/watch?v=Drr1M9z18tU&amp;feature=youtu.be" TargetMode="External"/><Relationship Id="rId1038" Type="http://schemas.openxmlformats.org/officeDocument/2006/relationships/hyperlink" Target="https://opencores.org/projects/mix-fpga" TargetMode="External"/><Relationship Id="rId1245" Type="http://schemas.openxmlformats.org/officeDocument/2006/relationships/hyperlink" Target="https://github.com/redoste/ssppu" TargetMode="External"/><Relationship Id="rId254" Type="http://schemas.openxmlformats.org/officeDocument/2006/relationships/hyperlink" Target="https://www.cs.york.ac.uk/fp/reduceron/" TargetMode="External"/><Relationship Id="rId699" Type="http://schemas.openxmlformats.org/officeDocument/2006/relationships/hyperlink" Target="https://www-users.cs.york.ac.uk/~mjf/simple_cpu/index.html" TargetMode="External"/><Relationship Id="rId1091" Type="http://schemas.openxmlformats.org/officeDocument/2006/relationships/hyperlink" Target="https://opencores.org/project,aemb" TargetMode="External"/><Relationship Id="rId1105" Type="http://schemas.openxmlformats.org/officeDocument/2006/relationships/hyperlink" Target="https://github.com/0xD503/ARM-Single-Cycle-Processor" TargetMode="External"/><Relationship Id="rId1312" Type="http://schemas.openxmlformats.org/officeDocument/2006/relationships/hyperlink" Target="https://github.com/ajithcodesit/8-bit_fpga_cpu" TargetMode="External"/><Relationship Id="rId49" Type="http://schemas.openxmlformats.org/officeDocument/2006/relationships/hyperlink" Target="https://opencores.org/project,tiny64" TargetMode="External"/><Relationship Id="rId114" Type="http://schemas.openxmlformats.org/officeDocument/2006/relationships/hyperlink" Target="https://opencores.org/project,minirisc" TargetMode="External"/><Relationship Id="rId461" Type="http://schemas.openxmlformats.org/officeDocument/2006/relationships/hyperlink" Target="http://www.fpga4student.com/2017/04/verilog-code-for-16-bit-risc-processor.html" TargetMode="External"/><Relationship Id="rId559" Type="http://schemas.openxmlformats.org/officeDocument/2006/relationships/hyperlink" Target="https://openrisc.io/" TargetMode="External"/><Relationship Id="rId766" Type="http://schemas.openxmlformats.org/officeDocument/2006/relationships/hyperlink" Target="https://github.com/monnyy/COEN_316_CPU" TargetMode="External"/><Relationship Id="rId1189" Type="http://schemas.openxmlformats.org/officeDocument/2006/relationships/hyperlink" Target="https://en.wikipedia.org/wiki/TIS-100" TargetMode="External"/><Relationship Id="rId198" Type="http://schemas.openxmlformats.org/officeDocument/2006/relationships/hyperlink" Target="https://opencores.org/project,gpu" TargetMode="External"/><Relationship Id="rId321" Type="http://schemas.openxmlformats.org/officeDocument/2006/relationships/hyperlink" Target="https://opencores.org/project,wb4pb" TargetMode="External"/><Relationship Id="rId419" Type="http://schemas.openxmlformats.org/officeDocument/2006/relationships/hyperlink" Target="http://www.cast-inc.com/" TargetMode="External"/><Relationship Id="rId626" Type="http://schemas.openxmlformats.org/officeDocument/2006/relationships/hyperlink" Target="https://github.com/hoglet67/CoPro6502" TargetMode="External"/><Relationship Id="rId973" Type="http://schemas.openxmlformats.org/officeDocument/2006/relationships/hyperlink" Target="https://github.com/Arkaeriit/reflet" TargetMode="External"/><Relationship Id="rId1049" Type="http://schemas.openxmlformats.org/officeDocument/2006/relationships/hyperlink" Target="https://github.com/jaruiz/light8080" TargetMode="External"/><Relationship Id="rId1256" Type="http://schemas.openxmlformats.org/officeDocument/2006/relationships/hyperlink" Target="https://github.com/hneemann/Assembler" TargetMode="External"/><Relationship Id="rId833" Type="http://schemas.openxmlformats.org/officeDocument/2006/relationships/hyperlink" Target="https://www.fpga-cores.com/instant-soc/" TargetMode="External"/><Relationship Id="rId1116" Type="http://schemas.openxmlformats.org/officeDocument/2006/relationships/hyperlink" Target="https://opencores.org/project,avr_core" TargetMode="External"/><Relationship Id="rId265" Type="http://schemas.openxmlformats.org/officeDocument/2006/relationships/hyperlink" Target="https://github.com/lmEshoo/sp-i586" TargetMode="External"/><Relationship Id="rId472" Type="http://schemas.openxmlformats.org/officeDocument/2006/relationships/hyperlink" Target="https://github.com/cpulabs/mist32e10fa" TargetMode="External"/><Relationship Id="rId900" Type="http://schemas.openxmlformats.org/officeDocument/2006/relationships/hyperlink" Target="http://www.cs.columbia.edu/~sedwards/apple2fpga/" TargetMode="External"/><Relationship Id="rId1323" Type="http://schemas.openxmlformats.org/officeDocument/2006/relationships/hyperlink" Target="https://github.com/riscv-mcu/e203_hbirdv2" TargetMode="External"/><Relationship Id="rId125" Type="http://schemas.openxmlformats.org/officeDocument/2006/relationships/hyperlink" Target="https://opencores.org/project,mipsr2000" TargetMode="External"/><Relationship Id="rId332" Type="http://schemas.openxmlformats.org/officeDocument/2006/relationships/hyperlink" Target="https://opencores.org/project,turbo8051" TargetMode="External"/><Relationship Id="rId777" Type="http://schemas.openxmlformats.org/officeDocument/2006/relationships/hyperlink" Target="https://github.com/revaldinho/opc" TargetMode="External"/><Relationship Id="rId984" Type="http://schemas.openxmlformats.org/officeDocument/2006/relationships/hyperlink" Target="http://www.davebiz.com/wiki/CoCo3FPGA" TargetMode="External"/><Relationship Id="rId637" Type="http://schemas.openxmlformats.org/officeDocument/2006/relationships/hyperlink" Target="http://developer.axis.com/old/documentation/hw/etrax100lx.html" TargetMode="External"/><Relationship Id="rId844" Type="http://schemas.openxmlformats.org/officeDocument/2006/relationships/hyperlink" Target="https://github.com/Jerc007/Open-GPGPU-FlexGrip-" TargetMode="External"/><Relationship Id="rId1267" Type="http://schemas.openxmlformats.org/officeDocument/2006/relationships/hyperlink" Target="https://github.com/jbush001/NyuziProcessor" TargetMode="External"/><Relationship Id="rId276" Type="http://schemas.openxmlformats.org/officeDocument/2006/relationships/hyperlink" Target="https://www.jwhitham.org/software.html" TargetMode="External"/><Relationship Id="rId483" Type="http://schemas.openxmlformats.org/officeDocument/2006/relationships/hyperlink" Target="https://github.com/brabect1/risc8" TargetMode="External"/><Relationship Id="rId690" Type="http://schemas.openxmlformats.org/officeDocument/2006/relationships/hyperlink" Target="https://www.sifive.com/documentation/" TargetMode="External"/><Relationship Id="rId704" Type="http://schemas.openxmlformats.org/officeDocument/2006/relationships/hyperlink" Target="https://github.com/arminkz/SayehCPU" TargetMode="External"/><Relationship Id="rId911" Type="http://schemas.openxmlformats.org/officeDocument/2006/relationships/hyperlink" Target="https://www.ukrise.org/projects/" TargetMode="External"/><Relationship Id="rId1127" Type="http://schemas.openxmlformats.org/officeDocument/2006/relationships/hyperlink" Target="https://github.com/Grabulosaure/C2650_MiSTer" TargetMode="External"/><Relationship Id="rId1334" Type="http://schemas.openxmlformats.org/officeDocument/2006/relationships/hyperlink" Target="https://www.youtube.com/watch?v=MRLQBT03JAs&amp;list=PLSTiCUiN_BoJcWlxQTxbKE3VQBQhwFLDP" TargetMode="External"/><Relationship Id="rId40" Type="http://schemas.openxmlformats.org/officeDocument/2006/relationships/hyperlink" Target="http://www.greenarraychips.com/" TargetMode="External"/><Relationship Id="rId136" Type="http://schemas.openxmlformats.org/officeDocument/2006/relationships/hyperlink" Target="https://opencores.org/project,agcnorm" TargetMode="External"/><Relationship Id="rId343" Type="http://schemas.openxmlformats.org/officeDocument/2006/relationships/hyperlink" Target="https://opencores.org/project,zap" TargetMode="External"/><Relationship Id="rId550" Type="http://schemas.openxmlformats.org/officeDocument/2006/relationships/hyperlink" Target="http://www.dte.eis.uva.es/OpenProjects/OpenUP/index.htm" TargetMode="External"/><Relationship Id="rId788" Type="http://schemas.openxmlformats.org/officeDocument/2006/relationships/hyperlink" Target="https://github.com/m-labs/VexRiscv-verilog" TargetMode="External"/><Relationship Id="rId995" Type="http://schemas.openxmlformats.org/officeDocument/2006/relationships/hyperlink" Target="https://github.com/krabo0om/pauloBlaze" TargetMode="External"/><Relationship Id="rId1180" Type="http://schemas.openxmlformats.org/officeDocument/2006/relationships/hyperlink" Target="http://labs.domipheus.com/blog/designing-a-cpu-in-vhdl-part-15-introducing-rpu/" TargetMode="External"/><Relationship Id="rId203" Type="http://schemas.openxmlformats.org/officeDocument/2006/relationships/hyperlink" Target="http://www.chrisfenton.com/homebrew-cray-1a/" TargetMode="External"/><Relationship Id="rId648" Type="http://schemas.openxmlformats.org/officeDocument/2006/relationships/hyperlink" Target="https://github.com/Galland/LEON2" TargetMode="External"/><Relationship Id="rId855" Type="http://schemas.openxmlformats.org/officeDocument/2006/relationships/hyperlink" Target="https://github.com/MC2SC/VerySimpleCPU-public" TargetMode="External"/><Relationship Id="rId1040" Type="http://schemas.openxmlformats.org/officeDocument/2006/relationships/hyperlink" Target="https://github.com/ept221/tinySoC" TargetMode="External"/><Relationship Id="rId1278" Type="http://schemas.openxmlformats.org/officeDocument/2006/relationships/hyperlink" Target="https://en.wikipedia.org/wiki/Mano_machine" TargetMode="External"/><Relationship Id="rId287" Type="http://schemas.openxmlformats.org/officeDocument/2006/relationships/hyperlink" Target="https://opencores.org/project,nextz80" TargetMode="External"/><Relationship Id="rId410" Type="http://schemas.openxmlformats.org/officeDocument/2006/relationships/hyperlink" Target="https://github.com/ucb-bar/vscale" TargetMode="External"/><Relationship Id="rId494" Type="http://schemas.openxmlformats.org/officeDocument/2006/relationships/hyperlink" Target="https://gitlab.com/sfu-rcl/Taiga" TargetMode="External"/><Relationship Id="rId508" Type="http://schemas.openxmlformats.org/officeDocument/2006/relationships/hyperlink" Target="https://github.com/alfikpl/aoOCS" TargetMode="External"/><Relationship Id="rId715" Type="http://schemas.openxmlformats.org/officeDocument/2006/relationships/hyperlink" Target="https://blog.hackster.io/the-rise-of-the-dark-risc-v-ddb49764f392" TargetMode="External"/><Relationship Id="rId922" Type="http://schemas.openxmlformats.org/officeDocument/2006/relationships/hyperlink" Target="http://www.projectoberon.com/" TargetMode="External"/><Relationship Id="rId1138" Type="http://schemas.openxmlformats.org/officeDocument/2006/relationships/hyperlink" Target="https://github.com/jaywonchung/Verilog-Harvard-CPU" TargetMode="External"/><Relationship Id="rId1345" Type="http://schemas.openxmlformats.org/officeDocument/2006/relationships/hyperlink" Target="https://www.cnx-software.com/2022/01/17/tang-nano-9k-fpga-board-can-emulate-picorv32-risc-v-soft-core-with-all-peripherals/" TargetMode="External"/><Relationship Id="rId147" Type="http://schemas.openxmlformats.org/officeDocument/2006/relationships/hyperlink" Target="https://opencores.org/project,brainfuckcpu" TargetMode="External"/><Relationship Id="rId354" Type="http://schemas.openxmlformats.org/officeDocument/2006/relationships/hyperlink" Target="https://opencores.org/project,minsoc" TargetMode="External"/><Relationship Id="rId799" Type="http://schemas.openxmlformats.org/officeDocument/2006/relationships/hyperlink" Target="https://www.youtube.com/watch?v=xONHt7rgJk4" TargetMode="External"/><Relationship Id="rId1191" Type="http://schemas.openxmlformats.org/officeDocument/2006/relationships/hyperlink" Target="https://github.com/black-parrot/black-parrot" TargetMode="External"/><Relationship Id="rId1205" Type="http://schemas.openxmlformats.org/officeDocument/2006/relationships/hyperlink" Target="https://en.wikipedia.org/wiki/Mano_machine" TargetMode="External"/><Relationship Id="rId51" Type="http://schemas.openxmlformats.org/officeDocument/2006/relationships/hyperlink" Target="https://opencores.org/project,core_arm" TargetMode="External"/><Relationship Id="rId561" Type="http://schemas.openxmlformats.org/officeDocument/2006/relationships/hyperlink" Target="https://openrisc.io/" TargetMode="External"/><Relationship Id="rId659" Type="http://schemas.openxmlformats.org/officeDocument/2006/relationships/hyperlink" Target="https://github.com/nextseto/ARM-LEGv8" TargetMode="External"/><Relationship Id="rId866" Type="http://schemas.openxmlformats.org/officeDocument/2006/relationships/hyperlink" Target="https://github.com/Obijuan/Z80-FPGA" TargetMode="External"/><Relationship Id="rId1289" Type="http://schemas.openxmlformats.org/officeDocument/2006/relationships/hyperlink" Target="https://github.com/Gecko05/BlueFPGA" TargetMode="External"/><Relationship Id="rId214" Type="http://schemas.openxmlformats.org/officeDocument/2006/relationships/hyperlink" Target="http://www.ultratechnology.com/noscarc.htm" TargetMode="External"/><Relationship Id="rId298" Type="http://schemas.openxmlformats.org/officeDocument/2006/relationships/hyperlink" Target="https://opencores.org/project,plasma_fpu" TargetMode="External"/><Relationship Id="rId421" Type="http://schemas.openxmlformats.org/officeDocument/2006/relationships/hyperlink" Target="https://www.scribd.com/document/98709635/c16-Cpu-Reference-Manual" TargetMode="External"/><Relationship Id="rId519" Type="http://schemas.openxmlformats.org/officeDocument/2006/relationships/hyperlink" Target="https://opencores.org/project,ppx16" TargetMode="External"/><Relationship Id="rId1051" Type="http://schemas.openxmlformats.org/officeDocument/2006/relationships/hyperlink" Target="https://github.com/bradleyeckert/chad" TargetMode="External"/><Relationship Id="rId1149" Type="http://schemas.openxmlformats.org/officeDocument/2006/relationships/hyperlink" Target="https://github.com/ibm2030/IBM2030" TargetMode="External"/><Relationship Id="rId1356" Type="http://schemas.openxmlformats.org/officeDocument/2006/relationships/hyperlink" Target="https://github.com/kinpoko/ktc32" TargetMode="External"/><Relationship Id="rId158" Type="http://schemas.openxmlformats.org/officeDocument/2006/relationships/hyperlink" Target="https://github.com/jeuneS2/lemberg" TargetMode="External"/><Relationship Id="rId726" Type="http://schemas.openxmlformats.org/officeDocument/2006/relationships/hyperlink" Target="https://opencores.org/project,amber" TargetMode="External"/><Relationship Id="rId933" Type="http://schemas.openxmlformats.org/officeDocument/2006/relationships/hyperlink" Target="https://github.com/gdevic/A-Z80" TargetMode="External"/><Relationship Id="rId1009" Type="http://schemas.openxmlformats.org/officeDocument/2006/relationships/hyperlink" Target="https://hackaday.io/project/15430-rc201699-ti-994a-clone-using-tms99105-cpu" TargetMode="External"/><Relationship Id="rId62" Type="http://schemas.openxmlformats.org/officeDocument/2006/relationships/hyperlink" Target="https://opencores.org/project,c16" TargetMode="External"/><Relationship Id="rId365" Type="http://schemas.openxmlformats.org/officeDocument/2006/relationships/hyperlink" Target="https://www.youtube.com/watch?v=prpyEFxZCMw" TargetMode="External"/><Relationship Id="rId572" Type="http://schemas.openxmlformats.org/officeDocument/2006/relationships/hyperlink" Target="http://www.lowrisc.org/" TargetMode="External"/><Relationship Id="rId1216" Type="http://schemas.openxmlformats.org/officeDocument/2006/relationships/hyperlink" Target="https://github.com/Steve-Teal/mx65" TargetMode="External"/><Relationship Id="rId225" Type="http://schemas.openxmlformats.org/officeDocument/2006/relationships/hyperlink" Target="http://members.optushome.com.au/jekent/" TargetMode="External"/><Relationship Id="rId432" Type="http://schemas.openxmlformats.org/officeDocument/2006/relationships/hyperlink" Target="https://github.com/robfinch/Cores/tree/master/FISA32/trunk" TargetMode="External"/><Relationship Id="rId877" Type="http://schemas.openxmlformats.org/officeDocument/2006/relationships/hyperlink" Target="https://opencores.org/projects/steelcore" TargetMode="External"/><Relationship Id="rId1062" Type="http://schemas.openxmlformats.org/officeDocument/2006/relationships/hyperlink" Target="https://github.com/ultraembedded/core_uriscv" TargetMode="External"/><Relationship Id="rId737" Type="http://schemas.openxmlformats.org/officeDocument/2006/relationships/hyperlink" Target="http://fx68k.fxatari.com/fx68k-Source.zip" TargetMode="External"/><Relationship Id="rId944" Type="http://schemas.openxmlformats.org/officeDocument/2006/relationships/hyperlink" Target="https://en.wikipedia.org/wiki/MicroBlaze" TargetMode="External"/><Relationship Id="rId1367" Type="http://schemas.openxmlformats.org/officeDocument/2006/relationships/hyperlink" Target="https://github.com/jadelsbach/cdc160" TargetMode="External"/><Relationship Id="rId73" Type="http://schemas.openxmlformats.org/officeDocument/2006/relationships/hyperlink" Target="https://opencores.org/project,ao68000" TargetMode="External"/><Relationship Id="rId169" Type="http://schemas.openxmlformats.org/officeDocument/2006/relationships/hyperlink" Target="https://opencores.org/project,xucpu" TargetMode="External"/><Relationship Id="rId376" Type="http://schemas.openxmlformats.org/officeDocument/2006/relationships/hyperlink" Target="https://github.com/alfikpl/aoOCS" TargetMode="External"/><Relationship Id="rId583" Type="http://schemas.openxmlformats.org/officeDocument/2006/relationships/hyperlink" Target="https://opencores.org/project/odess_multicore_project/verilog%20sources" TargetMode="External"/><Relationship Id="rId790" Type="http://schemas.openxmlformats.org/officeDocument/2006/relationships/hyperlink" Target="https://git.morgothdisk.com/VERILOG/VERILOG-XMEGA-CORE-XILINX" TargetMode="External"/><Relationship Id="rId804" Type="http://schemas.openxmlformats.org/officeDocument/2006/relationships/hyperlink" Target="https://hackaday.io/project/57660-verilogboy-gameboy-on-fpga" TargetMode="External"/><Relationship Id="rId1227" Type="http://schemas.openxmlformats.org/officeDocument/2006/relationships/hyperlink" Target="https://www.cnx-software.com/2017/03/13/turtle-board-is-a-raspberry-pi-2-like-fpga-board-for-j-core-j2-open-source-superh-sh2-soc/" TargetMode="External"/><Relationship Id="rId4" Type="http://schemas.openxmlformats.org/officeDocument/2006/relationships/hyperlink" Target="http://www.oreganosystems.at/" TargetMode="External"/><Relationship Id="rId236" Type="http://schemas.openxmlformats.org/officeDocument/2006/relationships/hyperlink" Target="http://www.excamera.com/sphinx/fpga-j1.html" TargetMode="External"/><Relationship Id="rId443" Type="http://schemas.openxmlformats.org/officeDocument/2006/relationships/hyperlink" Target="https://en.wikipedia.org/wiki/Amber_(processor_core)" TargetMode="External"/><Relationship Id="rId650" Type="http://schemas.openxmlformats.org/officeDocument/2006/relationships/hyperlink" Target="https://en.wikipedia.org/wiki/LEON" TargetMode="External"/><Relationship Id="rId888" Type="http://schemas.openxmlformats.org/officeDocument/2006/relationships/hyperlink" Target="https://github.com/zpekic/Sys0800" TargetMode="External"/><Relationship Id="rId1073" Type="http://schemas.openxmlformats.org/officeDocument/2006/relationships/hyperlink" Target="https://hackaday.com/2021/09/26/fpga-retrocomputer-return-to-moncky/" TargetMode="External"/><Relationship Id="rId1280" Type="http://schemas.openxmlformats.org/officeDocument/2006/relationships/hyperlink" Target="https://en.wikipedia.org/wiki/PlayStation_(console)" TargetMode="External"/><Relationship Id="rId303" Type="http://schemas.openxmlformats.org/officeDocument/2006/relationships/hyperlink" Target="https://opencores.org/project,risc16f84" TargetMode="External"/><Relationship Id="rId748" Type="http://schemas.openxmlformats.org/officeDocument/2006/relationships/hyperlink" Target="https://riscv.org/2018contest/" TargetMode="External"/><Relationship Id="rId955" Type="http://schemas.openxmlformats.org/officeDocument/2006/relationships/hyperlink" Target="https://github.com/ultraembedded/biriscv" TargetMode="External"/><Relationship Id="rId1140" Type="http://schemas.openxmlformats.org/officeDocument/2006/relationships/hyperlink" Target="https://github.com/jaywonchung/Verilog-Harvard-CPU" TargetMode="External"/><Relationship Id="rId84" Type="http://schemas.openxmlformats.org/officeDocument/2006/relationships/hyperlink" Target="https://opencores.org/project,cpu65c02_true_cycle" TargetMode="External"/><Relationship Id="rId387" Type="http://schemas.openxmlformats.org/officeDocument/2006/relationships/hyperlink" Target="https://opencores.org/usercontent,doc,1262702554" TargetMode="External"/><Relationship Id="rId510" Type="http://schemas.openxmlformats.org/officeDocument/2006/relationships/hyperlink" Target="https://github.com/mycspring/fpga" TargetMode="External"/><Relationship Id="rId594" Type="http://schemas.openxmlformats.org/officeDocument/2006/relationships/hyperlink" Target="https://github.com/plorefice/vhdl-simple-processor" TargetMode="External"/><Relationship Id="rId608" Type="http://schemas.openxmlformats.org/officeDocument/2006/relationships/hyperlink" Target="http://jamieiles.github.io/oldland-cpu/" TargetMode="External"/><Relationship Id="rId815" Type="http://schemas.openxmlformats.org/officeDocument/2006/relationships/hyperlink" Target="https://prantoamt.wordpress.com/2018/09/09/16-bit-single-cycle-processor-design/" TargetMode="External"/><Relationship Id="rId1238" Type="http://schemas.openxmlformats.org/officeDocument/2006/relationships/hyperlink" Target="https://www.hindawi.com/journals/scn/2022/9709601/" TargetMode="External"/><Relationship Id="rId247" Type="http://schemas.openxmlformats.org/officeDocument/2006/relationships/hyperlink" Target="http://www.heeltoe.com/download/pdp11/README.html" TargetMode="External"/><Relationship Id="rId899" Type="http://schemas.openxmlformats.org/officeDocument/2006/relationships/hyperlink" Target="https://opencores.org/project,aor3000" TargetMode="External"/><Relationship Id="rId1000" Type="http://schemas.openxmlformats.org/officeDocument/2006/relationships/hyperlink" Target="https://github.com/robfinch/ANY-1" TargetMode="External"/><Relationship Id="rId1084" Type="http://schemas.openxmlformats.org/officeDocument/2006/relationships/hyperlink" Target="https://github.com/MorrisMA/M65C02A" TargetMode="External"/><Relationship Id="rId1305" Type="http://schemas.openxmlformats.org/officeDocument/2006/relationships/hyperlink" Target="https://github.com/SpinalHDL/NaxRiscv" TargetMode="External"/><Relationship Id="rId107" Type="http://schemas.openxmlformats.org/officeDocument/2006/relationships/hyperlink" Target="https://opencores.org/project,lxp32" TargetMode="External"/><Relationship Id="rId454" Type="http://schemas.openxmlformats.org/officeDocument/2006/relationships/hyperlink" Target="https://github.com/Anding/N.I.G.E.-Machine" TargetMode="External"/><Relationship Id="rId661" Type="http://schemas.openxmlformats.org/officeDocument/2006/relationships/hyperlink" Target="https://www.synopsys.com/dw/ipdir.php?ds=arc_em_starter_kit" TargetMode="External"/><Relationship Id="rId759" Type="http://schemas.openxmlformats.org/officeDocument/2006/relationships/hyperlink" Target="https://github.com/jbush001/PASC" TargetMode="External"/><Relationship Id="rId966" Type="http://schemas.openxmlformats.org/officeDocument/2006/relationships/hyperlink" Target="https://github.com/fredrequin/JiVe" TargetMode="External"/><Relationship Id="rId1291" Type="http://schemas.openxmlformats.org/officeDocument/2006/relationships/hyperlink" Target="https://github.com/nyuichi/GAIA3" TargetMode="External"/><Relationship Id="rId11" Type="http://schemas.openxmlformats.org/officeDocument/2006/relationships/hyperlink" Target="https://github.com/dcpu16/dcpu16-verilog" TargetMode="External"/><Relationship Id="rId314" Type="http://schemas.openxmlformats.org/officeDocument/2006/relationships/hyperlink" Target="https://github.com/robfinch/Cores" TargetMode="External"/><Relationship Id="rId398" Type="http://schemas.openxmlformats.org/officeDocument/2006/relationships/hyperlink" Target="https://www.xilinx.com/products/intellectual-property/picoblaze.html" TargetMode="External"/><Relationship Id="rId521" Type="http://schemas.openxmlformats.org/officeDocument/2006/relationships/hyperlink" Target="http://www.6502.org/users/andre/65k/index.html" TargetMode="External"/><Relationship Id="rId619" Type="http://schemas.openxmlformats.org/officeDocument/2006/relationships/hyperlink" Target="https://github.com/stnolting/neo430" TargetMode="External"/><Relationship Id="rId1151" Type="http://schemas.openxmlformats.org/officeDocument/2006/relationships/hyperlink" Target="http://www.sandpipers.com/cpuclass/files.html" TargetMode="External"/><Relationship Id="rId1249" Type="http://schemas.openxmlformats.org/officeDocument/2006/relationships/hyperlink" Target="https://github.com/PrayagBhakar/WISC-SP13" TargetMode="External"/><Relationship Id="rId95" Type="http://schemas.openxmlformats.org/officeDocument/2006/relationships/hyperlink" Target="https://github.com/jop-devel/jop" TargetMode="External"/><Relationship Id="rId160" Type="http://schemas.openxmlformats.org/officeDocument/2006/relationships/hyperlink" Target="https://sites.google.com/site/olivier2smet2/hp_projects/hp98x6/fpga-hp98x6" TargetMode="External"/><Relationship Id="rId826" Type="http://schemas.openxmlformats.org/officeDocument/2006/relationships/hyperlink" Target="https://github.com/lliont/Lionasm" TargetMode="External"/><Relationship Id="rId1011" Type="http://schemas.openxmlformats.org/officeDocument/2006/relationships/hyperlink" Target="http://www.e-basteln.de/computing/lgp30/lgp30/" TargetMode="External"/><Relationship Id="rId1109" Type="http://schemas.openxmlformats.org/officeDocument/2006/relationships/hyperlink" Target="https://github.com/0xD503/ARM-Single-Cycle-Processor" TargetMode="External"/><Relationship Id="rId258" Type="http://schemas.openxmlformats.org/officeDocument/2006/relationships/hyperlink" Target="http://www.lirmm.fr/ADAC/?page_id=102" TargetMode="External"/><Relationship Id="rId465" Type="http://schemas.openxmlformats.org/officeDocument/2006/relationships/hyperlink" Target="https://opencores.org/project,nanoblaze" TargetMode="External"/><Relationship Id="rId672" Type="http://schemas.openxmlformats.org/officeDocument/2006/relationships/hyperlink" Target="https://mvidakovic.blogspot.com/" TargetMode="External"/><Relationship Id="rId1095" Type="http://schemas.openxmlformats.org/officeDocument/2006/relationships/hyperlink" Target="https://opencores.org/project,lxp32" TargetMode="External"/><Relationship Id="rId1316" Type="http://schemas.openxmlformats.org/officeDocument/2006/relationships/hyperlink" Target="https://github.com/microCore-VHDL/microCore" TargetMode="External"/><Relationship Id="rId22" Type="http://schemas.openxmlformats.org/officeDocument/2006/relationships/hyperlink" Target="http://homepages.thm.de/~hg53/eco32" TargetMode="External"/><Relationship Id="rId118" Type="http://schemas.openxmlformats.org/officeDocument/2006/relationships/hyperlink" Target="https://github.com/jonpry/octagon" TargetMode="External"/><Relationship Id="rId325" Type="http://schemas.openxmlformats.org/officeDocument/2006/relationships/hyperlink" Target="https://opencores.org/project,t6507lp" TargetMode="External"/><Relationship Id="rId532" Type="http://schemas.openxmlformats.org/officeDocument/2006/relationships/hyperlink" Target="http://www.leox.org/" TargetMode="External"/><Relationship Id="rId977" Type="http://schemas.openxmlformats.org/officeDocument/2006/relationships/hyperlink" Target="https://github.com/robinsonb5/ZPUFlex" TargetMode="External"/><Relationship Id="rId1162" Type="http://schemas.openxmlformats.org/officeDocument/2006/relationships/hyperlink" Target="https://hackaday.io/project/6930-yasep-yet-another-small-embedded-processor" TargetMode="External"/><Relationship Id="rId171" Type="http://schemas.openxmlformats.org/officeDocument/2006/relationships/hyperlink" Target="https://opencores.org/project,xgate" TargetMode="External"/><Relationship Id="rId837" Type="http://schemas.openxmlformats.org/officeDocument/2006/relationships/hyperlink" Target="https://github.com/Raamakrishnan/MyProc" TargetMode="External"/><Relationship Id="rId1022" Type="http://schemas.openxmlformats.org/officeDocument/2006/relationships/hyperlink" Target="https://github.com/usoki/m68k" TargetMode="External"/><Relationship Id="rId269" Type="http://schemas.openxmlformats.org/officeDocument/2006/relationships/hyperlink" Target="http://www.experiment-s.de/en/" TargetMode="External"/><Relationship Id="rId476" Type="http://schemas.openxmlformats.org/officeDocument/2006/relationships/hyperlink" Target="http://nyuzi.org/" TargetMode="External"/><Relationship Id="rId683" Type="http://schemas.openxmlformats.org/officeDocument/2006/relationships/hyperlink" Target="https://www.amazon.com/FT64-Robert-Finch-ebook/dp/B07B3JB2BW" TargetMode="External"/><Relationship Id="rId890" Type="http://schemas.openxmlformats.org/officeDocument/2006/relationships/hyperlink" Target="https://github.com/zpekic/sys9080" TargetMode="External"/><Relationship Id="rId904" Type="http://schemas.openxmlformats.org/officeDocument/2006/relationships/hyperlink" Target="https://opencores.org/project,atlas_core" TargetMode="External"/><Relationship Id="rId1327" Type="http://schemas.openxmlformats.org/officeDocument/2006/relationships/hyperlink" Target="https://www.forwardcom.info/" TargetMode="External"/><Relationship Id="rId33" Type="http://schemas.openxmlformats.org/officeDocument/2006/relationships/hyperlink" Target="https://www.quora.com/What-do-we-need-to-design-a-simple-8-bit-microcontroller-in-VHDL" TargetMode="External"/><Relationship Id="rId129" Type="http://schemas.openxmlformats.org/officeDocument/2006/relationships/hyperlink" Target="https://opencores.org/project,navre" TargetMode="External"/><Relationship Id="rId336" Type="http://schemas.openxmlformats.org/officeDocument/2006/relationships/hyperlink" Target="https://opencores.org/project,vtach" TargetMode="External"/><Relationship Id="rId543" Type="http://schemas.openxmlformats.org/officeDocument/2006/relationships/hyperlink" Target="http://excamera.com/files/camera/c2a/" TargetMode="External"/><Relationship Id="rId988" Type="http://schemas.openxmlformats.org/officeDocument/2006/relationships/hyperlink" Target="https://github.com/sam-falvo/S64X7" TargetMode="External"/><Relationship Id="rId1173" Type="http://schemas.openxmlformats.org/officeDocument/2006/relationships/hyperlink" Target="https://github.com/XarkLabs/BenEaterVHDL" TargetMode="External"/><Relationship Id="rId182" Type="http://schemas.openxmlformats.org/officeDocument/2006/relationships/hyperlink" Target="https://github.com/roalogic/RV12" TargetMode="External"/><Relationship Id="rId403" Type="http://schemas.openxmlformats.org/officeDocument/2006/relationships/hyperlink" Target="https://github.com/AndreaCorallo/kpu" TargetMode="External"/><Relationship Id="rId750" Type="http://schemas.openxmlformats.org/officeDocument/2006/relationships/hyperlink" Target="https://opencores.org/projects/raptor64" TargetMode="External"/><Relationship Id="rId848" Type="http://schemas.openxmlformats.org/officeDocument/2006/relationships/hyperlink" Target="https://opencores.org/projects/v6502" TargetMode="External"/><Relationship Id="rId1033" Type="http://schemas.openxmlformats.org/officeDocument/2006/relationships/hyperlink" Target="https://github.com/cpldcpu/MCPU" TargetMode="External"/><Relationship Id="rId487" Type="http://schemas.openxmlformats.org/officeDocument/2006/relationships/hyperlink" Target="https://github.com/robfinch/Cores/tree/master/rtf6809" TargetMode="External"/><Relationship Id="rId610" Type="http://schemas.openxmlformats.org/officeDocument/2006/relationships/hyperlink" Target="https://github.com/jamieiles/oldland-cpu" TargetMode="External"/><Relationship Id="rId694" Type="http://schemas.openxmlformats.org/officeDocument/2006/relationships/hyperlink" Target="http://0pf.org/j-core.html" TargetMode="External"/><Relationship Id="rId708" Type="http://schemas.openxmlformats.org/officeDocument/2006/relationships/hyperlink" Target="https://github.com/lisper/cpus-pdp8" TargetMode="External"/><Relationship Id="rId915" Type="http://schemas.openxmlformats.org/officeDocument/2006/relationships/hyperlink" Target="https://github.com/lowRISC/ibex" TargetMode="External"/><Relationship Id="rId1240" Type="http://schemas.openxmlformats.org/officeDocument/2006/relationships/hyperlink" Target="https://hackaday.io/project/166922-spam-1-8-bit-cpu" TargetMode="External"/><Relationship Id="rId1338" Type="http://schemas.openxmlformats.org/officeDocument/2006/relationships/hyperlink" Target="http://booksite.elsevier.com/9780128000564/" TargetMode="External"/><Relationship Id="rId347" Type="http://schemas.openxmlformats.org/officeDocument/2006/relationships/hyperlink" Target="https://opencores.org/project,riscv_vhdl" TargetMode="External"/><Relationship Id="rId999" Type="http://schemas.openxmlformats.org/officeDocument/2006/relationships/hyperlink" Target="https://opencores.org/projects/darkriscv" TargetMode="External"/><Relationship Id="rId1100" Type="http://schemas.openxmlformats.org/officeDocument/2006/relationships/hyperlink" Target="https://github.com/MorrisMA/pdp6" TargetMode="External"/><Relationship Id="rId1184" Type="http://schemas.openxmlformats.org/officeDocument/2006/relationships/hyperlink" Target="https://github.com/jes/scamp-cpu" TargetMode="External"/><Relationship Id="rId44" Type="http://schemas.openxmlformats.org/officeDocument/2006/relationships/hyperlink" Target="https://github.com/larsbrinkhoff/nybbleForth" TargetMode="External"/><Relationship Id="rId554" Type="http://schemas.openxmlformats.org/officeDocument/2006/relationships/hyperlink" Target="http://plasmacpu.no-ip.org/cpu.htm" TargetMode="External"/><Relationship Id="rId761" Type="http://schemas.openxmlformats.org/officeDocument/2006/relationships/hyperlink" Target="https://opencores.org/project,68hc08" TargetMode="External"/><Relationship Id="rId859" Type="http://schemas.openxmlformats.org/officeDocument/2006/relationships/hyperlink" Target="https://github.com/cliffordwolf/picorv32" TargetMode="External"/><Relationship Id="rId193" Type="http://schemas.openxmlformats.org/officeDocument/2006/relationships/hyperlink" Target="http://www.fpgacpu.org/xsoc/index.html" TargetMode="External"/><Relationship Id="rId207" Type="http://schemas.openxmlformats.org/officeDocument/2006/relationships/hyperlink" Target="https://en.wikipedia.org/wiki/Capricorn_(microprocessor)" TargetMode="External"/><Relationship Id="rId414" Type="http://schemas.openxmlformats.org/officeDocument/2006/relationships/hyperlink" Target="https://github.com/danieljabailey/C88" TargetMode="External"/><Relationship Id="rId498" Type="http://schemas.openxmlformats.org/officeDocument/2006/relationships/hyperlink" Target="https://github.com/robfinch/Cores" TargetMode="External"/><Relationship Id="rId621" Type="http://schemas.openxmlformats.org/officeDocument/2006/relationships/hyperlink" Target="https://github.com/ChristianPalmiero/DLX" TargetMode="External"/><Relationship Id="rId1044" Type="http://schemas.openxmlformats.org/officeDocument/2006/relationships/hyperlink" Target="http://charleslabs.fr/en/project-A+basic+VHDL+processor" TargetMode="External"/><Relationship Id="rId1251" Type="http://schemas.openxmlformats.org/officeDocument/2006/relationships/hyperlink" Target="https://git.sr.ht/~renerocksai/rrisc" TargetMode="External"/><Relationship Id="rId1349" Type="http://schemas.openxmlformats.org/officeDocument/2006/relationships/hyperlink" Target="https://github.com/sipeed/TangNano-9K-example/tree/main/picotiny" TargetMode="External"/><Relationship Id="rId260" Type="http://schemas.openxmlformats.org/officeDocument/2006/relationships/hyperlink" Target="https://opencores.org/project,rise" TargetMode="External"/><Relationship Id="rId719" Type="http://schemas.openxmlformats.org/officeDocument/2006/relationships/hyperlink" Target="https://github.com/mrisc32/mrisc32" TargetMode="External"/><Relationship Id="rId926" Type="http://schemas.openxmlformats.org/officeDocument/2006/relationships/hyperlink" Target="https://github.com/MiSTer-devel/ao486_MiSTer" TargetMode="External"/><Relationship Id="rId1111" Type="http://schemas.openxmlformats.org/officeDocument/2006/relationships/hyperlink" Target="https://grantwilk.com/portfolio/armv4-microarchitecture/" TargetMode="External"/><Relationship Id="rId55" Type="http://schemas.openxmlformats.org/officeDocument/2006/relationships/hyperlink" Target="https://opencores.org/project,an-fpga-implementation-of-low-latency-noc-based-mpsoc" TargetMode="External"/><Relationship Id="rId120" Type="http://schemas.openxmlformats.org/officeDocument/2006/relationships/hyperlink" Target="https://opencores.org/project,mips_16" TargetMode="External"/><Relationship Id="rId358" Type="http://schemas.openxmlformats.org/officeDocument/2006/relationships/hyperlink" Target="https://www.youtube.com/watch?v=2fNBkUCjhcE" TargetMode="External"/><Relationship Id="rId565" Type="http://schemas.openxmlformats.org/officeDocument/2006/relationships/hyperlink" Target="https://www.pulserain.com/fp51" TargetMode="External"/><Relationship Id="rId772" Type="http://schemas.openxmlformats.org/officeDocument/2006/relationships/hyperlink" Target="https://revaldinho.github.io/opc/" TargetMode="External"/><Relationship Id="rId1195" Type="http://schemas.openxmlformats.org/officeDocument/2006/relationships/hyperlink" Target="https://github.com/lliont/lion32" TargetMode="External"/><Relationship Id="rId1209" Type="http://schemas.openxmlformats.org/officeDocument/2006/relationships/hyperlink" Target="https://github.com/Wren6991/RISCBoy" TargetMode="External"/><Relationship Id="rId218" Type="http://schemas.openxmlformats.org/officeDocument/2006/relationships/hyperlink" Target="https://opencores.org/download/System09" TargetMode="External"/><Relationship Id="rId425" Type="http://schemas.openxmlformats.org/officeDocument/2006/relationships/hyperlink" Target="https://github.com/ejrh/cpu" TargetMode="External"/><Relationship Id="rId632" Type="http://schemas.openxmlformats.org/officeDocument/2006/relationships/hyperlink" Target="http://hamblen.ece.gatech.edu/book/updatete.htm" TargetMode="External"/><Relationship Id="rId1055" Type="http://schemas.openxmlformats.org/officeDocument/2006/relationships/hyperlink" Target="https://hackaday.io/project/180452-small-cpu-in-vhdl" TargetMode="External"/><Relationship Id="rId1262" Type="http://schemas.openxmlformats.org/officeDocument/2006/relationships/hyperlink" Target="https://libre-soc.org/docs/" TargetMode="External"/><Relationship Id="rId271" Type="http://schemas.openxmlformats.org/officeDocument/2006/relationships/hyperlink" Target="https://opencores.org/project,sxp" TargetMode="External"/><Relationship Id="rId937" Type="http://schemas.openxmlformats.org/officeDocument/2006/relationships/hyperlink" Target="https://github.com/solderneer/artemis" TargetMode="External"/><Relationship Id="rId1122" Type="http://schemas.openxmlformats.org/officeDocument/2006/relationships/hyperlink" Target="https://gitlab.com/big-bat/moncky" TargetMode="External"/><Relationship Id="rId66" Type="http://schemas.openxmlformats.org/officeDocument/2006/relationships/hyperlink" Target="https://opencores.org/project,cpu8080" TargetMode="External"/><Relationship Id="rId131" Type="http://schemas.openxmlformats.org/officeDocument/2006/relationships/hyperlink" Target="https://opencores.org/project,ncore" TargetMode="External"/><Relationship Id="rId369" Type="http://schemas.openxmlformats.org/officeDocument/2006/relationships/hyperlink" Target="https://opencores.org/project,instruction_list_pipelined_processor_with_peripherals" TargetMode="External"/><Relationship Id="rId576" Type="http://schemas.openxmlformats.org/officeDocument/2006/relationships/hyperlink" Target="https://opencores.org/project/or1k" TargetMode="External"/><Relationship Id="rId783" Type="http://schemas.openxmlformats.org/officeDocument/2006/relationships/hyperlink" Target="http://cpu-ns32k.net/" TargetMode="External"/><Relationship Id="rId990" Type="http://schemas.openxmlformats.org/officeDocument/2006/relationships/hyperlink" Target="https://opencores.org/project,lem1_9min" TargetMode="External"/><Relationship Id="rId229" Type="http://schemas.openxmlformats.org/officeDocument/2006/relationships/hyperlink" Target="http://www.bernd-paysan.de/b16.html" TargetMode="External"/><Relationship Id="rId436" Type="http://schemas.openxmlformats.org/officeDocument/2006/relationships/hyperlink" Target="https://github.com/freecores/igor" TargetMode="External"/><Relationship Id="rId643" Type="http://schemas.openxmlformats.org/officeDocument/2006/relationships/hyperlink" Target="https://github.com/PaulStoffregen" TargetMode="External"/><Relationship Id="rId1066" Type="http://schemas.openxmlformats.org/officeDocument/2006/relationships/hyperlink" Target="https://github.com/mrisc32/mrisc32" TargetMode="External"/><Relationship Id="rId1273" Type="http://schemas.openxmlformats.org/officeDocument/2006/relationships/hyperlink" Target="http://www.kolumbus.fi/~w130412/asip38/" TargetMode="External"/><Relationship Id="rId850" Type="http://schemas.openxmlformats.org/officeDocument/2006/relationships/hyperlink" Target="https://github.com/parallaxinc/propeller" TargetMode="External"/><Relationship Id="rId948" Type="http://schemas.openxmlformats.org/officeDocument/2006/relationships/hyperlink" Target="https://www.youtube.com/watch?v=dVD1Yws__v0&amp;list=PLxde5XJWZRbTerLRlh0vp43scTA3cfKN8&amp;index=2" TargetMode="External"/><Relationship Id="rId1133" Type="http://schemas.openxmlformats.org/officeDocument/2006/relationships/hyperlink" Target="https://github.com/robfinch/Thor" TargetMode="External"/><Relationship Id="rId77" Type="http://schemas.openxmlformats.org/officeDocument/2006/relationships/hyperlink" Target="https://opencores.org/project,avr_core" TargetMode="External"/><Relationship Id="rId282" Type="http://schemas.openxmlformats.org/officeDocument/2006/relationships/hyperlink" Target="http://www.cs.columbia.edu/~sedwards/apple2fpga/" TargetMode="External"/><Relationship Id="rId503" Type="http://schemas.openxmlformats.org/officeDocument/2006/relationships/hyperlink" Target="https://fr.wikiversity.org/wiki/Very_High_Speed_Integrated_Circuit_Hardware_Description_Language/Embarquer_un_Atmel_ATMega8" TargetMode="External"/><Relationship Id="rId587" Type="http://schemas.openxmlformats.org/officeDocument/2006/relationships/hyperlink" Target="https://github.com/alfikpl/aoOCS" TargetMode="External"/><Relationship Id="rId710" Type="http://schemas.openxmlformats.org/officeDocument/2006/relationships/hyperlink" Target="https://www.southampton.ac.uk/~bim/notes/fcde/assign/example.html" TargetMode="External"/><Relationship Id="rId808" Type="http://schemas.openxmlformats.org/officeDocument/2006/relationships/hyperlink" Target="https://github.com/fpw/SoCDP8" TargetMode="External"/><Relationship Id="rId1340" Type="http://schemas.openxmlformats.org/officeDocument/2006/relationships/hyperlink" Target="http://pages.hmc.edu/harris/ddca/ddcarv.html" TargetMode="External"/><Relationship Id="rId8" Type="http://schemas.openxmlformats.org/officeDocument/2006/relationships/hyperlink" Target="http://en.wikipedia.org/wiki/Instructions_per_second" TargetMode="External"/><Relationship Id="rId142" Type="http://schemas.openxmlformats.org/officeDocument/2006/relationships/hyperlink" Target="http://techdocs.altium.com/display/FPGA/TSK80x+MCU" TargetMode="External"/><Relationship Id="rId447" Type="http://schemas.openxmlformats.org/officeDocument/2006/relationships/hyperlink" Target="https://github.com/susam/mano-cpu" TargetMode="External"/><Relationship Id="rId794" Type="http://schemas.openxmlformats.org/officeDocument/2006/relationships/hyperlink" Target="https://github.com/riscv-boom/riscv-boom" TargetMode="External"/><Relationship Id="rId1077" Type="http://schemas.openxmlformats.org/officeDocument/2006/relationships/hyperlink" Target="https://github.com/olofk/corescore" TargetMode="External"/><Relationship Id="rId1200" Type="http://schemas.openxmlformats.org/officeDocument/2006/relationships/hyperlink" Target="https://baioc.github.io/portfolio/s4pu/" TargetMode="External"/><Relationship Id="rId654" Type="http://schemas.openxmlformats.org/officeDocument/2006/relationships/hyperlink" Target="https://github.com/ErwinM/playground" TargetMode="External"/><Relationship Id="rId861" Type="http://schemas.openxmlformats.org/officeDocument/2006/relationships/hyperlink" Target="https://user.eng.umd.edu/~blj/RiSC/" TargetMode="External"/><Relationship Id="rId959" Type="http://schemas.openxmlformats.org/officeDocument/2006/relationships/hyperlink" Target="https://gitlab.com/x653/nand2tetris-fpga/" TargetMode="External"/><Relationship Id="rId1284" Type="http://schemas.openxmlformats.org/officeDocument/2006/relationships/hyperlink" Target="https://github.com/opengateware/arcade-congo" TargetMode="External"/><Relationship Id="rId293" Type="http://schemas.openxmlformats.org/officeDocument/2006/relationships/hyperlink" Target="https://opencores.org/project,w11" TargetMode="External"/><Relationship Id="rId307" Type="http://schemas.openxmlformats.org/officeDocument/2006/relationships/hyperlink" Target="https://opencores.org/project,s1_core" TargetMode="External"/><Relationship Id="rId514" Type="http://schemas.openxmlformats.org/officeDocument/2006/relationships/hyperlink" Target="http://forum.6502.org/viewtopic.php?f=2&amp;t=1851" TargetMode="External"/><Relationship Id="rId721" Type="http://schemas.openxmlformats.org/officeDocument/2006/relationships/hyperlink" Target="https://opencores.org/project,thor" TargetMode="External"/><Relationship Id="rId1144" Type="http://schemas.openxmlformats.org/officeDocument/2006/relationships/hyperlink" Target="https://github.com/jaywonchung/Verilog-Harvard-CPU" TargetMode="External"/><Relationship Id="rId1351" Type="http://schemas.openxmlformats.org/officeDocument/2006/relationships/hyperlink" Target="https://opencores.org/projects/v6502" TargetMode="External"/><Relationship Id="rId88" Type="http://schemas.openxmlformats.org/officeDocument/2006/relationships/hyperlink" Target="https://opencores.org/project,erp" TargetMode="External"/><Relationship Id="rId153" Type="http://schemas.openxmlformats.org/officeDocument/2006/relationships/hyperlink" Target="https://github.com/vhdlnerd/classicHp" TargetMode="External"/><Relationship Id="rId360" Type="http://schemas.openxmlformats.org/officeDocument/2006/relationships/hyperlink" Target="http://inform-fiction.org/zmachine/standards/z1point1/index.html" TargetMode="External"/><Relationship Id="rId598" Type="http://schemas.openxmlformats.org/officeDocument/2006/relationships/hyperlink" Target="https://opencores.org/project,odess_multicore_project" TargetMode="External"/><Relationship Id="rId819" Type="http://schemas.openxmlformats.org/officeDocument/2006/relationships/hyperlink" Target="https://github.com/openrisc/or1k_marocchino" TargetMode="External"/><Relationship Id="rId1004" Type="http://schemas.openxmlformats.org/officeDocument/2006/relationships/hyperlink" Target="https://github.com/sld-columbia/hl5" TargetMode="External"/><Relationship Id="rId1211" Type="http://schemas.openxmlformats.org/officeDocument/2006/relationships/hyperlink" Target="https://github.com/Steve-Teal/eforth-misc16" TargetMode="External"/><Relationship Id="rId220" Type="http://schemas.openxmlformats.org/officeDocument/2006/relationships/hyperlink" Target="https://opencores.org/project,system11" TargetMode="External"/><Relationship Id="rId458" Type="http://schemas.openxmlformats.org/officeDocument/2006/relationships/hyperlink" Target="http://www.fpga4student.com/2017/09/vhdl-code-for-mips-processor.html" TargetMode="External"/><Relationship Id="rId665" Type="http://schemas.openxmlformats.org/officeDocument/2006/relationships/hyperlink" Target="https://www.amazon.co.uk/EP32-RISC-Processor-Description-Implementation-ebook/dp/B071D3XMPS/ref=la_B00N8HVEZM_1_16?s=books&amp;ie=UTF8&amp;qid=1531709852&amp;sr=1-16" TargetMode="External"/><Relationship Id="rId872" Type="http://schemas.openxmlformats.org/officeDocument/2006/relationships/hyperlink" Target="https://opencores.org/project,6809_6309_compatible_core" TargetMode="External"/><Relationship Id="rId1088" Type="http://schemas.openxmlformats.org/officeDocument/2006/relationships/hyperlink" Target="https://hackaday.io/project/18206-a2z-computer" TargetMode="External"/><Relationship Id="rId1295" Type="http://schemas.openxmlformats.org/officeDocument/2006/relationships/hyperlink" Target="https://github.com/hneemann/Digital/files/7389628/Ben_Eater_8_Bit_PC.zip" TargetMode="External"/><Relationship Id="rId1309" Type="http://schemas.openxmlformats.org/officeDocument/2006/relationships/hyperlink" Target="https://www.gaisler.com/index.php/downloads/leongrlib" TargetMode="External"/><Relationship Id="rId15" Type="http://schemas.openxmlformats.org/officeDocument/2006/relationships/hyperlink" Target="http://klabs.org/history/ech/agc_schematics" TargetMode="External"/><Relationship Id="rId318" Type="http://schemas.openxmlformats.org/officeDocument/2006/relationships/hyperlink" Target="https://opencores.org/project,sub86" TargetMode="External"/><Relationship Id="rId525" Type="http://schemas.openxmlformats.org/officeDocument/2006/relationships/hyperlink" Target="http://www.pldworld.com/_hdl/2/_ip/-microcore.org/index.html" TargetMode="External"/><Relationship Id="rId732" Type="http://schemas.openxmlformats.org/officeDocument/2006/relationships/hyperlink" Target="https://opencores.org/projects/fwrisc" TargetMode="External"/><Relationship Id="rId1155" Type="http://schemas.openxmlformats.org/officeDocument/2006/relationships/hyperlink" Target="https://en.wikipedia.org/wiki/Brainfuck" TargetMode="External"/><Relationship Id="rId1362" Type="http://schemas.openxmlformats.org/officeDocument/2006/relationships/hyperlink" Target="https://tinytapeout.com/" TargetMode="External"/><Relationship Id="rId99" Type="http://schemas.openxmlformats.org/officeDocument/2006/relationships/hyperlink" Target="https://opencores.org/project,lattice6502" TargetMode="External"/><Relationship Id="rId164" Type="http://schemas.openxmlformats.org/officeDocument/2006/relationships/hyperlink" Target="http://members.optushome.com.au/jekent/Micro8/Micro8a.html" TargetMode="External"/><Relationship Id="rId371" Type="http://schemas.openxmlformats.org/officeDocument/2006/relationships/hyperlink" Target="https://github.com/fabiopjve/VHDL" TargetMode="External"/><Relationship Id="rId1015" Type="http://schemas.openxmlformats.org/officeDocument/2006/relationships/hyperlink" Target="https://github.com/risclite/rv3n" TargetMode="External"/><Relationship Id="rId1222" Type="http://schemas.openxmlformats.org/officeDocument/2006/relationships/hyperlink" Target="https://opencores.org/project,z80soc" TargetMode="External"/><Relationship Id="rId469" Type="http://schemas.openxmlformats.org/officeDocument/2006/relationships/hyperlink" Target="https://github.com/atgreen/moxie-cores" TargetMode="External"/><Relationship Id="rId676" Type="http://schemas.openxmlformats.org/officeDocument/2006/relationships/hyperlink" Target="https://mvidakovic.blogspot.com/" TargetMode="External"/><Relationship Id="rId883" Type="http://schemas.openxmlformats.org/officeDocument/2006/relationships/hyperlink" Target="https://opencores.org/project,rois" TargetMode="External"/><Relationship Id="rId1099" Type="http://schemas.openxmlformats.org/officeDocument/2006/relationships/hyperlink" Target="https://en.wikipedia.org/wiki/PDP-6" TargetMode="External"/><Relationship Id="rId26" Type="http://schemas.openxmlformats.org/officeDocument/2006/relationships/hyperlink" Target="https://www.youtube.com/watch?v=PRltE8q62dA" TargetMode="External"/><Relationship Id="rId231" Type="http://schemas.openxmlformats.org/officeDocument/2006/relationships/hyperlink" Target="http://www002.upp.so-net.ne.jp/morioka/cqpic.html" TargetMode="External"/><Relationship Id="rId329" Type="http://schemas.openxmlformats.org/officeDocument/2006/relationships/hyperlink" Target="https://opencores.org/project,tinycpu" TargetMode="External"/><Relationship Id="rId536" Type="http://schemas.openxmlformats.org/officeDocument/2006/relationships/hyperlink" Target="https://web.archive.org/web/20120118210705/http:/www.mindspring.com/~tcoonan/newpic.html" TargetMode="External"/><Relationship Id="rId1166" Type="http://schemas.openxmlformats.org/officeDocument/2006/relationships/hyperlink" Target="https://github.com/jopdorp/nand2tetris-verilog" TargetMode="External"/><Relationship Id="rId1373" Type="http://schemas.openxmlformats.org/officeDocument/2006/relationships/hyperlink" Target="https://github.com/andmiele/uCodedRiscV" TargetMode="External"/><Relationship Id="rId175" Type="http://schemas.openxmlformats.org/officeDocument/2006/relationships/hyperlink" Target="http://www.projectoberon.com/" TargetMode="External"/><Relationship Id="rId743" Type="http://schemas.openxmlformats.org/officeDocument/2006/relationships/hyperlink" Target="https://github.com/olofk/serv" TargetMode="External"/><Relationship Id="rId950" Type="http://schemas.openxmlformats.org/officeDocument/2006/relationships/hyperlink" Target="https://github.com/ZipCPU/autofpga" TargetMode="External"/><Relationship Id="rId1026" Type="http://schemas.openxmlformats.org/officeDocument/2006/relationships/hyperlink" Target="https://opencores.org/projects/tms1000" TargetMode="External"/><Relationship Id="rId382" Type="http://schemas.openxmlformats.org/officeDocument/2006/relationships/hyperlink" Target="https://en.wikipedia.org/wiki/ARM_Cortex-A9" TargetMode="External"/><Relationship Id="rId603" Type="http://schemas.openxmlformats.org/officeDocument/2006/relationships/hyperlink" Target="https://opencores.org/project/odess_multicore_project/verilog%20sources" TargetMode="External"/><Relationship Id="rId687" Type="http://schemas.openxmlformats.org/officeDocument/2006/relationships/hyperlink" Target="https://github.com/SI-RISCV/e200_opensource" TargetMode="External"/><Relationship Id="rId810" Type="http://schemas.openxmlformats.org/officeDocument/2006/relationships/hyperlink" Target="https://github.com/mkiesinger/mimaFPGA" TargetMode="External"/><Relationship Id="rId908" Type="http://schemas.openxmlformats.org/officeDocument/2006/relationships/hyperlink" Target="https://github.com/osresearch/risc8" TargetMode="External"/><Relationship Id="rId1233" Type="http://schemas.openxmlformats.org/officeDocument/2006/relationships/hyperlink" Target="https://github.com/Steve-Teal/eforth-misc16" TargetMode="External"/><Relationship Id="rId242" Type="http://schemas.openxmlformats.org/officeDocument/2006/relationships/hyperlink" Target="https://www.dsprelated.com/showthread/comp.dsp/1010-1.php" TargetMode="External"/><Relationship Id="rId894" Type="http://schemas.openxmlformats.org/officeDocument/2006/relationships/hyperlink" Target="https://opencores.org/project,instruction_list_pipelined_processor_with_peripherals" TargetMode="External"/><Relationship Id="rId1177" Type="http://schemas.openxmlformats.org/officeDocument/2006/relationships/hyperlink" Target="https://github.com/splinedrive/kianRiscV" TargetMode="External"/><Relationship Id="rId1300" Type="http://schemas.openxmlformats.org/officeDocument/2006/relationships/hyperlink" Target="https://github.com/monsonite/Suite-16" TargetMode="External"/><Relationship Id="rId37" Type="http://schemas.openxmlformats.org/officeDocument/2006/relationships/hyperlink" Target="http://projectoberon.com/" TargetMode="External"/><Relationship Id="rId102" Type="http://schemas.openxmlformats.org/officeDocument/2006/relationships/hyperlink" Target="https://opencores.org/project,lem1_9min" TargetMode="External"/><Relationship Id="rId547" Type="http://schemas.openxmlformats.org/officeDocument/2006/relationships/hyperlink" Target="https://github.com/RobertBaruch/plugh-1" TargetMode="External"/><Relationship Id="rId754" Type="http://schemas.openxmlformats.org/officeDocument/2006/relationships/hyperlink" Target="https://github.com/maikmerten/spu32" TargetMode="External"/><Relationship Id="rId961" Type="http://schemas.openxmlformats.org/officeDocument/2006/relationships/hyperlink" Target="https://github.com/wuhanstudio/nand2tetris-iverilog" TargetMode="External"/><Relationship Id="rId90" Type="http://schemas.openxmlformats.org/officeDocument/2006/relationships/hyperlink" Target="https://opencores.org/project,myforthprocessor" TargetMode="External"/><Relationship Id="rId186" Type="http://schemas.openxmlformats.org/officeDocument/2006/relationships/hyperlink" Target="https://github.com/ucam-comparch/clarvi" TargetMode="External"/><Relationship Id="rId393" Type="http://schemas.openxmlformats.org/officeDocument/2006/relationships/hyperlink" Target="https://github.com/tommythorn/Reduceron" TargetMode="External"/><Relationship Id="rId407" Type="http://schemas.openxmlformats.org/officeDocument/2006/relationships/hyperlink" Target="https://www.dcd.pl/product/dp8051/" TargetMode="External"/><Relationship Id="rId614" Type="http://schemas.openxmlformats.org/officeDocument/2006/relationships/hyperlink" Target="https://github.com/cr88192/bgbtech_btsr1arch" TargetMode="External"/><Relationship Id="rId821" Type="http://schemas.openxmlformats.org/officeDocument/2006/relationships/hyperlink" Target="https://www.aloriumtech.com/openxlr8/" TargetMode="External"/><Relationship Id="rId1037" Type="http://schemas.openxmlformats.org/officeDocument/2006/relationships/hyperlink" Target="https://github.com/kuashio/jimmy" TargetMode="External"/><Relationship Id="rId1244" Type="http://schemas.openxmlformats.org/officeDocument/2006/relationships/hyperlink" Target="https://github.com/va7deo/TerraCresta" TargetMode="External"/><Relationship Id="rId253" Type="http://schemas.openxmlformats.org/officeDocument/2006/relationships/hyperlink" Target="http://www.spacewire.co.uk/raptor16.html" TargetMode="External"/><Relationship Id="rId460" Type="http://schemas.openxmlformats.org/officeDocument/2006/relationships/hyperlink" Target="http://www.fpga4student.com/2016/11/verilog-code-for-microcontroller.html" TargetMode="External"/><Relationship Id="rId698" Type="http://schemas.openxmlformats.org/officeDocument/2006/relationships/hyperlink" Target="https://embeddedmicro.com/blogs/tutorials/basic-cpu" TargetMode="External"/><Relationship Id="rId919" Type="http://schemas.openxmlformats.org/officeDocument/2006/relationships/hyperlink" Target="https://gitlab.com/hoffma/ice_mk2" TargetMode="External"/><Relationship Id="rId1090" Type="http://schemas.openxmlformats.org/officeDocument/2006/relationships/hyperlink" Target="https://github.com/Obijuan/videoblog/wiki/Cap%C3%ADtulo-23:-ACC:-Apollo-CPU-Core" TargetMode="External"/><Relationship Id="rId1104" Type="http://schemas.openxmlformats.org/officeDocument/2006/relationships/hyperlink" Target="http://ladybug.xs4all.nl/arlet/fpga/6502/" TargetMode="External"/><Relationship Id="rId1311" Type="http://schemas.openxmlformats.org/officeDocument/2006/relationships/hyperlink" Target="https://eater.net/8bit/" TargetMode="External"/><Relationship Id="rId48" Type="http://schemas.openxmlformats.org/officeDocument/2006/relationships/hyperlink" Target="https://opencores.org/project,tiny8" TargetMode="External"/><Relationship Id="rId113" Type="http://schemas.openxmlformats.org/officeDocument/2006/relationships/hyperlink" Target="https://opencores.org/project,usimplez" TargetMode="External"/><Relationship Id="rId320" Type="http://schemas.openxmlformats.org/officeDocument/2006/relationships/hyperlink" Target="https://opencores.org/project,storm_core" TargetMode="External"/><Relationship Id="rId558" Type="http://schemas.openxmlformats.org/officeDocument/2006/relationships/hyperlink" Target="https://openrisc.io/" TargetMode="External"/><Relationship Id="rId765" Type="http://schemas.openxmlformats.org/officeDocument/2006/relationships/hyperlink" Target="http://www.microcorelabs.com/mcl65.html" TargetMode="External"/><Relationship Id="rId972" Type="http://schemas.openxmlformats.org/officeDocument/2006/relationships/hyperlink" Target="https://github.com/mattco98/LEGv8-Processor" TargetMode="External"/><Relationship Id="rId1188" Type="http://schemas.openxmlformats.org/officeDocument/2006/relationships/hyperlink" Target="https://github.com/MasterQ32/TIS-100" TargetMode="External"/><Relationship Id="rId197" Type="http://schemas.openxmlformats.org/officeDocument/2006/relationships/hyperlink" Target="https://www.mil.ufl.edu/projects/gup/" TargetMode="External"/><Relationship Id="rId418" Type="http://schemas.openxmlformats.org/officeDocument/2006/relationships/hyperlink" Target="http://www.cast-inc.com/" TargetMode="External"/><Relationship Id="rId625" Type="http://schemas.openxmlformats.org/officeDocument/2006/relationships/hyperlink" Target="https://github.com/nextseto/ARM-LEGv8" TargetMode="External"/><Relationship Id="rId832" Type="http://schemas.openxmlformats.org/officeDocument/2006/relationships/hyperlink" Target="https://github.com/RyuKojiro/v6502" TargetMode="External"/><Relationship Id="rId1048" Type="http://schemas.openxmlformats.org/officeDocument/2006/relationships/hyperlink" Target="https://github.com/douggilliland/MultiComp/tree/New-IOP16B-JSR_RTS" TargetMode="External"/><Relationship Id="rId1255" Type="http://schemas.openxmlformats.org/officeDocument/2006/relationships/hyperlink" Target="https://github.com/hneemann/Digital/" TargetMode="External"/><Relationship Id="rId264" Type="http://schemas.openxmlformats.org/officeDocument/2006/relationships/hyperlink" Target="http://www.spartanmc.de/" TargetMode="External"/><Relationship Id="rId471" Type="http://schemas.openxmlformats.org/officeDocument/2006/relationships/hyperlink" Target="https://github.com/cpulabs/mist1032sa" TargetMode="External"/><Relationship Id="rId1115" Type="http://schemas.openxmlformats.org/officeDocument/2006/relationships/hyperlink" Target="https://github.com/nguyenevan42/arm_cpu_ddca" TargetMode="External"/><Relationship Id="rId1322" Type="http://schemas.openxmlformats.org/officeDocument/2006/relationships/hyperlink" Target="https://en.wikipedia.org/wiki/Neo_Geo_(system)" TargetMode="External"/><Relationship Id="rId59" Type="http://schemas.openxmlformats.org/officeDocument/2006/relationships/hyperlink" Target="https://opencores.org/project,cray2_reboot" TargetMode="External"/><Relationship Id="rId124" Type="http://schemas.openxmlformats.org/officeDocument/2006/relationships/hyperlink" Target="https://opencores.org/project,mips789" TargetMode="External"/><Relationship Id="rId569" Type="http://schemas.openxmlformats.org/officeDocument/2006/relationships/hyperlink" Target="https://github.com/howerj/forth-cpu" TargetMode="External"/><Relationship Id="rId776" Type="http://schemas.openxmlformats.org/officeDocument/2006/relationships/hyperlink" Target="https://revaldinho.github.io/opc/" TargetMode="External"/><Relationship Id="rId983" Type="http://schemas.openxmlformats.org/officeDocument/2006/relationships/hyperlink" Target="https://github.com/richard42/CoCo3FPGA" TargetMode="External"/><Relationship Id="rId1199" Type="http://schemas.openxmlformats.org/officeDocument/2006/relationships/hyperlink" Target="http://www.astrobe.com/RISC5/" TargetMode="External"/><Relationship Id="rId331" Type="http://schemas.openxmlformats.org/officeDocument/2006/relationships/hyperlink" Target="https://opencores.org/project,totalcpu" TargetMode="External"/><Relationship Id="rId429" Type="http://schemas.openxmlformats.org/officeDocument/2006/relationships/hyperlink" Target="https://hackaday.io/project/15430-rc201699-ti-994a-clone-using-tms99105-cpu" TargetMode="External"/><Relationship Id="rId636" Type="http://schemas.openxmlformats.org/officeDocument/2006/relationships/hyperlink" Target="http://developer.axis.com/old/products/etrax100lx/" TargetMode="External"/><Relationship Id="rId1059" Type="http://schemas.openxmlformats.org/officeDocument/2006/relationships/hyperlink" Target="https://github.com/lebrice/VHDL-CPU" TargetMode="External"/><Relationship Id="rId1266" Type="http://schemas.openxmlformats.org/officeDocument/2006/relationships/hyperlink" Target="https://github.com/robfinch/rfPhoenix" TargetMode="External"/><Relationship Id="rId843" Type="http://schemas.openxmlformats.org/officeDocument/2006/relationships/hyperlink" Target="https://github.com/captaindane/swt16" TargetMode="External"/><Relationship Id="rId1126" Type="http://schemas.openxmlformats.org/officeDocument/2006/relationships/hyperlink" Target="https://opencores.org/project,v586" TargetMode="External"/><Relationship Id="rId275" Type="http://schemas.openxmlformats.org/officeDocument/2006/relationships/hyperlink" Target="https://opencores.org/project,v586" TargetMode="External"/><Relationship Id="rId482" Type="http://schemas.openxmlformats.org/officeDocument/2006/relationships/hyperlink" Target="https://web.archive.org/web/20120118210705/http:/www.mindspring.com/~tcoonan/newpic.html" TargetMode="External"/><Relationship Id="rId703" Type="http://schemas.openxmlformats.org/officeDocument/2006/relationships/hyperlink" Target="https://opencores.org/project,sayeh_processor" TargetMode="External"/><Relationship Id="rId910" Type="http://schemas.openxmlformats.org/officeDocument/2006/relationships/hyperlink" Target="https://github.com/scarv/scarv-cpu" TargetMode="External"/><Relationship Id="rId1333" Type="http://schemas.openxmlformats.org/officeDocument/2006/relationships/hyperlink" Target="https://booksite.elsevier.com/9780123944245/?ISBN=9780123944245" TargetMode="External"/><Relationship Id="rId135" Type="http://schemas.openxmlformats.org/officeDocument/2006/relationships/hyperlink" Target="https://github.com/stnolting/neo430" TargetMode="External"/><Relationship Id="rId342" Type="http://schemas.openxmlformats.org/officeDocument/2006/relationships/hyperlink" Target="https://opencores.org/project,z80control" TargetMode="External"/><Relationship Id="rId787" Type="http://schemas.openxmlformats.org/officeDocument/2006/relationships/hyperlink" Target="https://opencores.org/projects/mc6803" TargetMode="External"/><Relationship Id="rId994" Type="http://schemas.openxmlformats.org/officeDocument/2006/relationships/hyperlink" Target="https://en.wikipedia.org/wiki/Acorn_Electron" TargetMode="External"/><Relationship Id="rId202" Type="http://schemas.openxmlformats.org/officeDocument/2006/relationships/hyperlink" Target="https://opencores.org/project,eco32" TargetMode="External"/><Relationship Id="rId647" Type="http://schemas.openxmlformats.org/officeDocument/2006/relationships/hyperlink" Target="https://en.wikipedia.org/wiki/LEON" TargetMode="External"/><Relationship Id="rId854" Type="http://schemas.openxmlformats.org/officeDocument/2006/relationships/hyperlink" Target="https://github.com/MorrisMA/MAM65C02-Processor-Core/" TargetMode="External"/><Relationship Id="rId1277" Type="http://schemas.openxmlformats.org/officeDocument/2006/relationships/hyperlink" Target="https://en.wikipedia.org/wiki/Mano_machine" TargetMode="External"/><Relationship Id="rId286" Type="http://schemas.openxmlformats.org/officeDocument/2006/relationships/hyperlink" Target="https://opencores.org/project,openmsp430" TargetMode="External"/><Relationship Id="rId493" Type="http://schemas.openxmlformats.org/officeDocument/2006/relationships/hyperlink" Target="http://lmeshoo.net/" TargetMode="External"/><Relationship Id="rId507" Type="http://schemas.openxmlformats.org/officeDocument/2006/relationships/hyperlink" Target="https://github.com/embecosm/aap-verilog" TargetMode="External"/><Relationship Id="rId714" Type="http://schemas.openxmlformats.org/officeDocument/2006/relationships/hyperlink" Target="https://github.com/darklife/darkriscv" TargetMode="External"/><Relationship Id="rId921" Type="http://schemas.openxmlformats.org/officeDocument/2006/relationships/hyperlink" Target="https://www.cl.cam.ac.uk/teaching/1617/ECAD+Arch/exercise-clarvi.html" TargetMode="External"/><Relationship Id="rId1137" Type="http://schemas.openxmlformats.org/officeDocument/2006/relationships/hyperlink" Target="https://github.com/jaywonchung/Verilog-Harvard-CPU" TargetMode="External"/><Relationship Id="rId1344" Type="http://schemas.openxmlformats.org/officeDocument/2006/relationships/hyperlink" Target="https://github.com/cliffordwolf/picorv32" TargetMode="External"/><Relationship Id="rId50" Type="http://schemas.openxmlformats.org/officeDocument/2006/relationships/hyperlink" Target="https://opencores.org/project,oms8051mini" TargetMode="External"/><Relationship Id="rId146" Type="http://schemas.openxmlformats.org/officeDocument/2006/relationships/hyperlink" Target="https://opencores.org/project,blue" TargetMode="External"/><Relationship Id="rId353" Type="http://schemas.openxmlformats.org/officeDocument/2006/relationships/hyperlink" Target="https://github.com/rkrajnc/minsoc" TargetMode="External"/><Relationship Id="rId560" Type="http://schemas.openxmlformats.org/officeDocument/2006/relationships/hyperlink" Target="https://openrisc.io/" TargetMode="External"/><Relationship Id="rId798" Type="http://schemas.openxmlformats.org/officeDocument/2006/relationships/hyperlink" Target="https://blog.westerndigital.com/risc-v-swerv-core-open-source/" TargetMode="External"/><Relationship Id="rId1190" Type="http://schemas.openxmlformats.org/officeDocument/2006/relationships/hyperlink" Target="https://shakti.org.in/processors.html" TargetMode="External"/><Relationship Id="rId1204" Type="http://schemas.openxmlformats.org/officeDocument/2006/relationships/hyperlink" Target="https://github.com/susam/mano-cpu" TargetMode="External"/><Relationship Id="rId213" Type="http://schemas.openxmlformats.org/officeDocument/2006/relationships/hyperlink" Target="http://www3.sympatico.ca/myron.plichota/" TargetMode="External"/><Relationship Id="rId420" Type="http://schemas.openxmlformats.org/officeDocument/2006/relationships/hyperlink" Target="http://www.cast-inc.com/ip-cores/processors32bit/index.html" TargetMode="External"/><Relationship Id="rId658" Type="http://schemas.openxmlformats.org/officeDocument/2006/relationships/hyperlink" Target="https://github.com/m-labs/milkymist" TargetMode="External"/><Relationship Id="rId865" Type="http://schemas.openxmlformats.org/officeDocument/2006/relationships/hyperlink" Target="https://clash-lang.org/" TargetMode="External"/><Relationship Id="rId1050" Type="http://schemas.openxmlformats.org/officeDocument/2006/relationships/hyperlink" Target="https://github.com/scottlbaker/PDP8-SOC" TargetMode="External"/><Relationship Id="rId1288" Type="http://schemas.openxmlformats.org/officeDocument/2006/relationships/hyperlink" Target="https://github.com/vhdlf/cpu_basic" TargetMode="External"/><Relationship Id="rId297" Type="http://schemas.openxmlformats.org/officeDocument/2006/relationships/hyperlink" Target="https://opencores.org/project,plasma" TargetMode="External"/><Relationship Id="rId518" Type="http://schemas.openxmlformats.org/officeDocument/2006/relationships/hyperlink" Target="https://github.com/wallento/or1200mp" TargetMode="External"/><Relationship Id="rId725" Type="http://schemas.openxmlformats.org/officeDocument/2006/relationships/hyperlink" Target="https://en.wikipedia.org/wiki/Amber_(processor_core)" TargetMode="External"/><Relationship Id="rId932" Type="http://schemas.openxmlformats.org/officeDocument/2006/relationships/hyperlink" Target="https://github.com/gdevic/A-Z80" TargetMode="External"/><Relationship Id="rId1148" Type="http://schemas.openxmlformats.org/officeDocument/2006/relationships/hyperlink" Target="https://github.com/zephray/Verilogboy" TargetMode="External"/><Relationship Id="rId1355" Type="http://schemas.openxmlformats.org/officeDocument/2006/relationships/hyperlink" Target="http://www.astrobe.com/RISC5/" TargetMode="External"/><Relationship Id="rId157" Type="http://schemas.openxmlformats.org/officeDocument/2006/relationships/hyperlink" Target="http://www.latticesemi.com/Products/DesignSoftwareAndIP/IntellectualProperty/IPCore/IPCores02/Mico8.aspx" TargetMode="External"/><Relationship Id="rId364" Type="http://schemas.openxmlformats.org/officeDocument/2006/relationships/hyperlink" Target="http://www.latech.nl/vdhl/mb-lite-plus" TargetMode="External"/><Relationship Id="rId1008" Type="http://schemas.openxmlformats.org/officeDocument/2006/relationships/hyperlink" Target="https://github.com/Speccery/EP994A" TargetMode="External"/><Relationship Id="rId1215" Type="http://schemas.openxmlformats.org/officeDocument/2006/relationships/hyperlink" Target="https://github.com/Steve-Teal/pumpkin-cpu" TargetMode="External"/><Relationship Id="rId61" Type="http://schemas.openxmlformats.org/officeDocument/2006/relationships/hyperlink" Target="https://github.com/skibo/Pet2001_Arty" TargetMode="External"/><Relationship Id="rId571" Type="http://schemas.openxmlformats.org/officeDocument/2006/relationships/hyperlink" Target="https://github.com/lowRISC/lowrisc-chip" TargetMode="External"/><Relationship Id="rId669" Type="http://schemas.openxmlformats.org/officeDocument/2006/relationships/hyperlink" Target="https://bitbucket.org/csoren/fpga-chip8" TargetMode="External"/><Relationship Id="rId876" Type="http://schemas.openxmlformats.org/officeDocument/2006/relationships/hyperlink" Target="https://opencores.org/projects/neo430" TargetMode="External"/><Relationship Id="rId1299" Type="http://schemas.openxmlformats.org/officeDocument/2006/relationships/hyperlink" Target="https://github.com/rcrist/Stacks-16-Bit_Breadboard_Processor" TargetMode="External"/><Relationship Id="rId19" Type="http://schemas.openxmlformats.org/officeDocument/2006/relationships/hyperlink" Target="http://www.mycpu.eu/" TargetMode="External"/><Relationship Id="rId224" Type="http://schemas.openxmlformats.org/officeDocument/2006/relationships/hyperlink" Target="http://members.optushome.com.au/jekent/" TargetMode="External"/><Relationship Id="rId431" Type="http://schemas.openxmlformats.org/officeDocument/2006/relationships/hyperlink" Target="http://zhehaomao.com/" TargetMode="External"/><Relationship Id="rId529" Type="http://schemas.openxmlformats.org/officeDocument/2006/relationships/hyperlink" Target="https://www.scribd.com/document/98709635/c16-Cpu-Reference-Manual" TargetMode="External"/><Relationship Id="rId736" Type="http://schemas.openxmlformats.org/officeDocument/2006/relationships/hyperlink" Target="https://github.com/pulp-platform/ariane" TargetMode="External"/><Relationship Id="rId1061" Type="http://schemas.openxmlformats.org/officeDocument/2006/relationships/hyperlink" Target="http://mindworks.shoutwiki.com/wiki/Forth_Computing_on_FPGA" TargetMode="External"/><Relationship Id="rId1159" Type="http://schemas.openxmlformats.org/officeDocument/2006/relationships/hyperlink" Target="http://www.chrisfenton.com/homebrew-cray-1a/" TargetMode="External"/><Relationship Id="rId1366" Type="http://schemas.openxmlformats.org/officeDocument/2006/relationships/hyperlink" Target="https://sourceforge.net/projects/mecrisp/files/" TargetMode="External"/><Relationship Id="rId168" Type="http://schemas.openxmlformats.org/officeDocument/2006/relationships/hyperlink" Target="https://github.com/inforichland/yafc" TargetMode="External"/><Relationship Id="rId943" Type="http://schemas.openxmlformats.org/officeDocument/2006/relationships/hyperlink" Target="https://www.xilinx.com/products/design-tools/microblaze.html" TargetMode="External"/><Relationship Id="rId1019" Type="http://schemas.openxmlformats.org/officeDocument/2006/relationships/hyperlink" Target="https://github.com/albmoriconi/amic-0" TargetMode="External"/><Relationship Id="rId72" Type="http://schemas.openxmlformats.org/officeDocument/2006/relationships/hyperlink" Target="https://opencores.org/project,ao486" TargetMode="External"/><Relationship Id="rId375" Type="http://schemas.openxmlformats.org/officeDocument/2006/relationships/hyperlink" Target="https://en.wikichip.org/w/images/7/76/An_Emulation_of_the_Am9080A.pdf" TargetMode="External"/><Relationship Id="rId582" Type="http://schemas.openxmlformats.org/officeDocument/2006/relationships/hyperlink" Target="https://opencores.org/project,odess_multicore_project" TargetMode="External"/><Relationship Id="rId803" Type="http://schemas.openxmlformats.org/officeDocument/2006/relationships/hyperlink" Target="https://ascslab.org/research/briscv/index.html" TargetMode="External"/><Relationship Id="rId1226" Type="http://schemas.openxmlformats.org/officeDocument/2006/relationships/hyperlink" Target="https://github.com/j-core" TargetMode="External"/><Relationship Id="rId3" Type="http://schemas.openxmlformats.org/officeDocument/2006/relationships/hyperlink" Target="http://www.niktech.com/" TargetMode="External"/><Relationship Id="rId235" Type="http://schemas.openxmlformats.org/officeDocument/2006/relationships/hyperlink" Target="http://www.excamera.com/sphinx/fpga-j1.html" TargetMode="External"/><Relationship Id="rId442" Type="http://schemas.openxmlformats.org/officeDocument/2006/relationships/hyperlink" Target="https://en.wikipedia.org/wiki/S1_Core" TargetMode="External"/><Relationship Id="rId887" Type="http://schemas.openxmlformats.org/officeDocument/2006/relationships/hyperlink" Target="https://github.com/jamesbowman/j1" TargetMode="External"/><Relationship Id="rId1072" Type="http://schemas.openxmlformats.org/officeDocument/2006/relationships/hyperlink" Target="https://gitlab.com/big-bat/moncky" TargetMode="External"/><Relationship Id="rId302" Type="http://schemas.openxmlformats.org/officeDocument/2006/relationships/hyperlink" Target="https://opencores.org/project,riscmcu" TargetMode="External"/><Relationship Id="rId747" Type="http://schemas.openxmlformats.org/officeDocument/2006/relationships/hyperlink" Target="https://github.com/olofk/serv" TargetMode="External"/><Relationship Id="rId954" Type="http://schemas.openxmlformats.org/officeDocument/2006/relationships/hyperlink" Target="https://www.youtube.com/watch?v=6FEDrU85FLE" TargetMode="External"/><Relationship Id="rId83" Type="http://schemas.openxmlformats.org/officeDocument/2006/relationships/hyperlink" Target="https://opencores.org/project,cpu6502_true_cycle" TargetMode="External"/><Relationship Id="rId179" Type="http://schemas.openxmlformats.org/officeDocument/2006/relationships/hyperlink" Target="https://github.com/pulp-platform/pulpino" TargetMode="External"/><Relationship Id="rId386" Type="http://schemas.openxmlformats.org/officeDocument/2006/relationships/hyperlink" Target="https://fr.wikiversity.org/wiki/Very_High_Speed_Integrated_Circuit_Hardware_Description_Language/Embarquer_un_Atmel_ATMega8" TargetMode="External"/><Relationship Id="rId593" Type="http://schemas.openxmlformats.org/officeDocument/2006/relationships/hyperlink" Target="https://www.youtube.com/watch?v=55MzMHzMAFM" TargetMode="External"/><Relationship Id="rId607" Type="http://schemas.openxmlformats.org/officeDocument/2006/relationships/hyperlink" Target="https://opencores.org/project/odess_multicore_project/verilog%20sources" TargetMode="External"/><Relationship Id="rId814" Type="http://schemas.openxmlformats.org/officeDocument/2006/relationships/hyperlink" Target="https://github.com/prantoamt/16bit_processor_design" TargetMode="External"/><Relationship Id="rId1237" Type="http://schemas.openxmlformats.org/officeDocument/2006/relationships/hyperlink" Target="https://github.com/lcbcFoo/ReonV" TargetMode="External"/><Relationship Id="rId246" Type="http://schemas.openxmlformats.org/officeDocument/2006/relationships/hyperlink" Target="https://github.com/t-crest/patmos" TargetMode="External"/><Relationship Id="rId453" Type="http://schemas.openxmlformats.org/officeDocument/2006/relationships/hyperlink" Target="http://www.cs.hiroshima-u.ac.jp/~nakano/wiki/wiki.cgi?page=%B9%E2%B5%A1%C7%BDMINICPU" TargetMode="External"/><Relationship Id="rId660" Type="http://schemas.openxmlformats.org/officeDocument/2006/relationships/hyperlink" Target="https://github.com/nextseto/ARM-LEGv8" TargetMode="External"/><Relationship Id="rId898" Type="http://schemas.openxmlformats.org/officeDocument/2006/relationships/hyperlink" Target="https://opencores.org/project,ao486" TargetMode="External"/><Relationship Id="rId1083" Type="http://schemas.openxmlformats.org/officeDocument/2006/relationships/hyperlink" Target="https://tams-www.informatik.uni-hamburg.de/vhdl/vhdl.html" TargetMode="External"/><Relationship Id="rId1290" Type="http://schemas.openxmlformats.org/officeDocument/2006/relationships/hyperlink" Target="https://github.com/mengstr/PDP8-X/" TargetMode="External"/><Relationship Id="rId1304" Type="http://schemas.openxmlformats.org/officeDocument/2006/relationships/hyperlink" Target="https://opencores.org/projects/rf68000" TargetMode="External"/><Relationship Id="rId106" Type="http://schemas.openxmlformats.org/officeDocument/2006/relationships/hyperlink" Target="https://opencores.org/project,light8080" TargetMode="External"/><Relationship Id="rId313" Type="http://schemas.openxmlformats.org/officeDocument/2006/relationships/hyperlink" Target="https://github.com/robfinch/Cores" TargetMode="External"/><Relationship Id="rId758" Type="http://schemas.openxmlformats.org/officeDocument/2006/relationships/hyperlink" Target="https://blog.gadgetfactory.net/2014/03/diy-8-bit-computer-using-an-fpga-and-classic-computer-cpus-in-vhdl/" TargetMode="External"/><Relationship Id="rId965" Type="http://schemas.openxmlformats.org/officeDocument/2006/relationships/hyperlink" Target="https://github.com/kuby1412/RISC-V-MYTH-Workshop" TargetMode="External"/><Relationship Id="rId1150" Type="http://schemas.openxmlformats.org/officeDocument/2006/relationships/hyperlink" Target="https://www.ljw.me.uk/ibm360/vhdl/" TargetMode="External"/><Relationship Id="rId10" Type="http://schemas.openxmlformats.org/officeDocument/2006/relationships/hyperlink" Target="http://www.hitechglobal.com/IPCores/DF6805.htm" TargetMode="External"/><Relationship Id="rId94" Type="http://schemas.openxmlformats.org/officeDocument/2006/relationships/hyperlink" Target="https://opencores.org/project,am9080_cpu_based_on_microcoded_am29xx_bit-slices" TargetMode="External"/><Relationship Id="rId397" Type="http://schemas.openxmlformats.org/officeDocument/2006/relationships/hyperlink" Target="https://en.wikipedia.org/wiki/PicoBlaze" TargetMode="External"/><Relationship Id="rId520" Type="http://schemas.openxmlformats.org/officeDocument/2006/relationships/hyperlink" Target="https://github.com/fachat/af65k" TargetMode="External"/><Relationship Id="rId618" Type="http://schemas.openxmlformats.org/officeDocument/2006/relationships/hyperlink" Target="https://opencores.org/project,neo430" TargetMode="External"/><Relationship Id="rId825" Type="http://schemas.openxmlformats.org/officeDocument/2006/relationships/hyperlink" Target="https://hackaday.io/project/162876-lion-fpga-cpucomputer" TargetMode="External"/><Relationship Id="rId1248" Type="http://schemas.openxmlformats.org/officeDocument/2006/relationships/hyperlink" Target="https://www.stuffedcow.net/files/henry-thesis-phd.pdf" TargetMode="External"/><Relationship Id="rId257" Type="http://schemas.openxmlformats.org/officeDocument/2006/relationships/hyperlink" Target="http://www.lirmm.fr/ADAC/?page_id=462" TargetMode="External"/><Relationship Id="rId464" Type="http://schemas.openxmlformats.org/officeDocument/2006/relationships/hyperlink" Target="https://opencores.org/project,myblaze" TargetMode="External"/><Relationship Id="rId1010" Type="http://schemas.openxmlformats.org/officeDocument/2006/relationships/hyperlink" Target="https://github.com/jamesbowman/swapforth/tree/master/j1a" TargetMode="External"/><Relationship Id="rId1094" Type="http://schemas.openxmlformats.org/officeDocument/2006/relationships/hyperlink" Target="http://www.6502.org/users/andre/65k/index.html" TargetMode="External"/><Relationship Id="rId1108" Type="http://schemas.openxmlformats.org/officeDocument/2006/relationships/hyperlink" Target="https://github.com/grantwilk/ce1921_armv4_microarchitecture" TargetMode="External"/><Relationship Id="rId1315" Type="http://schemas.openxmlformats.org/officeDocument/2006/relationships/hyperlink" Target="http://ftp.forth.org/svfig/kk/11-2021-Golding.pdf" TargetMode="External"/><Relationship Id="rId117" Type="http://schemas.openxmlformats.org/officeDocument/2006/relationships/hyperlink" Target="https://opencores.org/project,octagon" TargetMode="External"/><Relationship Id="rId671" Type="http://schemas.openxmlformats.org/officeDocument/2006/relationships/hyperlink" Target="https://github.com/milanvidakovic/FPGAComputer" TargetMode="External"/><Relationship Id="rId769" Type="http://schemas.openxmlformats.org/officeDocument/2006/relationships/hyperlink" Target="https://github.com/revaldinho/opc" TargetMode="External"/><Relationship Id="rId976" Type="http://schemas.openxmlformats.org/officeDocument/2006/relationships/hyperlink" Target="https://retroramblings.net/?page_id=1339" TargetMode="External"/><Relationship Id="rId324" Type="http://schemas.openxmlformats.org/officeDocument/2006/relationships/hyperlink" Target="https://opencores.org/project,t65" TargetMode="External"/><Relationship Id="rId531" Type="http://schemas.openxmlformats.org/officeDocument/2006/relationships/hyperlink" Target="https://github.com/brouhaha/cosmac" TargetMode="External"/><Relationship Id="rId629" Type="http://schemas.openxmlformats.org/officeDocument/2006/relationships/hyperlink" Target="https://www.quora.com/What-is-the-simple-way-to-design-a-microprocessor" TargetMode="External"/><Relationship Id="rId1161" Type="http://schemas.openxmlformats.org/officeDocument/2006/relationships/hyperlink" Target="https://hackaday.io/project/27280/files" TargetMode="External"/><Relationship Id="rId1259" Type="http://schemas.openxmlformats.org/officeDocument/2006/relationships/hyperlink" Target="https://github.com/fredrequin/j68_cpu" TargetMode="External"/><Relationship Id="rId836" Type="http://schemas.openxmlformats.org/officeDocument/2006/relationships/hyperlink" Target="https://github.com/aletempiac/dlx" TargetMode="External"/><Relationship Id="rId1021" Type="http://schemas.openxmlformats.org/officeDocument/2006/relationships/hyperlink" Target="https://github.com/jaywonchung/Verilog-Harvard-CPU" TargetMode="External"/><Relationship Id="rId1119" Type="http://schemas.openxmlformats.org/officeDocument/2006/relationships/hyperlink" Target="https://fr.wikiversity.org/wiki/Very_High_Speed_Integrated_Circuit_Hardware_Description_Language/Embarquer_un_Atmel_ATMega8" TargetMode="External"/><Relationship Id="rId903" Type="http://schemas.openxmlformats.org/officeDocument/2006/relationships/hyperlink" Target="https://opencores.org/project,aspida" TargetMode="External"/><Relationship Id="rId1326" Type="http://schemas.openxmlformats.org/officeDocument/2006/relationships/hyperlink" Target="https://github.com/Vedant2311/Complete-ARM-CPU" TargetMode="External"/><Relationship Id="rId32" Type="http://schemas.openxmlformats.org/officeDocument/2006/relationships/hyperlink" Target="https://github.com/cliffordwolf/picorv32" TargetMode="External"/><Relationship Id="rId181" Type="http://schemas.openxmlformats.org/officeDocument/2006/relationships/hyperlink" Target="https://github.com/SpinalHDL/VexRiscv" TargetMode="External"/><Relationship Id="rId279" Type="http://schemas.openxmlformats.org/officeDocument/2006/relationships/hyperlink" Target="https://hackaday.io/project/18206-a2z-computer" TargetMode="External"/><Relationship Id="rId486" Type="http://schemas.openxmlformats.org/officeDocument/2006/relationships/hyperlink" Target="https://www.scribd.com/doc/58793134/8bit-Risc-Processor" TargetMode="External"/><Relationship Id="rId693" Type="http://schemas.openxmlformats.org/officeDocument/2006/relationships/hyperlink" Target="http://www.ece.nmsu.edu/~jecook/thesis/Victor_thesis.pdf" TargetMode="External"/><Relationship Id="rId139" Type="http://schemas.openxmlformats.org/officeDocument/2006/relationships/hyperlink" Target="http://techdocs.altium.com/display/FPGA/TSK165x+RISC+MCU" TargetMode="External"/><Relationship Id="rId346" Type="http://schemas.openxmlformats.org/officeDocument/2006/relationships/hyperlink" Target="https://github.com/sergeykhbr/riscv_vhdl" TargetMode="External"/><Relationship Id="rId553" Type="http://schemas.openxmlformats.org/officeDocument/2006/relationships/hyperlink" Target="http://www.fpgacpu.org/links.html" TargetMode="External"/><Relationship Id="rId760" Type="http://schemas.openxmlformats.org/officeDocument/2006/relationships/hyperlink" Target="https://github.com/jbush001/PASC/wiki" TargetMode="External"/><Relationship Id="rId998" Type="http://schemas.openxmlformats.org/officeDocument/2006/relationships/hyperlink" Target="https://github.com/alvarezpj/single-cycle-cpu" TargetMode="External"/><Relationship Id="rId1183" Type="http://schemas.openxmlformats.org/officeDocument/2006/relationships/hyperlink" Target="https://ees.hs-augsburg.de/" TargetMode="External"/><Relationship Id="rId206" Type="http://schemas.openxmlformats.org/officeDocument/2006/relationships/hyperlink" Target="https://sites.google.com/site/olivier2smet2/hpseries80/fpga-hp86b" TargetMode="External"/><Relationship Id="rId413" Type="http://schemas.openxmlformats.org/officeDocument/2006/relationships/hyperlink" Target="https://www.youtube.com/watch?v=gEmTaKU6ufY" TargetMode="External"/><Relationship Id="rId858" Type="http://schemas.openxmlformats.org/officeDocument/2006/relationships/hyperlink" Target="https://github.com/harshalmittal4/24-bit-RISC-Processor" TargetMode="External"/><Relationship Id="rId1043" Type="http://schemas.openxmlformats.org/officeDocument/2006/relationships/hyperlink" Target="https://github.com/CGrassin/vhdl_cpu" TargetMode="External"/><Relationship Id="rId620" Type="http://schemas.openxmlformats.org/officeDocument/2006/relationships/hyperlink" Target="https://github.com/XarkLabs/BenEaterVHDL" TargetMode="External"/><Relationship Id="rId718" Type="http://schemas.openxmlformats.org/officeDocument/2006/relationships/hyperlink" Target="https://lxp32.github.io/" TargetMode="External"/><Relationship Id="rId925" Type="http://schemas.openxmlformats.org/officeDocument/2006/relationships/hyperlink" Target="https://people.inf.ethz.ch/wirth/ProjectOberon/index.html" TargetMode="External"/><Relationship Id="rId1250" Type="http://schemas.openxmlformats.org/officeDocument/2006/relationships/hyperlink" Target="https://github.com/renerocksai/rrisc" TargetMode="External"/><Relationship Id="rId1348" Type="http://schemas.openxmlformats.org/officeDocument/2006/relationships/hyperlink" Target="https://github.com/YosysHQ/picorv32" TargetMode="External"/><Relationship Id="rId1110" Type="http://schemas.openxmlformats.org/officeDocument/2006/relationships/hyperlink" Target="https://opencores.org/projects/arm4u" TargetMode="External"/><Relationship Id="rId1208" Type="http://schemas.openxmlformats.org/officeDocument/2006/relationships/hyperlink" Target="https://github.com/VladisM/MARK_II" TargetMode="External"/><Relationship Id="rId54" Type="http://schemas.openxmlformats.org/officeDocument/2006/relationships/hyperlink" Target="https://opencores.org/project,next186" TargetMode="External"/><Relationship Id="rId270" Type="http://schemas.openxmlformats.org/officeDocument/2006/relationships/hyperlink" Target="https://opencores.org/project,sweet32_cpu" TargetMode="External"/><Relationship Id="rId130" Type="http://schemas.openxmlformats.org/officeDocument/2006/relationships/hyperlink" Target="https://www.milkymist.org/" TargetMode="External"/><Relationship Id="rId368" Type="http://schemas.openxmlformats.org/officeDocument/2006/relationships/hyperlink" Target="https://en.wikipedia.org/wiki/MMIX" TargetMode="External"/><Relationship Id="rId575" Type="http://schemas.openxmlformats.org/officeDocument/2006/relationships/hyperlink" Target="https://opencores.org/or1k/OR1K:Community_portal" TargetMode="External"/><Relationship Id="rId782" Type="http://schemas.openxmlformats.org/officeDocument/2006/relationships/hyperlink" Target="https://revaldinho.github.io/opc/" TargetMode="External"/><Relationship Id="rId228" Type="http://schemas.openxmlformats.org/officeDocument/2006/relationships/hyperlink" Target="http://members.optushome.com.au/jekent/FPGA.htm" TargetMode="External"/><Relationship Id="rId435" Type="http://schemas.openxmlformats.org/officeDocument/2006/relationships/hyperlink" Target="https://github.com/warclab/idea" TargetMode="External"/><Relationship Id="rId642" Type="http://schemas.openxmlformats.org/officeDocument/2006/relationships/hyperlink" Target="https://www.pjrc.com/tech/osu8/index.html" TargetMode="External"/><Relationship Id="rId1065" Type="http://schemas.openxmlformats.org/officeDocument/2006/relationships/hyperlink" Target="https://github.com/mhomran/PDP11" TargetMode="External"/><Relationship Id="rId1272" Type="http://schemas.openxmlformats.org/officeDocument/2006/relationships/hyperlink" Target="https://aaltodoc.aalto.fi/bitstream/handle/123456789/42790/master_Isola_Lauri_2020.pdf?isAllowed=y&amp;sequence=1" TargetMode="External"/><Relationship Id="rId502" Type="http://schemas.openxmlformats.org/officeDocument/2006/relationships/hyperlink" Target="https://dl.acm.org/citation.cfm?id=2847273" TargetMode="External"/><Relationship Id="rId947" Type="http://schemas.openxmlformats.org/officeDocument/2006/relationships/hyperlink" Target="https://www.fpga4student.com/p/verilog-project.html" TargetMode="External"/><Relationship Id="rId1132" Type="http://schemas.openxmlformats.org/officeDocument/2006/relationships/hyperlink" Target="https://github.com/ben-marshall/tim" TargetMode="External"/><Relationship Id="rId76" Type="http://schemas.openxmlformats.org/officeDocument/2006/relationships/hyperlink" Target="https://opencores.org/project,avr_hp" TargetMode="External"/><Relationship Id="rId807" Type="http://schemas.openxmlformats.org/officeDocument/2006/relationships/hyperlink" Target="https://anycpu.org/forum/viewtopic.php?f=13&amp;t=333" TargetMode="External"/><Relationship Id="rId292" Type="http://schemas.openxmlformats.org/officeDocument/2006/relationships/hyperlink" Target="https://opencores.org/project,pdp8" TargetMode="External"/><Relationship Id="rId597" Type="http://schemas.openxmlformats.org/officeDocument/2006/relationships/hyperlink" Target="http://syntacore.com/" TargetMode="External"/><Relationship Id="rId152" Type="http://schemas.openxmlformats.org/officeDocument/2006/relationships/hyperlink" Target="http://www.c-nit.net/" TargetMode="External"/><Relationship Id="rId457" Type="http://schemas.openxmlformats.org/officeDocument/2006/relationships/hyperlink" Target="https://opencores.org/project,myblaze" TargetMode="External"/><Relationship Id="rId1087" Type="http://schemas.openxmlformats.org/officeDocument/2006/relationships/hyperlink" Target="https://opencores.org/project,ae18" TargetMode="External"/><Relationship Id="rId1294" Type="http://schemas.openxmlformats.org/officeDocument/2006/relationships/hyperlink" Target="https://drive.google.com/file/d/1cWZmDik5PlWaEd-srekTiF51chDR8b7_/view" TargetMode="External"/><Relationship Id="rId664" Type="http://schemas.openxmlformats.org/officeDocument/2006/relationships/hyperlink" Target="http://www.ece.ubc.ca/~lemieux/" TargetMode="External"/><Relationship Id="rId871" Type="http://schemas.openxmlformats.org/officeDocument/2006/relationships/hyperlink" Target="https://opencores.org/project,8051" TargetMode="External"/><Relationship Id="rId969" Type="http://schemas.openxmlformats.org/officeDocument/2006/relationships/hyperlink" Target="https://www.youtube.com/watch?v=YgXJf8c5PLo" TargetMode="External"/><Relationship Id="rId317" Type="http://schemas.openxmlformats.org/officeDocument/2006/relationships/hyperlink" Target="https://github.com/robfinch/Cores" TargetMode="External"/><Relationship Id="rId524" Type="http://schemas.openxmlformats.org/officeDocument/2006/relationships/hyperlink" Target="https://www.chrisfenton.com/non-von-1/" TargetMode="External"/><Relationship Id="rId731" Type="http://schemas.openxmlformats.org/officeDocument/2006/relationships/hyperlink" Target="https://github.com/mballance/fwrisc" TargetMode="External"/><Relationship Id="rId1154" Type="http://schemas.openxmlformats.org/officeDocument/2006/relationships/hyperlink" Target="http://www.clifford.at/bfcpu/bfcpu.html" TargetMode="External"/><Relationship Id="rId1361" Type="http://schemas.openxmlformats.org/officeDocument/2006/relationships/hyperlink" Target="https://github.com/MoonbaseOtago/tt-cpu" TargetMode="External"/><Relationship Id="rId98" Type="http://schemas.openxmlformats.org/officeDocument/2006/relationships/hyperlink" Target="https://opencores.org/project,klc32" TargetMode="External"/><Relationship Id="rId829" Type="http://schemas.openxmlformats.org/officeDocument/2006/relationships/hyperlink" Target="https://www.p-code.org/s430/" TargetMode="External"/><Relationship Id="rId1014" Type="http://schemas.openxmlformats.org/officeDocument/2006/relationships/hyperlink" Target="https://github.com/risclite/SuperScalar-RISCV-CPU" TargetMode="External"/><Relationship Id="rId1221" Type="http://schemas.openxmlformats.org/officeDocument/2006/relationships/hyperlink" Target="https://github.com/scottlbaker/PDP11-SOC" TargetMode="External"/><Relationship Id="rId1319" Type="http://schemas.openxmlformats.org/officeDocument/2006/relationships/hyperlink" Target="https://github.com/P2Tree/LLVM_for_cpu0" TargetMode="External"/><Relationship Id="rId25" Type="http://schemas.openxmlformats.org/officeDocument/2006/relationships/hyperlink" Target="http://www.ht-lab.com/freecores/move/move.html" TargetMode="External"/><Relationship Id="rId174" Type="http://schemas.openxmlformats.org/officeDocument/2006/relationships/hyperlink" Target="http://www.ht-lab.com/cpu86.htm" TargetMode="External"/><Relationship Id="rId381" Type="http://schemas.openxmlformats.org/officeDocument/2006/relationships/hyperlink" Target="https://developer.arm.com/products/processors/cortex-a/cortex-a9" TargetMode="External"/><Relationship Id="rId241" Type="http://schemas.openxmlformats.org/officeDocument/2006/relationships/hyperlink" Target="https://en.wikipedia.org/wiki/LatticeMico32" TargetMode="External"/><Relationship Id="rId479" Type="http://schemas.openxmlformats.org/officeDocument/2006/relationships/hyperlink" Target="http://www.cs.hiroshima-u.ac.jp/~nakano/wiki/" TargetMode="External"/><Relationship Id="rId686" Type="http://schemas.openxmlformats.org/officeDocument/2006/relationships/hyperlink" Target="https://github.com/sam-falvo/smg" TargetMode="External"/><Relationship Id="rId893" Type="http://schemas.openxmlformats.org/officeDocument/2006/relationships/hyperlink" Target="https://github.com/BigEd/XSOC-xr16" TargetMode="External"/><Relationship Id="rId339" Type="http://schemas.openxmlformats.org/officeDocument/2006/relationships/hyperlink" Target="https://opencores.org/project,yacc" TargetMode="External"/><Relationship Id="rId546" Type="http://schemas.openxmlformats.org/officeDocument/2006/relationships/hyperlink" Target="http://www.bitlib.de/pub/xproz/" TargetMode="External"/><Relationship Id="rId753" Type="http://schemas.openxmlformats.org/officeDocument/2006/relationships/hyperlink" Target="https://github.com/HanxinHua/Processor-Core-Design" TargetMode="External"/><Relationship Id="rId1176" Type="http://schemas.openxmlformats.org/officeDocument/2006/relationships/hyperlink" Target="https://github.com/microCore-VHDL/microCore" TargetMode="External"/><Relationship Id="rId101" Type="http://schemas.openxmlformats.org/officeDocument/2006/relationships/hyperlink" Target="https://opencores.org/project,lem1_9min" TargetMode="External"/><Relationship Id="rId406" Type="http://schemas.openxmlformats.org/officeDocument/2006/relationships/hyperlink" Target="https://github.com/Obijuan/videoblog/wiki/Cap%C3%ADtulo-23:-ACC:-Apollo-CPU-Core" TargetMode="External"/><Relationship Id="rId960" Type="http://schemas.openxmlformats.org/officeDocument/2006/relationships/hyperlink" Target="https://github.com/theapi/nand2tetris_fpga" TargetMode="External"/><Relationship Id="rId1036" Type="http://schemas.openxmlformats.org/officeDocument/2006/relationships/hyperlink" Target="https://www.computercollection.net/index.php/2021/05/02/ibm-1410-fpga-posted-to-github/" TargetMode="External"/><Relationship Id="rId1243" Type="http://schemas.openxmlformats.org/officeDocument/2006/relationships/hyperlink" Target="https://hackaday.com/tag/risc-v/" TargetMode="External"/><Relationship Id="rId613" Type="http://schemas.openxmlformats.org/officeDocument/2006/relationships/hyperlink" Target="https://github.com/yashbhalgat/Multicycle-RISC-Processor" TargetMode="External"/><Relationship Id="rId820" Type="http://schemas.openxmlformats.org/officeDocument/2006/relationships/hyperlink" Target="https://github.com/AloriumTechnology" TargetMode="External"/><Relationship Id="rId918" Type="http://schemas.openxmlformats.org/officeDocument/2006/relationships/hyperlink" Target="https://github.com/CTSRD-CHERI/beri" TargetMode="External"/><Relationship Id="rId1103" Type="http://schemas.openxmlformats.org/officeDocument/2006/relationships/hyperlink" Target="https://github.com/Arlet/verilog-6502" TargetMode="External"/><Relationship Id="rId1310" Type="http://schemas.openxmlformats.org/officeDocument/2006/relationships/hyperlink" Target="https://www.gaisler.com/index.php/products/processors/noel-v" TargetMode="External"/><Relationship Id="rId47" Type="http://schemas.openxmlformats.org/officeDocument/2006/relationships/hyperlink" Target="https://opencores.org/project,thor" TargetMode="External"/><Relationship Id="rId196" Type="http://schemas.openxmlformats.org/officeDocument/2006/relationships/hyperlink" Target="https://opencores.org/project,gup" TargetMode="External"/><Relationship Id="rId263" Type="http://schemas.openxmlformats.org/officeDocument/2006/relationships/hyperlink" Target="http://sowerbutts.com/socz80/" TargetMode="External"/><Relationship Id="rId470" Type="http://schemas.openxmlformats.org/officeDocument/2006/relationships/hyperlink" Target="https://github.com/atgreen/moxie-cores/tree/master/cores/mox125" TargetMode="External"/><Relationship Id="rId123" Type="http://schemas.openxmlformats.org/officeDocument/2006/relationships/hyperlink" Target="https://opencores.org/project,mips32" TargetMode="External"/><Relationship Id="rId330" Type="http://schemas.openxmlformats.org/officeDocument/2006/relationships/hyperlink" Target="https://opencores.org/project,tinyvliw8" TargetMode="External"/><Relationship Id="rId568" Type="http://schemas.openxmlformats.org/officeDocument/2006/relationships/hyperlink" Target="https://github.com/PulseRain/PulseRain_FP51_MCU" TargetMode="External"/><Relationship Id="rId775" Type="http://schemas.openxmlformats.org/officeDocument/2006/relationships/hyperlink" Target="https://github.com/revaldinho/opc" TargetMode="External"/><Relationship Id="rId982" Type="http://schemas.openxmlformats.org/officeDocument/2006/relationships/hyperlink" Target="https://github.com/MasterQ32/spu-mark-ii" TargetMode="External"/><Relationship Id="rId1198" Type="http://schemas.openxmlformats.org/officeDocument/2006/relationships/hyperlink" Target="http://www.projectoberon.com/" TargetMode="External"/><Relationship Id="rId428" Type="http://schemas.openxmlformats.org/officeDocument/2006/relationships/hyperlink" Target="https://github.com/Speccery/EP994A" TargetMode="External"/><Relationship Id="rId635" Type="http://schemas.openxmlformats.org/officeDocument/2006/relationships/hyperlink" Target="http://hamblen.ece.gatech.edu/" TargetMode="External"/><Relationship Id="rId842" Type="http://schemas.openxmlformats.org/officeDocument/2006/relationships/hyperlink" Target="https://opencores.org/projects/biriscv" TargetMode="External"/><Relationship Id="rId1058" Type="http://schemas.openxmlformats.org/officeDocument/2006/relationships/hyperlink" Target="https://hackaday.io/project/180097-magic-1-computer-on-logisim" TargetMode="External"/><Relationship Id="rId1265" Type="http://schemas.openxmlformats.org/officeDocument/2006/relationships/hyperlink" Target="https://github.com/FPGACores" TargetMode="External"/><Relationship Id="rId702" Type="http://schemas.openxmlformats.org/officeDocument/2006/relationships/hyperlink" Target="https://git.morgothdisk.com/VERILOG/VERILOG-XMEGA-CORE-IP-TST" TargetMode="External"/><Relationship Id="rId1125" Type="http://schemas.openxmlformats.org/officeDocument/2006/relationships/hyperlink" Target="http://www.youtube.com/channel/UCNbm8Bah54cwhedmCRWyXMA/videos" TargetMode="External"/><Relationship Id="rId1332" Type="http://schemas.openxmlformats.org/officeDocument/2006/relationships/hyperlink" Target="http://booksite.elsevier.com/9780123944245/" TargetMode="External"/><Relationship Id="rId69" Type="http://schemas.openxmlformats.org/officeDocument/2006/relationships/hyperlink" Target="https://opencores.org/project,altor32" TargetMode="External"/><Relationship Id="rId285" Type="http://schemas.openxmlformats.org/officeDocument/2006/relationships/hyperlink" Target="https://opencores.org/project,openfire_core" TargetMode="External"/><Relationship Id="rId492" Type="http://schemas.openxmlformats.org/officeDocument/2006/relationships/hyperlink" Target="http://img.youtube.com/vi/2W1guyhCJuE/0.jpg)%5d(http:/www.youtube.com/watch?v=2W1guyhCJuE%20%22Walk-through%22" TargetMode="External"/><Relationship Id="rId797" Type="http://schemas.openxmlformats.org/officeDocument/2006/relationships/hyperlink" Target="https://github.com/chipsalliance/Cores-SweRV" TargetMode="External"/><Relationship Id="rId145" Type="http://schemas.openxmlformats.org/officeDocument/2006/relationships/hyperlink" Target="https://opencores.org/project,avrtinyx61core" TargetMode="External"/><Relationship Id="rId352" Type="http://schemas.openxmlformats.org/officeDocument/2006/relationships/hyperlink" Target="https://opencores.org/project,pdp1" TargetMode="External"/><Relationship Id="rId1287" Type="http://schemas.openxmlformats.org/officeDocument/2006/relationships/hyperlink" Target="https://github.com/opengateware/" TargetMode="External"/><Relationship Id="rId212" Type="http://schemas.openxmlformats.org/officeDocument/2006/relationships/hyperlink" Target="http://www.eecg.toronto.edu/~jayar/software/SuperSmallProcessor/index.html" TargetMode="External"/><Relationship Id="rId657" Type="http://schemas.openxmlformats.org/officeDocument/2006/relationships/hyperlink" Target="http://www.vliw.org/book/" TargetMode="External"/><Relationship Id="rId864" Type="http://schemas.openxmlformats.org/officeDocument/2006/relationships/hyperlink" Target="https://github.com/cbiffle/cfm" TargetMode="External"/><Relationship Id="rId517" Type="http://schemas.openxmlformats.org/officeDocument/2006/relationships/hyperlink" Target="https://github.com/openrisc/or1200" TargetMode="External"/><Relationship Id="rId724" Type="http://schemas.openxmlformats.org/officeDocument/2006/relationships/hyperlink" Target="https://opencores.org/project,amber" TargetMode="External"/><Relationship Id="rId931" Type="http://schemas.openxmlformats.org/officeDocument/2006/relationships/hyperlink" Target="https://github.com/gdevic/A-Z80" TargetMode="External"/><Relationship Id="rId1147" Type="http://schemas.openxmlformats.org/officeDocument/2006/relationships/hyperlink" Target="https://hackaday.io/project/57660-verilogboy-gameboy-on-fpga" TargetMode="External"/><Relationship Id="rId1354" Type="http://schemas.openxmlformats.org/officeDocument/2006/relationships/hyperlink" Target="http://www.projectoberon.com/" TargetMode="External"/><Relationship Id="rId60" Type="http://schemas.openxmlformats.org/officeDocument/2006/relationships/hyperlink" Target="http://www.syntiac.com/fpga64.html" TargetMode="External"/><Relationship Id="rId1007" Type="http://schemas.openxmlformats.org/officeDocument/2006/relationships/hyperlink" Target="https://www.latticesemi.com/products/designsoftwareandip/intellectualproperty/ipcore/ipcores04/riscvmccpu" TargetMode="External"/><Relationship Id="rId1214" Type="http://schemas.openxmlformats.org/officeDocument/2006/relationships/hyperlink" Target="https://en.wikipedia.org/wiki/LEON" TargetMode="External"/><Relationship Id="rId18" Type="http://schemas.openxmlformats.org/officeDocument/2006/relationships/hyperlink" Target="http://www.techtravels.org/amiga/amigablog/?page_id=656" TargetMode="External"/><Relationship Id="rId167" Type="http://schemas.openxmlformats.org/officeDocument/2006/relationships/hyperlink" Target="http://fpga.org/grvi-phalanx/" TargetMode="External"/><Relationship Id="rId374" Type="http://schemas.openxmlformats.org/officeDocument/2006/relationships/hyperlink" Target="https://en.wikichip.org/w/images/7/76/An_Emulation_of_the_Am9080A.pdf" TargetMode="External"/><Relationship Id="rId581" Type="http://schemas.openxmlformats.org/officeDocument/2006/relationships/hyperlink" Target="https://github.com/plorefice/vhdl-simple-processor" TargetMode="External"/><Relationship Id="rId234" Type="http://schemas.openxmlformats.org/officeDocument/2006/relationships/hyperlink" Target="http://www.excamera.com/sphinx/fpga-j1.html" TargetMode="External"/><Relationship Id="rId679" Type="http://schemas.openxmlformats.org/officeDocument/2006/relationships/hyperlink" Target="http://www.latticesemi.com/en/Products/DesignSoftwareAndIP/IntellectualProperty/IPCore/IPCores02/LatticeMico32.aspx" TargetMode="External"/><Relationship Id="rId886" Type="http://schemas.openxmlformats.org/officeDocument/2006/relationships/hyperlink" Target="http://www.excamera.com/sphinx/fpga-j1.html" TargetMode="External"/><Relationship Id="rId2" Type="http://schemas.openxmlformats.org/officeDocument/2006/relationships/hyperlink" Target="http://www.ht-lab.com/" TargetMode="External"/><Relationship Id="rId441" Type="http://schemas.openxmlformats.org/officeDocument/2006/relationships/hyperlink" Target="https://en.wikipedia.org/wiki/LEON" TargetMode="External"/><Relationship Id="rId539" Type="http://schemas.openxmlformats.org/officeDocument/2006/relationships/hyperlink" Target="http://www.sprow.co.uk/dump/index.htm" TargetMode="External"/><Relationship Id="rId746" Type="http://schemas.openxmlformats.org/officeDocument/2006/relationships/hyperlink" Target="https://riscv.org/2018contest/" TargetMode="External"/><Relationship Id="rId1071" Type="http://schemas.openxmlformats.org/officeDocument/2006/relationships/hyperlink" Target="https://github.com/ForwardCom" TargetMode="External"/><Relationship Id="rId1169" Type="http://schemas.openxmlformats.org/officeDocument/2006/relationships/hyperlink" Target="https://www.intel.com/content/www/us/en/products/details/fpga/nios-processor/v.html" TargetMode="External"/><Relationship Id="rId1376" Type="http://schemas.openxmlformats.org/officeDocument/2006/relationships/printerSettings" Target="../printerSettings/printerSettings1.bin"/><Relationship Id="rId301" Type="http://schemas.openxmlformats.org/officeDocument/2006/relationships/hyperlink" Target="https://opencores.org/project,qrisc32" TargetMode="External"/><Relationship Id="rId953" Type="http://schemas.openxmlformats.org/officeDocument/2006/relationships/hyperlink" Target="https://github.com/AmrikSadhra/Multi-Cycle-CPU" TargetMode="External"/><Relationship Id="rId1029" Type="http://schemas.openxmlformats.org/officeDocument/2006/relationships/hyperlink" Target="https://github.com/already5chosen/softpc/" TargetMode="External"/><Relationship Id="rId1236" Type="http://schemas.openxmlformats.org/officeDocument/2006/relationships/hyperlink" Target="https://opencores.org/projects/rf6809" TargetMode="External"/><Relationship Id="rId82" Type="http://schemas.openxmlformats.org/officeDocument/2006/relationships/hyperlink" Target="https://opencores.org/project,cowgirl" TargetMode="External"/><Relationship Id="rId606" Type="http://schemas.openxmlformats.org/officeDocument/2006/relationships/hyperlink" Target="https://opencores.org/project,odess_multicore_project" TargetMode="External"/><Relationship Id="rId813" Type="http://schemas.openxmlformats.org/officeDocument/2006/relationships/hyperlink" Target="https://github.com/shyamal-anadkat/WISC-SP13" TargetMode="External"/><Relationship Id="rId1303" Type="http://schemas.openxmlformats.org/officeDocument/2006/relationships/hyperlink" Target="https://github.com/MicroCoreLabs/Projects/tree/master/MCL65" TargetMode="External"/><Relationship Id="rId189" Type="http://schemas.openxmlformats.org/officeDocument/2006/relationships/hyperlink" Target="https://github.com/twlostow/urv-core" TargetMode="External"/><Relationship Id="rId396" Type="http://schemas.openxmlformats.org/officeDocument/2006/relationships/hyperlink" Target="https://en.wikipedia.org/wiki/PicoBlaze" TargetMode="External"/><Relationship Id="rId256" Type="http://schemas.openxmlformats.org/officeDocument/2006/relationships/hyperlink" Target="https://opencores.org/project,s6soc" TargetMode="External"/><Relationship Id="rId463" Type="http://schemas.openxmlformats.org/officeDocument/2006/relationships/hyperlink" Target="https://github.com/cpulabs/mist1032isa" TargetMode="External"/><Relationship Id="rId670" Type="http://schemas.openxmlformats.org/officeDocument/2006/relationships/hyperlink" Target="https://en.wikipedia.org/wiki/CHIP-8" TargetMode="External"/><Relationship Id="rId1093" Type="http://schemas.openxmlformats.org/officeDocument/2006/relationships/hyperlink" Target="https://github.com/fachat/af65k" TargetMode="External"/><Relationship Id="rId116" Type="http://schemas.openxmlformats.org/officeDocument/2006/relationships/hyperlink" Target="https://opencores.org/project,minimips" TargetMode="External"/><Relationship Id="rId323" Type="http://schemas.openxmlformats.org/officeDocument/2006/relationships/hyperlink" Target="https://opencores.org/project,t51" TargetMode="External"/><Relationship Id="rId530" Type="http://schemas.openxmlformats.org/officeDocument/2006/relationships/hyperlink" Target="https://github.com/brouhaha/cosmac" TargetMode="External"/><Relationship Id="rId768" Type="http://schemas.openxmlformats.org/officeDocument/2006/relationships/hyperlink" Target="https://revaldinho.github.io/opc/" TargetMode="External"/><Relationship Id="rId975" Type="http://schemas.openxmlformats.org/officeDocument/2006/relationships/hyperlink" Target="https://github.com/m-labs/lm32" TargetMode="External"/><Relationship Id="rId1160" Type="http://schemas.openxmlformats.org/officeDocument/2006/relationships/hyperlink" Target="https://hackaday.io/project/27280-ygrec8" TargetMode="External"/><Relationship Id="rId628" Type="http://schemas.openxmlformats.org/officeDocument/2006/relationships/hyperlink" Target="https://www.cl.cam.ac.uk/teaching/1112/ECAD+Arch/background/ttc.html" TargetMode="External"/><Relationship Id="rId835" Type="http://schemas.openxmlformats.org/officeDocument/2006/relationships/hyperlink" Target="https://github.com/sy2002/QNICE-FPGA" TargetMode="External"/><Relationship Id="rId1258" Type="http://schemas.openxmlformats.org/officeDocument/2006/relationships/hyperlink" Target="https://github.com/hneemann/Assembler" TargetMode="External"/><Relationship Id="rId1020" Type="http://schemas.openxmlformats.org/officeDocument/2006/relationships/hyperlink" Target="https://en.wikipedia.org/wiki/MIC-1" TargetMode="External"/><Relationship Id="rId1118" Type="http://schemas.openxmlformats.org/officeDocument/2006/relationships/hyperlink" Target="https://opencores.org/usercontent,doc,1262702554" TargetMode="External"/><Relationship Id="rId1325" Type="http://schemas.openxmlformats.org/officeDocument/2006/relationships/hyperlink" Target="http://www.kolumbus.fi/~w130412/asip38/" TargetMode="External"/><Relationship Id="rId902" Type="http://schemas.openxmlformats.org/officeDocument/2006/relationships/hyperlink" Target="http://0pf.org/j-core.html" TargetMode="External"/><Relationship Id="rId31" Type="http://schemas.openxmlformats.org/officeDocument/2006/relationships/hyperlink" Target="http://patmos.compute.dtu.dk/" TargetMode="External"/><Relationship Id="rId180" Type="http://schemas.openxmlformats.org/officeDocument/2006/relationships/hyperlink" Target="http://www.pulp-platform.org/" TargetMode="External"/><Relationship Id="rId278" Type="http://schemas.openxmlformats.org/officeDocument/2006/relationships/hyperlink" Target="http://www.librecores.org/ZipCPU" TargetMode="External"/><Relationship Id="rId485" Type="http://schemas.openxmlformats.org/officeDocument/2006/relationships/hyperlink" Target="https://github.com/bikash001/RISC-Processor" TargetMode="External"/><Relationship Id="rId692" Type="http://schemas.openxmlformats.org/officeDocument/2006/relationships/hyperlink" Target="https://www.sifive.com/documentation/" TargetMode="External"/><Relationship Id="rId138" Type="http://schemas.openxmlformats.org/officeDocument/2006/relationships/hyperlink" Target="https://opencores.org/project,aor3000" TargetMode="External"/><Relationship Id="rId345" Type="http://schemas.openxmlformats.org/officeDocument/2006/relationships/hyperlink" Target="https://opencores.org/project,zet86" TargetMode="External"/><Relationship Id="rId552" Type="http://schemas.openxmlformats.org/officeDocument/2006/relationships/hyperlink" Target="http://www.sandpipers.com/cpuclass.html" TargetMode="External"/><Relationship Id="rId997" Type="http://schemas.openxmlformats.org/officeDocument/2006/relationships/hyperlink" Target="https://github.com/mfbsouza/MipsCPU" TargetMode="External"/><Relationship Id="rId1182" Type="http://schemas.openxmlformats.org/officeDocument/2006/relationships/hyperlink" Target="https://github.com/hsa-ees/paranut" TargetMode="External"/><Relationship Id="rId205" Type="http://schemas.openxmlformats.org/officeDocument/2006/relationships/hyperlink" Target="http://digitaldesign.ashenden.com.au/verilog/verilog-source-code.html" TargetMode="External"/><Relationship Id="rId412" Type="http://schemas.openxmlformats.org/officeDocument/2006/relationships/hyperlink" Target="https://github.com/danieljabailey/C88" TargetMode="External"/><Relationship Id="rId857" Type="http://schemas.openxmlformats.org/officeDocument/2006/relationships/hyperlink" Target="https://github.com/howerj/bit-serial" TargetMode="External"/><Relationship Id="rId1042" Type="http://schemas.openxmlformats.org/officeDocument/2006/relationships/hyperlink" Target="https://github.com/adithyasunil26" TargetMode="External"/><Relationship Id="rId717" Type="http://schemas.openxmlformats.org/officeDocument/2006/relationships/hyperlink" Target="https://wiki.forth-ev.de/doku.php/projects:fig-forth-1802-fpga:start" TargetMode="External"/><Relationship Id="rId924" Type="http://schemas.openxmlformats.org/officeDocument/2006/relationships/hyperlink" Target="http://www.projectoberon.com/" TargetMode="External"/><Relationship Id="rId1347" Type="http://schemas.openxmlformats.org/officeDocument/2006/relationships/hyperlink" Target="https://github.com/YosysHQ/picorv32" TargetMode="External"/><Relationship Id="rId53" Type="http://schemas.openxmlformats.org/officeDocument/2006/relationships/hyperlink" Target="https://opencores.org/project,next186_soc_pc" TargetMode="External"/><Relationship Id="rId1207" Type="http://schemas.openxmlformats.org/officeDocument/2006/relationships/hyperlink" Target="https://github.com/jakubfi/mera400f" TargetMode="External"/><Relationship Id="rId367" Type="http://schemas.openxmlformats.org/officeDocument/2006/relationships/hyperlink" Target="https://github.com/tommythorn/fpgammix" TargetMode="External"/><Relationship Id="rId574" Type="http://schemas.openxmlformats.org/officeDocument/2006/relationships/hyperlink" Target="https://github.com/jmahler/mips-cpu" TargetMode="External"/><Relationship Id="rId227" Type="http://schemas.openxmlformats.org/officeDocument/2006/relationships/hyperlink" Target="http://members.optushome.com.au/jekent/FPGA.htm" TargetMode="External"/><Relationship Id="rId781" Type="http://schemas.openxmlformats.org/officeDocument/2006/relationships/hyperlink" Target="https://github.com/revaldinho/opc" TargetMode="External"/><Relationship Id="rId879" Type="http://schemas.openxmlformats.org/officeDocument/2006/relationships/hyperlink" Target="https://opencores.org/projects/steelcore" TargetMode="External"/><Relationship Id="rId434" Type="http://schemas.openxmlformats.org/officeDocument/2006/relationships/hyperlink" Target="https://opencores.org/project,hive" TargetMode="External"/><Relationship Id="rId641" Type="http://schemas.openxmlformats.org/officeDocument/2006/relationships/hyperlink" Target="https://people.ece.cornell.edu/land/courses/ece5760/DE2/index.html" TargetMode="External"/><Relationship Id="rId739" Type="http://schemas.openxmlformats.org/officeDocument/2006/relationships/hyperlink" Target="http://www.ensilica.com/" TargetMode="External"/><Relationship Id="rId1064" Type="http://schemas.openxmlformats.org/officeDocument/2006/relationships/hyperlink" Target="https://gist.github.com/erincandescent/347577465129882abc97" TargetMode="External"/><Relationship Id="rId1271" Type="http://schemas.openxmlformats.org/officeDocument/2006/relationships/hyperlink" Target="https://github.com/zpekic/MicroCodeCompiler%20%22my%20microcode%20compiler%20and%20associated%20hardware%22" TargetMode="External"/><Relationship Id="rId1369" Type="http://schemas.openxmlformats.org/officeDocument/2006/relationships/hyperlink" Target="https://github.com/jadelsbach/nova1" TargetMode="External"/><Relationship Id="rId501" Type="http://schemas.openxmlformats.org/officeDocument/2006/relationships/hyperlink" Target="https://people.ece.cornell.edu/land/courses/ece5760/DE2/index.html" TargetMode="External"/><Relationship Id="rId946" Type="http://schemas.openxmlformats.org/officeDocument/2006/relationships/hyperlink" Target="https://www.fpga4student.com/2017/01/verilog-code-for-single-cycle-MIPS-processor.html" TargetMode="External"/><Relationship Id="rId1131" Type="http://schemas.openxmlformats.org/officeDocument/2006/relationships/hyperlink" Target="https://github.com/ben-marshall/vanilla-riscv" TargetMode="External"/><Relationship Id="rId1229" Type="http://schemas.openxmlformats.org/officeDocument/2006/relationships/hyperlink" Target="https://github.com/krevanth/ZAP" TargetMode="External"/><Relationship Id="rId75" Type="http://schemas.openxmlformats.org/officeDocument/2006/relationships/hyperlink" Target="https://opencores.org/project,atlas_core" TargetMode="External"/><Relationship Id="rId806" Type="http://schemas.openxmlformats.org/officeDocument/2006/relationships/hyperlink" Target="http://www.aholme.co.uk/GPS/Main.htm" TargetMode="External"/><Relationship Id="rId291" Type="http://schemas.openxmlformats.org/officeDocument/2006/relationships/hyperlink" Target="https://opencores.org/project,pavr" TargetMode="External"/><Relationship Id="rId151" Type="http://schemas.openxmlformats.org/officeDocument/2006/relationships/hyperlink" Target="https://opencores.org/project,cf_ssp" TargetMode="External"/><Relationship Id="rId389" Type="http://schemas.openxmlformats.org/officeDocument/2006/relationships/hyperlink" Target="https://pdfs.semanticscholar.org/0fd3/51afdebcb6bc286843409717985c3d6f194e.pdf" TargetMode="External"/><Relationship Id="rId596" Type="http://schemas.openxmlformats.org/officeDocument/2006/relationships/hyperlink" Target="https://github.com/syntacore/scr1" TargetMode="External"/><Relationship Id="rId249" Type="http://schemas.openxmlformats.org/officeDocument/2006/relationships/hyperlink" Target="http://www.heeltoe.com/download/pdp8/README.html" TargetMode="External"/><Relationship Id="rId456" Type="http://schemas.openxmlformats.org/officeDocument/2006/relationships/hyperlink" Target="https://github.com/hutch31/tv80" TargetMode="External"/><Relationship Id="rId663" Type="http://schemas.openxmlformats.org/officeDocument/2006/relationships/hyperlink" Target="http://vectorblox.com/" TargetMode="External"/><Relationship Id="rId870" Type="http://schemas.openxmlformats.org/officeDocument/2006/relationships/hyperlink" Target="https://szofi.net/pub/verilog/softavrcore/" TargetMode="External"/><Relationship Id="rId1086" Type="http://schemas.openxmlformats.org/officeDocument/2006/relationships/hyperlink" Target="https://sourceforge.net/projects/mips-vhdl/files/latest/download" TargetMode="External"/><Relationship Id="rId1293" Type="http://schemas.openxmlformats.org/officeDocument/2006/relationships/hyperlink" Target="https://github.com/EngineersBox/GBox16-GPU" TargetMode="External"/><Relationship Id="rId109" Type="http://schemas.openxmlformats.org/officeDocument/2006/relationships/hyperlink" Target="https://opencores.org/project,m65c02" TargetMode="External"/><Relationship Id="rId316" Type="http://schemas.openxmlformats.org/officeDocument/2006/relationships/hyperlink" Target="https://github.com/robfinch/Cores" TargetMode="External"/><Relationship Id="rId523" Type="http://schemas.openxmlformats.org/officeDocument/2006/relationships/hyperlink" Target="https://www.edn.com/design/integrated-circuit-design/4460471/Afternoon-diversion--Design-your-own-microprocessor" TargetMode="External"/><Relationship Id="rId968" Type="http://schemas.openxmlformats.org/officeDocument/2006/relationships/hyperlink" Target="https://github.com/RobertBaruch/riscv-reboot" TargetMode="External"/><Relationship Id="rId1153" Type="http://schemas.openxmlformats.org/officeDocument/2006/relationships/hyperlink" Target="http://finitron.ca/Projects/Prj6502/bc6502_page.html" TargetMode="External"/><Relationship Id="rId97" Type="http://schemas.openxmlformats.org/officeDocument/2006/relationships/hyperlink" Target="https://opencores.org/project,k68" TargetMode="External"/><Relationship Id="rId730" Type="http://schemas.openxmlformats.org/officeDocument/2006/relationships/hyperlink" Target="https://en.wikipedia.org/wiki/Amber_(processor_core)" TargetMode="External"/><Relationship Id="rId828" Type="http://schemas.openxmlformats.org/officeDocument/2006/relationships/hyperlink" Target="https://github.com/howerj/forth-cpu" TargetMode="External"/><Relationship Id="rId1013" Type="http://schemas.openxmlformats.org/officeDocument/2006/relationships/hyperlink" Target="https://github.com/risclite/ARM9-compatible-soft-CPU-core" TargetMode="External"/><Relationship Id="rId1360" Type="http://schemas.openxmlformats.org/officeDocument/2006/relationships/hyperlink" Target="https://github.com/ZakSN/m2cpu" TargetMode="External"/><Relationship Id="rId1220" Type="http://schemas.openxmlformats.org/officeDocument/2006/relationships/hyperlink" Target="https://github.com/scottlbaker/Nova-SOC" TargetMode="External"/><Relationship Id="rId1318" Type="http://schemas.openxmlformats.org/officeDocument/2006/relationships/hyperlink" Target="https://jonathan2251.github.io/lbd/" TargetMode="External"/><Relationship Id="rId24" Type="http://schemas.openxmlformats.org/officeDocument/2006/relationships/hyperlink" Target="https://github.com/valptek/v586" TargetMode="External"/><Relationship Id="rId173" Type="http://schemas.openxmlformats.org/officeDocument/2006/relationships/hyperlink" Target="https://github.com/cielo-ee/TD4" TargetMode="External"/><Relationship Id="rId380" Type="http://schemas.openxmlformats.org/officeDocument/2006/relationships/hyperlink" Target="https://en.wikipedia.org/wiki/ARM_Cortex-A53" TargetMode="External"/><Relationship Id="rId240" Type="http://schemas.openxmlformats.org/officeDocument/2006/relationships/hyperlink" Target="https://en.wikipedia.org/wiki/LatticeMico8" TargetMode="External"/><Relationship Id="rId478" Type="http://schemas.openxmlformats.org/officeDocument/2006/relationships/hyperlink" Target="http://www.bleyer.org/pacoblaze" TargetMode="External"/><Relationship Id="rId685" Type="http://schemas.openxmlformats.org/officeDocument/2006/relationships/hyperlink" Target="https://github.com/sam-falvo/polaris" TargetMode="External"/><Relationship Id="rId892" Type="http://schemas.openxmlformats.org/officeDocument/2006/relationships/hyperlink" Target="https://github.com/mega65/mega65-core" TargetMode="External"/><Relationship Id="rId100" Type="http://schemas.openxmlformats.org/officeDocument/2006/relationships/hyperlink" Target="https://opencores.org/project,lem1_9min" TargetMode="External"/><Relationship Id="rId338" Type="http://schemas.openxmlformats.org/officeDocument/2006/relationships/hyperlink" Target="https://opencores.org/project,y80e" TargetMode="External"/><Relationship Id="rId545" Type="http://schemas.openxmlformats.org/officeDocument/2006/relationships/hyperlink" Target="https://groups.google.com/forum/" TargetMode="External"/><Relationship Id="rId752" Type="http://schemas.openxmlformats.org/officeDocument/2006/relationships/hyperlink" Target="https://riscv.org/2018contest/" TargetMode="External"/><Relationship Id="rId1175" Type="http://schemas.openxmlformats.org/officeDocument/2006/relationships/hyperlink" Target="https://github.com/JetStarBlues/BenEater_CPU"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S1042"/>
  <sheetViews>
    <sheetView tabSelected="1" topLeftCell="C1" zoomScale="85" zoomScaleNormal="85" workbookViewId="0">
      <pane ySplit="1" topLeftCell="A2" activePane="bottomLeft" state="frozen"/>
      <selection pane="bottomLeft" activeCell="Q5" sqref="Q5"/>
    </sheetView>
  </sheetViews>
  <sheetFormatPr defaultRowHeight="15" x14ac:dyDescent="0.25"/>
  <cols>
    <col min="1" max="1" width="2.42578125" customWidth="1"/>
    <col min="2" max="3" width="2.140625" customWidth="1"/>
    <col min="4" max="4" width="12.42578125" style="35" customWidth="1"/>
    <col min="5" max="5" width="13.42578125" style="32" customWidth="1"/>
    <col min="6" max="6" width="7.85546875" style="20" customWidth="1"/>
    <col min="7" max="7" width="18.42578125" customWidth="1"/>
    <col min="8" max="8" width="8.42578125" style="20" customWidth="1"/>
    <col min="9" max="9" width="3.5703125" style="20" customWidth="1"/>
    <col min="10" max="10" width="3.7109375" style="20" customWidth="1"/>
    <col min="11" max="11" width="8.28515625" customWidth="1"/>
    <col min="12" max="12" width="5.5703125" customWidth="1"/>
    <col min="13" max="13" width="5.5703125" style="22" customWidth="1"/>
    <col min="14" max="14" width="7" customWidth="1"/>
    <col min="15" max="15" width="6.140625" style="23" bestFit="1" customWidth="1"/>
    <col min="16" max="16" width="3.42578125" style="24" customWidth="1"/>
    <col min="17" max="17" width="3.85546875" customWidth="1"/>
    <col min="18" max="18" width="4.140625" customWidth="1"/>
    <col min="19" max="19" width="5.42578125" style="22" customWidth="1"/>
    <col min="20" max="20" width="3.5703125" style="25" customWidth="1"/>
    <col min="21" max="21" width="5.42578125" customWidth="1"/>
    <col min="22" max="22" width="5.5703125" style="26" bestFit="1" customWidth="1"/>
    <col min="23" max="23" width="5.140625" style="27" customWidth="1"/>
    <col min="24" max="24" width="6.140625" style="27" customWidth="1"/>
    <col min="25" max="25" width="4.5703125" style="28" customWidth="1"/>
    <col min="26" max="26" width="2.7109375" style="28" customWidth="1"/>
    <col min="27" max="27" width="7.140625" customWidth="1"/>
    <col min="28" max="28" width="4.28515625" style="20" customWidth="1"/>
    <col min="29" max="29" width="8.5703125" customWidth="1"/>
    <col min="30" max="30" width="2.28515625" style="20" customWidth="1"/>
    <col min="31" max="31" width="5.140625" style="32" customWidth="1"/>
    <col min="32" max="32" width="3.85546875" style="34" customWidth="1"/>
    <col min="33" max="33" width="2.5703125" style="34" customWidth="1"/>
    <col min="34" max="35" width="4.85546875" style="20" customWidth="1"/>
    <col min="36" max="36" width="4.7109375" style="20" customWidth="1"/>
    <col min="37" max="37" width="4.28515625" style="22" customWidth="1"/>
    <col min="38" max="38" width="4.5703125" style="30" customWidth="1"/>
    <col min="39" max="39" width="4" customWidth="1"/>
    <col min="40" max="40" width="4.28515625" customWidth="1"/>
    <col min="41" max="42" width="5" customWidth="1"/>
    <col min="43" max="43" width="15" customWidth="1"/>
    <col min="44" max="44" width="30.42578125" customWidth="1"/>
    <col min="45" max="45" width="37.42578125" customWidth="1"/>
  </cols>
  <sheetData>
    <row r="1" spans="1:45" s="1" customFormat="1" ht="34.5" customHeight="1" thickBot="1" x14ac:dyDescent="0.3">
      <c r="C1" s="2" t="s">
        <v>0</v>
      </c>
      <c r="D1" s="3" t="s">
        <v>1</v>
      </c>
      <c r="E1" s="4" t="s">
        <v>2</v>
      </c>
      <c r="F1" s="4" t="s">
        <v>3</v>
      </c>
      <c r="G1" s="5" t="s">
        <v>4</v>
      </c>
      <c r="H1" s="6" t="s">
        <v>5</v>
      </c>
      <c r="I1" s="7" t="s">
        <v>6</v>
      </c>
      <c r="J1" s="7" t="s">
        <v>7</v>
      </c>
      <c r="K1" s="6" t="s">
        <v>8</v>
      </c>
      <c r="L1" s="6" t="s">
        <v>9</v>
      </c>
      <c r="M1" s="8" t="s">
        <v>10</v>
      </c>
      <c r="N1" s="6" t="s">
        <v>11</v>
      </c>
      <c r="O1" s="8" t="s">
        <v>12</v>
      </c>
      <c r="P1" s="7" t="s">
        <v>13</v>
      </c>
      <c r="Q1" s="7" t="s">
        <v>14</v>
      </c>
      <c r="R1" s="6" t="s">
        <v>15</v>
      </c>
      <c r="S1" s="8" t="s">
        <v>16</v>
      </c>
      <c r="T1" s="9" t="s">
        <v>17</v>
      </c>
      <c r="U1" s="6" t="s">
        <v>18</v>
      </c>
      <c r="V1" s="10" t="s">
        <v>19</v>
      </c>
      <c r="W1" s="11" t="s">
        <v>20</v>
      </c>
      <c r="X1" s="11" t="s">
        <v>21</v>
      </c>
      <c r="Y1" s="12" t="s">
        <v>22</v>
      </c>
      <c r="Z1" s="13" t="s">
        <v>23</v>
      </c>
      <c r="AA1" s="6" t="s">
        <v>24</v>
      </c>
      <c r="AB1" s="4" t="s">
        <v>25</v>
      </c>
      <c r="AC1" s="4" t="s">
        <v>26</v>
      </c>
      <c r="AD1" s="14" t="s">
        <v>27</v>
      </c>
      <c r="AE1" s="4" t="s">
        <v>28</v>
      </c>
      <c r="AF1" s="4" t="s">
        <v>29</v>
      </c>
      <c r="AG1" s="14" t="s">
        <v>30</v>
      </c>
      <c r="AH1" s="15" t="s">
        <v>31</v>
      </c>
      <c r="AI1" s="6" t="s">
        <v>32</v>
      </c>
      <c r="AJ1" s="6" t="s">
        <v>33</v>
      </c>
      <c r="AK1" s="16" t="s">
        <v>34</v>
      </c>
      <c r="AL1" s="8" t="s">
        <v>35</v>
      </c>
      <c r="AM1" s="6" t="s">
        <v>36</v>
      </c>
      <c r="AN1" s="6" t="s">
        <v>37</v>
      </c>
      <c r="AO1" s="6" t="s">
        <v>38</v>
      </c>
      <c r="AP1" s="6" t="s">
        <v>39</v>
      </c>
      <c r="AQ1" s="6" t="s">
        <v>40</v>
      </c>
      <c r="AR1" s="5" t="s">
        <v>41</v>
      </c>
      <c r="AS1" s="17" t="s">
        <v>42</v>
      </c>
    </row>
    <row r="2" spans="1:45" ht="18.75" x14ac:dyDescent="0.3">
      <c r="D2" s="18" t="s">
        <v>43</v>
      </c>
      <c r="E2" s="19"/>
      <c r="I2"/>
      <c r="J2" s="21" t="s">
        <v>44</v>
      </c>
      <c r="AE2" s="19"/>
      <c r="AF2" s="29"/>
      <c r="AG2" s="29"/>
    </row>
    <row r="3" spans="1:45" x14ac:dyDescent="0.25">
      <c r="D3" s="31" t="s">
        <v>45</v>
      </c>
      <c r="F3" s="33"/>
    </row>
    <row r="4" spans="1:45" ht="7.5" customHeight="1" thickBot="1" x14ac:dyDescent="0.3"/>
    <row r="5" spans="1:45" ht="14.25" customHeight="1" x14ac:dyDescent="0.25">
      <c r="D5" s="36">
        <v>1410</v>
      </c>
      <c r="E5" s="37" t="s">
        <v>46</v>
      </c>
      <c r="F5" s="38"/>
      <c r="G5" s="39" t="s">
        <v>47</v>
      </c>
      <c r="H5" s="38">
        <v>1401</v>
      </c>
      <c r="I5" s="38">
        <v>6</v>
      </c>
      <c r="J5" s="40" t="s">
        <v>48</v>
      </c>
      <c r="K5" s="41"/>
      <c r="L5" s="42"/>
      <c r="M5" s="43"/>
      <c r="N5" s="44"/>
      <c r="O5" s="45"/>
      <c r="P5" s="46"/>
      <c r="Q5" s="44"/>
      <c r="R5" s="44"/>
      <c r="S5" s="43"/>
      <c r="T5" s="47"/>
      <c r="U5" s="48"/>
      <c r="V5" s="49"/>
      <c r="W5" s="50"/>
      <c r="X5" s="51"/>
      <c r="Y5" s="52"/>
      <c r="Z5" s="53"/>
      <c r="AA5" s="44" t="s">
        <v>49</v>
      </c>
      <c r="AB5" s="54">
        <v>700</v>
      </c>
      <c r="AC5" s="44"/>
      <c r="AD5" s="54" t="s">
        <v>50</v>
      </c>
      <c r="AE5" s="44"/>
      <c r="AF5" s="46" t="s">
        <v>51</v>
      </c>
      <c r="AG5" s="46"/>
      <c r="AH5" s="54" t="s">
        <v>52</v>
      </c>
      <c r="AI5" s="54" t="s">
        <v>52</v>
      </c>
      <c r="AJ5" s="54" t="s">
        <v>50</v>
      </c>
      <c r="AK5" s="43"/>
      <c r="AL5" s="55"/>
      <c r="AM5" s="44"/>
      <c r="AN5" s="44"/>
      <c r="AO5" s="44">
        <v>2019</v>
      </c>
      <c r="AP5" s="56">
        <v>2022</v>
      </c>
      <c r="AQ5" s="57" t="s">
        <v>53</v>
      </c>
      <c r="AR5" s="44" t="s">
        <v>54</v>
      </c>
      <c r="AS5" s="56"/>
    </row>
    <row r="6" spans="1:45" s="84" customFormat="1" ht="14.25" customHeight="1" x14ac:dyDescent="0.25">
      <c r="A6" t="s">
        <v>55</v>
      </c>
      <c r="B6">
        <v>1</v>
      </c>
      <c r="C6" t="s">
        <v>56</v>
      </c>
      <c r="D6" s="58">
        <v>8051</v>
      </c>
      <c r="E6" s="59" t="s">
        <v>57</v>
      </c>
      <c r="F6" s="60" t="s">
        <v>58</v>
      </c>
      <c r="G6" s="61" t="s">
        <v>59</v>
      </c>
      <c r="H6" s="60">
        <v>8051</v>
      </c>
      <c r="I6" s="60">
        <v>8</v>
      </c>
      <c r="J6" s="62">
        <v>8</v>
      </c>
      <c r="K6" s="63" t="s">
        <v>60</v>
      </c>
      <c r="L6" s="64" t="s">
        <v>61</v>
      </c>
      <c r="M6" s="65" t="s">
        <v>62</v>
      </c>
      <c r="N6" s="66">
        <v>1424</v>
      </c>
      <c r="O6" s="67">
        <v>645</v>
      </c>
      <c r="P6" s="68">
        <v>6</v>
      </c>
      <c r="Q6" s="66"/>
      <c r="R6" s="66"/>
      <c r="S6" s="65">
        <v>241.54599999999999</v>
      </c>
      <c r="T6" s="69">
        <v>44489</v>
      </c>
      <c r="U6" s="70" t="s">
        <v>63</v>
      </c>
      <c r="V6" s="71">
        <v>0.33</v>
      </c>
      <c r="W6" s="72">
        <v>4</v>
      </c>
      <c r="X6" s="73">
        <f>IF(AND(N6&lt;&gt;"",S6&lt;&gt;""),1000*S6*V6/(N6*W6),"")</f>
        <v>13.994062500000002</v>
      </c>
      <c r="Y6" s="74" t="s">
        <v>64</v>
      </c>
      <c r="Z6" s="75"/>
      <c r="AA6" s="66" t="s">
        <v>65</v>
      </c>
      <c r="AB6" s="76">
        <v>32</v>
      </c>
      <c r="AC6" s="66" t="s">
        <v>66</v>
      </c>
      <c r="AD6" s="77" t="s">
        <v>50</v>
      </c>
      <c r="AE6" s="78" t="s">
        <v>67</v>
      </c>
      <c r="AF6" s="79" t="s">
        <v>51</v>
      </c>
      <c r="AG6" s="79"/>
      <c r="AH6" s="77" t="s">
        <v>68</v>
      </c>
      <c r="AI6" s="77" t="s">
        <v>68</v>
      </c>
      <c r="AJ6" s="77" t="s">
        <v>50</v>
      </c>
      <c r="AK6" s="80"/>
      <c r="AL6" s="81"/>
      <c r="AM6" s="78"/>
      <c r="AN6" s="66"/>
      <c r="AO6" s="66">
        <v>2001</v>
      </c>
      <c r="AP6" s="82">
        <v>2016</v>
      </c>
      <c r="AQ6" s="83"/>
      <c r="AR6" s="66" t="s">
        <v>69</v>
      </c>
      <c r="AS6" s="82"/>
    </row>
    <row r="7" spans="1:45" ht="14.25" customHeight="1" x14ac:dyDescent="0.25">
      <c r="A7" t="s">
        <v>55</v>
      </c>
      <c r="B7">
        <v>1</v>
      </c>
      <c r="C7" t="s">
        <v>56</v>
      </c>
      <c r="D7" s="85">
        <v>8051</v>
      </c>
      <c r="E7" s="86" t="s">
        <v>57</v>
      </c>
      <c r="F7" s="77" t="s">
        <v>58</v>
      </c>
      <c r="G7" s="78" t="s">
        <v>59</v>
      </c>
      <c r="H7" s="77">
        <v>8051</v>
      </c>
      <c r="I7" s="77">
        <v>8</v>
      </c>
      <c r="J7" s="87">
        <v>8</v>
      </c>
      <c r="K7" s="88" t="s">
        <v>70</v>
      </c>
      <c r="L7" s="89" t="s">
        <v>61</v>
      </c>
      <c r="M7" s="80" t="s">
        <v>71</v>
      </c>
      <c r="N7" s="78">
        <v>1744</v>
      </c>
      <c r="O7" s="90"/>
      <c r="P7" s="79">
        <v>6</v>
      </c>
      <c r="Q7" s="78">
        <v>1</v>
      </c>
      <c r="R7" s="78"/>
      <c r="S7" s="80">
        <v>111.148</v>
      </c>
      <c r="T7" s="91">
        <v>43149</v>
      </c>
      <c r="U7" s="92">
        <v>14.7</v>
      </c>
      <c r="V7" s="93">
        <v>0.33</v>
      </c>
      <c r="W7" s="94">
        <v>4</v>
      </c>
      <c r="X7" s="95">
        <f>IF(AND(N7&lt;&gt;"",S7&lt;&gt;""),1000*S7*V7/(N7*W7),"")</f>
        <v>5.2578612385321106</v>
      </c>
      <c r="Y7" s="96" t="s">
        <v>64</v>
      </c>
      <c r="Z7" s="97"/>
      <c r="AA7" s="78" t="s">
        <v>65</v>
      </c>
      <c r="AB7" s="77">
        <v>32</v>
      </c>
      <c r="AC7" s="78" t="s">
        <v>66</v>
      </c>
      <c r="AD7" s="77" t="s">
        <v>50</v>
      </c>
      <c r="AE7" s="78" t="s">
        <v>67</v>
      </c>
      <c r="AF7" s="79" t="s">
        <v>51</v>
      </c>
      <c r="AG7" s="79"/>
      <c r="AH7" s="77" t="s">
        <v>68</v>
      </c>
      <c r="AI7" s="77" t="s">
        <v>68</v>
      </c>
      <c r="AJ7" s="77" t="s">
        <v>50</v>
      </c>
      <c r="AK7" s="80"/>
      <c r="AL7" s="81"/>
      <c r="AM7" s="78"/>
      <c r="AN7" s="78"/>
      <c r="AO7" s="78">
        <v>2001</v>
      </c>
      <c r="AP7" s="98">
        <v>2016</v>
      </c>
      <c r="AQ7" s="99"/>
      <c r="AR7" s="78" t="s">
        <v>69</v>
      </c>
      <c r="AS7" s="98"/>
    </row>
    <row r="8" spans="1:45" ht="14.25" customHeight="1" x14ac:dyDescent="0.25">
      <c r="D8" s="100" t="s">
        <v>72</v>
      </c>
      <c r="E8" s="101" t="s">
        <v>73</v>
      </c>
      <c r="F8" s="102"/>
      <c r="G8" s="103" t="s">
        <v>74</v>
      </c>
      <c r="H8" s="60" t="s">
        <v>75</v>
      </c>
      <c r="I8" s="102">
        <v>16</v>
      </c>
      <c r="J8" s="104">
        <v>16</v>
      </c>
      <c r="K8" s="88"/>
      <c r="L8" s="89"/>
      <c r="M8" s="80"/>
      <c r="N8" s="78"/>
      <c r="O8" s="90"/>
      <c r="P8" s="79"/>
      <c r="Q8" s="78"/>
      <c r="R8" s="78"/>
      <c r="S8" s="80"/>
      <c r="T8" s="91"/>
      <c r="U8" s="92"/>
      <c r="V8" s="93"/>
      <c r="W8" s="94"/>
      <c r="X8" s="95"/>
      <c r="Y8" s="96"/>
      <c r="Z8" s="97"/>
      <c r="AA8" s="78" t="s">
        <v>76</v>
      </c>
      <c r="AB8" s="105"/>
      <c r="AC8" s="106"/>
      <c r="AD8" s="105"/>
      <c r="AE8" s="78"/>
      <c r="AF8" s="79"/>
      <c r="AG8" s="79"/>
      <c r="AH8" s="77"/>
      <c r="AI8" s="77"/>
      <c r="AJ8" s="77"/>
      <c r="AK8" s="80"/>
      <c r="AL8" s="81"/>
      <c r="AM8" s="78"/>
      <c r="AN8" s="78"/>
      <c r="AO8" s="78">
        <v>2018</v>
      </c>
      <c r="AP8" s="98">
        <v>2018</v>
      </c>
      <c r="AQ8" s="99" t="s">
        <v>77</v>
      </c>
      <c r="AR8" s="78" t="s">
        <v>78</v>
      </c>
      <c r="AS8" s="98" t="s">
        <v>79</v>
      </c>
    </row>
    <row r="9" spans="1:45" ht="14.25" customHeight="1" x14ac:dyDescent="0.25">
      <c r="D9" s="100" t="s">
        <v>80</v>
      </c>
      <c r="E9" s="101" t="s">
        <v>81</v>
      </c>
      <c r="F9" s="102" t="s">
        <v>82</v>
      </c>
      <c r="G9" s="103" t="s">
        <v>83</v>
      </c>
      <c r="H9" s="102" t="s">
        <v>84</v>
      </c>
      <c r="I9" s="102">
        <v>16</v>
      </c>
      <c r="J9" s="104">
        <v>16</v>
      </c>
      <c r="K9" s="88"/>
      <c r="L9" s="89"/>
      <c r="M9" s="80"/>
      <c r="N9" s="78"/>
      <c r="O9" s="90"/>
      <c r="P9" s="79"/>
      <c r="Q9" s="78"/>
      <c r="R9" s="78"/>
      <c r="S9" s="80"/>
      <c r="T9" s="91"/>
      <c r="U9" s="92"/>
      <c r="V9" s="93"/>
      <c r="W9" s="94"/>
      <c r="X9" s="95"/>
      <c r="Y9" s="96"/>
      <c r="Z9" s="97"/>
      <c r="AA9" s="106" t="s">
        <v>49</v>
      </c>
      <c r="AB9" s="105">
        <v>19</v>
      </c>
      <c r="AC9" s="106" t="s">
        <v>85</v>
      </c>
      <c r="AD9" s="105" t="s">
        <v>50</v>
      </c>
      <c r="AE9" s="78"/>
      <c r="AF9" s="79" t="s">
        <v>51</v>
      </c>
      <c r="AG9" s="79"/>
      <c r="AH9" s="77" t="s">
        <v>86</v>
      </c>
      <c r="AI9" s="77" t="s">
        <v>86</v>
      </c>
      <c r="AJ9" s="77" t="s">
        <v>51</v>
      </c>
      <c r="AK9" s="80">
        <v>16</v>
      </c>
      <c r="AL9" s="81"/>
      <c r="AM9" s="78"/>
      <c r="AN9" s="78"/>
      <c r="AO9" s="78"/>
      <c r="AP9" s="98">
        <v>2020</v>
      </c>
      <c r="AQ9" s="99"/>
      <c r="AR9" s="78" t="s">
        <v>87</v>
      </c>
      <c r="AS9" s="98"/>
    </row>
    <row r="10" spans="1:45" ht="14.25" customHeight="1" x14ac:dyDescent="0.25">
      <c r="D10" s="100" t="s">
        <v>88</v>
      </c>
      <c r="E10" s="101" t="s">
        <v>89</v>
      </c>
      <c r="F10" s="102" t="s">
        <v>90</v>
      </c>
      <c r="G10" s="103" t="s">
        <v>91</v>
      </c>
      <c r="H10" s="102">
        <v>1802</v>
      </c>
      <c r="I10" s="102">
        <v>8</v>
      </c>
      <c r="J10" s="104">
        <v>8</v>
      </c>
      <c r="K10" s="107" t="s">
        <v>60</v>
      </c>
      <c r="L10" s="89" t="s">
        <v>61</v>
      </c>
      <c r="M10" s="80" t="s">
        <v>62</v>
      </c>
      <c r="N10" s="78">
        <v>247</v>
      </c>
      <c r="O10" s="90">
        <v>136</v>
      </c>
      <c r="P10" s="79">
        <v>6</v>
      </c>
      <c r="Q10" s="78"/>
      <c r="R10" s="78">
        <v>2</v>
      </c>
      <c r="S10" s="80">
        <v>427.35</v>
      </c>
      <c r="T10" s="91">
        <v>44489</v>
      </c>
      <c r="U10" s="92" t="s">
        <v>63</v>
      </c>
      <c r="V10" s="93">
        <v>0.33</v>
      </c>
      <c r="W10" s="94">
        <v>12</v>
      </c>
      <c r="X10" s="95">
        <f>IF(AND(N10&lt;&gt;"",S10&lt;&gt;""),1000*S10*V10/(N10*W10),"")</f>
        <v>47.579453441295549</v>
      </c>
      <c r="Y10" s="96" t="s">
        <v>92</v>
      </c>
      <c r="Z10" s="97"/>
      <c r="AA10" s="78" t="s">
        <v>49</v>
      </c>
      <c r="AB10" s="77">
        <v>6</v>
      </c>
      <c r="AC10" s="78" t="s">
        <v>93</v>
      </c>
      <c r="AD10" s="77" t="s">
        <v>50</v>
      </c>
      <c r="AE10" s="78" t="s">
        <v>67</v>
      </c>
      <c r="AF10" s="79" t="s">
        <v>51</v>
      </c>
      <c r="AG10" s="79"/>
      <c r="AH10" s="77" t="s">
        <v>68</v>
      </c>
      <c r="AI10" s="77" t="s">
        <v>68</v>
      </c>
      <c r="AJ10" s="77" t="s">
        <v>50</v>
      </c>
      <c r="AK10" s="80">
        <v>52</v>
      </c>
      <c r="AL10" s="81"/>
      <c r="AM10" s="78">
        <v>16</v>
      </c>
      <c r="AN10" s="78"/>
      <c r="AO10" s="78">
        <v>2016</v>
      </c>
      <c r="AP10" s="98">
        <v>2016</v>
      </c>
      <c r="AQ10" s="99" t="s">
        <v>94</v>
      </c>
      <c r="AR10" s="78" t="s">
        <v>95</v>
      </c>
      <c r="AS10" s="98" t="s">
        <v>96</v>
      </c>
    </row>
    <row r="11" spans="1:45" ht="14.25" customHeight="1" x14ac:dyDescent="0.25">
      <c r="A11" s="84"/>
      <c r="B11" s="84"/>
      <c r="C11" s="84"/>
      <c r="D11" s="108" t="s">
        <v>97</v>
      </c>
      <c r="E11" s="109" t="s">
        <v>98</v>
      </c>
      <c r="F11" s="110" t="s">
        <v>99</v>
      </c>
      <c r="G11" s="111" t="s">
        <v>100</v>
      </c>
      <c r="H11" s="110">
        <v>1802</v>
      </c>
      <c r="I11" s="110">
        <v>8</v>
      </c>
      <c r="J11" s="112">
        <v>8</v>
      </c>
      <c r="K11" s="113"/>
      <c r="L11" s="114"/>
      <c r="M11" s="115"/>
      <c r="N11" s="111"/>
      <c r="O11" s="116"/>
      <c r="P11" s="117"/>
      <c r="Q11" s="111"/>
      <c r="R11" s="111"/>
      <c r="S11" s="115"/>
      <c r="T11" s="118"/>
      <c r="U11" s="119"/>
      <c r="V11" s="120"/>
      <c r="W11" s="121"/>
      <c r="X11" s="122"/>
      <c r="Y11" s="123"/>
      <c r="Z11" s="124" t="s">
        <v>50</v>
      </c>
      <c r="AA11" s="111" t="s">
        <v>49</v>
      </c>
      <c r="AB11" s="110"/>
      <c r="AC11" s="111"/>
      <c r="AD11" s="110" t="s">
        <v>50</v>
      </c>
      <c r="AE11" s="111" t="s">
        <v>67</v>
      </c>
      <c r="AF11" s="117" t="s">
        <v>51</v>
      </c>
      <c r="AG11" s="117"/>
      <c r="AH11" s="110" t="s">
        <v>68</v>
      </c>
      <c r="AI11" s="110" t="s">
        <v>68</v>
      </c>
      <c r="AJ11" s="110" t="s">
        <v>50</v>
      </c>
      <c r="AK11" s="115">
        <v>52</v>
      </c>
      <c r="AL11" s="125"/>
      <c r="AM11" s="111">
        <v>16</v>
      </c>
      <c r="AN11" s="111"/>
      <c r="AO11" s="111"/>
      <c r="AP11" s="126">
        <v>2016</v>
      </c>
      <c r="AQ11" s="127"/>
      <c r="AR11" s="111" t="s">
        <v>101</v>
      </c>
      <c r="AS11" s="126" t="s">
        <v>102</v>
      </c>
    </row>
    <row r="12" spans="1:45" ht="14.25" customHeight="1" x14ac:dyDescent="0.25">
      <c r="D12" s="100" t="s">
        <v>103</v>
      </c>
      <c r="E12" s="101" t="s">
        <v>104</v>
      </c>
      <c r="F12" s="102" t="s">
        <v>58</v>
      </c>
      <c r="G12" s="61" t="s">
        <v>105</v>
      </c>
      <c r="H12" s="60" t="s">
        <v>106</v>
      </c>
      <c r="I12" s="102">
        <v>24</v>
      </c>
      <c r="J12" s="104">
        <v>24</v>
      </c>
      <c r="K12" s="107" t="s">
        <v>60</v>
      </c>
      <c r="L12" s="89" t="s">
        <v>61</v>
      </c>
      <c r="M12" s="80" t="s">
        <v>62</v>
      </c>
      <c r="N12" s="78">
        <v>3535</v>
      </c>
      <c r="O12" s="90">
        <v>2166</v>
      </c>
      <c r="P12" s="79">
        <v>6</v>
      </c>
      <c r="Q12" s="78">
        <v>1</v>
      </c>
      <c r="R12" s="78"/>
      <c r="S12" s="80">
        <v>186.56700000000001</v>
      </c>
      <c r="T12" s="91">
        <v>44489</v>
      </c>
      <c r="U12" s="92" t="s">
        <v>63</v>
      </c>
      <c r="V12" s="93">
        <v>0.8</v>
      </c>
      <c r="W12" s="94">
        <v>1</v>
      </c>
      <c r="X12" s="95">
        <f t="shared" ref="X12:X75" si="0">IF(AND(N12&lt;&gt;"",S12&lt;&gt;""),1000*S12*V12/(N12*W12),"")</f>
        <v>42.221669024045262</v>
      </c>
      <c r="Y12" s="96" t="s">
        <v>107</v>
      </c>
      <c r="Z12" s="97"/>
      <c r="AA12" s="78" t="s">
        <v>65</v>
      </c>
      <c r="AB12" s="77">
        <v>17</v>
      </c>
      <c r="AC12" s="78" t="s">
        <v>108</v>
      </c>
      <c r="AD12" s="77"/>
      <c r="AE12" s="78"/>
      <c r="AF12" s="79" t="s">
        <v>51</v>
      </c>
      <c r="AG12" s="79"/>
      <c r="AH12" s="77" t="s">
        <v>109</v>
      </c>
      <c r="AI12" s="77" t="s">
        <v>109</v>
      </c>
      <c r="AJ12" s="77" t="s">
        <v>51</v>
      </c>
      <c r="AK12" s="80">
        <v>17</v>
      </c>
      <c r="AL12" s="81"/>
      <c r="AM12" s="78">
        <v>32</v>
      </c>
      <c r="AN12" s="78"/>
      <c r="AO12" s="78">
        <v>2019</v>
      </c>
      <c r="AP12" s="98">
        <v>2019</v>
      </c>
      <c r="AQ12" s="99"/>
      <c r="AR12" s="78" t="s">
        <v>110</v>
      </c>
      <c r="AS12" s="98" t="s">
        <v>111</v>
      </c>
    </row>
    <row r="13" spans="1:45" ht="14.25" customHeight="1" x14ac:dyDescent="0.25">
      <c r="C13" t="s">
        <v>56</v>
      </c>
      <c r="D13" s="85" t="s">
        <v>112</v>
      </c>
      <c r="E13" s="128" t="s">
        <v>113</v>
      </c>
      <c r="F13" s="77" t="s">
        <v>90</v>
      </c>
      <c r="G13" s="78" t="s">
        <v>114</v>
      </c>
      <c r="H13" s="77" t="s">
        <v>75</v>
      </c>
      <c r="I13" s="77">
        <v>32</v>
      </c>
      <c r="J13" s="87">
        <v>32</v>
      </c>
      <c r="K13" s="107" t="s">
        <v>60</v>
      </c>
      <c r="L13" s="89" t="s">
        <v>61</v>
      </c>
      <c r="M13" s="80" t="s">
        <v>115</v>
      </c>
      <c r="N13" s="78"/>
      <c r="O13" s="90"/>
      <c r="P13" s="79">
        <v>6</v>
      </c>
      <c r="Q13" s="78">
        <v>1</v>
      </c>
      <c r="R13" s="78"/>
      <c r="S13" s="80">
        <v>100</v>
      </c>
      <c r="T13" s="91">
        <v>44489</v>
      </c>
      <c r="U13" s="92" t="s">
        <v>63</v>
      </c>
      <c r="V13" s="93">
        <v>1</v>
      </c>
      <c r="W13" s="94">
        <v>1</v>
      </c>
      <c r="X13" s="95" t="str">
        <f t="shared" si="0"/>
        <v/>
      </c>
      <c r="Y13" s="96"/>
      <c r="Z13" s="97"/>
      <c r="AA13" s="78" t="s">
        <v>49</v>
      </c>
      <c r="AB13" s="77">
        <v>18</v>
      </c>
      <c r="AC13" s="78" t="s">
        <v>116</v>
      </c>
      <c r="AD13" s="77" t="s">
        <v>50</v>
      </c>
      <c r="AE13" s="78" t="s">
        <v>67</v>
      </c>
      <c r="AF13" s="79" t="s">
        <v>51</v>
      </c>
      <c r="AG13" s="79"/>
      <c r="AH13" s="77" t="s">
        <v>117</v>
      </c>
      <c r="AI13" s="77" t="s">
        <v>117</v>
      </c>
      <c r="AJ13" s="77" t="s">
        <v>50</v>
      </c>
      <c r="AK13" s="80"/>
      <c r="AL13" s="81"/>
      <c r="AM13" s="78">
        <v>32</v>
      </c>
      <c r="AN13" s="78"/>
      <c r="AO13" s="78">
        <v>2011</v>
      </c>
      <c r="AP13" s="98">
        <v>2018</v>
      </c>
      <c r="AQ13" s="88"/>
      <c r="AR13" s="78" t="s">
        <v>118</v>
      </c>
      <c r="AS13" s="98" t="s">
        <v>119</v>
      </c>
    </row>
    <row r="14" spans="1:45" ht="14.25" customHeight="1" x14ac:dyDescent="0.25">
      <c r="A14" t="s">
        <v>120</v>
      </c>
      <c r="C14" t="s">
        <v>56</v>
      </c>
      <c r="D14" s="85" t="s">
        <v>121</v>
      </c>
      <c r="E14" s="128" t="s">
        <v>122</v>
      </c>
      <c r="F14" s="77" t="s">
        <v>90</v>
      </c>
      <c r="G14" s="78" t="s">
        <v>123</v>
      </c>
      <c r="H14" s="77">
        <v>6809</v>
      </c>
      <c r="I14" s="77">
        <v>8</v>
      </c>
      <c r="J14" s="87">
        <v>8</v>
      </c>
      <c r="K14" s="107" t="s">
        <v>60</v>
      </c>
      <c r="L14" s="89" t="s">
        <v>61</v>
      </c>
      <c r="M14" s="80" t="s">
        <v>124</v>
      </c>
      <c r="N14" s="78">
        <v>1690</v>
      </c>
      <c r="O14" s="90">
        <v>367</v>
      </c>
      <c r="P14" s="79">
        <v>6</v>
      </c>
      <c r="Q14" s="78"/>
      <c r="R14" s="78"/>
      <c r="S14" s="80">
        <v>333.33300000000003</v>
      </c>
      <c r="T14" s="91">
        <v>44489</v>
      </c>
      <c r="U14" s="92" t="s">
        <v>63</v>
      </c>
      <c r="V14" s="93">
        <v>0.33</v>
      </c>
      <c r="W14" s="94">
        <v>3</v>
      </c>
      <c r="X14" s="95">
        <f t="shared" si="0"/>
        <v>21.69623076923077</v>
      </c>
      <c r="Y14" s="96" t="s">
        <v>125</v>
      </c>
      <c r="Z14" s="97" t="s">
        <v>55</v>
      </c>
      <c r="AA14" s="78" t="s">
        <v>65</v>
      </c>
      <c r="AB14" s="77">
        <v>5</v>
      </c>
      <c r="AC14" s="78" t="s">
        <v>126</v>
      </c>
      <c r="AD14" s="77" t="s">
        <v>50</v>
      </c>
      <c r="AE14" s="78" t="s">
        <v>67</v>
      </c>
      <c r="AF14" s="79" t="s">
        <v>51</v>
      </c>
      <c r="AG14" s="79" t="s">
        <v>51</v>
      </c>
      <c r="AH14" s="77" t="s">
        <v>68</v>
      </c>
      <c r="AI14" s="77" t="s">
        <v>68</v>
      </c>
      <c r="AJ14" s="77" t="s">
        <v>50</v>
      </c>
      <c r="AK14" s="80"/>
      <c r="AL14" s="81"/>
      <c r="AM14" s="78"/>
      <c r="AN14" s="78"/>
      <c r="AO14" s="78">
        <v>2012</v>
      </c>
      <c r="AP14" s="98">
        <v>2015</v>
      </c>
      <c r="AQ14" s="129"/>
      <c r="AR14" s="78" t="s">
        <v>127</v>
      </c>
      <c r="AS14" s="98" t="s">
        <v>128</v>
      </c>
    </row>
    <row r="15" spans="1:45" ht="14.25" customHeight="1" x14ac:dyDescent="0.25">
      <c r="A15" t="s">
        <v>120</v>
      </c>
      <c r="C15" t="s">
        <v>56</v>
      </c>
      <c r="D15" s="85" t="s">
        <v>121</v>
      </c>
      <c r="E15" s="128" t="s">
        <v>122</v>
      </c>
      <c r="F15" s="77" t="s">
        <v>90</v>
      </c>
      <c r="G15" s="78" t="s">
        <v>123</v>
      </c>
      <c r="H15" s="77">
        <v>6809</v>
      </c>
      <c r="I15" s="77">
        <v>8</v>
      </c>
      <c r="J15" s="87">
        <v>8</v>
      </c>
      <c r="K15" s="88" t="s">
        <v>129</v>
      </c>
      <c r="L15" s="89" t="s">
        <v>61</v>
      </c>
      <c r="M15" s="80"/>
      <c r="N15" s="78">
        <v>1711</v>
      </c>
      <c r="O15" s="90"/>
      <c r="P15" s="79" t="s">
        <v>120</v>
      </c>
      <c r="Q15" s="78"/>
      <c r="R15" s="78"/>
      <c r="S15" s="80">
        <v>223.11500000000001</v>
      </c>
      <c r="T15" s="91">
        <v>41822</v>
      </c>
      <c r="U15" s="130" t="s">
        <v>130</v>
      </c>
      <c r="V15" s="93">
        <v>0.33</v>
      </c>
      <c r="W15" s="94">
        <v>3</v>
      </c>
      <c r="X15" s="95">
        <f t="shared" si="0"/>
        <v>14.344038573933371</v>
      </c>
      <c r="Y15" s="96" t="s">
        <v>125</v>
      </c>
      <c r="Z15" s="97" t="s">
        <v>55</v>
      </c>
      <c r="AA15" s="78" t="s">
        <v>65</v>
      </c>
      <c r="AB15" s="77">
        <v>5</v>
      </c>
      <c r="AC15" s="78" t="s">
        <v>126</v>
      </c>
      <c r="AD15" s="77" t="s">
        <v>50</v>
      </c>
      <c r="AE15" s="78" t="s">
        <v>67</v>
      </c>
      <c r="AF15" s="79" t="s">
        <v>51</v>
      </c>
      <c r="AG15" s="79" t="s">
        <v>51</v>
      </c>
      <c r="AH15" s="77" t="s">
        <v>68</v>
      </c>
      <c r="AI15" s="77" t="s">
        <v>68</v>
      </c>
      <c r="AJ15" s="77" t="s">
        <v>50</v>
      </c>
      <c r="AK15" s="80">
        <v>44</v>
      </c>
      <c r="AL15" s="81">
        <v>13</v>
      </c>
      <c r="AM15" s="78">
        <v>8</v>
      </c>
      <c r="AN15" s="78"/>
      <c r="AO15" s="78">
        <v>2012</v>
      </c>
      <c r="AP15" s="98">
        <v>2015</v>
      </c>
      <c r="AQ15" s="129"/>
      <c r="AR15" s="78" t="s">
        <v>127</v>
      </c>
      <c r="AS15" s="98"/>
    </row>
    <row r="16" spans="1:45" ht="14.25" customHeight="1" x14ac:dyDescent="0.25">
      <c r="A16" t="s">
        <v>120</v>
      </c>
      <c r="C16" t="s">
        <v>56</v>
      </c>
      <c r="D16" s="85" t="s">
        <v>121</v>
      </c>
      <c r="E16" s="128" t="s">
        <v>122</v>
      </c>
      <c r="F16" s="77" t="s">
        <v>90</v>
      </c>
      <c r="G16" s="78" t="s">
        <v>123</v>
      </c>
      <c r="H16" s="77">
        <v>6809</v>
      </c>
      <c r="I16" s="77">
        <v>8</v>
      </c>
      <c r="J16" s="87">
        <v>8</v>
      </c>
      <c r="K16" s="88" t="s">
        <v>70</v>
      </c>
      <c r="L16" s="89" t="s">
        <v>61</v>
      </c>
      <c r="M16" s="80"/>
      <c r="N16" s="78">
        <v>1996</v>
      </c>
      <c r="O16" s="90">
        <v>370</v>
      </c>
      <c r="P16" s="79">
        <v>6</v>
      </c>
      <c r="Q16" s="78"/>
      <c r="R16" s="78"/>
      <c r="S16" s="80">
        <v>175.43899999999999</v>
      </c>
      <c r="T16" s="91">
        <v>43236</v>
      </c>
      <c r="U16" s="130">
        <v>14.7</v>
      </c>
      <c r="V16" s="93">
        <v>0.33</v>
      </c>
      <c r="W16" s="94">
        <v>3</v>
      </c>
      <c r="X16" s="95">
        <f t="shared" si="0"/>
        <v>9.6684819639278565</v>
      </c>
      <c r="Y16" s="96" t="s">
        <v>125</v>
      </c>
      <c r="Z16" s="97" t="s">
        <v>55</v>
      </c>
      <c r="AA16" s="78" t="s">
        <v>65</v>
      </c>
      <c r="AB16" s="77">
        <v>5</v>
      </c>
      <c r="AC16" s="78" t="s">
        <v>126</v>
      </c>
      <c r="AD16" s="77" t="s">
        <v>50</v>
      </c>
      <c r="AE16" s="78" t="s">
        <v>67</v>
      </c>
      <c r="AF16" s="79" t="s">
        <v>51</v>
      </c>
      <c r="AG16" s="79" t="s">
        <v>51</v>
      </c>
      <c r="AH16" s="77" t="s">
        <v>68</v>
      </c>
      <c r="AI16" s="77" t="s">
        <v>68</v>
      </c>
      <c r="AJ16" s="77" t="s">
        <v>50</v>
      </c>
      <c r="AK16" s="80">
        <v>44</v>
      </c>
      <c r="AL16" s="81">
        <v>13</v>
      </c>
      <c r="AM16" s="78">
        <v>8</v>
      </c>
      <c r="AN16" s="78"/>
      <c r="AO16" s="78">
        <v>2012</v>
      </c>
      <c r="AP16" s="98">
        <v>2015</v>
      </c>
      <c r="AQ16" s="129"/>
      <c r="AR16" s="78" t="s">
        <v>127</v>
      </c>
      <c r="AS16" s="98"/>
    </row>
    <row r="17" spans="1:45" ht="14.25" customHeight="1" x14ac:dyDescent="0.25">
      <c r="A17" t="s">
        <v>120</v>
      </c>
      <c r="C17" t="s">
        <v>56</v>
      </c>
      <c r="D17" s="85" t="s">
        <v>121</v>
      </c>
      <c r="E17" s="128" t="s">
        <v>122</v>
      </c>
      <c r="F17" s="77" t="s">
        <v>90</v>
      </c>
      <c r="G17" s="78" t="s">
        <v>123</v>
      </c>
      <c r="H17" s="77">
        <v>6809</v>
      </c>
      <c r="I17" s="77">
        <v>8</v>
      </c>
      <c r="J17" s="87">
        <v>8</v>
      </c>
      <c r="K17" s="88" t="s">
        <v>131</v>
      </c>
      <c r="L17" s="89" t="s">
        <v>61</v>
      </c>
      <c r="M17" s="80"/>
      <c r="N17" s="78">
        <v>1680</v>
      </c>
      <c r="O17" s="90"/>
      <c r="P17" s="79" t="s">
        <v>120</v>
      </c>
      <c r="Q17" s="78"/>
      <c r="R17" s="78"/>
      <c r="S17" s="80">
        <v>145.16</v>
      </c>
      <c r="T17" s="91">
        <v>43236</v>
      </c>
      <c r="U17" s="130" t="s">
        <v>132</v>
      </c>
      <c r="V17" s="93">
        <v>0.33</v>
      </c>
      <c r="W17" s="94">
        <v>3</v>
      </c>
      <c r="X17" s="95">
        <f t="shared" si="0"/>
        <v>9.5045238095238105</v>
      </c>
      <c r="Y17" s="96" t="s">
        <v>125</v>
      </c>
      <c r="Z17" s="97" t="s">
        <v>55</v>
      </c>
      <c r="AA17" s="78" t="s">
        <v>65</v>
      </c>
      <c r="AB17" s="77">
        <v>5</v>
      </c>
      <c r="AC17" s="78" t="s">
        <v>126</v>
      </c>
      <c r="AD17" s="77" t="s">
        <v>50</v>
      </c>
      <c r="AE17" s="78" t="s">
        <v>67</v>
      </c>
      <c r="AF17" s="79" t="s">
        <v>51</v>
      </c>
      <c r="AG17" s="79" t="s">
        <v>51</v>
      </c>
      <c r="AH17" s="77" t="s">
        <v>68</v>
      </c>
      <c r="AI17" s="77" t="s">
        <v>68</v>
      </c>
      <c r="AJ17" s="77" t="s">
        <v>50</v>
      </c>
      <c r="AK17" s="80">
        <v>44</v>
      </c>
      <c r="AL17" s="81">
        <v>13</v>
      </c>
      <c r="AM17" s="78">
        <v>8</v>
      </c>
      <c r="AN17" s="78"/>
      <c r="AO17" s="78">
        <v>2012</v>
      </c>
      <c r="AP17" s="98">
        <v>2015</v>
      </c>
      <c r="AQ17" s="129"/>
      <c r="AR17" s="78" t="s">
        <v>127</v>
      </c>
      <c r="AS17" s="98"/>
    </row>
    <row r="18" spans="1:45" ht="14.25" customHeight="1" x14ac:dyDescent="0.25">
      <c r="A18" t="s">
        <v>55</v>
      </c>
      <c r="B18">
        <v>1</v>
      </c>
      <c r="C18" t="s">
        <v>56</v>
      </c>
      <c r="D18" s="85" t="s">
        <v>133</v>
      </c>
      <c r="E18" s="128" t="s">
        <v>134</v>
      </c>
      <c r="F18" s="77" t="s">
        <v>135</v>
      </c>
      <c r="G18" s="78" t="s">
        <v>136</v>
      </c>
      <c r="H18" s="77">
        <v>6805</v>
      </c>
      <c r="I18" s="77">
        <v>8</v>
      </c>
      <c r="J18" s="87">
        <v>8</v>
      </c>
      <c r="K18" s="107" t="s">
        <v>60</v>
      </c>
      <c r="L18" s="89" t="s">
        <v>61</v>
      </c>
      <c r="M18" s="80" t="s">
        <v>124</v>
      </c>
      <c r="N18" s="78">
        <v>1106</v>
      </c>
      <c r="O18" s="90">
        <v>117</v>
      </c>
      <c r="P18" s="79">
        <v>6</v>
      </c>
      <c r="Q18" s="78"/>
      <c r="R18" s="78"/>
      <c r="S18" s="80">
        <v>485.43700000000001</v>
      </c>
      <c r="T18" s="91">
        <v>44489</v>
      </c>
      <c r="U18" s="92" t="s">
        <v>63</v>
      </c>
      <c r="V18" s="93">
        <v>0.33</v>
      </c>
      <c r="W18" s="94">
        <v>4</v>
      </c>
      <c r="X18" s="95">
        <f t="shared" si="0"/>
        <v>36.210264466546114</v>
      </c>
      <c r="Y18" s="96" t="s">
        <v>107</v>
      </c>
      <c r="Z18" s="97"/>
      <c r="AA18" s="78" t="s">
        <v>49</v>
      </c>
      <c r="AB18" s="77">
        <v>1</v>
      </c>
      <c r="AC18" s="130">
        <v>6805</v>
      </c>
      <c r="AD18" s="77"/>
      <c r="AE18" s="78" t="s">
        <v>67</v>
      </c>
      <c r="AF18" s="79" t="s">
        <v>51</v>
      </c>
      <c r="AG18" s="79" t="s">
        <v>51</v>
      </c>
      <c r="AH18" s="77" t="s">
        <v>68</v>
      </c>
      <c r="AI18" s="77" t="s">
        <v>68</v>
      </c>
      <c r="AJ18" s="77" t="s">
        <v>50</v>
      </c>
      <c r="AK18" s="80"/>
      <c r="AL18" s="81"/>
      <c r="AM18" s="78"/>
      <c r="AN18" s="78"/>
      <c r="AO18" s="78">
        <v>2007</v>
      </c>
      <c r="AP18" s="98">
        <v>2009</v>
      </c>
      <c r="AQ18" s="129"/>
      <c r="AR18" s="78"/>
      <c r="AS18" s="98" t="s">
        <v>137</v>
      </c>
    </row>
    <row r="19" spans="1:45" ht="14.25" customHeight="1" x14ac:dyDescent="0.25">
      <c r="A19" t="s">
        <v>55</v>
      </c>
      <c r="B19">
        <v>1</v>
      </c>
      <c r="C19" t="s">
        <v>56</v>
      </c>
      <c r="D19" s="85" t="s">
        <v>133</v>
      </c>
      <c r="E19" s="128" t="s">
        <v>134</v>
      </c>
      <c r="F19" s="77" t="s">
        <v>135</v>
      </c>
      <c r="G19" s="78" t="s">
        <v>136</v>
      </c>
      <c r="H19" s="77">
        <v>6805</v>
      </c>
      <c r="I19" s="77">
        <v>8</v>
      </c>
      <c r="J19" s="87">
        <v>8</v>
      </c>
      <c r="K19" s="88" t="s">
        <v>70</v>
      </c>
      <c r="L19" s="89" t="s">
        <v>61</v>
      </c>
      <c r="M19" s="80"/>
      <c r="N19" s="78">
        <v>1112</v>
      </c>
      <c r="O19" s="90"/>
      <c r="P19" s="79">
        <v>6</v>
      </c>
      <c r="Q19" s="78"/>
      <c r="R19" s="78"/>
      <c r="S19" s="80">
        <v>299.76</v>
      </c>
      <c r="T19" s="91">
        <v>41688</v>
      </c>
      <c r="U19" s="92">
        <v>14.7</v>
      </c>
      <c r="V19" s="93">
        <v>0.33</v>
      </c>
      <c r="W19" s="94">
        <v>4</v>
      </c>
      <c r="X19" s="95">
        <f t="shared" si="0"/>
        <v>22.239388489208633</v>
      </c>
      <c r="Y19" s="96" t="s">
        <v>107</v>
      </c>
      <c r="Z19" s="97"/>
      <c r="AA19" s="78" t="s">
        <v>49</v>
      </c>
      <c r="AB19" s="77">
        <v>1</v>
      </c>
      <c r="AC19" s="130">
        <v>6805</v>
      </c>
      <c r="AD19" s="77"/>
      <c r="AE19" s="78" t="s">
        <v>67</v>
      </c>
      <c r="AF19" s="79" t="s">
        <v>51</v>
      </c>
      <c r="AG19" s="79" t="s">
        <v>51</v>
      </c>
      <c r="AH19" s="77" t="s">
        <v>68</v>
      </c>
      <c r="AI19" s="77" t="s">
        <v>68</v>
      </c>
      <c r="AJ19" s="77" t="s">
        <v>50</v>
      </c>
      <c r="AK19" s="80"/>
      <c r="AL19" s="81"/>
      <c r="AM19" s="78"/>
      <c r="AN19" s="78"/>
      <c r="AO19" s="78">
        <v>2007</v>
      </c>
      <c r="AP19" s="98">
        <v>2009</v>
      </c>
      <c r="AQ19" s="129"/>
      <c r="AR19" s="78"/>
      <c r="AS19" s="98"/>
    </row>
    <row r="20" spans="1:45" ht="14.25" customHeight="1" x14ac:dyDescent="0.25">
      <c r="A20" t="s">
        <v>55</v>
      </c>
      <c r="B20">
        <v>1</v>
      </c>
      <c r="C20" t="s">
        <v>56</v>
      </c>
      <c r="D20" s="85" t="s">
        <v>138</v>
      </c>
      <c r="E20" s="128" t="s">
        <v>139</v>
      </c>
      <c r="F20" s="77" t="s">
        <v>135</v>
      </c>
      <c r="G20" s="78" t="s">
        <v>136</v>
      </c>
      <c r="H20" s="77">
        <v>6808</v>
      </c>
      <c r="I20" s="77">
        <v>8</v>
      </c>
      <c r="J20" s="87">
        <v>8</v>
      </c>
      <c r="K20" s="107" t="s">
        <v>60</v>
      </c>
      <c r="L20" s="89" t="s">
        <v>61</v>
      </c>
      <c r="M20" s="80" t="s">
        <v>124</v>
      </c>
      <c r="N20" s="78">
        <v>1875</v>
      </c>
      <c r="O20" s="90">
        <v>128</v>
      </c>
      <c r="P20" s="79">
        <v>6</v>
      </c>
      <c r="Q20" s="78"/>
      <c r="R20" s="78"/>
      <c r="S20" s="80">
        <v>164.47399999999999</v>
      </c>
      <c r="T20" s="91">
        <v>44489</v>
      </c>
      <c r="U20" s="92" t="s">
        <v>63</v>
      </c>
      <c r="V20" s="93">
        <v>0.33</v>
      </c>
      <c r="W20" s="94">
        <v>4</v>
      </c>
      <c r="X20" s="95">
        <f t="shared" si="0"/>
        <v>7.2368560000000004</v>
      </c>
      <c r="Y20" s="96" t="s">
        <v>107</v>
      </c>
      <c r="Z20" s="97"/>
      <c r="AA20" s="78" t="s">
        <v>49</v>
      </c>
      <c r="AB20" s="77">
        <v>1</v>
      </c>
      <c r="AC20" s="78" t="s">
        <v>140</v>
      </c>
      <c r="AD20" s="77"/>
      <c r="AE20" s="78" t="s">
        <v>67</v>
      </c>
      <c r="AF20" s="79" t="s">
        <v>51</v>
      </c>
      <c r="AG20" s="79" t="s">
        <v>51</v>
      </c>
      <c r="AH20" s="77" t="s">
        <v>68</v>
      </c>
      <c r="AI20" s="77" t="s">
        <v>68</v>
      </c>
      <c r="AJ20" s="77" t="s">
        <v>50</v>
      </c>
      <c r="AK20" s="80"/>
      <c r="AL20" s="81"/>
      <c r="AM20" s="78"/>
      <c r="AN20" s="78"/>
      <c r="AO20" s="78">
        <v>2007</v>
      </c>
      <c r="AP20" s="98">
        <v>2009</v>
      </c>
      <c r="AQ20" s="129"/>
      <c r="AR20" s="78"/>
      <c r="AS20" s="98" t="s">
        <v>137</v>
      </c>
    </row>
    <row r="21" spans="1:45" ht="14.25" customHeight="1" x14ac:dyDescent="0.25">
      <c r="A21" t="s">
        <v>55</v>
      </c>
      <c r="B21">
        <v>1</v>
      </c>
      <c r="C21" t="s">
        <v>56</v>
      </c>
      <c r="D21" s="85" t="s">
        <v>138</v>
      </c>
      <c r="E21" s="128" t="s">
        <v>139</v>
      </c>
      <c r="F21" s="77" t="s">
        <v>135</v>
      </c>
      <c r="G21" s="78" t="s">
        <v>136</v>
      </c>
      <c r="H21" s="77">
        <v>6808</v>
      </c>
      <c r="I21" s="77">
        <v>8</v>
      </c>
      <c r="J21" s="87">
        <v>8</v>
      </c>
      <c r="K21" s="88" t="s">
        <v>70</v>
      </c>
      <c r="L21" s="89" t="s">
        <v>61</v>
      </c>
      <c r="M21" s="80"/>
      <c r="N21" s="78">
        <v>2290</v>
      </c>
      <c r="O21" s="90"/>
      <c r="P21" s="79">
        <v>6</v>
      </c>
      <c r="Q21" s="78"/>
      <c r="R21" s="78"/>
      <c r="S21" s="80">
        <v>101.22499999999999</v>
      </c>
      <c r="T21" s="91">
        <v>41688</v>
      </c>
      <c r="U21" s="92">
        <v>14.7</v>
      </c>
      <c r="V21" s="93">
        <v>0.33</v>
      </c>
      <c r="W21" s="94">
        <v>4</v>
      </c>
      <c r="X21" s="95">
        <f t="shared" si="0"/>
        <v>3.6467521834061136</v>
      </c>
      <c r="Y21" s="96" t="s">
        <v>107</v>
      </c>
      <c r="Z21" s="97"/>
      <c r="AA21" s="78" t="s">
        <v>49</v>
      </c>
      <c r="AB21" s="77">
        <v>1</v>
      </c>
      <c r="AC21" s="78" t="s">
        <v>140</v>
      </c>
      <c r="AD21" s="77"/>
      <c r="AE21" s="78" t="s">
        <v>67</v>
      </c>
      <c r="AF21" s="79" t="s">
        <v>51</v>
      </c>
      <c r="AG21" s="79" t="s">
        <v>51</v>
      </c>
      <c r="AH21" s="77" t="s">
        <v>68</v>
      </c>
      <c r="AI21" s="77" t="s">
        <v>68</v>
      </c>
      <c r="AJ21" s="77" t="s">
        <v>50</v>
      </c>
      <c r="AK21" s="80"/>
      <c r="AL21" s="81"/>
      <c r="AM21" s="78"/>
      <c r="AN21" s="78"/>
      <c r="AO21" s="78">
        <v>2007</v>
      </c>
      <c r="AP21" s="98">
        <v>2009</v>
      </c>
      <c r="AQ21" s="129"/>
      <c r="AR21" s="78"/>
      <c r="AS21" s="98"/>
    </row>
    <row r="22" spans="1:45" ht="14.25" customHeight="1" x14ac:dyDescent="0.25">
      <c r="D22" s="100" t="s">
        <v>141</v>
      </c>
      <c r="E22" s="101" t="s">
        <v>142</v>
      </c>
      <c r="F22" s="102" t="s">
        <v>82</v>
      </c>
      <c r="G22" s="103" t="s">
        <v>143</v>
      </c>
      <c r="H22" s="102" t="s">
        <v>84</v>
      </c>
      <c r="I22" s="102">
        <v>4</v>
      </c>
      <c r="J22" s="104">
        <v>16</v>
      </c>
      <c r="K22" s="88"/>
      <c r="L22" s="89"/>
      <c r="M22" s="80"/>
      <c r="N22" s="78"/>
      <c r="O22" s="90"/>
      <c r="P22" s="79"/>
      <c r="Q22" s="78"/>
      <c r="R22" s="78"/>
      <c r="S22" s="80"/>
      <c r="T22" s="91"/>
      <c r="U22" s="92"/>
      <c r="V22" s="93"/>
      <c r="W22" s="94"/>
      <c r="X22" s="95"/>
      <c r="Y22" s="96"/>
      <c r="Z22" s="97"/>
      <c r="AA22" s="78" t="s">
        <v>65</v>
      </c>
      <c r="AB22" s="77">
        <v>8</v>
      </c>
      <c r="AC22" s="78" t="s">
        <v>144</v>
      </c>
      <c r="AD22" s="77" t="s">
        <v>50</v>
      </c>
      <c r="AE22" s="78"/>
      <c r="AF22" s="79" t="s">
        <v>51</v>
      </c>
      <c r="AG22" s="79"/>
      <c r="AH22" s="77"/>
      <c r="AI22" s="77"/>
      <c r="AJ22" s="77"/>
      <c r="AK22" s="80">
        <v>9</v>
      </c>
      <c r="AL22" s="81"/>
      <c r="AM22" s="78">
        <v>8</v>
      </c>
      <c r="AN22" s="78"/>
      <c r="AO22" s="78"/>
      <c r="AP22" s="98">
        <v>2021</v>
      </c>
      <c r="AQ22" s="129"/>
      <c r="AR22" s="78" t="s">
        <v>145</v>
      </c>
      <c r="AS22" s="98" t="s">
        <v>146</v>
      </c>
    </row>
    <row r="23" spans="1:45" ht="14.25" customHeight="1" x14ac:dyDescent="0.25">
      <c r="A23" t="s">
        <v>107</v>
      </c>
      <c r="B23">
        <v>1</v>
      </c>
      <c r="C23" t="s">
        <v>56</v>
      </c>
      <c r="D23" s="85" t="s">
        <v>147</v>
      </c>
      <c r="E23" s="128" t="s">
        <v>148</v>
      </c>
      <c r="F23" s="77" t="s">
        <v>90</v>
      </c>
      <c r="G23" s="78" t="s">
        <v>149</v>
      </c>
      <c r="H23" s="77" t="s">
        <v>150</v>
      </c>
      <c r="I23" s="77">
        <v>8</v>
      </c>
      <c r="J23" s="87">
        <v>8</v>
      </c>
      <c r="K23" s="107" t="s">
        <v>60</v>
      </c>
      <c r="L23" s="89" t="s">
        <v>61</v>
      </c>
      <c r="M23" s="80" t="s">
        <v>124</v>
      </c>
      <c r="N23" s="78">
        <v>132</v>
      </c>
      <c r="O23" s="90">
        <v>63</v>
      </c>
      <c r="P23" s="79">
        <v>6</v>
      </c>
      <c r="Q23" s="78"/>
      <c r="R23" s="78"/>
      <c r="S23" s="80">
        <v>304.87799999999999</v>
      </c>
      <c r="T23" s="91">
        <v>44489</v>
      </c>
      <c r="U23" s="92" t="s">
        <v>63</v>
      </c>
      <c r="V23" s="93">
        <v>0.33</v>
      </c>
      <c r="W23" s="94">
        <v>1</v>
      </c>
      <c r="X23" s="95">
        <f t="shared" si="0"/>
        <v>762.19500000000005</v>
      </c>
      <c r="Y23" s="96" t="s">
        <v>64</v>
      </c>
      <c r="Z23" s="97"/>
      <c r="AA23" s="78" t="s">
        <v>49</v>
      </c>
      <c r="AB23" s="77">
        <v>10</v>
      </c>
      <c r="AC23" s="78" t="s">
        <v>151</v>
      </c>
      <c r="AD23" s="77" t="s">
        <v>50</v>
      </c>
      <c r="AE23" s="78"/>
      <c r="AF23" s="79" t="s">
        <v>51</v>
      </c>
      <c r="AG23" s="79"/>
      <c r="AH23" s="77">
        <v>256</v>
      </c>
      <c r="AI23" s="77">
        <v>256</v>
      </c>
      <c r="AJ23" s="77" t="s">
        <v>50</v>
      </c>
      <c r="AK23" s="80">
        <v>24</v>
      </c>
      <c r="AL23" s="81"/>
      <c r="AM23" s="78"/>
      <c r="AN23" s="78"/>
      <c r="AO23" s="78">
        <v>1998</v>
      </c>
      <c r="AP23" s="98">
        <v>1998</v>
      </c>
      <c r="AQ23" s="129"/>
      <c r="AR23" s="78" t="s">
        <v>152</v>
      </c>
      <c r="AS23" s="98"/>
    </row>
    <row r="24" spans="1:45" ht="14.25" customHeight="1" x14ac:dyDescent="0.25">
      <c r="A24" t="s">
        <v>107</v>
      </c>
      <c r="B24">
        <v>1</v>
      </c>
      <c r="C24" t="s">
        <v>56</v>
      </c>
      <c r="D24" s="85" t="s">
        <v>147</v>
      </c>
      <c r="E24" s="128" t="s">
        <v>148</v>
      </c>
      <c r="F24" s="77" t="s">
        <v>90</v>
      </c>
      <c r="G24" s="78" t="s">
        <v>149</v>
      </c>
      <c r="H24" s="77" t="s">
        <v>150</v>
      </c>
      <c r="I24" s="77">
        <v>8</v>
      </c>
      <c r="J24" s="87">
        <v>8</v>
      </c>
      <c r="K24" s="88" t="s">
        <v>70</v>
      </c>
      <c r="L24" s="89" t="s">
        <v>61</v>
      </c>
      <c r="M24" s="80"/>
      <c r="N24" s="78">
        <v>176</v>
      </c>
      <c r="O24" s="90"/>
      <c r="P24" s="79">
        <v>6</v>
      </c>
      <c r="Q24" s="78"/>
      <c r="R24" s="78"/>
      <c r="S24" s="80">
        <v>130.90700000000001</v>
      </c>
      <c r="T24" s="91">
        <v>41787</v>
      </c>
      <c r="U24" s="92">
        <v>14.7</v>
      </c>
      <c r="V24" s="93">
        <v>0.33</v>
      </c>
      <c r="W24" s="94">
        <v>1</v>
      </c>
      <c r="X24" s="95">
        <f t="shared" si="0"/>
        <v>245.45062500000003</v>
      </c>
      <c r="Y24" s="96" t="s">
        <v>64</v>
      </c>
      <c r="Z24" s="97"/>
      <c r="AA24" s="78" t="s">
        <v>49</v>
      </c>
      <c r="AB24" s="77">
        <v>10</v>
      </c>
      <c r="AC24" s="78" t="s">
        <v>151</v>
      </c>
      <c r="AD24" s="77" t="s">
        <v>50</v>
      </c>
      <c r="AE24" s="78"/>
      <c r="AF24" s="79" t="s">
        <v>51</v>
      </c>
      <c r="AG24" s="79"/>
      <c r="AH24" s="77">
        <v>256</v>
      </c>
      <c r="AI24" s="77">
        <v>256</v>
      </c>
      <c r="AJ24" s="77" t="s">
        <v>50</v>
      </c>
      <c r="AK24" s="80">
        <v>24</v>
      </c>
      <c r="AL24" s="81"/>
      <c r="AM24" s="78"/>
      <c r="AN24" s="78"/>
      <c r="AO24" s="78">
        <v>1998</v>
      </c>
      <c r="AP24" s="98">
        <v>1998</v>
      </c>
      <c r="AQ24" s="129"/>
      <c r="AR24" s="78" t="s">
        <v>152</v>
      </c>
      <c r="AS24" s="98"/>
    </row>
    <row r="25" spans="1:45" ht="14.25" customHeight="1" x14ac:dyDescent="0.25">
      <c r="B25">
        <v>1</v>
      </c>
      <c r="C25" t="s">
        <v>56</v>
      </c>
      <c r="D25" s="85" t="s">
        <v>153</v>
      </c>
      <c r="E25" s="128" t="s">
        <v>154</v>
      </c>
      <c r="F25" s="77" t="s">
        <v>135</v>
      </c>
      <c r="G25" s="78" t="s">
        <v>155</v>
      </c>
      <c r="H25" s="77" t="s">
        <v>106</v>
      </c>
      <c r="I25" s="77">
        <v>8</v>
      </c>
      <c r="J25" s="87">
        <v>16</v>
      </c>
      <c r="K25" s="88" t="s">
        <v>70</v>
      </c>
      <c r="L25" s="89" t="s">
        <v>61</v>
      </c>
      <c r="M25" s="80" t="s">
        <v>156</v>
      </c>
      <c r="N25" s="78">
        <v>1049</v>
      </c>
      <c r="O25" s="90"/>
      <c r="P25" s="79">
        <v>6</v>
      </c>
      <c r="Q25" s="78"/>
      <c r="R25" s="78">
        <v>1</v>
      </c>
      <c r="S25" s="80">
        <v>370</v>
      </c>
      <c r="T25" s="91">
        <v>43160</v>
      </c>
      <c r="U25" s="92">
        <v>14.7</v>
      </c>
      <c r="V25" s="93">
        <v>0.33</v>
      </c>
      <c r="W25" s="94">
        <v>1</v>
      </c>
      <c r="X25" s="95">
        <f t="shared" si="0"/>
        <v>116.39656816015253</v>
      </c>
      <c r="Y25" s="96" t="s">
        <v>107</v>
      </c>
      <c r="Z25" s="97"/>
      <c r="AA25" s="78" t="s">
        <v>65</v>
      </c>
      <c r="AB25" s="77">
        <v>28</v>
      </c>
      <c r="AC25" s="78" t="s">
        <v>85</v>
      </c>
      <c r="AD25" s="77" t="s">
        <v>50</v>
      </c>
      <c r="AE25" s="78"/>
      <c r="AF25" s="79"/>
      <c r="AG25" s="79"/>
      <c r="AH25" s="77"/>
      <c r="AI25" s="77"/>
      <c r="AJ25" s="77"/>
      <c r="AK25" s="80">
        <v>20</v>
      </c>
      <c r="AL25" s="81"/>
      <c r="AM25" s="78">
        <v>16</v>
      </c>
      <c r="AN25" s="78"/>
      <c r="AO25" s="78">
        <v>2013</v>
      </c>
      <c r="AP25" s="98">
        <v>2017</v>
      </c>
      <c r="AQ25" s="99" t="s">
        <v>157</v>
      </c>
      <c r="AR25" s="78" t="s">
        <v>158</v>
      </c>
      <c r="AS25" s="98" t="s">
        <v>159</v>
      </c>
    </row>
    <row r="26" spans="1:45" ht="14.25" customHeight="1" x14ac:dyDescent="0.25">
      <c r="B26">
        <v>1</v>
      </c>
      <c r="C26" t="s">
        <v>56</v>
      </c>
      <c r="D26" s="85" t="s">
        <v>153</v>
      </c>
      <c r="E26" s="128" t="s">
        <v>154</v>
      </c>
      <c r="F26" s="77" t="s">
        <v>135</v>
      </c>
      <c r="G26" s="78" t="s">
        <v>155</v>
      </c>
      <c r="H26" s="77" t="s">
        <v>106</v>
      </c>
      <c r="I26" s="77">
        <v>8</v>
      </c>
      <c r="J26" s="87">
        <v>16</v>
      </c>
      <c r="K26" s="107" t="s">
        <v>60</v>
      </c>
      <c r="L26" s="89" t="s">
        <v>61</v>
      </c>
      <c r="M26" s="80" t="s">
        <v>124</v>
      </c>
      <c r="N26" s="78">
        <v>1500</v>
      </c>
      <c r="O26" s="90">
        <v>1822</v>
      </c>
      <c r="P26" s="79">
        <v>6</v>
      </c>
      <c r="Q26" s="78"/>
      <c r="R26" s="78">
        <v>1</v>
      </c>
      <c r="S26" s="80">
        <v>500</v>
      </c>
      <c r="T26" s="91">
        <v>44489</v>
      </c>
      <c r="U26" s="92" t="s">
        <v>63</v>
      </c>
      <c r="V26" s="93">
        <v>0.33</v>
      </c>
      <c r="W26" s="94">
        <v>1</v>
      </c>
      <c r="X26" s="95">
        <f t="shared" si="0"/>
        <v>110</v>
      </c>
      <c r="Y26" s="96" t="s">
        <v>107</v>
      </c>
      <c r="Z26" s="97"/>
      <c r="AA26" s="78" t="s">
        <v>65</v>
      </c>
      <c r="AB26" s="77">
        <v>28</v>
      </c>
      <c r="AC26" s="78" t="s">
        <v>85</v>
      </c>
      <c r="AD26" s="77" t="s">
        <v>50</v>
      </c>
      <c r="AE26" s="78"/>
      <c r="AF26" s="79"/>
      <c r="AG26" s="79"/>
      <c r="AH26" s="77"/>
      <c r="AI26" s="77"/>
      <c r="AJ26" s="77"/>
      <c r="AK26" s="80">
        <v>20</v>
      </c>
      <c r="AL26" s="81"/>
      <c r="AM26" s="78">
        <v>16</v>
      </c>
      <c r="AN26" s="78"/>
      <c r="AO26" s="78">
        <v>2013</v>
      </c>
      <c r="AP26" s="98">
        <v>2017</v>
      </c>
      <c r="AQ26" s="99" t="s">
        <v>157</v>
      </c>
      <c r="AR26" s="78" t="s">
        <v>158</v>
      </c>
      <c r="AS26" s="98" t="s">
        <v>159</v>
      </c>
    </row>
    <row r="27" spans="1:45" s="84" customFormat="1" ht="15" customHeight="1" x14ac:dyDescent="0.25">
      <c r="B27" s="84">
        <v>1</v>
      </c>
      <c r="C27" s="84" t="s">
        <v>160</v>
      </c>
      <c r="D27" s="108" t="s">
        <v>161</v>
      </c>
      <c r="E27" s="111"/>
      <c r="F27" s="110" t="s">
        <v>135</v>
      </c>
      <c r="G27" s="111" t="s">
        <v>162</v>
      </c>
      <c r="H27" s="110" t="s">
        <v>163</v>
      </c>
      <c r="I27" s="110">
        <v>8</v>
      </c>
      <c r="J27" s="131">
        <v>8</v>
      </c>
      <c r="K27" s="113" t="s">
        <v>164</v>
      </c>
      <c r="L27" s="114" t="s">
        <v>61</v>
      </c>
      <c r="M27" s="115" t="s">
        <v>165</v>
      </c>
      <c r="N27" s="111">
        <v>392</v>
      </c>
      <c r="O27" s="116"/>
      <c r="P27" s="117">
        <v>6</v>
      </c>
      <c r="Q27" s="111"/>
      <c r="R27" s="111">
        <v>1</v>
      </c>
      <c r="S27" s="115">
        <v>500</v>
      </c>
      <c r="T27" s="118">
        <v>44020</v>
      </c>
      <c r="U27" s="119" t="s">
        <v>166</v>
      </c>
      <c r="V27" s="120">
        <v>0.33</v>
      </c>
      <c r="W27" s="121">
        <v>2</v>
      </c>
      <c r="X27" s="122">
        <f t="shared" si="0"/>
        <v>210.4591836734694</v>
      </c>
      <c r="Y27" s="123" t="s">
        <v>107</v>
      </c>
      <c r="Z27" s="124"/>
      <c r="AA27" s="111" t="s">
        <v>65</v>
      </c>
      <c r="AB27" s="110">
        <v>11</v>
      </c>
      <c r="AC27" s="111" t="s">
        <v>144</v>
      </c>
      <c r="AD27" s="110"/>
      <c r="AE27" s="111"/>
      <c r="AF27" s="117"/>
      <c r="AG27" s="117"/>
      <c r="AH27" s="110">
        <v>512</v>
      </c>
      <c r="AI27" s="110">
        <v>512</v>
      </c>
      <c r="AJ27" s="110" t="s">
        <v>50</v>
      </c>
      <c r="AK27" s="115">
        <v>16</v>
      </c>
      <c r="AL27" s="125"/>
      <c r="AM27" s="111"/>
      <c r="AN27" s="111"/>
      <c r="AO27" s="111">
        <v>2012</v>
      </c>
      <c r="AP27" s="126">
        <v>2012</v>
      </c>
      <c r="AQ27" s="132"/>
      <c r="AR27" s="111" t="s">
        <v>167</v>
      </c>
      <c r="AS27" s="126" t="s">
        <v>168</v>
      </c>
    </row>
    <row r="28" spans="1:45" ht="14.25" customHeight="1" x14ac:dyDescent="0.25">
      <c r="C28" t="s">
        <v>160</v>
      </c>
      <c r="D28" s="85" t="s">
        <v>169</v>
      </c>
      <c r="E28" s="128" t="s">
        <v>170</v>
      </c>
      <c r="F28" s="77"/>
      <c r="G28" s="78" t="s">
        <v>171</v>
      </c>
      <c r="H28" s="77" t="s">
        <v>106</v>
      </c>
      <c r="I28" s="77">
        <v>32</v>
      </c>
      <c r="J28" s="87">
        <v>32</v>
      </c>
      <c r="K28" s="88" t="s">
        <v>172</v>
      </c>
      <c r="L28" s="89" t="s">
        <v>61</v>
      </c>
      <c r="M28" s="80" t="s">
        <v>173</v>
      </c>
      <c r="N28" s="78">
        <v>35</v>
      </c>
      <c r="O28" s="90"/>
      <c r="P28" s="79" t="s">
        <v>120</v>
      </c>
      <c r="Q28" s="78"/>
      <c r="R28" s="78"/>
      <c r="S28" s="80"/>
      <c r="T28" s="91">
        <v>43275</v>
      </c>
      <c r="U28" s="92" t="s">
        <v>132</v>
      </c>
      <c r="V28" s="93">
        <v>0.67</v>
      </c>
      <c r="W28" s="94">
        <v>1</v>
      </c>
      <c r="X28" s="95" t="str">
        <f t="shared" si="0"/>
        <v/>
      </c>
      <c r="Y28" s="96"/>
      <c r="Z28" s="97"/>
      <c r="AA28" s="78" t="s">
        <v>174</v>
      </c>
      <c r="AB28" s="77">
        <v>1</v>
      </c>
      <c r="AC28" s="78" t="s">
        <v>175</v>
      </c>
      <c r="AD28" s="77" t="s">
        <v>50</v>
      </c>
      <c r="AE28" s="78" t="s">
        <v>176</v>
      </c>
      <c r="AF28" s="79" t="s">
        <v>51</v>
      </c>
      <c r="AG28" s="79" t="s">
        <v>50</v>
      </c>
      <c r="AH28" s="77" t="s">
        <v>86</v>
      </c>
      <c r="AI28" s="77" t="s">
        <v>86</v>
      </c>
      <c r="AJ28" s="77" t="s">
        <v>51</v>
      </c>
      <c r="AK28" s="80">
        <v>13</v>
      </c>
      <c r="AL28" s="81"/>
      <c r="AM28" s="78">
        <v>128</v>
      </c>
      <c r="AN28" s="78"/>
      <c r="AO28" s="78">
        <v>2007</v>
      </c>
      <c r="AP28" s="98">
        <v>2011</v>
      </c>
      <c r="AQ28" s="99" t="s">
        <v>177</v>
      </c>
      <c r="AR28" s="78" t="s">
        <v>178</v>
      </c>
      <c r="AS28" s="98"/>
    </row>
    <row r="29" spans="1:45" s="84" customFormat="1" ht="14.25" customHeight="1" x14ac:dyDescent="0.25">
      <c r="C29" s="84" t="s">
        <v>160</v>
      </c>
      <c r="D29" s="108" t="s">
        <v>169</v>
      </c>
      <c r="E29" s="109" t="s">
        <v>170</v>
      </c>
      <c r="F29" s="110" t="s">
        <v>179</v>
      </c>
      <c r="G29" s="111" t="s">
        <v>180</v>
      </c>
      <c r="H29" s="110" t="s">
        <v>106</v>
      </c>
      <c r="I29" s="110">
        <v>32</v>
      </c>
      <c r="J29" s="131">
        <v>32</v>
      </c>
      <c r="K29" s="113" t="s">
        <v>60</v>
      </c>
      <c r="L29" s="114" t="s">
        <v>61</v>
      </c>
      <c r="M29" s="115" t="s">
        <v>181</v>
      </c>
      <c r="N29" s="111"/>
      <c r="O29" s="116"/>
      <c r="P29" s="117">
        <v>6</v>
      </c>
      <c r="Q29" s="111"/>
      <c r="R29" s="111"/>
      <c r="S29" s="115"/>
      <c r="T29" s="118">
        <v>44020</v>
      </c>
      <c r="U29" s="119" t="s">
        <v>166</v>
      </c>
      <c r="V29" s="120">
        <v>0.67</v>
      </c>
      <c r="W29" s="121">
        <v>1</v>
      </c>
      <c r="X29" s="122" t="str">
        <f t="shared" si="0"/>
        <v/>
      </c>
      <c r="Y29" s="123"/>
      <c r="Z29" s="124"/>
      <c r="AA29" s="111" t="s">
        <v>65</v>
      </c>
      <c r="AB29" s="110">
        <v>1</v>
      </c>
      <c r="AC29" s="111" t="s">
        <v>175</v>
      </c>
      <c r="AD29" s="110" t="s">
        <v>50</v>
      </c>
      <c r="AE29" s="111" t="s">
        <v>176</v>
      </c>
      <c r="AF29" s="117" t="s">
        <v>51</v>
      </c>
      <c r="AG29" s="117" t="s">
        <v>50</v>
      </c>
      <c r="AH29" s="110" t="s">
        <v>86</v>
      </c>
      <c r="AI29" s="110" t="s">
        <v>86</v>
      </c>
      <c r="AJ29" s="110" t="s">
        <v>51</v>
      </c>
      <c r="AK29" s="115">
        <v>13</v>
      </c>
      <c r="AL29" s="125"/>
      <c r="AM29" s="111">
        <v>128</v>
      </c>
      <c r="AN29" s="111"/>
      <c r="AO29" s="111">
        <v>2007</v>
      </c>
      <c r="AP29" s="126">
        <v>2007</v>
      </c>
      <c r="AQ29" s="127" t="s">
        <v>177</v>
      </c>
      <c r="AR29" s="111" t="s">
        <v>182</v>
      </c>
      <c r="AS29" s="126"/>
    </row>
    <row r="30" spans="1:45" ht="14.25" customHeight="1" x14ac:dyDescent="0.25">
      <c r="C30" t="s">
        <v>56</v>
      </c>
      <c r="D30" s="85" t="s">
        <v>183</v>
      </c>
      <c r="E30" s="128" t="s">
        <v>184</v>
      </c>
      <c r="F30" s="77" t="s">
        <v>179</v>
      </c>
      <c r="G30" s="78"/>
      <c r="H30" s="77" t="s">
        <v>106</v>
      </c>
      <c r="I30" s="77">
        <v>16</v>
      </c>
      <c r="J30" s="87">
        <v>24</v>
      </c>
      <c r="K30" s="88" t="s">
        <v>70</v>
      </c>
      <c r="L30" s="89" t="s">
        <v>61</v>
      </c>
      <c r="M30" s="80" t="s">
        <v>185</v>
      </c>
      <c r="N30" s="78"/>
      <c r="O30" s="90"/>
      <c r="P30" s="79">
        <v>6</v>
      </c>
      <c r="Q30" s="78"/>
      <c r="R30" s="78"/>
      <c r="S30" s="80"/>
      <c r="T30" s="91"/>
      <c r="U30" s="92">
        <v>14.7</v>
      </c>
      <c r="V30" s="93">
        <v>0.67</v>
      </c>
      <c r="W30" s="94">
        <v>1</v>
      </c>
      <c r="X30" s="95" t="str">
        <f t="shared" si="0"/>
        <v/>
      </c>
      <c r="Y30" s="96" t="s">
        <v>186</v>
      </c>
      <c r="Z30" s="97"/>
      <c r="AA30" s="78" t="s">
        <v>65</v>
      </c>
      <c r="AB30" s="77"/>
      <c r="AC30" s="78"/>
      <c r="AD30" s="77"/>
      <c r="AE30" s="78"/>
      <c r="AF30" s="79"/>
      <c r="AG30" s="79"/>
      <c r="AH30" s="77"/>
      <c r="AI30" s="77"/>
      <c r="AJ30" s="77"/>
      <c r="AK30" s="80"/>
      <c r="AL30" s="81"/>
      <c r="AM30" s="78"/>
      <c r="AN30" s="78"/>
      <c r="AO30" s="78">
        <v>2016</v>
      </c>
      <c r="AP30" s="98">
        <v>2018</v>
      </c>
      <c r="AQ30" s="129"/>
      <c r="AR30" s="78" t="s">
        <v>187</v>
      </c>
      <c r="AS30" s="98"/>
    </row>
    <row r="31" spans="1:45" s="84" customFormat="1" ht="14.25" customHeight="1" x14ac:dyDescent="0.25">
      <c r="C31" s="84" t="s">
        <v>56</v>
      </c>
      <c r="D31" s="108" t="s">
        <v>183</v>
      </c>
      <c r="E31" s="109" t="s">
        <v>184</v>
      </c>
      <c r="F31" s="110" t="s">
        <v>179</v>
      </c>
      <c r="G31" s="111"/>
      <c r="H31" s="110" t="s">
        <v>106</v>
      </c>
      <c r="I31" s="110">
        <v>16</v>
      </c>
      <c r="J31" s="131">
        <v>24</v>
      </c>
      <c r="K31" s="113" t="s">
        <v>164</v>
      </c>
      <c r="L31" s="114" t="s">
        <v>61</v>
      </c>
      <c r="M31" s="115" t="s">
        <v>62</v>
      </c>
      <c r="N31" s="111"/>
      <c r="O31" s="116"/>
      <c r="P31" s="117">
        <v>6</v>
      </c>
      <c r="Q31" s="111"/>
      <c r="R31" s="111"/>
      <c r="S31" s="115"/>
      <c r="T31" s="118">
        <v>44020</v>
      </c>
      <c r="U31" s="119" t="s">
        <v>166</v>
      </c>
      <c r="V31" s="120">
        <v>0.67</v>
      </c>
      <c r="W31" s="121">
        <v>1</v>
      </c>
      <c r="X31" s="122" t="str">
        <f t="shared" si="0"/>
        <v/>
      </c>
      <c r="Y31" s="123" t="s">
        <v>186</v>
      </c>
      <c r="Z31" s="124"/>
      <c r="AA31" s="111" t="s">
        <v>65</v>
      </c>
      <c r="AB31" s="110"/>
      <c r="AC31" s="111"/>
      <c r="AD31" s="110"/>
      <c r="AE31" s="111"/>
      <c r="AF31" s="117"/>
      <c r="AG31" s="117"/>
      <c r="AH31" s="110"/>
      <c r="AI31" s="110"/>
      <c r="AJ31" s="110"/>
      <c r="AK31" s="115"/>
      <c r="AL31" s="125"/>
      <c r="AM31" s="111"/>
      <c r="AN31" s="111"/>
      <c r="AO31" s="111">
        <v>2016</v>
      </c>
      <c r="AP31" s="126">
        <v>2018</v>
      </c>
      <c r="AQ31" s="132"/>
      <c r="AR31" s="111" t="s">
        <v>187</v>
      </c>
      <c r="AS31" s="126"/>
    </row>
    <row r="32" spans="1:45" ht="14.25" customHeight="1" x14ac:dyDescent="0.25">
      <c r="B32">
        <v>1</v>
      </c>
      <c r="C32" t="s">
        <v>56</v>
      </c>
      <c r="D32" s="85" t="s">
        <v>183</v>
      </c>
      <c r="E32" s="128" t="s">
        <v>184</v>
      </c>
      <c r="F32" s="77" t="s">
        <v>135</v>
      </c>
      <c r="G32" s="78"/>
      <c r="H32" s="77" t="s">
        <v>106</v>
      </c>
      <c r="I32" s="77">
        <v>16</v>
      </c>
      <c r="J32" s="87">
        <v>24</v>
      </c>
      <c r="K32" s="88" t="s">
        <v>188</v>
      </c>
      <c r="L32" s="89" t="s">
        <v>61</v>
      </c>
      <c r="M32" s="80"/>
      <c r="N32" s="78">
        <v>1524</v>
      </c>
      <c r="O32" s="90"/>
      <c r="P32" s="79">
        <v>4</v>
      </c>
      <c r="Q32" s="78">
        <v>1</v>
      </c>
      <c r="R32" s="78">
        <v>12</v>
      </c>
      <c r="S32" s="80">
        <v>62.4</v>
      </c>
      <c r="T32" s="91">
        <v>43190</v>
      </c>
      <c r="U32" s="92" t="s">
        <v>189</v>
      </c>
      <c r="V32" s="93">
        <v>0.67</v>
      </c>
      <c r="W32" s="94">
        <v>1</v>
      </c>
      <c r="X32" s="95">
        <f t="shared" si="0"/>
        <v>27.433070866141733</v>
      </c>
      <c r="Y32" s="96" t="s">
        <v>186</v>
      </c>
      <c r="Z32" s="97"/>
      <c r="AA32" s="78" t="s">
        <v>65</v>
      </c>
      <c r="AB32" s="77"/>
      <c r="AC32" s="78" t="s">
        <v>190</v>
      </c>
      <c r="AD32" s="77"/>
      <c r="AE32" s="78"/>
      <c r="AF32" s="79"/>
      <c r="AG32" s="79"/>
      <c r="AH32" s="77"/>
      <c r="AI32" s="77"/>
      <c r="AJ32" s="77"/>
      <c r="AK32" s="80"/>
      <c r="AL32" s="81"/>
      <c r="AM32" s="78"/>
      <c r="AN32" s="78"/>
      <c r="AO32" s="78">
        <v>2016</v>
      </c>
      <c r="AP32" s="98">
        <v>2018</v>
      </c>
      <c r="AQ32" s="129"/>
      <c r="AR32" s="78"/>
      <c r="AS32" s="98"/>
    </row>
    <row r="33" spans="1:45" ht="14.25" customHeight="1" x14ac:dyDescent="0.25">
      <c r="A33" t="s">
        <v>120</v>
      </c>
      <c r="B33">
        <v>1</v>
      </c>
      <c r="C33" t="s">
        <v>56</v>
      </c>
      <c r="D33" s="133" t="s">
        <v>191</v>
      </c>
      <c r="E33" s="128" t="s">
        <v>192</v>
      </c>
      <c r="F33" s="77" t="s">
        <v>135</v>
      </c>
      <c r="G33" s="78" t="s">
        <v>193</v>
      </c>
      <c r="H33" s="77" t="s">
        <v>106</v>
      </c>
      <c r="I33" s="77">
        <v>16</v>
      </c>
      <c r="J33" s="87">
        <v>16</v>
      </c>
      <c r="K33" s="88" t="s">
        <v>131</v>
      </c>
      <c r="L33" s="89" t="s">
        <v>61</v>
      </c>
      <c r="M33" s="80"/>
      <c r="N33" s="78">
        <v>7193</v>
      </c>
      <c r="O33" s="90"/>
      <c r="P33" s="79" t="s">
        <v>120</v>
      </c>
      <c r="Q33" s="78"/>
      <c r="R33" s="78"/>
      <c r="S33" s="80">
        <v>393.39</v>
      </c>
      <c r="T33" s="91">
        <v>43228</v>
      </c>
      <c r="U33" s="92" t="s">
        <v>132</v>
      </c>
      <c r="V33" s="93">
        <v>0.67</v>
      </c>
      <c r="W33" s="94">
        <v>1</v>
      </c>
      <c r="X33" s="95">
        <f t="shared" si="0"/>
        <v>36.64274989573196</v>
      </c>
      <c r="Y33" s="96" t="s">
        <v>186</v>
      </c>
      <c r="Z33" s="97"/>
      <c r="AA33" s="78" t="s">
        <v>65</v>
      </c>
      <c r="AB33" s="77">
        <v>7</v>
      </c>
      <c r="AC33" s="78" t="s">
        <v>194</v>
      </c>
      <c r="AD33" s="77" t="s">
        <v>50</v>
      </c>
      <c r="AE33" s="78" t="s">
        <v>67</v>
      </c>
      <c r="AF33" s="79"/>
      <c r="AG33" s="79" t="s">
        <v>50</v>
      </c>
      <c r="AH33" s="77" t="s">
        <v>68</v>
      </c>
      <c r="AI33" s="77" t="s">
        <v>109</v>
      </c>
      <c r="AJ33" s="77" t="s">
        <v>50</v>
      </c>
      <c r="AK33" s="80"/>
      <c r="AL33" s="81"/>
      <c r="AM33" s="78">
        <v>64</v>
      </c>
      <c r="AN33" s="78"/>
      <c r="AO33" s="78">
        <v>2015</v>
      </c>
      <c r="AP33" s="98">
        <v>2016</v>
      </c>
      <c r="AQ33" s="99" t="s">
        <v>195</v>
      </c>
      <c r="AR33" s="78" t="s">
        <v>196</v>
      </c>
      <c r="AS33" s="98" t="s">
        <v>197</v>
      </c>
    </row>
    <row r="34" spans="1:45" ht="14.25" customHeight="1" x14ac:dyDescent="0.25">
      <c r="C34" t="s">
        <v>56</v>
      </c>
      <c r="D34" s="133" t="s">
        <v>191</v>
      </c>
      <c r="E34" s="128" t="s">
        <v>192</v>
      </c>
      <c r="F34" s="77" t="s">
        <v>135</v>
      </c>
      <c r="G34" s="78" t="s">
        <v>193</v>
      </c>
      <c r="H34" s="77" t="s">
        <v>106</v>
      </c>
      <c r="I34" s="77">
        <v>16</v>
      </c>
      <c r="J34" s="87">
        <v>16</v>
      </c>
      <c r="K34" s="88" t="s">
        <v>188</v>
      </c>
      <c r="L34" s="89" t="s">
        <v>61</v>
      </c>
      <c r="M34" s="80"/>
      <c r="N34" s="78">
        <v>10630</v>
      </c>
      <c r="O34" s="90"/>
      <c r="P34" s="79">
        <v>4</v>
      </c>
      <c r="Q34" s="78"/>
      <c r="R34" s="78"/>
      <c r="S34" s="80">
        <v>305.81</v>
      </c>
      <c r="T34" s="91">
        <v>43228</v>
      </c>
      <c r="U34" s="92" t="s">
        <v>132</v>
      </c>
      <c r="V34" s="93">
        <v>0.67</v>
      </c>
      <c r="W34" s="94">
        <v>1</v>
      </c>
      <c r="X34" s="95">
        <f t="shared" si="0"/>
        <v>19.274948259642521</v>
      </c>
      <c r="Y34" s="96" t="s">
        <v>186</v>
      </c>
      <c r="Z34" s="97"/>
      <c r="AA34" s="78" t="s">
        <v>65</v>
      </c>
      <c r="AB34" s="77">
        <v>7</v>
      </c>
      <c r="AC34" s="78" t="s">
        <v>194</v>
      </c>
      <c r="AD34" s="77" t="s">
        <v>50</v>
      </c>
      <c r="AE34" s="78" t="s">
        <v>67</v>
      </c>
      <c r="AF34" s="79"/>
      <c r="AG34" s="79" t="s">
        <v>50</v>
      </c>
      <c r="AH34" s="77" t="s">
        <v>68</v>
      </c>
      <c r="AI34" s="77" t="s">
        <v>109</v>
      </c>
      <c r="AJ34" s="77" t="s">
        <v>50</v>
      </c>
      <c r="AK34" s="80"/>
      <c r="AL34" s="81"/>
      <c r="AM34" s="78">
        <v>64</v>
      </c>
      <c r="AN34" s="78"/>
      <c r="AO34" s="78">
        <v>2015</v>
      </c>
      <c r="AP34" s="98">
        <v>2016</v>
      </c>
      <c r="AQ34" s="99" t="s">
        <v>195</v>
      </c>
      <c r="AR34" s="78" t="s">
        <v>196</v>
      </c>
      <c r="AS34" s="98" t="s">
        <v>197</v>
      </c>
    </row>
    <row r="35" spans="1:45" ht="14.25" customHeight="1" x14ac:dyDescent="0.25">
      <c r="A35" s="84"/>
      <c r="B35" s="84">
        <v>1</v>
      </c>
      <c r="C35" s="84" t="s">
        <v>56</v>
      </c>
      <c r="D35" s="108" t="s">
        <v>198</v>
      </c>
      <c r="E35" s="109" t="s">
        <v>199</v>
      </c>
      <c r="F35" s="110" t="s">
        <v>135</v>
      </c>
      <c r="G35" s="111" t="s">
        <v>200</v>
      </c>
      <c r="H35" s="110" t="s">
        <v>163</v>
      </c>
      <c r="I35" s="110">
        <v>15</v>
      </c>
      <c r="J35" s="131">
        <v>15</v>
      </c>
      <c r="K35" s="113" t="s">
        <v>60</v>
      </c>
      <c r="L35" s="114" t="s">
        <v>61</v>
      </c>
      <c r="M35" s="115" t="s">
        <v>201</v>
      </c>
      <c r="N35" s="111">
        <v>88</v>
      </c>
      <c r="O35" s="116"/>
      <c r="P35" s="117">
        <v>6</v>
      </c>
      <c r="Q35" s="111"/>
      <c r="R35" s="111">
        <v>1</v>
      </c>
      <c r="S35" s="115"/>
      <c r="T35" s="118">
        <v>44489</v>
      </c>
      <c r="U35" s="119" t="s">
        <v>63</v>
      </c>
      <c r="V35" s="120">
        <v>0.67</v>
      </c>
      <c r="W35" s="121">
        <v>2</v>
      </c>
      <c r="X35" s="122" t="str">
        <f t="shared" si="0"/>
        <v/>
      </c>
      <c r="Y35" s="123" t="s">
        <v>202</v>
      </c>
      <c r="Z35" s="124"/>
      <c r="AA35" s="111" t="s">
        <v>65</v>
      </c>
      <c r="AB35" s="110">
        <v>1</v>
      </c>
      <c r="AC35" s="111" t="s">
        <v>203</v>
      </c>
      <c r="AD35" s="110" t="s">
        <v>50</v>
      </c>
      <c r="AE35" s="111" t="s">
        <v>67</v>
      </c>
      <c r="AF35" s="117" t="s">
        <v>51</v>
      </c>
      <c r="AG35" s="117"/>
      <c r="AH35" s="110"/>
      <c r="AI35" s="110" t="s">
        <v>204</v>
      </c>
      <c r="AJ35" s="110"/>
      <c r="AK35" s="115"/>
      <c r="AL35" s="125"/>
      <c r="AM35" s="111"/>
      <c r="AN35" s="111"/>
      <c r="AO35" s="111">
        <v>2016</v>
      </c>
      <c r="AP35" s="126">
        <v>2016</v>
      </c>
      <c r="AQ35" s="127" t="s">
        <v>205</v>
      </c>
      <c r="AR35" s="111" t="s">
        <v>206</v>
      </c>
      <c r="AS35" s="134" t="s">
        <v>207</v>
      </c>
    </row>
    <row r="36" spans="1:45" s="84" customFormat="1" ht="14.25" customHeight="1" x14ac:dyDescent="0.25">
      <c r="A36"/>
      <c r="B36">
        <v>1</v>
      </c>
      <c r="C36" t="s">
        <v>56</v>
      </c>
      <c r="D36" s="135" t="s">
        <v>198</v>
      </c>
      <c r="E36" s="128" t="s">
        <v>199</v>
      </c>
      <c r="F36" s="136" t="s">
        <v>135</v>
      </c>
      <c r="G36" s="137" t="s">
        <v>200</v>
      </c>
      <c r="H36" s="136" t="s">
        <v>163</v>
      </c>
      <c r="I36" s="136">
        <v>15</v>
      </c>
      <c r="J36" s="138">
        <v>15</v>
      </c>
      <c r="K36" s="88" t="s">
        <v>70</v>
      </c>
      <c r="L36" s="89" t="s">
        <v>61</v>
      </c>
      <c r="M36" s="80" t="s">
        <v>208</v>
      </c>
      <c r="N36" s="78">
        <v>88</v>
      </c>
      <c r="O36" s="90"/>
      <c r="P36" s="79">
        <v>6</v>
      </c>
      <c r="Q36" s="78"/>
      <c r="R36" s="78">
        <v>1</v>
      </c>
      <c r="S36" s="80">
        <v>227.273</v>
      </c>
      <c r="T36" s="91">
        <v>43168</v>
      </c>
      <c r="U36" s="92">
        <v>14.7</v>
      </c>
      <c r="V36" s="93">
        <v>0.67</v>
      </c>
      <c r="W36" s="94">
        <v>2</v>
      </c>
      <c r="X36" s="95">
        <f t="shared" si="0"/>
        <v>865.18698863636371</v>
      </c>
      <c r="Y36" s="96" t="s">
        <v>202</v>
      </c>
      <c r="Z36" s="97"/>
      <c r="AA36" s="78" t="s">
        <v>65</v>
      </c>
      <c r="AB36" s="77">
        <v>1</v>
      </c>
      <c r="AC36" s="78" t="s">
        <v>203</v>
      </c>
      <c r="AD36" s="77" t="s">
        <v>50</v>
      </c>
      <c r="AE36" s="78" t="s">
        <v>67</v>
      </c>
      <c r="AF36" s="79" t="s">
        <v>51</v>
      </c>
      <c r="AG36" s="79"/>
      <c r="AH36" s="77"/>
      <c r="AI36" s="77" t="s">
        <v>204</v>
      </c>
      <c r="AJ36" s="77"/>
      <c r="AK36" s="80"/>
      <c r="AL36" s="81"/>
      <c r="AM36" s="78"/>
      <c r="AN36" s="78"/>
      <c r="AO36" s="78">
        <v>2016</v>
      </c>
      <c r="AP36" s="98">
        <v>2016</v>
      </c>
      <c r="AQ36" s="99" t="s">
        <v>205</v>
      </c>
      <c r="AR36" s="78" t="s">
        <v>206</v>
      </c>
      <c r="AS36" s="139" t="s">
        <v>207</v>
      </c>
    </row>
    <row r="37" spans="1:45" ht="14.25" customHeight="1" x14ac:dyDescent="0.25">
      <c r="A37" t="s">
        <v>120</v>
      </c>
      <c r="B37">
        <v>1</v>
      </c>
      <c r="C37" t="s">
        <v>56</v>
      </c>
      <c r="D37" s="85" t="s">
        <v>209</v>
      </c>
      <c r="E37" s="128" t="s">
        <v>210</v>
      </c>
      <c r="F37" s="77" t="s">
        <v>90</v>
      </c>
      <c r="G37" s="78" t="s">
        <v>211</v>
      </c>
      <c r="H37" s="77" t="s">
        <v>212</v>
      </c>
      <c r="I37" s="77">
        <v>8</v>
      </c>
      <c r="J37" s="87">
        <v>16</v>
      </c>
      <c r="K37" s="107" t="s">
        <v>60</v>
      </c>
      <c r="L37" s="89" t="s">
        <v>61</v>
      </c>
      <c r="M37" s="80" t="s">
        <v>124</v>
      </c>
      <c r="N37" s="78">
        <v>954</v>
      </c>
      <c r="O37" s="90">
        <v>501</v>
      </c>
      <c r="P37" s="79">
        <v>6</v>
      </c>
      <c r="Q37" s="78"/>
      <c r="R37" s="78"/>
      <c r="S37" s="80">
        <v>208.333</v>
      </c>
      <c r="T37" s="91">
        <v>44489</v>
      </c>
      <c r="U37" s="92" t="s">
        <v>63</v>
      </c>
      <c r="V37" s="93">
        <v>0.33</v>
      </c>
      <c r="W37" s="94">
        <v>1</v>
      </c>
      <c r="X37" s="95">
        <f t="shared" si="0"/>
        <v>72.064874213836475</v>
      </c>
      <c r="Y37" s="96" t="s">
        <v>64</v>
      </c>
      <c r="Z37" s="97"/>
      <c r="AA37" s="78" t="s">
        <v>65</v>
      </c>
      <c r="AB37" s="77">
        <v>1</v>
      </c>
      <c r="AC37" s="78" t="s">
        <v>213</v>
      </c>
      <c r="AD37" s="77"/>
      <c r="AE37" s="78" t="s">
        <v>67</v>
      </c>
      <c r="AF37" s="79" t="s">
        <v>51</v>
      </c>
      <c r="AG37" s="79" t="s">
        <v>50</v>
      </c>
      <c r="AH37" s="77" t="s">
        <v>204</v>
      </c>
      <c r="AI37" s="77" t="s">
        <v>214</v>
      </c>
      <c r="AJ37" s="77"/>
      <c r="AK37" s="80"/>
      <c r="AL37" s="81"/>
      <c r="AM37" s="78"/>
      <c r="AN37" s="78"/>
      <c r="AO37" s="78">
        <v>2003</v>
      </c>
      <c r="AP37" s="98">
        <v>2009</v>
      </c>
      <c r="AQ37" s="99" t="s">
        <v>215</v>
      </c>
      <c r="AR37" s="78" t="s">
        <v>216</v>
      </c>
      <c r="AS37" s="98" t="s">
        <v>217</v>
      </c>
    </row>
    <row r="38" spans="1:45" ht="14.25" customHeight="1" x14ac:dyDescent="0.25">
      <c r="A38" t="s">
        <v>120</v>
      </c>
      <c r="B38">
        <v>1</v>
      </c>
      <c r="C38" t="s">
        <v>56</v>
      </c>
      <c r="D38" s="85" t="s">
        <v>209</v>
      </c>
      <c r="E38" s="128" t="s">
        <v>210</v>
      </c>
      <c r="F38" s="77" t="s">
        <v>90</v>
      </c>
      <c r="G38" s="78" t="s">
        <v>211</v>
      </c>
      <c r="H38" s="77" t="s">
        <v>212</v>
      </c>
      <c r="I38" s="77">
        <v>8</v>
      </c>
      <c r="J38" s="87">
        <v>16</v>
      </c>
      <c r="K38" s="88" t="s">
        <v>131</v>
      </c>
      <c r="L38" s="89" t="s">
        <v>61</v>
      </c>
      <c r="M38" s="80"/>
      <c r="N38" s="78">
        <v>1084</v>
      </c>
      <c r="O38" s="90"/>
      <c r="P38" s="79" t="s">
        <v>120</v>
      </c>
      <c r="Q38" s="78">
        <v>1</v>
      </c>
      <c r="R38" s="78"/>
      <c r="S38" s="80">
        <v>207.34</v>
      </c>
      <c r="T38" s="91">
        <v>41685</v>
      </c>
      <c r="U38" s="92" t="s">
        <v>218</v>
      </c>
      <c r="V38" s="93">
        <v>0.33</v>
      </c>
      <c r="W38" s="94">
        <v>1</v>
      </c>
      <c r="X38" s="95">
        <f t="shared" si="0"/>
        <v>63.120110701107009</v>
      </c>
      <c r="Y38" s="96" t="s">
        <v>64</v>
      </c>
      <c r="Z38" s="97"/>
      <c r="AA38" s="78" t="s">
        <v>65</v>
      </c>
      <c r="AB38" s="77">
        <v>1</v>
      </c>
      <c r="AC38" s="78" t="s">
        <v>213</v>
      </c>
      <c r="AD38" s="77"/>
      <c r="AE38" s="78" t="s">
        <v>67</v>
      </c>
      <c r="AF38" s="79" t="s">
        <v>51</v>
      </c>
      <c r="AG38" s="79" t="s">
        <v>50</v>
      </c>
      <c r="AH38" s="77" t="s">
        <v>204</v>
      </c>
      <c r="AI38" s="77" t="s">
        <v>214</v>
      </c>
      <c r="AJ38" s="77"/>
      <c r="AK38" s="80"/>
      <c r="AL38" s="81"/>
      <c r="AM38" s="78"/>
      <c r="AN38" s="78"/>
      <c r="AO38" s="78">
        <v>2003</v>
      </c>
      <c r="AP38" s="98">
        <v>2009</v>
      </c>
      <c r="AQ38" s="99" t="s">
        <v>215</v>
      </c>
      <c r="AR38" s="78" t="s">
        <v>216</v>
      </c>
      <c r="AS38" s="98" t="s">
        <v>217</v>
      </c>
    </row>
    <row r="39" spans="1:45" ht="14.25" customHeight="1" x14ac:dyDescent="0.25">
      <c r="A39" t="s">
        <v>120</v>
      </c>
      <c r="B39">
        <v>1</v>
      </c>
      <c r="C39" t="s">
        <v>56</v>
      </c>
      <c r="D39" s="85" t="s">
        <v>219</v>
      </c>
      <c r="E39" s="128" t="s">
        <v>220</v>
      </c>
      <c r="F39" s="77" t="s">
        <v>90</v>
      </c>
      <c r="G39" s="78" t="s">
        <v>211</v>
      </c>
      <c r="H39" s="77" t="s">
        <v>221</v>
      </c>
      <c r="I39" s="77">
        <v>32</v>
      </c>
      <c r="J39" s="87">
        <v>32</v>
      </c>
      <c r="K39" s="107" t="s">
        <v>60</v>
      </c>
      <c r="L39" s="89" t="s">
        <v>61</v>
      </c>
      <c r="M39" s="80" t="s">
        <v>124</v>
      </c>
      <c r="N39" s="78">
        <v>997</v>
      </c>
      <c r="O39" s="90">
        <v>434</v>
      </c>
      <c r="P39" s="79">
        <v>6</v>
      </c>
      <c r="Q39" s="78">
        <v>3</v>
      </c>
      <c r="R39" s="78"/>
      <c r="S39" s="80">
        <v>250</v>
      </c>
      <c r="T39" s="91">
        <v>44489</v>
      </c>
      <c r="U39" s="92" t="s">
        <v>63</v>
      </c>
      <c r="V39" s="93">
        <v>1</v>
      </c>
      <c r="W39" s="94">
        <v>1</v>
      </c>
      <c r="X39" s="95">
        <f t="shared" si="0"/>
        <v>250.75225677031094</v>
      </c>
      <c r="Y39" s="96" t="s">
        <v>64</v>
      </c>
      <c r="Z39" s="97"/>
      <c r="AA39" s="78" t="s">
        <v>65</v>
      </c>
      <c r="AB39" s="77">
        <v>7</v>
      </c>
      <c r="AC39" s="78" t="s">
        <v>222</v>
      </c>
      <c r="AD39" s="77" t="s">
        <v>50</v>
      </c>
      <c r="AE39" s="78" t="s">
        <v>67</v>
      </c>
      <c r="AF39" s="79" t="s">
        <v>51</v>
      </c>
      <c r="AG39" s="79"/>
      <c r="AH39" s="77" t="s">
        <v>117</v>
      </c>
      <c r="AI39" s="77" t="s">
        <v>117</v>
      </c>
      <c r="AJ39" s="77" t="s">
        <v>50</v>
      </c>
      <c r="AK39" s="80"/>
      <c r="AL39" s="81"/>
      <c r="AM39" s="78"/>
      <c r="AN39" s="78"/>
      <c r="AO39" s="78">
        <v>2004</v>
      </c>
      <c r="AP39" s="98">
        <v>2009</v>
      </c>
      <c r="AQ39" s="129"/>
      <c r="AR39" s="78" t="s">
        <v>216</v>
      </c>
      <c r="AS39" s="98"/>
    </row>
    <row r="40" spans="1:45" ht="14.25" customHeight="1" x14ac:dyDescent="0.25">
      <c r="A40" t="s">
        <v>120</v>
      </c>
      <c r="B40">
        <v>1</v>
      </c>
      <c r="C40" t="s">
        <v>56</v>
      </c>
      <c r="D40" s="85" t="s">
        <v>219</v>
      </c>
      <c r="E40" s="128" t="s">
        <v>220</v>
      </c>
      <c r="F40" s="77" t="s">
        <v>90</v>
      </c>
      <c r="G40" s="78" t="s">
        <v>211</v>
      </c>
      <c r="H40" s="77" t="s">
        <v>221</v>
      </c>
      <c r="I40" s="77">
        <v>32</v>
      </c>
      <c r="J40" s="87">
        <v>32</v>
      </c>
      <c r="K40" s="88" t="s">
        <v>70</v>
      </c>
      <c r="L40" s="89" t="s">
        <v>61</v>
      </c>
      <c r="M40" s="80"/>
      <c r="N40" s="78">
        <v>1018</v>
      </c>
      <c r="O40" s="90"/>
      <c r="P40" s="79">
        <v>6</v>
      </c>
      <c r="Q40" s="78">
        <v>3</v>
      </c>
      <c r="R40" s="78"/>
      <c r="S40" s="80">
        <v>130.85599999999999</v>
      </c>
      <c r="T40" s="91">
        <v>41688</v>
      </c>
      <c r="U40" s="92">
        <v>14.7</v>
      </c>
      <c r="V40" s="93">
        <v>1</v>
      </c>
      <c r="W40" s="94">
        <v>1</v>
      </c>
      <c r="X40" s="95">
        <f t="shared" si="0"/>
        <v>128.54223968565816</v>
      </c>
      <c r="Y40" s="96" t="s">
        <v>64</v>
      </c>
      <c r="Z40" s="97"/>
      <c r="AA40" s="78" t="s">
        <v>65</v>
      </c>
      <c r="AB40" s="77">
        <v>7</v>
      </c>
      <c r="AC40" s="78" t="s">
        <v>222</v>
      </c>
      <c r="AD40" s="77" t="s">
        <v>50</v>
      </c>
      <c r="AE40" s="78" t="s">
        <v>67</v>
      </c>
      <c r="AF40" s="79" t="s">
        <v>51</v>
      </c>
      <c r="AG40" s="79"/>
      <c r="AH40" s="77" t="s">
        <v>117</v>
      </c>
      <c r="AI40" s="77" t="s">
        <v>117</v>
      </c>
      <c r="AJ40" s="77" t="s">
        <v>50</v>
      </c>
      <c r="AK40" s="80"/>
      <c r="AL40" s="81"/>
      <c r="AM40" s="78"/>
      <c r="AN40" s="78"/>
      <c r="AO40" s="78">
        <v>2004</v>
      </c>
      <c r="AP40" s="98">
        <v>2009</v>
      </c>
      <c r="AQ40" s="129"/>
      <c r="AR40" s="78" t="s">
        <v>216</v>
      </c>
      <c r="AS40" s="98"/>
    </row>
    <row r="41" spans="1:45" ht="14.25" customHeight="1" x14ac:dyDescent="0.25">
      <c r="B41">
        <v>1</v>
      </c>
      <c r="C41" t="s">
        <v>56</v>
      </c>
      <c r="D41" s="85" t="s">
        <v>223</v>
      </c>
      <c r="E41" s="128" t="s">
        <v>224</v>
      </c>
      <c r="F41" s="77" t="s">
        <v>58</v>
      </c>
      <c r="G41" s="78" t="s">
        <v>225</v>
      </c>
      <c r="H41" s="77">
        <v>6502</v>
      </c>
      <c r="I41" s="77">
        <v>32</v>
      </c>
      <c r="J41" s="87">
        <v>8</v>
      </c>
      <c r="K41" s="88" t="s">
        <v>70</v>
      </c>
      <c r="L41" s="89" t="s">
        <v>61</v>
      </c>
      <c r="M41" s="80"/>
      <c r="N41" s="78">
        <v>4424</v>
      </c>
      <c r="O41" s="90"/>
      <c r="P41" s="79">
        <v>6</v>
      </c>
      <c r="Q41" s="78"/>
      <c r="R41" s="78"/>
      <c r="S41" s="80">
        <v>68.965999999999994</v>
      </c>
      <c r="T41" s="91">
        <v>43194</v>
      </c>
      <c r="U41" s="92">
        <v>14.7</v>
      </c>
      <c r="V41" s="93">
        <v>1</v>
      </c>
      <c r="W41" s="94">
        <v>4</v>
      </c>
      <c r="X41" s="95">
        <f t="shared" si="0"/>
        <v>3.897264918625678</v>
      </c>
      <c r="Y41" s="96" t="s">
        <v>107</v>
      </c>
      <c r="Z41" s="97"/>
      <c r="AA41" s="78" t="s">
        <v>49</v>
      </c>
      <c r="AB41" s="77">
        <v>13</v>
      </c>
      <c r="AC41" s="78" t="s">
        <v>226</v>
      </c>
      <c r="AD41" s="77" t="s">
        <v>50</v>
      </c>
      <c r="AE41" s="78"/>
      <c r="AF41" s="79" t="s">
        <v>51</v>
      </c>
      <c r="AG41" s="79" t="s">
        <v>51</v>
      </c>
      <c r="AH41" s="77"/>
      <c r="AI41" s="77"/>
      <c r="AJ41" s="77"/>
      <c r="AK41" s="80"/>
      <c r="AL41" s="81"/>
      <c r="AM41" s="78"/>
      <c r="AN41" s="78"/>
      <c r="AO41" s="78">
        <v>2011</v>
      </c>
      <c r="AP41" s="98">
        <v>2019</v>
      </c>
      <c r="AQ41" s="99" t="s">
        <v>227</v>
      </c>
      <c r="AR41" s="78" t="s">
        <v>228</v>
      </c>
      <c r="AS41" s="98"/>
    </row>
    <row r="42" spans="1:45" s="84" customFormat="1" ht="14.25" customHeight="1" x14ac:dyDescent="0.25">
      <c r="B42" s="84">
        <v>1</v>
      </c>
      <c r="C42" s="84" t="s">
        <v>56</v>
      </c>
      <c r="D42" s="108" t="s">
        <v>223</v>
      </c>
      <c r="E42" s="109" t="s">
        <v>224</v>
      </c>
      <c r="F42" s="110" t="s">
        <v>58</v>
      </c>
      <c r="G42" s="111" t="s">
        <v>225</v>
      </c>
      <c r="H42" s="110">
        <v>6502</v>
      </c>
      <c r="I42" s="110">
        <v>32</v>
      </c>
      <c r="J42" s="131">
        <v>8</v>
      </c>
      <c r="K42" s="113" t="s">
        <v>60</v>
      </c>
      <c r="L42" s="114" t="s">
        <v>61</v>
      </c>
      <c r="M42" s="115" t="s">
        <v>124</v>
      </c>
      <c r="N42" s="111">
        <v>4424</v>
      </c>
      <c r="O42" s="116"/>
      <c r="P42" s="117">
        <v>6</v>
      </c>
      <c r="Q42" s="111"/>
      <c r="R42" s="111"/>
      <c r="S42" s="115">
        <v>68.965999999999994</v>
      </c>
      <c r="T42" s="118">
        <v>44489</v>
      </c>
      <c r="U42" s="119" t="s">
        <v>63</v>
      </c>
      <c r="V42" s="120">
        <v>1</v>
      </c>
      <c r="W42" s="121">
        <v>4</v>
      </c>
      <c r="X42" s="122">
        <f t="shared" si="0"/>
        <v>3.897264918625678</v>
      </c>
      <c r="Y42" s="123" t="s">
        <v>107</v>
      </c>
      <c r="Z42" s="124"/>
      <c r="AA42" s="111" t="s">
        <v>49</v>
      </c>
      <c r="AB42" s="110">
        <v>13</v>
      </c>
      <c r="AC42" s="111" t="s">
        <v>226</v>
      </c>
      <c r="AD42" s="110" t="s">
        <v>50</v>
      </c>
      <c r="AE42" s="111"/>
      <c r="AF42" s="117" t="s">
        <v>51</v>
      </c>
      <c r="AG42" s="117" t="s">
        <v>51</v>
      </c>
      <c r="AH42" s="110"/>
      <c r="AI42" s="110"/>
      <c r="AJ42" s="110"/>
      <c r="AK42" s="115"/>
      <c r="AL42" s="125"/>
      <c r="AM42" s="111"/>
      <c r="AN42" s="111"/>
      <c r="AO42" s="111">
        <v>2011</v>
      </c>
      <c r="AP42" s="126">
        <v>2019</v>
      </c>
      <c r="AQ42" s="127" t="s">
        <v>227</v>
      </c>
      <c r="AR42" s="111" t="s">
        <v>228</v>
      </c>
      <c r="AS42" s="126"/>
    </row>
    <row r="43" spans="1:45" ht="14.25" customHeight="1" x14ac:dyDescent="0.25">
      <c r="A43" t="s">
        <v>120</v>
      </c>
      <c r="B43">
        <v>1</v>
      </c>
      <c r="C43" t="s">
        <v>56</v>
      </c>
      <c r="D43" s="85" t="s">
        <v>229</v>
      </c>
      <c r="E43" s="128" t="s">
        <v>230</v>
      </c>
      <c r="F43" s="77" t="s">
        <v>90</v>
      </c>
      <c r="G43" s="78" t="s">
        <v>231</v>
      </c>
      <c r="H43" s="77">
        <v>6502</v>
      </c>
      <c r="I43" s="77">
        <v>8</v>
      </c>
      <c r="J43" s="87">
        <v>8</v>
      </c>
      <c r="K43" s="88" t="s">
        <v>70</v>
      </c>
      <c r="L43" s="89" t="s">
        <v>61</v>
      </c>
      <c r="M43" s="80"/>
      <c r="N43" s="78">
        <v>824</v>
      </c>
      <c r="O43" s="90"/>
      <c r="P43" s="79">
        <v>6</v>
      </c>
      <c r="Q43" s="78"/>
      <c r="R43" s="78"/>
      <c r="S43" s="80">
        <v>176.429</v>
      </c>
      <c r="T43" s="91">
        <v>41739</v>
      </c>
      <c r="U43" s="92">
        <v>14.7</v>
      </c>
      <c r="V43" s="93">
        <v>0.33</v>
      </c>
      <c r="W43" s="94">
        <v>4</v>
      </c>
      <c r="X43" s="95">
        <f t="shared" si="0"/>
        <v>17.664311286407766</v>
      </c>
      <c r="Y43" s="96" t="s">
        <v>64</v>
      </c>
      <c r="Z43" s="97"/>
      <c r="AA43" s="78" t="s">
        <v>65</v>
      </c>
      <c r="AB43" s="77">
        <v>2</v>
      </c>
      <c r="AC43" s="78" t="s">
        <v>229</v>
      </c>
      <c r="AD43" s="77"/>
      <c r="AE43" s="78" t="s">
        <v>67</v>
      </c>
      <c r="AF43" s="79" t="s">
        <v>51</v>
      </c>
      <c r="AG43" s="79" t="s">
        <v>51</v>
      </c>
      <c r="AH43" s="77" t="s">
        <v>68</v>
      </c>
      <c r="AI43" s="77" t="s">
        <v>68</v>
      </c>
      <c r="AJ43" s="77" t="s">
        <v>50</v>
      </c>
      <c r="AK43" s="80"/>
      <c r="AL43" s="81"/>
      <c r="AM43" s="78"/>
      <c r="AN43" s="78"/>
      <c r="AO43" s="78">
        <v>2012</v>
      </c>
      <c r="AP43" s="98">
        <v>2012</v>
      </c>
      <c r="AQ43" s="99"/>
      <c r="AR43" s="78" t="s">
        <v>232</v>
      </c>
      <c r="AS43" s="98"/>
    </row>
    <row r="44" spans="1:45" s="84" customFormat="1" ht="14.25" customHeight="1" x14ac:dyDescent="0.25">
      <c r="A44" s="84" t="s">
        <v>120</v>
      </c>
      <c r="B44" s="84">
        <v>1</v>
      </c>
      <c r="C44" s="84" t="s">
        <v>56</v>
      </c>
      <c r="D44" s="108" t="s">
        <v>229</v>
      </c>
      <c r="E44" s="109" t="s">
        <v>230</v>
      </c>
      <c r="F44" s="110" t="s">
        <v>90</v>
      </c>
      <c r="G44" s="111" t="s">
        <v>231</v>
      </c>
      <c r="H44" s="110">
        <v>6502</v>
      </c>
      <c r="I44" s="110">
        <v>8</v>
      </c>
      <c r="J44" s="131">
        <v>8</v>
      </c>
      <c r="K44" s="113" t="s">
        <v>60</v>
      </c>
      <c r="L44" s="114" t="s">
        <v>61</v>
      </c>
      <c r="M44" s="115" t="s">
        <v>124</v>
      </c>
      <c r="N44" s="111">
        <v>824</v>
      </c>
      <c r="O44" s="116"/>
      <c r="P44" s="117">
        <v>6</v>
      </c>
      <c r="Q44" s="111"/>
      <c r="R44" s="111"/>
      <c r="S44" s="115">
        <v>176.429</v>
      </c>
      <c r="T44" s="118">
        <v>44489</v>
      </c>
      <c r="U44" s="119" t="s">
        <v>63</v>
      </c>
      <c r="V44" s="120">
        <v>0.33</v>
      </c>
      <c r="W44" s="121">
        <v>4</v>
      </c>
      <c r="X44" s="122">
        <f t="shared" si="0"/>
        <v>17.664311286407766</v>
      </c>
      <c r="Y44" s="123" t="s">
        <v>64</v>
      </c>
      <c r="Z44" s="124"/>
      <c r="AA44" s="111" t="s">
        <v>65</v>
      </c>
      <c r="AB44" s="110">
        <v>2</v>
      </c>
      <c r="AC44" s="111" t="s">
        <v>229</v>
      </c>
      <c r="AD44" s="110"/>
      <c r="AE44" s="111" t="s">
        <v>67</v>
      </c>
      <c r="AF44" s="117" t="s">
        <v>51</v>
      </c>
      <c r="AG44" s="117" t="s">
        <v>51</v>
      </c>
      <c r="AH44" s="110" t="s">
        <v>68</v>
      </c>
      <c r="AI44" s="110" t="s">
        <v>68</v>
      </c>
      <c r="AJ44" s="110" t="s">
        <v>50</v>
      </c>
      <c r="AK44" s="115"/>
      <c r="AL44" s="125"/>
      <c r="AM44" s="111"/>
      <c r="AN44" s="111"/>
      <c r="AO44" s="111">
        <v>2012</v>
      </c>
      <c r="AP44" s="126">
        <v>2012</v>
      </c>
      <c r="AQ44" s="127"/>
      <c r="AR44" s="111" t="s">
        <v>232</v>
      </c>
      <c r="AS44" s="126"/>
    </row>
    <row r="45" spans="1:45" ht="14.25" customHeight="1" x14ac:dyDescent="0.25">
      <c r="A45" t="s">
        <v>107</v>
      </c>
      <c r="B45">
        <v>1</v>
      </c>
      <c r="C45" t="s">
        <v>160</v>
      </c>
      <c r="D45" s="85" t="s">
        <v>233</v>
      </c>
      <c r="E45" s="128" t="s">
        <v>234</v>
      </c>
      <c r="F45" s="77" t="s">
        <v>90</v>
      </c>
      <c r="G45" s="78" t="s">
        <v>235</v>
      </c>
      <c r="H45" s="77" t="s">
        <v>163</v>
      </c>
      <c r="I45" s="77">
        <v>15</v>
      </c>
      <c r="J45" s="87">
        <v>15</v>
      </c>
      <c r="K45" s="88" t="s">
        <v>236</v>
      </c>
      <c r="L45" s="89" t="s">
        <v>61</v>
      </c>
      <c r="M45" s="80"/>
      <c r="N45" s="78">
        <v>3732</v>
      </c>
      <c r="O45" s="90"/>
      <c r="P45" s="79">
        <v>4</v>
      </c>
      <c r="Q45" s="78"/>
      <c r="R45" s="78">
        <v>2</v>
      </c>
      <c r="S45" s="80">
        <v>19.981000000000002</v>
      </c>
      <c r="T45" s="91">
        <v>41788</v>
      </c>
      <c r="U45" s="92">
        <v>14.7</v>
      </c>
      <c r="V45" s="93">
        <v>0.66</v>
      </c>
      <c r="W45" s="94">
        <v>1</v>
      </c>
      <c r="X45" s="95">
        <f t="shared" si="0"/>
        <v>3.5336173633440517</v>
      </c>
      <c r="Y45" s="96" t="s">
        <v>107</v>
      </c>
      <c r="Z45" s="97"/>
      <c r="AA45" s="78" t="s">
        <v>49</v>
      </c>
      <c r="AB45" s="77">
        <v>5</v>
      </c>
      <c r="AC45" s="78" t="s">
        <v>237</v>
      </c>
      <c r="AD45" s="77" t="s">
        <v>50</v>
      </c>
      <c r="AE45" s="78"/>
      <c r="AF45" s="79" t="s">
        <v>51</v>
      </c>
      <c r="AG45" s="79" t="s">
        <v>50</v>
      </c>
      <c r="AH45" s="77" t="s">
        <v>204</v>
      </c>
      <c r="AI45" s="77" t="s">
        <v>238</v>
      </c>
      <c r="AJ45" s="77" t="s">
        <v>51</v>
      </c>
      <c r="AK45" s="80">
        <v>11</v>
      </c>
      <c r="AL45" s="81"/>
      <c r="AM45" s="78">
        <v>1</v>
      </c>
      <c r="AN45" s="78"/>
      <c r="AO45" s="78">
        <v>1962</v>
      </c>
      <c r="AP45" s="98">
        <v>2012</v>
      </c>
      <c r="AQ45" s="99" t="s">
        <v>239</v>
      </c>
      <c r="AR45" s="78" t="s">
        <v>240</v>
      </c>
      <c r="AS45" s="140"/>
    </row>
    <row r="46" spans="1:45" ht="14.25" customHeight="1" x14ac:dyDescent="0.25">
      <c r="B46">
        <v>1</v>
      </c>
      <c r="C46" t="s">
        <v>160</v>
      </c>
      <c r="D46" s="85" t="s">
        <v>241</v>
      </c>
      <c r="E46" s="128" t="s">
        <v>242</v>
      </c>
      <c r="F46" s="77" t="s">
        <v>135</v>
      </c>
      <c r="G46" s="78" t="s">
        <v>243</v>
      </c>
      <c r="H46" s="77" t="s">
        <v>163</v>
      </c>
      <c r="I46" s="77">
        <v>8</v>
      </c>
      <c r="J46" s="87">
        <v>8</v>
      </c>
      <c r="K46" s="88" t="s">
        <v>70</v>
      </c>
      <c r="L46" s="78" t="s">
        <v>61</v>
      </c>
      <c r="M46" s="80"/>
      <c r="N46" s="78">
        <v>186</v>
      </c>
      <c r="O46" s="90"/>
      <c r="P46" s="79">
        <v>6</v>
      </c>
      <c r="Q46" s="78"/>
      <c r="R46" s="78"/>
      <c r="S46" s="80">
        <v>476.19</v>
      </c>
      <c r="T46" s="91">
        <v>43162</v>
      </c>
      <c r="U46" s="92">
        <v>14.7</v>
      </c>
      <c r="V46" s="93">
        <v>0.33</v>
      </c>
      <c r="W46" s="94">
        <v>3</v>
      </c>
      <c r="X46" s="95">
        <f t="shared" si="0"/>
        <v>281.61774193548388</v>
      </c>
      <c r="Y46" s="96" t="s">
        <v>107</v>
      </c>
      <c r="Z46" s="97" t="s">
        <v>55</v>
      </c>
      <c r="AA46" s="78" t="s">
        <v>49</v>
      </c>
      <c r="AB46" s="77">
        <v>3</v>
      </c>
      <c r="AC46" s="78" t="s">
        <v>241</v>
      </c>
      <c r="AD46" s="77"/>
      <c r="AE46" s="78"/>
      <c r="AF46" s="79" t="s">
        <v>51</v>
      </c>
      <c r="AG46" s="79" t="s">
        <v>51</v>
      </c>
      <c r="AH46" s="77">
        <v>256</v>
      </c>
      <c r="AI46" s="77">
        <v>256</v>
      </c>
      <c r="AJ46" s="77" t="s">
        <v>50</v>
      </c>
      <c r="AK46" s="80">
        <v>15</v>
      </c>
      <c r="AL46" s="81">
        <v>1</v>
      </c>
      <c r="AM46" s="78"/>
      <c r="AN46" s="78"/>
      <c r="AO46" s="78">
        <v>2016</v>
      </c>
      <c r="AP46" s="98">
        <v>2017</v>
      </c>
      <c r="AQ46" s="99" t="s">
        <v>244</v>
      </c>
      <c r="AR46" s="78"/>
      <c r="AS46" s="98" t="s">
        <v>245</v>
      </c>
    </row>
    <row r="47" spans="1:45" ht="14.25" customHeight="1" x14ac:dyDescent="0.25">
      <c r="A47" t="s">
        <v>107</v>
      </c>
      <c r="B47">
        <v>1</v>
      </c>
      <c r="C47" t="s">
        <v>160</v>
      </c>
      <c r="D47" s="85" t="s">
        <v>246</v>
      </c>
      <c r="E47" s="128" t="s">
        <v>247</v>
      </c>
      <c r="F47" s="77" t="s">
        <v>135</v>
      </c>
      <c r="G47" s="78" t="s">
        <v>248</v>
      </c>
      <c r="H47" s="77" t="s">
        <v>106</v>
      </c>
      <c r="I47" s="77">
        <v>8</v>
      </c>
      <c r="J47" s="87">
        <v>16</v>
      </c>
      <c r="K47" s="88" t="s">
        <v>131</v>
      </c>
      <c r="L47" s="89" t="s">
        <v>61</v>
      </c>
      <c r="M47" s="80"/>
      <c r="N47" s="78">
        <v>121</v>
      </c>
      <c r="O47" s="90"/>
      <c r="P47" s="79" t="s">
        <v>120</v>
      </c>
      <c r="Q47" s="78"/>
      <c r="R47" s="78"/>
      <c r="S47" s="80">
        <v>297.61900000000003</v>
      </c>
      <c r="T47" s="91">
        <v>41825</v>
      </c>
      <c r="U47" s="92" t="s">
        <v>218</v>
      </c>
      <c r="V47" s="93">
        <v>0.16700000000000001</v>
      </c>
      <c r="W47" s="94">
        <v>2</v>
      </c>
      <c r="X47" s="95">
        <f t="shared" si="0"/>
        <v>205.38170661157025</v>
      </c>
      <c r="Y47" s="96" t="s">
        <v>202</v>
      </c>
      <c r="Z47" s="97"/>
      <c r="AA47" s="78" t="s">
        <v>49</v>
      </c>
      <c r="AB47" s="77">
        <v>1</v>
      </c>
      <c r="AC47" s="78" t="s">
        <v>144</v>
      </c>
      <c r="AD47" s="77"/>
      <c r="AE47" s="78"/>
      <c r="AF47" s="79" t="s">
        <v>51</v>
      </c>
      <c r="AG47" s="79" t="s">
        <v>51</v>
      </c>
      <c r="AH47" s="77" t="s">
        <v>68</v>
      </c>
      <c r="AI47" s="77" t="s">
        <v>68</v>
      </c>
      <c r="AJ47" s="77"/>
      <c r="AK47" s="80">
        <v>16</v>
      </c>
      <c r="AL47" s="81"/>
      <c r="AM47" s="78">
        <v>4</v>
      </c>
      <c r="AN47" s="78"/>
      <c r="AO47" s="78">
        <v>1996</v>
      </c>
      <c r="AP47" s="98">
        <v>1998</v>
      </c>
      <c r="AQ47" s="129"/>
      <c r="AR47" s="78" t="s">
        <v>249</v>
      </c>
      <c r="AS47" s="98" t="s">
        <v>250</v>
      </c>
    </row>
    <row r="48" spans="1:45" ht="14.25" customHeight="1" x14ac:dyDescent="0.25">
      <c r="A48" t="s">
        <v>107</v>
      </c>
      <c r="B48">
        <v>1</v>
      </c>
      <c r="C48" t="s">
        <v>160</v>
      </c>
      <c r="D48" s="85" t="s">
        <v>251</v>
      </c>
      <c r="E48" s="128" t="s">
        <v>247</v>
      </c>
      <c r="F48" s="77" t="s">
        <v>135</v>
      </c>
      <c r="G48" s="78" t="s">
        <v>248</v>
      </c>
      <c r="H48" s="77" t="s">
        <v>106</v>
      </c>
      <c r="I48" s="77">
        <v>8</v>
      </c>
      <c r="J48" s="87">
        <v>16</v>
      </c>
      <c r="K48" s="88" t="s">
        <v>70</v>
      </c>
      <c r="L48" s="89" t="s">
        <v>61</v>
      </c>
      <c r="M48" s="80"/>
      <c r="N48" s="78">
        <v>138</v>
      </c>
      <c r="O48" s="90"/>
      <c r="P48" s="79">
        <v>6</v>
      </c>
      <c r="Q48" s="78"/>
      <c r="R48" s="78"/>
      <c r="S48" s="80">
        <v>318.16699999999997</v>
      </c>
      <c r="T48" s="91">
        <v>41825</v>
      </c>
      <c r="U48" s="92">
        <v>14.7</v>
      </c>
      <c r="V48" s="93">
        <v>0.16700000000000001</v>
      </c>
      <c r="W48" s="94">
        <v>3</v>
      </c>
      <c r="X48" s="95">
        <f t="shared" si="0"/>
        <v>128.34272705314009</v>
      </c>
      <c r="Y48" s="96" t="s">
        <v>202</v>
      </c>
      <c r="Z48" s="97"/>
      <c r="AA48" s="78" t="s">
        <v>49</v>
      </c>
      <c r="AB48" s="77">
        <v>1</v>
      </c>
      <c r="AC48" s="78" t="s">
        <v>144</v>
      </c>
      <c r="AD48" s="77"/>
      <c r="AE48" s="78" t="s">
        <v>176</v>
      </c>
      <c r="AF48" s="79" t="s">
        <v>51</v>
      </c>
      <c r="AG48" s="79" t="s">
        <v>51</v>
      </c>
      <c r="AH48" s="77" t="s">
        <v>68</v>
      </c>
      <c r="AI48" s="77" t="s">
        <v>68</v>
      </c>
      <c r="AJ48" s="77" t="s">
        <v>50</v>
      </c>
      <c r="AK48" s="80">
        <v>16</v>
      </c>
      <c r="AL48" s="81"/>
      <c r="AM48" s="78">
        <v>4</v>
      </c>
      <c r="AN48" s="78"/>
      <c r="AO48" s="78">
        <v>1996</v>
      </c>
      <c r="AP48" s="98">
        <v>1998</v>
      </c>
      <c r="AQ48" s="129"/>
      <c r="AR48" s="78" t="s">
        <v>249</v>
      </c>
      <c r="AS48" s="98" t="s">
        <v>250</v>
      </c>
    </row>
    <row r="49" spans="1:45" ht="14.25" customHeight="1" x14ac:dyDescent="0.25">
      <c r="A49" t="s">
        <v>107</v>
      </c>
      <c r="B49">
        <v>1</v>
      </c>
      <c r="C49" t="s">
        <v>160</v>
      </c>
      <c r="D49" s="85" t="s">
        <v>252</v>
      </c>
      <c r="E49" s="128" t="s">
        <v>247</v>
      </c>
      <c r="F49" s="77" t="s">
        <v>135</v>
      </c>
      <c r="G49" s="78" t="s">
        <v>248</v>
      </c>
      <c r="H49" s="77" t="s">
        <v>106</v>
      </c>
      <c r="I49" s="77">
        <v>8</v>
      </c>
      <c r="J49" s="87">
        <v>16</v>
      </c>
      <c r="K49" s="88" t="s">
        <v>70</v>
      </c>
      <c r="L49" s="89" t="s">
        <v>61</v>
      </c>
      <c r="M49" s="80"/>
      <c r="N49" s="78">
        <v>198</v>
      </c>
      <c r="O49" s="90"/>
      <c r="P49" s="79">
        <v>6</v>
      </c>
      <c r="Q49" s="78"/>
      <c r="R49" s="78"/>
      <c r="S49" s="80">
        <v>374.53199999999998</v>
      </c>
      <c r="T49" s="91">
        <v>41825</v>
      </c>
      <c r="U49" s="92">
        <v>14.7</v>
      </c>
      <c r="V49" s="93">
        <v>0.16700000000000001</v>
      </c>
      <c r="W49" s="94">
        <v>2</v>
      </c>
      <c r="X49" s="95">
        <f t="shared" si="0"/>
        <v>157.94657575757577</v>
      </c>
      <c r="Y49" s="96" t="s">
        <v>202</v>
      </c>
      <c r="Z49" s="97"/>
      <c r="AA49" s="78" t="s">
        <v>49</v>
      </c>
      <c r="AB49" s="77">
        <v>1</v>
      </c>
      <c r="AC49" s="78" t="s">
        <v>144</v>
      </c>
      <c r="AD49" s="77"/>
      <c r="AE49" s="78" t="s">
        <v>176</v>
      </c>
      <c r="AF49" s="79" t="s">
        <v>51</v>
      </c>
      <c r="AG49" s="79" t="s">
        <v>51</v>
      </c>
      <c r="AH49" s="77" t="s">
        <v>68</v>
      </c>
      <c r="AI49" s="77" t="s">
        <v>68</v>
      </c>
      <c r="AJ49" s="77" t="s">
        <v>50</v>
      </c>
      <c r="AK49" s="80">
        <v>16</v>
      </c>
      <c r="AL49" s="81"/>
      <c r="AM49" s="78">
        <v>4</v>
      </c>
      <c r="AN49" s="78"/>
      <c r="AO49" s="78">
        <v>1996</v>
      </c>
      <c r="AP49" s="98">
        <v>1998</v>
      </c>
      <c r="AQ49" s="129"/>
      <c r="AR49" s="78" t="s">
        <v>249</v>
      </c>
      <c r="AS49" s="98" t="s">
        <v>250</v>
      </c>
    </row>
    <row r="50" spans="1:45" ht="14.25" customHeight="1" x14ac:dyDescent="0.25">
      <c r="A50" t="s">
        <v>107</v>
      </c>
      <c r="B50">
        <v>1</v>
      </c>
      <c r="C50" t="s">
        <v>160</v>
      </c>
      <c r="D50" s="85" t="s">
        <v>253</v>
      </c>
      <c r="E50" s="128" t="s">
        <v>247</v>
      </c>
      <c r="F50" s="77" t="s">
        <v>135</v>
      </c>
      <c r="G50" s="78" t="s">
        <v>248</v>
      </c>
      <c r="H50" s="77" t="s">
        <v>106</v>
      </c>
      <c r="I50" s="77">
        <v>8</v>
      </c>
      <c r="J50" s="87">
        <v>16</v>
      </c>
      <c r="K50" s="88" t="s">
        <v>70</v>
      </c>
      <c r="L50" s="89" t="s">
        <v>61</v>
      </c>
      <c r="M50" s="80"/>
      <c r="N50" s="78">
        <v>136</v>
      </c>
      <c r="O50" s="90"/>
      <c r="P50" s="79">
        <v>6</v>
      </c>
      <c r="Q50" s="78"/>
      <c r="R50" s="78"/>
      <c r="S50" s="80">
        <v>313.185</v>
      </c>
      <c r="T50" s="91">
        <v>41825</v>
      </c>
      <c r="U50" s="92">
        <v>14.7</v>
      </c>
      <c r="V50" s="93">
        <v>0.16700000000000001</v>
      </c>
      <c r="W50" s="94">
        <v>8</v>
      </c>
      <c r="X50" s="95">
        <f t="shared" si="0"/>
        <v>48.071594669117651</v>
      </c>
      <c r="Y50" s="96" t="s">
        <v>202</v>
      </c>
      <c r="Z50" s="97"/>
      <c r="AA50" s="78" t="s">
        <v>49</v>
      </c>
      <c r="AB50" s="77">
        <v>1</v>
      </c>
      <c r="AC50" s="78" t="s">
        <v>144</v>
      </c>
      <c r="AD50" s="77"/>
      <c r="AE50" s="78" t="s">
        <v>176</v>
      </c>
      <c r="AF50" s="79" t="s">
        <v>51</v>
      </c>
      <c r="AG50" s="79" t="s">
        <v>51</v>
      </c>
      <c r="AH50" s="77" t="s">
        <v>68</v>
      </c>
      <c r="AI50" s="77" t="s">
        <v>68</v>
      </c>
      <c r="AJ50" s="77" t="s">
        <v>50</v>
      </c>
      <c r="AK50" s="80">
        <v>16</v>
      </c>
      <c r="AL50" s="81"/>
      <c r="AM50" s="78">
        <v>4</v>
      </c>
      <c r="AN50" s="78"/>
      <c r="AO50" s="78">
        <v>1996</v>
      </c>
      <c r="AP50" s="98">
        <v>1998</v>
      </c>
      <c r="AQ50" s="129"/>
      <c r="AR50" s="78" t="s">
        <v>249</v>
      </c>
      <c r="AS50" s="98" t="s">
        <v>250</v>
      </c>
    </row>
    <row r="51" spans="1:45" ht="14.25" customHeight="1" x14ac:dyDescent="0.25">
      <c r="A51" t="s">
        <v>107</v>
      </c>
      <c r="B51">
        <v>1</v>
      </c>
      <c r="C51" t="s">
        <v>56</v>
      </c>
      <c r="D51" s="141" t="s">
        <v>254</v>
      </c>
      <c r="E51" s="128" t="s">
        <v>255</v>
      </c>
      <c r="F51" s="77" t="s">
        <v>256</v>
      </c>
      <c r="G51" s="78" t="s">
        <v>257</v>
      </c>
      <c r="H51" s="77" t="s">
        <v>258</v>
      </c>
      <c r="I51" s="77">
        <v>8</v>
      </c>
      <c r="J51" s="87">
        <v>12</v>
      </c>
      <c r="K51" s="88" t="s">
        <v>259</v>
      </c>
      <c r="L51" s="89" t="s">
        <v>257</v>
      </c>
      <c r="M51" s="80"/>
      <c r="N51" s="78">
        <v>416</v>
      </c>
      <c r="O51" s="90"/>
      <c r="P51" s="79">
        <v>4</v>
      </c>
      <c r="Q51" s="78"/>
      <c r="R51" s="78"/>
      <c r="S51" s="80">
        <v>50</v>
      </c>
      <c r="T51" s="91"/>
      <c r="U51" s="92"/>
      <c r="V51" s="93">
        <v>0.33</v>
      </c>
      <c r="W51" s="94">
        <v>2</v>
      </c>
      <c r="X51" s="95">
        <f t="shared" si="0"/>
        <v>19.83173076923077</v>
      </c>
      <c r="Y51" s="96" t="s">
        <v>125</v>
      </c>
      <c r="Z51" s="97"/>
      <c r="AA51" s="78" t="s">
        <v>256</v>
      </c>
      <c r="AB51" s="77"/>
      <c r="AC51" s="78"/>
      <c r="AD51" s="77" t="s">
        <v>50</v>
      </c>
      <c r="AE51" s="78" t="s">
        <v>67</v>
      </c>
      <c r="AF51" s="79" t="s">
        <v>51</v>
      </c>
      <c r="AG51" s="79" t="s">
        <v>50</v>
      </c>
      <c r="AH51" s="77">
        <v>256</v>
      </c>
      <c r="AI51" s="77" t="s">
        <v>204</v>
      </c>
      <c r="AJ51" s="77" t="s">
        <v>50</v>
      </c>
      <c r="AK51" s="80"/>
      <c r="AL51" s="81"/>
      <c r="AM51" s="78"/>
      <c r="AN51" s="78"/>
      <c r="AO51" s="78">
        <v>2004</v>
      </c>
      <c r="AP51" s="98">
        <v>2017</v>
      </c>
      <c r="AQ51" s="88" t="s">
        <v>260</v>
      </c>
      <c r="AR51" s="78" t="s">
        <v>261</v>
      </c>
      <c r="AS51" s="98" t="s">
        <v>262</v>
      </c>
    </row>
    <row r="52" spans="1:45" ht="14.25" customHeight="1" x14ac:dyDescent="0.25">
      <c r="A52" t="s">
        <v>263</v>
      </c>
      <c r="B52">
        <v>1</v>
      </c>
      <c r="C52" t="s">
        <v>56</v>
      </c>
      <c r="D52" s="141" t="s">
        <v>264</v>
      </c>
      <c r="E52" s="128" t="s">
        <v>265</v>
      </c>
      <c r="F52" s="77" t="s">
        <v>256</v>
      </c>
      <c r="G52" s="78" t="s">
        <v>257</v>
      </c>
      <c r="H52" s="77" t="s">
        <v>106</v>
      </c>
      <c r="I52" s="77">
        <v>32</v>
      </c>
      <c r="J52" s="87">
        <v>32</v>
      </c>
      <c r="K52" s="88" t="s">
        <v>259</v>
      </c>
      <c r="L52" s="89" t="s">
        <v>257</v>
      </c>
      <c r="M52" s="80"/>
      <c r="N52" s="78">
        <v>2426</v>
      </c>
      <c r="O52" s="90"/>
      <c r="P52" s="79">
        <v>4</v>
      </c>
      <c r="Q52" s="78"/>
      <c r="R52" s="78">
        <v>4</v>
      </c>
      <c r="S52" s="80">
        <v>50</v>
      </c>
      <c r="T52" s="91"/>
      <c r="U52" s="92"/>
      <c r="V52" s="93">
        <v>1</v>
      </c>
      <c r="W52" s="94">
        <v>1</v>
      </c>
      <c r="X52" s="95">
        <f t="shared" si="0"/>
        <v>20.610057708161584</v>
      </c>
      <c r="Y52" s="96" t="s">
        <v>125</v>
      </c>
      <c r="Z52" s="97"/>
      <c r="AA52" s="78" t="s">
        <v>256</v>
      </c>
      <c r="AB52" s="77"/>
      <c r="AC52" s="78"/>
      <c r="AD52" s="77" t="s">
        <v>50</v>
      </c>
      <c r="AE52" s="78" t="s">
        <v>67</v>
      </c>
      <c r="AF52" s="79" t="s">
        <v>51</v>
      </c>
      <c r="AG52" s="79" t="s">
        <v>51</v>
      </c>
      <c r="AH52" s="77" t="s">
        <v>117</v>
      </c>
      <c r="AI52" s="77" t="s">
        <v>117</v>
      </c>
      <c r="AJ52" s="77" t="s">
        <v>50</v>
      </c>
      <c r="AK52" s="80"/>
      <c r="AL52" s="81"/>
      <c r="AM52" s="78"/>
      <c r="AN52" s="78"/>
      <c r="AO52" s="78">
        <v>2004</v>
      </c>
      <c r="AP52" s="98">
        <v>2017</v>
      </c>
      <c r="AQ52" s="88" t="s">
        <v>266</v>
      </c>
      <c r="AR52" s="78" t="s">
        <v>261</v>
      </c>
      <c r="AS52" s="98" t="s">
        <v>267</v>
      </c>
    </row>
    <row r="53" spans="1:45" ht="14.25" customHeight="1" x14ac:dyDescent="0.25">
      <c r="A53" t="s">
        <v>107</v>
      </c>
      <c r="B53">
        <v>1</v>
      </c>
      <c r="C53" t="s">
        <v>56</v>
      </c>
      <c r="D53" s="141" t="s">
        <v>268</v>
      </c>
      <c r="E53" s="128" t="s">
        <v>269</v>
      </c>
      <c r="F53" s="77" t="s">
        <v>256</v>
      </c>
      <c r="G53" s="78" t="s">
        <v>257</v>
      </c>
      <c r="H53" s="77">
        <v>8051</v>
      </c>
      <c r="I53" s="77">
        <v>8</v>
      </c>
      <c r="J53" s="87">
        <v>8</v>
      </c>
      <c r="K53" s="88" t="s">
        <v>259</v>
      </c>
      <c r="L53" s="89" t="s">
        <v>257</v>
      </c>
      <c r="M53" s="80"/>
      <c r="N53" s="78">
        <v>1890</v>
      </c>
      <c r="O53" s="90"/>
      <c r="P53" s="79">
        <v>4</v>
      </c>
      <c r="Q53" s="78"/>
      <c r="R53" s="78">
        <v>1</v>
      </c>
      <c r="S53" s="80">
        <v>50</v>
      </c>
      <c r="T53" s="91"/>
      <c r="U53" s="92"/>
      <c r="V53" s="93">
        <v>0.33</v>
      </c>
      <c r="W53" s="94">
        <v>6</v>
      </c>
      <c r="X53" s="95">
        <f t="shared" si="0"/>
        <v>1.4550264550264551</v>
      </c>
      <c r="Y53" s="96" t="s">
        <v>125</v>
      </c>
      <c r="Z53" s="97"/>
      <c r="AA53" s="78" t="s">
        <v>256</v>
      </c>
      <c r="AB53" s="77"/>
      <c r="AC53" s="78"/>
      <c r="AD53" s="77" t="s">
        <v>50</v>
      </c>
      <c r="AE53" s="78" t="s">
        <v>67</v>
      </c>
      <c r="AF53" s="79" t="s">
        <v>51</v>
      </c>
      <c r="AG53" s="79" t="s">
        <v>51</v>
      </c>
      <c r="AH53" s="77" t="s">
        <v>68</v>
      </c>
      <c r="AI53" s="77" t="s">
        <v>68</v>
      </c>
      <c r="AJ53" s="77" t="s">
        <v>50</v>
      </c>
      <c r="AK53" s="80"/>
      <c r="AL53" s="81"/>
      <c r="AM53" s="78"/>
      <c r="AN53" s="78"/>
      <c r="AO53" s="78">
        <v>2004</v>
      </c>
      <c r="AP53" s="98">
        <v>2017</v>
      </c>
      <c r="AQ53" s="88" t="s">
        <v>270</v>
      </c>
      <c r="AR53" s="78" t="s">
        <v>261</v>
      </c>
      <c r="AS53" s="98" t="s">
        <v>262</v>
      </c>
    </row>
    <row r="54" spans="1:45" ht="14.25" customHeight="1" x14ac:dyDescent="0.25">
      <c r="A54" t="s">
        <v>107</v>
      </c>
      <c r="B54">
        <v>1</v>
      </c>
      <c r="C54" t="s">
        <v>56</v>
      </c>
      <c r="D54" s="141" t="s">
        <v>271</v>
      </c>
      <c r="E54" s="128" t="s">
        <v>272</v>
      </c>
      <c r="F54" s="77" t="s">
        <v>256</v>
      </c>
      <c r="G54" s="78" t="s">
        <v>257</v>
      </c>
      <c r="H54" s="77" t="s">
        <v>273</v>
      </c>
      <c r="I54" s="77">
        <v>8</v>
      </c>
      <c r="J54" s="87">
        <v>8</v>
      </c>
      <c r="K54" s="88" t="s">
        <v>259</v>
      </c>
      <c r="L54" s="89" t="s">
        <v>257</v>
      </c>
      <c r="M54" s="80"/>
      <c r="N54" s="78">
        <v>2558</v>
      </c>
      <c r="O54" s="90"/>
      <c r="P54" s="79">
        <v>4</v>
      </c>
      <c r="Q54" s="78"/>
      <c r="R54" s="78"/>
      <c r="S54" s="80">
        <v>50</v>
      </c>
      <c r="T54" s="91"/>
      <c r="U54" s="92"/>
      <c r="V54" s="93">
        <v>0.33</v>
      </c>
      <c r="W54" s="94">
        <v>3</v>
      </c>
      <c r="X54" s="95">
        <f t="shared" si="0"/>
        <v>2.1501172791243159</v>
      </c>
      <c r="Y54" s="96" t="s">
        <v>125</v>
      </c>
      <c r="Z54" s="97"/>
      <c r="AA54" s="78" t="s">
        <v>256</v>
      </c>
      <c r="AB54" s="77"/>
      <c r="AC54" s="78"/>
      <c r="AD54" s="77" t="s">
        <v>50</v>
      </c>
      <c r="AE54" s="78" t="s">
        <v>67</v>
      </c>
      <c r="AF54" s="79" t="s">
        <v>51</v>
      </c>
      <c r="AG54" s="79" t="s">
        <v>51</v>
      </c>
      <c r="AH54" s="77" t="s">
        <v>68</v>
      </c>
      <c r="AI54" s="77" t="s">
        <v>68</v>
      </c>
      <c r="AJ54" s="77" t="s">
        <v>50</v>
      </c>
      <c r="AK54" s="80"/>
      <c r="AL54" s="81"/>
      <c r="AM54" s="78"/>
      <c r="AN54" s="78"/>
      <c r="AO54" s="78">
        <v>2004</v>
      </c>
      <c r="AP54" s="98">
        <v>2017</v>
      </c>
      <c r="AQ54" s="88" t="s">
        <v>274</v>
      </c>
      <c r="AR54" s="78" t="s">
        <v>261</v>
      </c>
      <c r="AS54" s="98" t="s">
        <v>262</v>
      </c>
    </row>
    <row r="55" spans="1:45" ht="15" customHeight="1" x14ac:dyDescent="0.25">
      <c r="A55" t="s">
        <v>263</v>
      </c>
      <c r="B55">
        <v>1</v>
      </c>
      <c r="C55" t="s">
        <v>56</v>
      </c>
      <c r="D55" s="85" t="s">
        <v>275</v>
      </c>
      <c r="E55" s="128" t="s">
        <v>276</v>
      </c>
      <c r="F55" s="77" t="s">
        <v>135</v>
      </c>
      <c r="G55" s="78" t="s">
        <v>277</v>
      </c>
      <c r="H55" s="77" t="s">
        <v>278</v>
      </c>
      <c r="I55" s="77">
        <v>32</v>
      </c>
      <c r="J55" s="87">
        <v>32</v>
      </c>
      <c r="K55" s="88" t="s">
        <v>70</v>
      </c>
      <c r="L55" s="89" t="s">
        <v>61</v>
      </c>
      <c r="M55" s="80"/>
      <c r="N55" s="78">
        <v>2505</v>
      </c>
      <c r="O55" s="90"/>
      <c r="P55" s="79">
        <v>6</v>
      </c>
      <c r="Q55" s="78"/>
      <c r="R55" s="78">
        <v>5</v>
      </c>
      <c r="S55" s="80">
        <v>192.30799999999999</v>
      </c>
      <c r="T55" s="91">
        <v>41818</v>
      </c>
      <c r="U55" s="92">
        <v>14.7</v>
      </c>
      <c r="V55" s="93">
        <v>1</v>
      </c>
      <c r="W55" s="94">
        <v>1</v>
      </c>
      <c r="X55" s="95">
        <f t="shared" si="0"/>
        <v>76.769660678642708</v>
      </c>
      <c r="Y55" s="96" t="s">
        <v>64</v>
      </c>
      <c r="Z55" s="97"/>
      <c r="AA55" s="78" t="s">
        <v>65</v>
      </c>
      <c r="AB55" s="77">
        <v>16</v>
      </c>
      <c r="AC55" s="78" t="s">
        <v>275</v>
      </c>
      <c r="AD55" s="77" t="s">
        <v>50</v>
      </c>
      <c r="AE55" s="78" t="s">
        <v>67</v>
      </c>
      <c r="AF55" s="79" t="s">
        <v>51</v>
      </c>
      <c r="AG55" s="79" t="s">
        <v>50</v>
      </c>
      <c r="AH55" s="77" t="s">
        <v>117</v>
      </c>
      <c r="AI55" s="77" t="s">
        <v>117</v>
      </c>
      <c r="AJ55" s="77" t="s">
        <v>50</v>
      </c>
      <c r="AK55" s="80"/>
      <c r="AL55" s="81"/>
      <c r="AM55" s="78"/>
      <c r="AN55" s="78"/>
      <c r="AO55" s="78">
        <v>2012</v>
      </c>
      <c r="AP55" s="98">
        <v>2015</v>
      </c>
      <c r="AQ55" s="99" t="s">
        <v>279</v>
      </c>
      <c r="AR55" s="78" t="s">
        <v>280</v>
      </c>
      <c r="AS55" s="98" t="s">
        <v>281</v>
      </c>
    </row>
    <row r="56" spans="1:45" ht="15" customHeight="1" x14ac:dyDescent="0.25">
      <c r="A56" t="s">
        <v>263</v>
      </c>
      <c r="B56">
        <v>1</v>
      </c>
      <c r="C56" t="s">
        <v>56</v>
      </c>
      <c r="D56" s="85" t="s">
        <v>282</v>
      </c>
      <c r="E56" s="128" t="s">
        <v>276</v>
      </c>
      <c r="F56" s="77" t="s">
        <v>135</v>
      </c>
      <c r="G56" s="78" t="s">
        <v>277</v>
      </c>
      <c r="H56" s="77" t="s">
        <v>278</v>
      </c>
      <c r="I56" s="77">
        <v>32</v>
      </c>
      <c r="J56" s="87">
        <v>32</v>
      </c>
      <c r="K56" s="88" t="s">
        <v>70</v>
      </c>
      <c r="L56" s="89" t="s">
        <v>61</v>
      </c>
      <c r="M56" s="80"/>
      <c r="N56" s="78">
        <v>1928</v>
      </c>
      <c r="O56" s="90"/>
      <c r="P56" s="79">
        <v>6</v>
      </c>
      <c r="Q56" s="78"/>
      <c r="R56" s="78"/>
      <c r="S56" s="80">
        <v>236.351</v>
      </c>
      <c r="T56" s="91">
        <v>41770</v>
      </c>
      <c r="U56" s="92">
        <v>14.7</v>
      </c>
      <c r="V56" s="93">
        <v>1</v>
      </c>
      <c r="W56" s="94">
        <v>2</v>
      </c>
      <c r="X56" s="95">
        <f t="shared" si="0"/>
        <v>61.294346473029044</v>
      </c>
      <c r="Y56" s="96" t="s">
        <v>64</v>
      </c>
      <c r="Z56" s="97"/>
      <c r="AA56" s="78" t="s">
        <v>65</v>
      </c>
      <c r="AB56" s="77">
        <v>7</v>
      </c>
      <c r="AC56" s="78" t="s">
        <v>275</v>
      </c>
      <c r="AD56" s="77" t="s">
        <v>50</v>
      </c>
      <c r="AE56" s="78" t="s">
        <v>67</v>
      </c>
      <c r="AF56" s="79" t="s">
        <v>51</v>
      </c>
      <c r="AG56" s="79" t="s">
        <v>50</v>
      </c>
      <c r="AH56" s="77" t="s">
        <v>117</v>
      </c>
      <c r="AI56" s="77" t="s">
        <v>117</v>
      </c>
      <c r="AJ56" s="77" t="s">
        <v>50</v>
      </c>
      <c r="AK56" s="80"/>
      <c r="AL56" s="81"/>
      <c r="AM56" s="78"/>
      <c r="AN56" s="78"/>
      <c r="AO56" s="78">
        <v>2012</v>
      </c>
      <c r="AP56" s="98">
        <v>2014</v>
      </c>
      <c r="AQ56" s="99" t="s">
        <v>279</v>
      </c>
      <c r="AR56" s="78" t="s">
        <v>283</v>
      </c>
      <c r="AS56" s="98" t="s">
        <v>281</v>
      </c>
    </row>
    <row r="57" spans="1:45" ht="14.25" customHeight="1" x14ac:dyDescent="0.25">
      <c r="A57" t="s">
        <v>263</v>
      </c>
      <c r="B57">
        <v>1</v>
      </c>
      <c r="C57" t="s">
        <v>56</v>
      </c>
      <c r="D57" s="85" t="s">
        <v>284</v>
      </c>
      <c r="E57" s="128" t="s">
        <v>285</v>
      </c>
      <c r="F57" s="77" t="s">
        <v>58</v>
      </c>
      <c r="G57" s="142" t="s">
        <v>286</v>
      </c>
      <c r="H57" s="77" t="s">
        <v>106</v>
      </c>
      <c r="I57" s="77">
        <v>16</v>
      </c>
      <c r="J57" s="87">
        <v>16</v>
      </c>
      <c r="K57" s="88" t="s">
        <v>70</v>
      </c>
      <c r="L57" s="89" t="s">
        <v>61</v>
      </c>
      <c r="M57" s="80"/>
      <c r="N57" s="78">
        <v>377</v>
      </c>
      <c r="O57" s="90"/>
      <c r="P57" s="79">
        <v>6</v>
      </c>
      <c r="Q57" s="78"/>
      <c r="R57" s="78"/>
      <c r="S57" s="80">
        <v>194.40100000000001</v>
      </c>
      <c r="T57" s="91">
        <v>41788</v>
      </c>
      <c r="U57" s="92">
        <v>14.7</v>
      </c>
      <c r="V57" s="93">
        <v>0.67</v>
      </c>
      <c r="W57" s="94">
        <v>1</v>
      </c>
      <c r="X57" s="95">
        <f t="shared" si="0"/>
        <v>345.48718832891251</v>
      </c>
      <c r="Y57" s="96" t="s">
        <v>64</v>
      </c>
      <c r="Z57" s="97"/>
      <c r="AA57" s="78" t="s">
        <v>49</v>
      </c>
      <c r="AB57" s="77">
        <v>7</v>
      </c>
      <c r="AC57" s="78" t="s">
        <v>85</v>
      </c>
      <c r="AD57" s="77" t="s">
        <v>287</v>
      </c>
      <c r="AE57" s="78"/>
      <c r="AF57" s="79" t="s">
        <v>51</v>
      </c>
      <c r="AG57" s="79" t="s">
        <v>51</v>
      </c>
      <c r="AH57" s="77" t="s">
        <v>68</v>
      </c>
      <c r="AI57" s="77" t="s">
        <v>68</v>
      </c>
      <c r="AJ57" s="77" t="s">
        <v>50</v>
      </c>
      <c r="AK57" s="80"/>
      <c r="AL57" s="81"/>
      <c r="AM57" s="78">
        <v>16</v>
      </c>
      <c r="AN57" s="78"/>
      <c r="AO57" s="78">
        <v>2009</v>
      </c>
      <c r="AP57" s="98">
        <v>2010</v>
      </c>
      <c r="AQ57" s="129"/>
      <c r="AR57" s="78" t="s">
        <v>288</v>
      </c>
      <c r="AS57" s="98" t="s">
        <v>289</v>
      </c>
    </row>
    <row r="58" spans="1:45" ht="14.25" customHeight="1" x14ac:dyDescent="0.25">
      <c r="C58" t="s">
        <v>56</v>
      </c>
      <c r="D58" s="85" t="s">
        <v>290</v>
      </c>
      <c r="E58" s="128" t="s">
        <v>291</v>
      </c>
      <c r="F58" s="77" t="s">
        <v>90</v>
      </c>
      <c r="G58" s="143" t="s">
        <v>292</v>
      </c>
      <c r="H58" s="77">
        <v>8080</v>
      </c>
      <c r="I58" s="77">
        <v>8</v>
      </c>
      <c r="J58" s="87">
        <v>8</v>
      </c>
      <c r="K58" s="88" t="s">
        <v>70</v>
      </c>
      <c r="L58" s="89" t="s">
        <v>61</v>
      </c>
      <c r="M58" s="80" t="s">
        <v>293</v>
      </c>
      <c r="N58" s="78"/>
      <c r="O58" s="90"/>
      <c r="P58" s="79">
        <v>6</v>
      </c>
      <c r="Q58" s="78"/>
      <c r="R58" s="78"/>
      <c r="S58" s="80"/>
      <c r="T58" s="91">
        <v>43162</v>
      </c>
      <c r="U58" s="92">
        <v>14.7</v>
      </c>
      <c r="V58" s="93">
        <v>0.33</v>
      </c>
      <c r="W58" s="94">
        <v>9</v>
      </c>
      <c r="X58" s="95" t="str">
        <f t="shared" si="0"/>
        <v/>
      </c>
      <c r="Y58" s="96" t="s">
        <v>107</v>
      </c>
      <c r="Z58" s="97"/>
      <c r="AA58" s="78" t="s">
        <v>49</v>
      </c>
      <c r="AB58" s="77">
        <v>31</v>
      </c>
      <c r="AC58" s="78" t="s">
        <v>144</v>
      </c>
      <c r="AD58" s="77" t="s">
        <v>50</v>
      </c>
      <c r="AE58" s="78" t="s">
        <v>67</v>
      </c>
      <c r="AF58" s="79" t="s">
        <v>51</v>
      </c>
      <c r="AG58" s="79" t="s">
        <v>51</v>
      </c>
      <c r="AH58" s="77" t="s">
        <v>68</v>
      </c>
      <c r="AI58" s="77" t="s">
        <v>68</v>
      </c>
      <c r="AJ58" s="77" t="s">
        <v>50</v>
      </c>
      <c r="AK58" s="80"/>
      <c r="AL58" s="81"/>
      <c r="AM58" s="78"/>
      <c r="AN58" s="78"/>
      <c r="AO58" s="78">
        <v>2917</v>
      </c>
      <c r="AP58" s="98">
        <v>2018</v>
      </c>
      <c r="AQ58" s="99" t="s">
        <v>294</v>
      </c>
      <c r="AR58" s="78" t="s">
        <v>295</v>
      </c>
      <c r="AS58" s="98" t="s">
        <v>296</v>
      </c>
    </row>
    <row r="59" spans="1:45" ht="14.25" customHeight="1" x14ac:dyDescent="0.25">
      <c r="C59" t="s">
        <v>56</v>
      </c>
      <c r="D59" s="85" t="s">
        <v>290</v>
      </c>
      <c r="E59" s="128" t="s">
        <v>291</v>
      </c>
      <c r="F59" s="77" t="s">
        <v>90</v>
      </c>
      <c r="G59" s="106" t="s">
        <v>292</v>
      </c>
      <c r="H59" s="77">
        <v>8080</v>
      </c>
      <c r="I59" s="77">
        <v>8</v>
      </c>
      <c r="J59" s="87">
        <v>8</v>
      </c>
      <c r="K59" s="88" t="s">
        <v>70</v>
      </c>
      <c r="L59" s="89" t="s">
        <v>61</v>
      </c>
      <c r="M59" s="80" t="s">
        <v>293</v>
      </c>
      <c r="N59" s="78"/>
      <c r="O59" s="90"/>
      <c r="P59" s="79">
        <v>6</v>
      </c>
      <c r="Q59" s="78"/>
      <c r="R59" s="78"/>
      <c r="S59" s="80"/>
      <c r="T59" s="91">
        <v>43162</v>
      </c>
      <c r="U59" s="92">
        <v>14.7</v>
      </c>
      <c r="V59" s="93">
        <v>0.33</v>
      </c>
      <c r="W59" s="94">
        <v>9</v>
      </c>
      <c r="X59" s="95" t="str">
        <f t="shared" si="0"/>
        <v/>
      </c>
      <c r="Y59" s="96" t="s">
        <v>107</v>
      </c>
      <c r="Z59" s="97" t="s">
        <v>50</v>
      </c>
      <c r="AA59" s="78" t="s">
        <v>49</v>
      </c>
      <c r="AB59" s="77">
        <v>31</v>
      </c>
      <c r="AC59" s="78" t="s">
        <v>297</v>
      </c>
      <c r="AD59" s="77" t="s">
        <v>50</v>
      </c>
      <c r="AE59" s="78" t="s">
        <v>67</v>
      </c>
      <c r="AF59" s="79" t="s">
        <v>51</v>
      </c>
      <c r="AG59" s="79" t="s">
        <v>51</v>
      </c>
      <c r="AH59" s="77" t="s">
        <v>68</v>
      </c>
      <c r="AI59" s="77" t="s">
        <v>68</v>
      </c>
      <c r="AJ59" s="77" t="s">
        <v>50</v>
      </c>
      <c r="AK59" s="80"/>
      <c r="AL59" s="81"/>
      <c r="AM59" s="78"/>
      <c r="AN59" s="78"/>
      <c r="AO59" s="78">
        <v>2917</v>
      </c>
      <c r="AP59" s="98">
        <v>2018</v>
      </c>
      <c r="AQ59" s="99" t="s">
        <v>294</v>
      </c>
      <c r="AR59" s="78" t="s">
        <v>295</v>
      </c>
      <c r="AS59" s="98" t="s">
        <v>296</v>
      </c>
    </row>
    <row r="60" spans="1:45" ht="14.25" customHeight="1" x14ac:dyDescent="0.25">
      <c r="A60" t="s">
        <v>120</v>
      </c>
      <c r="B60">
        <v>1</v>
      </c>
      <c r="C60" t="s">
        <v>56</v>
      </c>
      <c r="D60" s="85" t="s">
        <v>298</v>
      </c>
      <c r="E60" s="128" t="s">
        <v>299</v>
      </c>
      <c r="F60" s="77" t="s">
        <v>135</v>
      </c>
      <c r="G60" s="78" t="s">
        <v>300</v>
      </c>
      <c r="H60" s="77" t="s">
        <v>301</v>
      </c>
      <c r="I60" s="77">
        <v>32</v>
      </c>
      <c r="J60" s="87">
        <v>32</v>
      </c>
      <c r="K60" s="107" t="s">
        <v>60</v>
      </c>
      <c r="L60" s="89" t="s">
        <v>61</v>
      </c>
      <c r="M60" s="80" t="s">
        <v>62</v>
      </c>
      <c r="N60" s="78">
        <v>3105</v>
      </c>
      <c r="O60" s="90">
        <v>1857</v>
      </c>
      <c r="P60" s="79">
        <v>6</v>
      </c>
      <c r="Q60" s="78"/>
      <c r="R60" s="78">
        <v>10</v>
      </c>
      <c r="S60" s="80">
        <v>168.35</v>
      </c>
      <c r="T60" s="91">
        <v>44490</v>
      </c>
      <c r="U60" s="92" t="s">
        <v>63</v>
      </c>
      <c r="V60" s="93">
        <v>0.75</v>
      </c>
      <c r="W60" s="94">
        <v>1</v>
      </c>
      <c r="X60" s="95">
        <f t="shared" si="0"/>
        <v>40.664251207729471</v>
      </c>
      <c r="Y60" s="96" t="s">
        <v>64</v>
      </c>
      <c r="Z60" s="97"/>
      <c r="AA60" s="78" t="s">
        <v>65</v>
      </c>
      <c r="AB60" s="77">
        <v>25</v>
      </c>
      <c r="AC60" s="78" t="s">
        <v>302</v>
      </c>
      <c r="AD60" s="77" t="s">
        <v>50</v>
      </c>
      <c r="AE60" s="78" t="s">
        <v>67</v>
      </c>
      <c r="AF60" s="79" t="s">
        <v>51</v>
      </c>
      <c r="AG60" s="79"/>
      <c r="AH60" s="77" t="s">
        <v>117</v>
      </c>
      <c r="AI60" s="77" t="s">
        <v>117</v>
      </c>
      <c r="AJ60" s="77" t="s">
        <v>50</v>
      </c>
      <c r="AK60" s="80">
        <v>80</v>
      </c>
      <c r="AL60" s="81"/>
      <c r="AM60" s="78">
        <v>16</v>
      </c>
      <c r="AN60" s="78">
        <v>3</v>
      </c>
      <c r="AO60" s="78">
        <v>2010</v>
      </c>
      <c r="AP60" s="98">
        <v>2017</v>
      </c>
      <c r="AQ60" s="99" t="s">
        <v>303</v>
      </c>
      <c r="AR60" s="78" t="s">
        <v>304</v>
      </c>
      <c r="AS60" s="98"/>
    </row>
    <row r="61" spans="1:45" ht="14.25" customHeight="1" x14ac:dyDescent="0.25">
      <c r="A61" t="s">
        <v>120</v>
      </c>
      <c r="B61">
        <v>1</v>
      </c>
      <c r="C61" t="s">
        <v>56</v>
      </c>
      <c r="D61" s="85" t="s">
        <v>298</v>
      </c>
      <c r="E61" s="128" t="s">
        <v>299</v>
      </c>
      <c r="F61" s="77" t="s">
        <v>135</v>
      </c>
      <c r="G61" s="78" t="s">
        <v>300</v>
      </c>
      <c r="H61" s="77" t="s">
        <v>301</v>
      </c>
      <c r="I61" s="77">
        <v>32</v>
      </c>
      <c r="J61" s="87">
        <v>32</v>
      </c>
      <c r="K61" s="107" t="s">
        <v>60</v>
      </c>
      <c r="L61" s="89" t="s">
        <v>61</v>
      </c>
      <c r="M61" s="80" t="s">
        <v>62</v>
      </c>
      <c r="N61" s="78">
        <v>5066</v>
      </c>
      <c r="O61" s="90">
        <v>2382</v>
      </c>
      <c r="P61" s="79">
        <v>6</v>
      </c>
      <c r="Q61" s="78"/>
      <c r="R61" s="78">
        <v>20</v>
      </c>
      <c r="S61" s="80">
        <v>175.43899999999999</v>
      </c>
      <c r="T61" s="91">
        <v>44490</v>
      </c>
      <c r="U61" s="92" t="s">
        <v>63</v>
      </c>
      <c r="V61" s="93">
        <v>1.05</v>
      </c>
      <c r="W61" s="94">
        <v>1</v>
      </c>
      <c r="X61" s="95">
        <f t="shared" si="0"/>
        <v>36.362208843268853</v>
      </c>
      <c r="Y61" s="96" t="s">
        <v>64</v>
      </c>
      <c r="Z61" s="97"/>
      <c r="AA61" s="78" t="s">
        <v>65</v>
      </c>
      <c r="AB61" s="77">
        <v>25</v>
      </c>
      <c r="AC61" s="78" t="s">
        <v>305</v>
      </c>
      <c r="AD61" s="77" t="s">
        <v>50</v>
      </c>
      <c r="AE61" s="78" t="s">
        <v>67</v>
      </c>
      <c r="AF61" s="79" t="s">
        <v>51</v>
      </c>
      <c r="AG61" s="79"/>
      <c r="AH61" s="77" t="s">
        <v>117</v>
      </c>
      <c r="AI61" s="77" t="s">
        <v>117</v>
      </c>
      <c r="AJ61" s="77" t="s">
        <v>50</v>
      </c>
      <c r="AK61" s="80">
        <v>80</v>
      </c>
      <c r="AL61" s="81"/>
      <c r="AM61" s="78">
        <v>16</v>
      </c>
      <c r="AN61" s="78">
        <v>5</v>
      </c>
      <c r="AO61" s="78">
        <v>2010</v>
      </c>
      <c r="AP61" s="98">
        <v>2017</v>
      </c>
      <c r="AQ61" s="99" t="s">
        <v>303</v>
      </c>
      <c r="AR61" s="78" t="s">
        <v>306</v>
      </c>
      <c r="AS61" s="98"/>
    </row>
    <row r="62" spans="1:45" ht="14.25" customHeight="1" x14ac:dyDescent="0.25">
      <c r="A62" t="s">
        <v>120</v>
      </c>
      <c r="C62" t="s">
        <v>56</v>
      </c>
      <c r="D62" s="85" t="s">
        <v>298</v>
      </c>
      <c r="E62" s="128" t="s">
        <v>299</v>
      </c>
      <c r="F62" s="77" t="s">
        <v>135</v>
      </c>
      <c r="G62" s="78" t="s">
        <v>300</v>
      </c>
      <c r="H62" s="77" t="s">
        <v>301</v>
      </c>
      <c r="I62" s="77">
        <v>32</v>
      </c>
      <c r="J62" s="87">
        <v>32</v>
      </c>
      <c r="K62" s="88" t="s">
        <v>70</v>
      </c>
      <c r="L62" s="89" t="s">
        <v>61</v>
      </c>
      <c r="M62" s="80"/>
      <c r="N62" s="78">
        <v>6103</v>
      </c>
      <c r="O62" s="90"/>
      <c r="P62" s="79">
        <v>6</v>
      </c>
      <c r="Q62" s="78"/>
      <c r="R62" s="78">
        <v>18</v>
      </c>
      <c r="S62" s="80">
        <v>126.58199999999999</v>
      </c>
      <c r="T62" s="91">
        <v>43405</v>
      </c>
      <c r="U62" s="92" t="s">
        <v>307</v>
      </c>
      <c r="V62" s="93">
        <v>1.05</v>
      </c>
      <c r="W62" s="94">
        <v>1</v>
      </c>
      <c r="X62" s="95">
        <f t="shared" si="0"/>
        <v>21.777994428969361</v>
      </c>
      <c r="Y62" s="96" t="s">
        <v>64</v>
      </c>
      <c r="Z62" s="97"/>
      <c r="AA62" s="78" t="s">
        <v>65</v>
      </c>
      <c r="AB62" s="77">
        <v>25</v>
      </c>
      <c r="AC62" s="78" t="s">
        <v>305</v>
      </c>
      <c r="AD62" s="77" t="s">
        <v>50</v>
      </c>
      <c r="AE62" s="78" t="s">
        <v>67</v>
      </c>
      <c r="AF62" s="79" t="s">
        <v>51</v>
      </c>
      <c r="AG62" s="79"/>
      <c r="AH62" s="77" t="s">
        <v>117</v>
      </c>
      <c r="AI62" s="77" t="s">
        <v>117</v>
      </c>
      <c r="AJ62" s="77" t="s">
        <v>50</v>
      </c>
      <c r="AK62" s="80">
        <v>80</v>
      </c>
      <c r="AL62" s="81"/>
      <c r="AM62" s="78">
        <v>16</v>
      </c>
      <c r="AN62" s="78">
        <v>3</v>
      </c>
      <c r="AO62" s="78">
        <v>2010</v>
      </c>
      <c r="AP62" s="98">
        <v>2017</v>
      </c>
      <c r="AQ62" s="99" t="s">
        <v>303</v>
      </c>
      <c r="AR62" s="78" t="s">
        <v>306</v>
      </c>
      <c r="AS62" s="98"/>
    </row>
    <row r="63" spans="1:45" ht="14.25" customHeight="1" x14ac:dyDescent="0.25">
      <c r="A63" t="s">
        <v>120</v>
      </c>
      <c r="C63" t="s">
        <v>56</v>
      </c>
      <c r="D63" s="85" t="s">
        <v>298</v>
      </c>
      <c r="E63" s="128" t="s">
        <v>299</v>
      </c>
      <c r="F63" s="77" t="s">
        <v>135</v>
      </c>
      <c r="G63" s="78" t="s">
        <v>300</v>
      </c>
      <c r="H63" s="77" t="s">
        <v>301</v>
      </c>
      <c r="I63" s="77">
        <v>32</v>
      </c>
      <c r="J63" s="87">
        <v>32</v>
      </c>
      <c r="K63" s="88" t="s">
        <v>70</v>
      </c>
      <c r="L63" s="89" t="s">
        <v>61</v>
      </c>
      <c r="M63" s="80"/>
      <c r="N63" s="78">
        <v>6409</v>
      </c>
      <c r="O63" s="90"/>
      <c r="P63" s="79">
        <v>6</v>
      </c>
      <c r="Q63" s="78"/>
      <c r="R63" s="78">
        <v>2</v>
      </c>
      <c r="S63" s="80">
        <v>82.44</v>
      </c>
      <c r="T63" s="91">
        <v>41738</v>
      </c>
      <c r="U63" s="92">
        <v>14.7</v>
      </c>
      <c r="V63" s="93">
        <v>0.75</v>
      </c>
      <c r="W63" s="94">
        <v>1</v>
      </c>
      <c r="X63" s="95">
        <f t="shared" si="0"/>
        <v>9.6473708846933999</v>
      </c>
      <c r="Y63" s="96" t="s">
        <v>64</v>
      </c>
      <c r="Z63" s="97"/>
      <c r="AA63" s="78" t="s">
        <v>65</v>
      </c>
      <c r="AB63" s="77">
        <v>25</v>
      </c>
      <c r="AC63" s="78" t="s">
        <v>302</v>
      </c>
      <c r="AD63" s="77" t="s">
        <v>50</v>
      </c>
      <c r="AE63" s="78" t="s">
        <v>67</v>
      </c>
      <c r="AF63" s="79" t="s">
        <v>51</v>
      </c>
      <c r="AG63" s="79"/>
      <c r="AH63" s="77" t="s">
        <v>117</v>
      </c>
      <c r="AI63" s="77" t="s">
        <v>117</v>
      </c>
      <c r="AJ63" s="77" t="s">
        <v>50</v>
      </c>
      <c r="AK63" s="80">
        <v>80</v>
      </c>
      <c r="AL63" s="81"/>
      <c r="AM63" s="78">
        <v>16</v>
      </c>
      <c r="AN63" s="78">
        <v>3</v>
      </c>
      <c r="AO63" s="78">
        <v>2010</v>
      </c>
      <c r="AP63" s="98">
        <v>2017</v>
      </c>
      <c r="AQ63" s="99" t="s">
        <v>303</v>
      </c>
      <c r="AR63" s="78" t="s">
        <v>304</v>
      </c>
      <c r="AS63" s="98" t="s">
        <v>308</v>
      </c>
    </row>
    <row r="64" spans="1:45" ht="14.25" customHeight="1" x14ac:dyDescent="0.25">
      <c r="D64" s="100" t="s">
        <v>309</v>
      </c>
      <c r="E64" s="101" t="s">
        <v>310</v>
      </c>
      <c r="F64" s="77" t="s">
        <v>135</v>
      </c>
      <c r="G64" s="103" t="s">
        <v>311</v>
      </c>
      <c r="H64" s="60" t="s">
        <v>312</v>
      </c>
      <c r="I64" s="102">
        <v>32</v>
      </c>
      <c r="J64" s="104">
        <v>8</v>
      </c>
      <c r="K64" s="107" t="s">
        <v>60</v>
      </c>
      <c r="L64" s="89" t="s">
        <v>61</v>
      </c>
      <c r="M64" s="80" t="s">
        <v>124</v>
      </c>
      <c r="N64" s="78">
        <v>622</v>
      </c>
      <c r="O64" s="90">
        <v>357</v>
      </c>
      <c r="P64" s="79">
        <v>6</v>
      </c>
      <c r="Q64" s="78"/>
      <c r="R64" s="78"/>
      <c r="S64" s="80">
        <v>250</v>
      </c>
      <c r="T64" s="91">
        <v>44490</v>
      </c>
      <c r="U64" s="92" t="s">
        <v>63</v>
      </c>
      <c r="V64" s="93">
        <v>1</v>
      </c>
      <c r="W64" s="94">
        <v>1</v>
      </c>
      <c r="X64" s="95">
        <f t="shared" si="0"/>
        <v>401.92926045016077</v>
      </c>
      <c r="Y64" s="96"/>
      <c r="Z64" s="97"/>
      <c r="AA64" s="78" t="s">
        <v>49</v>
      </c>
      <c r="AB64" s="77">
        <v>8</v>
      </c>
      <c r="AC64" s="78" t="s">
        <v>108</v>
      </c>
      <c r="AD64" s="77"/>
      <c r="AE64" s="78"/>
      <c r="AF64" s="79"/>
      <c r="AG64" s="79"/>
      <c r="AH64" s="77"/>
      <c r="AI64" s="77"/>
      <c r="AJ64" s="77"/>
      <c r="AK64" s="80"/>
      <c r="AL64" s="81"/>
      <c r="AM64" s="78"/>
      <c r="AN64" s="78"/>
      <c r="AO64" s="78"/>
      <c r="AP64" s="98"/>
      <c r="AQ64" s="99" t="s">
        <v>313</v>
      </c>
      <c r="AR64" s="78" t="s">
        <v>314</v>
      </c>
      <c r="AS64" s="98" t="s">
        <v>315</v>
      </c>
    </row>
    <row r="65" spans="1:45" ht="14.25" customHeight="1" x14ac:dyDescent="0.25">
      <c r="B65">
        <v>1</v>
      </c>
      <c r="C65" t="s">
        <v>56</v>
      </c>
      <c r="D65" s="85" t="s">
        <v>316</v>
      </c>
      <c r="E65" s="128" t="s">
        <v>317</v>
      </c>
      <c r="F65" s="77" t="s">
        <v>318</v>
      </c>
      <c r="G65" s="78" t="s">
        <v>319</v>
      </c>
      <c r="H65" s="77" t="s">
        <v>221</v>
      </c>
      <c r="I65" s="77">
        <v>32</v>
      </c>
      <c r="J65" s="87">
        <v>32</v>
      </c>
      <c r="K65" s="107" t="s">
        <v>60</v>
      </c>
      <c r="L65" s="89" t="s">
        <v>61</v>
      </c>
      <c r="M65" s="80" t="s">
        <v>124</v>
      </c>
      <c r="N65" s="78">
        <v>1079</v>
      </c>
      <c r="O65" s="90"/>
      <c r="P65" s="79">
        <v>6</v>
      </c>
      <c r="Q65" s="78">
        <v>3</v>
      </c>
      <c r="R65" s="78">
        <v>1</v>
      </c>
      <c r="S65" s="80">
        <v>333.33300000000003</v>
      </c>
      <c r="T65" s="91">
        <v>44494</v>
      </c>
      <c r="U65" s="92" t="s">
        <v>63</v>
      </c>
      <c r="V65" s="93">
        <v>1</v>
      </c>
      <c r="W65" s="94">
        <v>1</v>
      </c>
      <c r="X65" s="95">
        <f t="shared" si="0"/>
        <v>308.92771084337352</v>
      </c>
      <c r="Y65" s="96" t="s">
        <v>107</v>
      </c>
      <c r="Z65" s="97" t="s">
        <v>50</v>
      </c>
      <c r="AA65" s="78" t="s">
        <v>65</v>
      </c>
      <c r="AB65" s="77">
        <v>90</v>
      </c>
      <c r="AC65" s="78" t="s">
        <v>320</v>
      </c>
      <c r="AD65" s="77" t="s">
        <v>50</v>
      </c>
      <c r="AE65" s="78" t="s">
        <v>67</v>
      </c>
      <c r="AF65" s="79" t="s">
        <v>51</v>
      </c>
      <c r="AG65" s="79"/>
      <c r="AH65" s="77" t="s">
        <v>117</v>
      </c>
      <c r="AI65" s="77" t="s">
        <v>117</v>
      </c>
      <c r="AJ65" s="77" t="s">
        <v>50</v>
      </c>
      <c r="AK65" s="80"/>
      <c r="AL65" s="81"/>
      <c r="AM65" s="78"/>
      <c r="AN65" s="78"/>
      <c r="AO65" s="78">
        <v>2014</v>
      </c>
      <c r="AP65" s="98">
        <v>2019</v>
      </c>
      <c r="AQ65" s="129"/>
      <c r="AR65" s="78" t="s">
        <v>321</v>
      </c>
      <c r="AS65" s="98" t="s">
        <v>322</v>
      </c>
    </row>
    <row r="66" spans="1:45" ht="14.25" customHeight="1" x14ac:dyDescent="0.25">
      <c r="B66">
        <v>1</v>
      </c>
      <c r="C66" t="s">
        <v>56</v>
      </c>
      <c r="D66" s="85" t="s">
        <v>316</v>
      </c>
      <c r="E66" s="128" t="s">
        <v>317</v>
      </c>
      <c r="F66" s="77" t="s">
        <v>318</v>
      </c>
      <c r="G66" s="78" t="s">
        <v>319</v>
      </c>
      <c r="H66" s="77" t="s">
        <v>221</v>
      </c>
      <c r="I66" s="77">
        <v>32</v>
      </c>
      <c r="J66" s="87">
        <v>32</v>
      </c>
      <c r="K66" s="88" t="s">
        <v>70</v>
      </c>
      <c r="L66" s="89" t="s">
        <v>61</v>
      </c>
      <c r="M66" s="80"/>
      <c r="N66" s="78">
        <v>1164</v>
      </c>
      <c r="O66" s="90"/>
      <c r="P66" s="79">
        <v>6</v>
      </c>
      <c r="Q66" s="78">
        <v>3</v>
      </c>
      <c r="R66" s="78">
        <v>1</v>
      </c>
      <c r="S66" s="80">
        <v>192.30799999999999</v>
      </c>
      <c r="T66" s="91">
        <v>41818</v>
      </c>
      <c r="U66" s="92" t="s">
        <v>323</v>
      </c>
      <c r="V66" s="93">
        <v>1</v>
      </c>
      <c r="W66" s="94">
        <v>1</v>
      </c>
      <c r="X66" s="95">
        <f t="shared" si="0"/>
        <v>165.21305841924399</v>
      </c>
      <c r="Y66" s="96" t="s">
        <v>107</v>
      </c>
      <c r="Z66" s="97" t="s">
        <v>50</v>
      </c>
      <c r="AA66" s="78" t="s">
        <v>65</v>
      </c>
      <c r="AB66" s="77">
        <v>90</v>
      </c>
      <c r="AC66" s="78" t="s">
        <v>219</v>
      </c>
      <c r="AD66" s="77" t="s">
        <v>50</v>
      </c>
      <c r="AE66" s="78" t="s">
        <v>67</v>
      </c>
      <c r="AF66" s="79" t="s">
        <v>51</v>
      </c>
      <c r="AG66" s="79"/>
      <c r="AH66" s="77" t="s">
        <v>117</v>
      </c>
      <c r="AI66" s="77" t="s">
        <v>117</v>
      </c>
      <c r="AJ66" s="77" t="s">
        <v>50</v>
      </c>
      <c r="AK66" s="80"/>
      <c r="AL66" s="81"/>
      <c r="AM66" s="78"/>
      <c r="AN66" s="78"/>
      <c r="AO66" s="78">
        <v>2014</v>
      </c>
      <c r="AP66" s="98">
        <v>2017</v>
      </c>
      <c r="AQ66" s="129"/>
      <c r="AR66" s="78" t="s">
        <v>321</v>
      </c>
      <c r="AS66" s="98" t="s">
        <v>322</v>
      </c>
    </row>
    <row r="67" spans="1:45" s="84" customFormat="1" ht="14.25" customHeight="1" x14ac:dyDescent="0.25">
      <c r="D67" s="144" t="s">
        <v>324</v>
      </c>
      <c r="E67" s="145" t="s">
        <v>325</v>
      </c>
      <c r="F67" s="146" t="s">
        <v>326</v>
      </c>
      <c r="G67" s="147" t="s">
        <v>327</v>
      </c>
      <c r="H67" s="146" t="s">
        <v>106</v>
      </c>
      <c r="I67" s="146">
        <v>64</v>
      </c>
      <c r="J67" s="148">
        <v>36</v>
      </c>
      <c r="K67" s="113" t="s">
        <v>60</v>
      </c>
      <c r="L67" s="114" t="s">
        <v>61</v>
      </c>
      <c r="M67" s="115" t="s">
        <v>179</v>
      </c>
      <c r="N67" s="111"/>
      <c r="O67" s="116"/>
      <c r="P67" s="117"/>
      <c r="Q67" s="111"/>
      <c r="R67" s="111"/>
      <c r="S67" s="115"/>
      <c r="T67" s="118">
        <v>44494</v>
      </c>
      <c r="U67" s="119" t="s">
        <v>63</v>
      </c>
      <c r="V67" s="120">
        <v>2</v>
      </c>
      <c r="W67" s="121">
        <v>1</v>
      </c>
      <c r="X67" s="122" t="str">
        <f t="shared" si="0"/>
        <v/>
      </c>
      <c r="Y67" s="123" t="s">
        <v>107</v>
      </c>
      <c r="Z67" s="124"/>
      <c r="AA67" s="111" t="s">
        <v>174</v>
      </c>
      <c r="AB67" s="110">
        <v>83</v>
      </c>
      <c r="AC67" s="111" t="s">
        <v>328</v>
      </c>
      <c r="AD67" s="110" t="s">
        <v>50</v>
      </c>
      <c r="AE67" s="111"/>
      <c r="AF67" s="117" t="s">
        <v>50</v>
      </c>
      <c r="AG67" s="117"/>
      <c r="AH67" s="110"/>
      <c r="AI67" s="110"/>
      <c r="AJ67" s="110"/>
      <c r="AK67" s="115">
        <v>128</v>
      </c>
      <c r="AL67" s="125"/>
      <c r="AM67" s="111">
        <v>64</v>
      </c>
      <c r="AN67" s="111"/>
      <c r="AO67" s="111">
        <v>2021</v>
      </c>
      <c r="AP67" s="126">
        <v>2021</v>
      </c>
      <c r="AQ67" s="127" t="s">
        <v>329</v>
      </c>
      <c r="AR67" s="111" t="s">
        <v>330</v>
      </c>
      <c r="AS67" s="126" t="s">
        <v>331</v>
      </c>
    </row>
    <row r="68" spans="1:45" ht="14.25" customHeight="1" x14ac:dyDescent="0.25">
      <c r="A68" t="s">
        <v>120</v>
      </c>
      <c r="B68">
        <v>1</v>
      </c>
      <c r="C68" t="s">
        <v>56</v>
      </c>
      <c r="D68" s="85" t="s">
        <v>332</v>
      </c>
      <c r="E68" s="128" t="s">
        <v>333</v>
      </c>
      <c r="F68" s="77" t="s">
        <v>90</v>
      </c>
      <c r="G68" s="78" t="s">
        <v>334</v>
      </c>
      <c r="H68" s="77" t="s">
        <v>335</v>
      </c>
      <c r="I68" s="77">
        <v>32</v>
      </c>
      <c r="J68" s="87">
        <v>8</v>
      </c>
      <c r="K68" s="107" t="s">
        <v>164</v>
      </c>
      <c r="L68" s="89" t="s">
        <v>61</v>
      </c>
      <c r="M68" s="80"/>
      <c r="N68" s="78" t="s">
        <v>336</v>
      </c>
      <c r="O68" s="90"/>
      <c r="P68" s="79">
        <v>6</v>
      </c>
      <c r="Q68" s="78"/>
      <c r="R68" s="78"/>
      <c r="S68" s="80"/>
      <c r="T68" s="91">
        <v>44020</v>
      </c>
      <c r="U68" s="92" t="s">
        <v>166</v>
      </c>
      <c r="V68" s="93">
        <v>1</v>
      </c>
      <c r="W68" s="94">
        <v>1</v>
      </c>
      <c r="X68" s="95" t="str">
        <f t="shared" si="0"/>
        <v/>
      </c>
      <c r="Y68" s="96" t="s">
        <v>186</v>
      </c>
      <c r="Z68" s="97" t="s">
        <v>50</v>
      </c>
      <c r="AA68" s="78" t="s">
        <v>174</v>
      </c>
      <c r="AB68" s="77">
        <v>85</v>
      </c>
      <c r="AC68" s="78" t="s">
        <v>332</v>
      </c>
      <c r="AD68" s="77" t="s">
        <v>50</v>
      </c>
      <c r="AE68" s="78" t="s">
        <v>67</v>
      </c>
      <c r="AF68" s="79"/>
      <c r="AG68" s="79"/>
      <c r="AH68" s="77" t="s">
        <v>117</v>
      </c>
      <c r="AI68" s="77" t="s">
        <v>117</v>
      </c>
      <c r="AJ68" s="77" t="s">
        <v>50</v>
      </c>
      <c r="AK68" s="80"/>
      <c r="AL68" s="81"/>
      <c r="AM68" s="78"/>
      <c r="AN68" s="78"/>
      <c r="AO68" s="78">
        <v>2014</v>
      </c>
      <c r="AP68" s="98">
        <v>2014</v>
      </c>
      <c r="AQ68" s="99" t="s">
        <v>337</v>
      </c>
      <c r="AR68" s="78" t="s">
        <v>338</v>
      </c>
      <c r="AS68" s="98" t="s">
        <v>339</v>
      </c>
    </row>
    <row r="69" spans="1:45" ht="14.25" customHeight="1" x14ac:dyDescent="0.25">
      <c r="A69" t="s">
        <v>120</v>
      </c>
      <c r="B69">
        <v>1</v>
      </c>
      <c r="C69" t="s">
        <v>56</v>
      </c>
      <c r="D69" s="85" t="s">
        <v>332</v>
      </c>
      <c r="E69" s="128" t="s">
        <v>333</v>
      </c>
      <c r="F69" s="77" t="s">
        <v>90</v>
      </c>
      <c r="G69" s="78" t="s">
        <v>334</v>
      </c>
      <c r="H69" s="77" t="s">
        <v>335</v>
      </c>
      <c r="I69" s="77">
        <v>32</v>
      </c>
      <c r="J69" s="87">
        <v>8</v>
      </c>
      <c r="K69" s="88" t="s">
        <v>340</v>
      </c>
      <c r="L69" s="89" t="s">
        <v>61</v>
      </c>
      <c r="M69" s="80"/>
      <c r="N69" s="78">
        <v>36094</v>
      </c>
      <c r="O69" s="90"/>
      <c r="P69" s="79">
        <v>4</v>
      </c>
      <c r="Q69" s="78">
        <v>4</v>
      </c>
      <c r="R69" s="78">
        <v>47</v>
      </c>
      <c r="S69" s="80">
        <v>45.95</v>
      </c>
      <c r="T69" s="91">
        <v>41770</v>
      </c>
      <c r="U69" s="92" t="s">
        <v>218</v>
      </c>
      <c r="V69" s="93">
        <v>1</v>
      </c>
      <c r="W69" s="94">
        <v>1</v>
      </c>
      <c r="X69" s="95">
        <f t="shared" si="0"/>
        <v>1.2730647753089157</v>
      </c>
      <c r="Y69" s="96" t="s">
        <v>186</v>
      </c>
      <c r="Z69" s="97" t="s">
        <v>50</v>
      </c>
      <c r="AA69" s="78" t="s">
        <v>174</v>
      </c>
      <c r="AB69" s="77">
        <v>85</v>
      </c>
      <c r="AC69" s="78" t="s">
        <v>332</v>
      </c>
      <c r="AD69" s="77" t="s">
        <v>50</v>
      </c>
      <c r="AE69" s="78" t="s">
        <v>67</v>
      </c>
      <c r="AF69" s="79"/>
      <c r="AG69" s="79"/>
      <c r="AH69" s="77" t="s">
        <v>117</v>
      </c>
      <c r="AI69" s="77" t="s">
        <v>117</v>
      </c>
      <c r="AJ69" s="77" t="s">
        <v>50</v>
      </c>
      <c r="AK69" s="80"/>
      <c r="AL69" s="81"/>
      <c r="AM69" s="78"/>
      <c r="AN69" s="78"/>
      <c r="AO69" s="78">
        <v>2014</v>
      </c>
      <c r="AP69" s="98">
        <v>2014</v>
      </c>
      <c r="AQ69" s="99" t="s">
        <v>341</v>
      </c>
      <c r="AR69" s="78" t="s">
        <v>338</v>
      </c>
      <c r="AS69" s="98" t="s">
        <v>342</v>
      </c>
    </row>
    <row r="70" spans="1:45" ht="14.25" customHeight="1" x14ac:dyDescent="0.25">
      <c r="A70" t="s">
        <v>120</v>
      </c>
      <c r="B70">
        <v>1</v>
      </c>
      <c r="C70" t="s">
        <v>56</v>
      </c>
      <c r="D70" s="85" t="s">
        <v>343</v>
      </c>
      <c r="E70" s="128" t="s">
        <v>344</v>
      </c>
      <c r="F70" s="77" t="s">
        <v>90</v>
      </c>
      <c r="G70" s="78" t="s">
        <v>345</v>
      </c>
      <c r="H70" s="77" t="s">
        <v>335</v>
      </c>
      <c r="I70" s="77">
        <v>32</v>
      </c>
      <c r="J70" s="87">
        <v>8</v>
      </c>
      <c r="K70" s="107" t="s">
        <v>60</v>
      </c>
      <c r="L70" s="89" t="s">
        <v>61</v>
      </c>
      <c r="M70" s="80" t="s">
        <v>124</v>
      </c>
      <c r="N70" s="78"/>
      <c r="O70" s="90"/>
      <c r="P70" s="79">
        <v>6</v>
      </c>
      <c r="Q70" s="78"/>
      <c r="R70" s="78"/>
      <c r="S70" s="80"/>
      <c r="T70" s="91"/>
      <c r="U70" s="92"/>
      <c r="V70" s="93">
        <v>1</v>
      </c>
      <c r="W70" s="94">
        <v>1</v>
      </c>
      <c r="X70" s="95" t="str">
        <f t="shared" si="0"/>
        <v/>
      </c>
      <c r="Y70" s="96" t="s">
        <v>186</v>
      </c>
      <c r="Z70" s="97" t="s">
        <v>50</v>
      </c>
      <c r="AA70" s="78" t="s">
        <v>174</v>
      </c>
      <c r="AB70" s="77">
        <v>85</v>
      </c>
      <c r="AC70" s="78" t="s">
        <v>332</v>
      </c>
      <c r="AD70" s="77" t="s">
        <v>50</v>
      </c>
      <c r="AE70" s="78" t="s">
        <v>67</v>
      </c>
      <c r="AF70" s="79"/>
      <c r="AG70" s="79"/>
      <c r="AH70" s="77" t="s">
        <v>117</v>
      </c>
      <c r="AI70" s="77" t="s">
        <v>117</v>
      </c>
      <c r="AJ70" s="77" t="s">
        <v>50</v>
      </c>
      <c r="AK70" s="80"/>
      <c r="AL70" s="81"/>
      <c r="AM70" s="78"/>
      <c r="AN70" s="78"/>
      <c r="AO70" s="78">
        <v>2020</v>
      </c>
      <c r="AP70" s="98">
        <v>2021</v>
      </c>
      <c r="AQ70" s="129"/>
      <c r="AR70" s="78" t="s">
        <v>338</v>
      </c>
      <c r="AS70" s="98" t="s">
        <v>346</v>
      </c>
    </row>
    <row r="71" spans="1:45" ht="14.25" customHeight="1" x14ac:dyDescent="0.25">
      <c r="A71" t="s">
        <v>120</v>
      </c>
      <c r="B71">
        <v>1</v>
      </c>
      <c r="C71" t="s">
        <v>56</v>
      </c>
      <c r="D71" s="85" t="s">
        <v>347</v>
      </c>
      <c r="E71" s="128" t="s">
        <v>348</v>
      </c>
      <c r="F71" s="77" t="s">
        <v>90</v>
      </c>
      <c r="G71" s="78" t="s">
        <v>334</v>
      </c>
      <c r="H71" s="77">
        <v>68000</v>
      </c>
      <c r="I71" s="77">
        <v>16</v>
      </c>
      <c r="J71" s="87">
        <v>16</v>
      </c>
      <c r="K71" s="88" t="s">
        <v>131</v>
      </c>
      <c r="L71" s="78" t="s">
        <v>61</v>
      </c>
      <c r="M71" s="80"/>
      <c r="N71" s="78">
        <v>3479</v>
      </c>
      <c r="O71" s="90"/>
      <c r="P71" s="79" t="s">
        <v>120</v>
      </c>
      <c r="Q71" s="78"/>
      <c r="R71" s="78">
        <v>6</v>
      </c>
      <c r="S71" s="80">
        <v>168.86199999999999</v>
      </c>
      <c r="T71" s="91">
        <v>41691</v>
      </c>
      <c r="U71" s="92" t="s">
        <v>218</v>
      </c>
      <c r="V71" s="93">
        <v>0.67</v>
      </c>
      <c r="W71" s="94">
        <v>4</v>
      </c>
      <c r="X71" s="95">
        <f t="shared" si="0"/>
        <v>8.1300330554757121</v>
      </c>
      <c r="Y71" s="96" t="s">
        <v>186</v>
      </c>
      <c r="Z71" s="97" t="s">
        <v>50</v>
      </c>
      <c r="AA71" s="78" t="s">
        <v>65</v>
      </c>
      <c r="AB71" s="77">
        <v>1</v>
      </c>
      <c r="AC71" s="78" t="s">
        <v>347</v>
      </c>
      <c r="AD71" s="77" t="s">
        <v>287</v>
      </c>
      <c r="AE71" s="78" t="s">
        <v>67</v>
      </c>
      <c r="AF71" s="79" t="s">
        <v>51</v>
      </c>
      <c r="AG71" s="79"/>
      <c r="AH71" s="77" t="s">
        <v>117</v>
      </c>
      <c r="AI71" s="77" t="s">
        <v>117</v>
      </c>
      <c r="AJ71" s="77" t="s">
        <v>50</v>
      </c>
      <c r="AK71" s="80"/>
      <c r="AL71" s="81"/>
      <c r="AM71" s="78"/>
      <c r="AN71" s="78"/>
      <c r="AO71" s="78">
        <v>2010</v>
      </c>
      <c r="AP71" s="98">
        <v>2012</v>
      </c>
      <c r="AQ71" s="129"/>
      <c r="AR71" s="78" t="s">
        <v>349</v>
      </c>
      <c r="AS71" s="98"/>
    </row>
    <row r="72" spans="1:45" ht="15" customHeight="1" x14ac:dyDescent="0.25">
      <c r="A72" t="s">
        <v>55</v>
      </c>
      <c r="C72" t="s">
        <v>56</v>
      </c>
      <c r="D72" s="85" t="s">
        <v>350</v>
      </c>
      <c r="E72" s="128" t="s">
        <v>351</v>
      </c>
      <c r="F72" s="77" t="s">
        <v>90</v>
      </c>
      <c r="G72" s="78" t="s">
        <v>334</v>
      </c>
      <c r="H72" s="77">
        <v>68000</v>
      </c>
      <c r="I72" s="77">
        <v>16</v>
      </c>
      <c r="J72" s="87">
        <v>16</v>
      </c>
      <c r="K72" s="88" t="s">
        <v>352</v>
      </c>
      <c r="L72" s="89" t="s">
        <v>334</v>
      </c>
      <c r="M72" s="80"/>
      <c r="N72" s="78">
        <v>26227</v>
      </c>
      <c r="O72" s="90"/>
      <c r="P72" s="79">
        <v>4</v>
      </c>
      <c r="Q72" s="78">
        <v>2</v>
      </c>
      <c r="R72" s="78">
        <v>65</v>
      </c>
      <c r="S72" s="80"/>
      <c r="T72" s="91">
        <v>40532</v>
      </c>
      <c r="U72" s="92" t="s">
        <v>353</v>
      </c>
      <c r="V72" s="93">
        <v>0.67</v>
      </c>
      <c r="W72" s="94">
        <v>4</v>
      </c>
      <c r="X72" s="95" t="str">
        <f t="shared" si="0"/>
        <v/>
      </c>
      <c r="Y72" s="96" t="s">
        <v>186</v>
      </c>
      <c r="Z72" s="97" t="s">
        <v>50</v>
      </c>
      <c r="AA72" s="78" t="s">
        <v>65</v>
      </c>
      <c r="AB72" s="77">
        <v>22</v>
      </c>
      <c r="AC72" s="78" t="s">
        <v>354</v>
      </c>
      <c r="AD72" s="77" t="s">
        <v>287</v>
      </c>
      <c r="AE72" s="78" t="s">
        <v>67</v>
      </c>
      <c r="AF72" s="79" t="s">
        <v>51</v>
      </c>
      <c r="AG72" s="79"/>
      <c r="AH72" s="77" t="s">
        <v>117</v>
      </c>
      <c r="AI72" s="77" t="s">
        <v>117</v>
      </c>
      <c r="AJ72" s="77" t="s">
        <v>50</v>
      </c>
      <c r="AK72" s="80"/>
      <c r="AL72" s="81"/>
      <c r="AM72" s="78"/>
      <c r="AN72" s="78"/>
      <c r="AO72" s="78">
        <v>2010</v>
      </c>
      <c r="AP72" s="98">
        <v>2011</v>
      </c>
      <c r="AQ72" s="88"/>
      <c r="AR72" s="78" t="s">
        <v>355</v>
      </c>
      <c r="AS72" s="98" t="s">
        <v>356</v>
      </c>
    </row>
    <row r="73" spans="1:45" ht="14.25" customHeight="1" x14ac:dyDescent="0.25">
      <c r="C73" t="s">
        <v>56</v>
      </c>
      <c r="D73" s="85" t="s">
        <v>350</v>
      </c>
      <c r="E73" s="128" t="s">
        <v>351</v>
      </c>
      <c r="F73" s="77" t="s">
        <v>90</v>
      </c>
      <c r="G73" s="78" t="s">
        <v>334</v>
      </c>
      <c r="H73" s="77">
        <v>68000</v>
      </c>
      <c r="I73" s="77">
        <v>16</v>
      </c>
      <c r="J73" s="87">
        <v>16</v>
      </c>
      <c r="K73" s="88" t="s">
        <v>70</v>
      </c>
      <c r="L73" s="78" t="s">
        <v>61</v>
      </c>
      <c r="M73" s="80" t="s">
        <v>357</v>
      </c>
      <c r="N73" s="78"/>
      <c r="O73" s="90"/>
      <c r="P73" s="79">
        <v>6</v>
      </c>
      <c r="Q73" s="78"/>
      <c r="R73" s="78"/>
      <c r="S73" s="80"/>
      <c r="T73" s="91">
        <v>43162</v>
      </c>
      <c r="U73" s="92">
        <v>14.7</v>
      </c>
      <c r="V73" s="93">
        <v>1</v>
      </c>
      <c r="W73" s="94">
        <v>1</v>
      </c>
      <c r="X73" s="95" t="str">
        <f t="shared" si="0"/>
        <v/>
      </c>
      <c r="Y73" s="96" t="s">
        <v>186</v>
      </c>
      <c r="Z73" s="97" t="s">
        <v>50</v>
      </c>
      <c r="AA73" s="78" t="s">
        <v>65</v>
      </c>
      <c r="AB73" s="77">
        <v>22</v>
      </c>
      <c r="AC73" s="78" t="s">
        <v>354</v>
      </c>
      <c r="AD73" s="77" t="s">
        <v>287</v>
      </c>
      <c r="AE73" s="78" t="s">
        <v>67</v>
      </c>
      <c r="AF73" s="79" t="s">
        <v>51</v>
      </c>
      <c r="AG73" s="79"/>
      <c r="AH73" s="77" t="s">
        <v>117</v>
      </c>
      <c r="AI73" s="77" t="s">
        <v>117</v>
      </c>
      <c r="AJ73" s="77" t="s">
        <v>50</v>
      </c>
      <c r="AK73" s="80"/>
      <c r="AL73" s="81"/>
      <c r="AM73" s="78"/>
      <c r="AN73" s="78"/>
      <c r="AO73" s="78">
        <v>2010</v>
      </c>
      <c r="AP73" s="98">
        <v>2011</v>
      </c>
      <c r="AQ73" s="88"/>
      <c r="AR73" s="78" t="s">
        <v>355</v>
      </c>
      <c r="AS73" s="98" t="s">
        <v>356</v>
      </c>
    </row>
    <row r="74" spans="1:45" ht="14.25" customHeight="1" x14ac:dyDescent="0.25">
      <c r="A74" t="s">
        <v>120</v>
      </c>
      <c r="B74">
        <v>1</v>
      </c>
      <c r="C74" t="s">
        <v>56</v>
      </c>
      <c r="D74" s="85" t="s">
        <v>350</v>
      </c>
      <c r="E74" s="128" t="s">
        <v>351</v>
      </c>
      <c r="F74" s="77" t="s">
        <v>90</v>
      </c>
      <c r="G74" s="78" t="s">
        <v>334</v>
      </c>
      <c r="H74" s="77">
        <v>68000</v>
      </c>
      <c r="I74" s="77">
        <v>16</v>
      </c>
      <c r="J74" s="87">
        <v>16</v>
      </c>
      <c r="K74" s="88" t="s">
        <v>131</v>
      </c>
      <c r="L74" s="78" t="s">
        <v>61</v>
      </c>
      <c r="M74" s="80"/>
      <c r="N74" s="78">
        <v>17852</v>
      </c>
      <c r="O74" s="90"/>
      <c r="P74" s="79" t="s">
        <v>120</v>
      </c>
      <c r="Q74" s="78">
        <v>2</v>
      </c>
      <c r="R74" s="78">
        <v>43</v>
      </c>
      <c r="S74" s="80">
        <v>56.81</v>
      </c>
      <c r="T74" s="91">
        <v>43228</v>
      </c>
      <c r="U74" s="92" t="s">
        <v>132</v>
      </c>
      <c r="V74" s="93">
        <v>0.67</v>
      </c>
      <c r="W74" s="94">
        <v>4</v>
      </c>
      <c r="X74" s="95">
        <f t="shared" si="0"/>
        <v>0.53303131301814932</v>
      </c>
      <c r="Y74" s="96" t="s">
        <v>186</v>
      </c>
      <c r="Z74" s="97" t="s">
        <v>50</v>
      </c>
      <c r="AA74" s="78" t="s">
        <v>65</v>
      </c>
      <c r="AB74" s="77">
        <v>22</v>
      </c>
      <c r="AC74" s="78" t="s">
        <v>354</v>
      </c>
      <c r="AD74" s="77" t="s">
        <v>287</v>
      </c>
      <c r="AE74" s="78" t="s">
        <v>67</v>
      </c>
      <c r="AF74" s="79" t="s">
        <v>51</v>
      </c>
      <c r="AG74" s="79"/>
      <c r="AH74" s="77" t="s">
        <v>117</v>
      </c>
      <c r="AI74" s="77" t="s">
        <v>117</v>
      </c>
      <c r="AJ74" s="77" t="s">
        <v>50</v>
      </c>
      <c r="AK74" s="80"/>
      <c r="AL74" s="81"/>
      <c r="AM74" s="78"/>
      <c r="AN74" s="78"/>
      <c r="AO74" s="78">
        <v>2010</v>
      </c>
      <c r="AP74" s="98">
        <v>2011</v>
      </c>
      <c r="AQ74" s="88"/>
      <c r="AR74" s="78" t="s">
        <v>355</v>
      </c>
      <c r="AS74" s="98" t="s">
        <v>356</v>
      </c>
    </row>
    <row r="75" spans="1:45" x14ac:dyDescent="0.25">
      <c r="A75" t="s">
        <v>55</v>
      </c>
      <c r="C75" t="s">
        <v>56</v>
      </c>
      <c r="D75" s="85" t="s">
        <v>350</v>
      </c>
      <c r="E75" s="128" t="s">
        <v>351</v>
      </c>
      <c r="F75" s="77" t="s">
        <v>90</v>
      </c>
      <c r="G75" s="78" t="s">
        <v>334</v>
      </c>
      <c r="H75" s="77">
        <v>68000</v>
      </c>
      <c r="I75" s="77">
        <v>16</v>
      </c>
      <c r="J75" s="87">
        <v>16</v>
      </c>
      <c r="K75" s="88" t="s">
        <v>358</v>
      </c>
      <c r="L75" s="89" t="s">
        <v>61</v>
      </c>
      <c r="M75" s="80"/>
      <c r="N75" s="78">
        <v>26009</v>
      </c>
      <c r="O75" s="90"/>
      <c r="P75" s="79">
        <v>4</v>
      </c>
      <c r="Q75" s="78">
        <v>2</v>
      </c>
      <c r="R75" s="78">
        <v>67</v>
      </c>
      <c r="S75" s="80">
        <v>44.56</v>
      </c>
      <c r="T75" s="91">
        <v>43228</v>
      </c>
      <c r="U75" s="92" t="s">
        <v>132</v>
      </c>
      <c r="V75" s="93">
        <v>0.67</v>
      </c>
      <c r="W75" s="94">
        <v>4</v>
      </c>
      <c r="X75" s="95">
        <f t="shared" si="0"/>
        <v>0.28696989503633358</v>
      </c>
      <c r="Y75" s="96" t="s">
        <v>186</v>
      </c>
      <c r="Z75" s="97" t="s">
        <v>50</v>
      </c>
      <c r="AA75" s="78" t="s">
        <v>65</v>
      </c>
      <c r="AB75" s="77">
        <v>22</v>
      </c>
      <c r="AC75" s="78" t="s">
        <v>354</v>
      </c>
      <c r="AD75" s="77" t="s">
        <v>287</v>
      </c>
      <c r="AE75" s="78" t="s">
        <v>67</v>
      </c>
      <c r="AF75" s="79" t="s">
        <v>51</v>
      </c>
      <c r="AG75" s="79"/>
      <c r="AH75" s="77" t="s">
        <v>117</v>
      </c>
      <c r="AI75" s="77" t="s">
        <v>117</v>
      </c>
      <c r="AJ75" s="77" t="s">
        <v>50</v>
      </c>
      <c r="AK75" s="80"/>
      <c r="AL75" s="81"/>
      <c r="AM75" s="78"/>
      <c r="AN75" s="78"/>
      <c r="AO75" s="78">
        <v>2010</v>
      </c>
      <c r="AP75" s="98">
        <v>2011</v>
      </c>
      <c r="AQ75" s="88"/>
      <c r="AR75" s="78" t="s">
        <v>355</v>
      </c>
      <c r="AS75" s="98" t="s">
        <v>356</v>
      </c>
    </row>
    <row r="76" spans="1:45" x14ac:dyDescent="0.25">
      <c r="A76" t="s">
        <v>120</v>
      </c>
      <c r="B76">
        <v>1</v>
      </c>
      <c r="C76" t="s">
        <v>56</v>
      </c>
      <c r="D76" s="85" t="s">
        <v>359</v>
      </c>
      <c r="E76" s="128" t="s">
        <v>360</v>
      </c>
      <c r="F76" s="77" t="s">
        <v>90</v>
      </c>
      <c r="G76" s="78" t="s">
        <v>334</v>
      </c>
      <c r="H76" s="77" t="s">
        <v>75</v>
      </c>
      <c r="I76" s="77">
        <v>32</v>
      </c>
      <c r="J76" s="87">
        <v>32</v>
      </c>
      <c r="K76" s="107" t="s">
        <v>60</v>
      </c>
      <c r="L76" s="89" t="s">
        <v>61</v>
      </c>
      <c r="M76" s="80" t="s">
        <v>361</v>
      </c>
      <c r="N76" s="78">
        <v>4199</v>
      </c>
      <c r="O76" s="90">
        <v>2520</v>
      </c>
      <c r="P76" s="79">
        <v>6</v>
      </c>
      <c r="Q76" s="78">
        <v>4</v>
      </c>
      <c r="R76" s="78">
        <v>8</v>
      </c>
      <c r="S76" s="80">
        <v>175.43899999999999</v>
      </c>
      <c r="T76" s="91">
        <v>44494</v>
      </c>
      <c r="U76" s="92" t="s">
        <v>63</v>
      </c>
      <c r="V76" s="93">
        <v>1</v>
      </c>
      <c r="W76" s="94">
        <v>1</v>
      </c>
      <c r="X76" s="95">
        <f t="shared" ref="X76:X107" si="1">IF(AND(N76&lt;&gt;"",S76&lt;&gt;""),1000*S76*V76/(N76*W76),"")</f>
        <v>41.781138366277688</v>
      </c>
      <c r="Y76" s="96" t="s">
        <v>202</v>
      </c>
      <c r="Z76" s="97"/>
      <c r="AA76" s="78" t="s">
        <v>65</v>
      </c>
      <c r="AB76" s="77">
        <v>19</v>
      </c>
      <c r="AC76" s="78" t="s">
        <v>362</v>
      </c>
      <c r="AD76" s="77" t="s">
        <v>50</v>
      </c>
      <c r="AE76" s="78" t="s">
        <v>67</v>
      </c>
      <c r="AF76" s="79" t="s">
        <v>51</v>
      </c>
      <c r="AG76" s="79"/>
      <c r="AH76" s="77" t="s">
        <v>117</v>
      </c>
      <c r="AI76" s="77" t="s">
        <v>117</v>
      </c>
      <c r="AJ76" s="77" t="s">
        <v>50</v>
      </c>
      <c r="AK76" s="80"/>
      <c r="AL76" s="81"/>
      <c r="AM76" s="78">
        <v>32</v>
      </c>
      <c r="AN76" s="78">
        <v>5</v>
      </c>
      <c r="AO76" s="78">
        <v>2014</v>
      </c>
      <c r="AP76" s="98">
        <v>2015</v>
      </c>
      <c r="AQ76" s="99"/>
      <c r="AR76" s="78" t="s">
        <v>363</v>
      </c>
      <c r="AS76" s="98" t="s">
        <v>364</v>
      </c>
    </row>
    <row r="77" spans="1:45" x14ac:dyDescent="0.25">
      <c r="A77" t="s">
        <v>120</v>
      </c>
      <c r="B77">
        <v>1</v>
      </c>
      <c r="C77" t="s">
        <v>56</v>
      </c>
      <c r="D77" s="85" t="s">
        <v>359</v>
      </c>
      <c r="E77" s="128" t="s">
        <v>360</v>
      </c>
      <c r="F77" s="77" t="s">
        <v>90</v>
      </c>
      <c r="G77" s="78" t="s">
        <v>334</v>
      </c>
      <c r="H77" s="77" t="s">
        <v>75</v>
      </c>
      <c r="I77" s="77">
        <v>32</v>
      </c>
      <c r="J77" s="87">
        <v>32</v>
      </c>
      <c r="K77" s="88" t="s">
        <v>70</v>
      </c>
      <c r="L77" s="89" t="s">
        <v>61</v>
      </c>
      <c r="M77" s="80"/>
      <c r="N77" s="78">
        <v>5307</v>
      </c>
      <c r="O77" s="90"/>
      <c r="P77" s="79">
        <v>6</v>
      </c>
      <c r="Q77" s="78">
        <v>4</v>
      </c>
      <c r="R77" s="78">
        <v>9</v>
      </c>
      <c r="S77" s="80">
        <v>128.535</v>
      </c>
      <c r="T77" s="91">
        <v>41878</v>
      </c>
      <c r="U77" s="92">
        <v>14.7</v>
      </c>
      <c r="V77" s="93">
        <v>1</v>
      </c>
      <c r="W77" s="94">
        <v>1</v>
      </c>
      <c r="X77" s="95">
        <f t="shared" si="1"/>
        <v>24.219898247597513</v>
      </c>
      <c r="Y77" s="96" t="s">
        <v>202</v>
      </c>
      <c r="Z77" s="97"/>
      <c r="AA77" s="78" t="s">
        <v>65</v>
      </c>
      <c r="AB77" s="77">
        <v>19</v>
      </c>
      <c r="AC77" s="78" t="s">
        <v>362</v>
      </c>
      <c r="AD77" s="77" t="s">
        <v>50</v>
      </c>
      <c r="AE77" s="78" t="s">
        <v>67</v>
      </c>
      <c r="AF77" s="79" t="s">
        <v>51</v>
      </c>
      <c r="AG77" s="79"/>
      <c r="AH77" s="77" t="s">
        <v>117</v>
      </c>
      <c r="AI77" s="77" t="s">
        <v>117</v>
      </c>
      <c r="AJ77" s="77" t="s">
        <v>50</v>
      </c>
      <c r="AK77" s="80"/>
      <c r="AL77" s="81"/>
      <c r="AM77" s="78">
        <v>32</v>
      </c>
      <c r="AN77" s="78">
        <v>5</v>
      </c>
      <c r="AO77" s="78">
        <v>2014</v>
      </c>
      <c r="AP77" s="98">
        <v>2015</v>
      </c>
      <c r="AQ77" s="99"/>
      <c r="AR77" s="78" t="s">
        <v>363</v>
      </c>
      <c r="AS77" s="98" t="s">
        <v>364</v>
      </c>
    </row>
    <row r="78" spans="1:45" x14ac:dyDescent="0.25">
      <c r="C78" t="s">
        <v>56</v>
      </c>
      <c r="D78" s="100" t="s">
        <v>365</v>
      </c>
      <c r="E78" s="101" t="s">
        <v>366</v>
      </c>
      <c r="F78" s="149" t="s">
        <v>256</v>
      </c>
      <c r="G78" s="61" t="s">
        <v>367</v>
      </c>
      <c r="H78" s="102">
        <v>68000</v>
      </c>
      <c r="I78" s="102">
        <v>8</v>
      </c>
      <c r="J78" s="104">
        <v>16</v>
      </c>
      <c r="K78" s="88" t="s">
        <v>368</v>
      </c>
      <c r="L78" s="78" t="s">
        <v>367</v>
      </c>
      <c r="M78" s="80"/>
      <c r="N78" s="78"/>
      <c r="O78" s="90"/>
      <c r="P78" s="79"/>
      <c r="Q78" s="78"/>
      <c r="R78" s="78"/>
      <c r="S78" s="80"/>
      <c r="T78" s="91"/>
      <c r="U78" s="92"/>
      <c r="V78" s="93"/>
      <c r="W78" s="94"/>
      <c r="X78" s="95"/>
      <c r="Y78" s="96"/>
      <c r="Z78" s="97"/>
      <c r="AA78" s="78" t="s">
        <v>49</v>
      </c>
      <c r="AB78" s="77"/>
      <c r="AC78" s="78"/>
      <c r="AD78" s="77" t="s">
        <v>50</v>
      </c>
      <c r="AE78" s="78" t="s">
        <v>67</v>
      </c>
      <c r="AF78" s="79" t="s">
        <v>51</v>
      </c>
      <c r="AG78" s="79"/>
      <c r="AH78" s="77" t="s">
        <v>117</v>
      </c>
      <c r="AI78" s="77" t="s">
        <v>117</v>
      </c>
      <c r="AJ78" s="77" t="s">
        <v>50</v>
      </c>
      <c r="AK78" s="80"/>
      <c r="AL78" s="81"/>
      <c r="AM78" s="78">
        <v>32</v>
      </c>
      <c r="AN78" s="78"/>
      <c r="AO78" s="78">
        <v>2012</v>
      </c>
      <c r="AP78" s="98">
        <v>2022</v>
      </c>
      <c r="AQ78" s="99" t="s">
        <v>369</v>
      </c>
      <c r="AR78" s="78" t="s">
        <v>370</v>
      </c>
      <c r="AS78" s="98" t="s">
        <v>371</v>
      </c>
    </row>
    <row r="79" spans="1:45" ht="14.25" customHeight="1" x14ac:dyDescent="0.25">
      <c r="B79">
        <v>1</v>
      </c>
      <c r="C79" t="s">
        <v>56</v>
      </c>
      <c r="D79" s="85" t="s">
        <v>372</v>
      </c>
      <c r="E79" s="128" t="s">
        <v>373</v>
      </c>
      <c r="F79" s="77" t="s">
        <v>135</v>
      </c>
      <c r="G79" s="78" t="s">
        <v>374</v>
      </c>
      <c r="H79" s="77">
        <v>6502</v>
      </c>
      <c r="I79" s="77">
        <v>8</v>
      </c>
      <c r="J79" s="87">
        <v>8</v>
      </c>
      <c r="K79" s="107" t="s">
        <v>60</v>
      </c>
      <c r="L79" s="89" t="s">
        <v>61</v>
      </c>
      <c r="M79" s="80" t="s">
        <v>124</v>
      </c>
      <c r="N79" s="78">
        <v>1238</v>
      </c>
      <c r="O79" s="90">
        <v>706</v>
      </c>
      <c r="P79" s="79">
        <v>6</v>
      </c>
      <c r="Q79" s="78"/>
      <c r="R79" s="78">
        <v>7</v>
      </c>
      <c r="S79" s="80">
        <v>195.31299999999999</v>
      </c>
      <c r="T79" s="91">
        <v>44494</v>
      </c>
      <c r="U79" s="92" t="s">
        <v>63</v>
      </c>
      <c r="V79" s="93">
        <v>0.33</v>
      </c>
      <c r="W79" s="94">
        <v>4</v>
      </c>
      <c r="X79" s="95">
        <f t="shared" ref="X79:X132" si="2">IF(AND(N79&lt;&gt;"",S79&lt;&gt;""),1000*S79*V79/(N79*W79),"")</f>
        <v>13.015607835218093</v>
      </c>
      <c r="Y79" s="96" t="s">
        <v>202</v>
      </c>
      <c r="Z79" s="97" t="s">
        <v>50</v>
      </c>
      <c r="AA79" s="78" t="s">
        <v>49</v>
      </c>
      <c r="AB79" s="77">
        <v>19</v>
      </c>
      <c r="AC79" s="78" t="s">
        <v>375</v>
      </c>
      <c r="AD79" s="77" t="s">
        <v>50</v>
      </c>
      <c r="AE79" s="78" t="s">
        <v>67</v>
      </c>
      <c r="AF79" s="79" t="s">
        <v>51</v>
      </c>
      <c r="AG79" s="79" t="s">
        <v>50</v>
      </c>
      <c r="AH79" s="77" t="s">
        <v>68</v>
      </c>
      <c r="AI79" s="77" t="s">
        <v>68</v>
      </c>
      <c r="AJ79" s="77" t="s">
        <v>50</v>
      </c>
      <c r="AK79" s="80"/>
      <c r="AL79" s="81"/>
      <c r="AM79" s="78"/>
      <c r="AN79" s="78"/>
      <c r="AO79" s="78">
        <v>2007</v>
      </c>
      <c r="AP79" s="98">
        <v>2022</v>
      </c>
      <c r="AQ79" s="129"/>
      <c r="AR79" s="78" t="s">
        <v>376</v>
      </c>
      <c r="AS79" s="98" t="s">
        <v>377</v>
      </c>
    </row>
    <row r="80" spans="1:45" ht="14.25" customHeight="1" x14ac:dyDescent="0.25">
      <c r="B80">
        <v>1</v>
      </c>
      <c r="C80" t="s">
        <v>56</v>
      </c>
      <c r="D80" s="85" t="s">
        <v>372</v>
      </c>
      <c r="E80" s="128" t="s">
        <v>373</v>
      </c>
      <c r="F80" s="77" t="s">
        <v>135</v>
      </c>
      <c r="G80" s="78" t="s">
        <v>374</v>
      </c>
      <c r="H80" s="77">
        <v>6502</v>
      </c>
      <c r="I80" s="77">
        <v>8</v>
      </c>
      <c r="J80" s="87">
        <v>8</v>
      </c>
      <c r="K80" s="88" t="s">
        <v>70</v>
      </c>
      <c r="L80" s="89" t="s">
        <v>61</v>
      </c>
      <c r="M80" s="80" t="s">
        <v>378</v>
      </c>
      <c r="N80" s="78">
        <v>1417</v>
      </c>
      <c r="O80" s="90"/>
      <c r="P80" s="79">
        <v>6</v>
      </c>
      <c r="Q80" s="78"/>
      <c r="R80" s="78">
        <v>9</v>
      </c>
      <c r="S80" s="80">
        <v>158.72999999999999</v>
      </c>
      <c r="T80" s="91">
        <v>43162</v>
      </c>
      <c r="U80" s="92">
        <v>14.7</v>
      </c>
      <c r="V80" s="93">
        <v>0.33</v>
      </c>
      <c r="W80" s="94">
        <v>4</v>
      </c>
      <c r="X80" s="95">
        <f t="shared" si="2"/>
        <v>9.2415137614678908</v>
      </c>
      <c r="Y80" s="96" t="s">
        <v>202</v>
      </c>
      <c r="Z80" s="97" t="s">
        <v>50</v>
      </c>
      <c r="AA80" s="78" t="s">
        <v>49</v>
      </c>
      <c r="AB80" s="77">
        <v>19</v>
      </c>
      <c r="AC80" s="78" t="s">
        <v>375</v>
      </c>
      <c r="AD80" s="77" t="s">
        <v>50</v>
      </c>
      <c r="AE80" s="78" t="s">
        <v>67</v>
      </c>
      <c r="AF80" s="79" t="s">
        <v>51</v>
      </c>
      <c r="AG80" s="79" t="s">
        <v>50</v>
      </c>
      <c r="AH80" s="77" t="s">
        <v>68</v>
      </c>
      <c r="AI80" s="77" t="s">
        <v>68</v>
      </c>
      <c r="AJ80" s="77" t="s">
        <v>50</v>
      </c>
      <c r="AK80" s="80"/>
      <c r="AL80" s="81"/>
      <c r="AM80" s="78"/>
      <c r="AN80" s="78"/>
      <c r="AO80" s="78">
        <v>2007</v>
      </c>
      <c r="AP80" s="98">
        <v>2022</v>
      </c>
      <c r="AQ80" s="129"/>
      <c r="AR80" s="78" t="s">
        <v>376</v>
      </c>
      <c r="AS80" s="98" t="s">
        <v>377</v>
      </c>
    </row>
    <row r="81" spans="1:45" ht="14.25" customHeight="1" x14ac:dyDescent="0.25">
      <c r="A81" t="s">
        <v>120</v>
      </c>
      <c r="B81">
        <v>1</v>
      </c>
      <c r="C81" t="s">
        <v>56</v>
      </c>
      <c r="D81" s="85" t="s">
        <v>379</v>
      </c>
      <c r="E81" s="128" t="s">
        <v>380</v>
      </c>
      <c r="F81" s="77" t="s">
        <v>135</v>
      </c>
      <c r="G81" s="78" t="s">
        <v>381</v>
      </c>
      <c r="H81" s="77" t="s">
        <v>382</v>
      </c>
      <c r="I81" s="77">
        <v>32</v>
      </c>
      <c r="J81" s="87">
        <v>16</v>
      </c>
      <c r="K81" s="107" t="s">
        <v>60</v>
      </c>
      <c r="L81" s="89" t="s">
        <v>61</v>
      </c>
      <c r="M81" s="80" t="s">
        <v>124</v>
      </c>
      <c r="N81" s="78">
        <v>3563</v>
      </c>
      <c r="O81" s="90">
        <v>1384</v>
      </c>
      <c r="P81" s="79">
        <v>6</v>
      </c>
      <c r="Q81" s="78">
        <v>2</v>
      </c>
      <c r="R81" s="78">
        <v>16</v>
      </c>
      <c r="S81" s="80">
        <v>146.62799999999999</v>
      </c>
      <c r="T81" s="91">
        <v>44494</v>
      </c>
      <c r="U81" s="92" t="s">
        <v>63</v>
      </c>
      <c r="V81" s="93">
        <v>1</v>
      </c>
      <c r="W81" s="94">
        <v>1</v>
      </c>
      <c r="X81" s="95">
        <f t="shared" si="2"/>
        <v>41.152960987931522</v>
      </c>
      <c r="Y81" s="96" t="s">
        <v>64</v>
      </c>
      <c r="Z81" s="97"/>
      <c r="AA81" s="78" t="s">
        <v>65</v>
      </c>
      <c r="AB81" s="77">
        <v>21</v>
      </c>
      <c r="AC81" s="78" t="s">
        <v>85</v>
      </c>
      <c r="AD81" s="77" t="s">
        <v>50</v>
      </c>
      <c r="AE81" s="78" t="s">
        <v>67</v>
      </c>
      <c r="AF81" s="79" t="s">
        <v>51</v>
      </c>
      <c r="AG81" s="79"/>
      <c r="AH81" s="77" t="s">
        <v>117</v>
      </c>
      <c r="AI81" s="77" t="s">
        <v>117</v>
      </c>
      <c r="AJ81" s="77" t="s">
        <v>50</v>
      </c>
      <c r="AK81" s="80"/>
      <c r="AL81" s="81"/>
      <c r="AM81" s="78"/>
      <c r="AN81" s="78"/>
      <c r="AO81" s="78">
        <v>2003</v>
      </c>
      <c r="AP81" s="98">
        <v>2015</v>
      </c>
      <c r="AQ81" s="99" t="s">
        <v>383</v>
      </c>
      <c r="AR81" s="78" t="s">
        <v>384</v>
      </c>
      <c r="AS81" s="98" t="s">
        <v>385</v>
      </c>
    </row>
    <row r="82" spans="1:45" ht="14.25" customHeight="1" x14ac:dyDescent="0.25">
      <c r="A82" t="s">
        <v>120</v>
      </c>
      <c r="B82">
        <v>1</v>
      </c>
      <c r="C82" t="s">
        <v>56</v>
      </c>
      <c r="D82" s="85" t="s">
        <v>379</v>
      </c>
      <c r="E82" s="128" t="s">
        <v>380</v>
      </c>
      <c r="F82" s="77" t="s">
        <v>135</v>
      </c>
      <c r="G82" s="78" t="s">
        <v>381</v>
      </c>
      <c r="H82" s="77" t="s">
        <v>382</v>
      </c>
      <c r="I82" s="77">
        <v>32</v>
      </c>
      <c r="J82" s="87">
        <v>16</v>
      </c>
      <c r="K82" s="88" t="s">
        <v>70</v>
      </c>
      <c r="L82" s="89" t="s">
        <v>61</v>
      </c>
      <c r="M82" s="80"/>
      <c r="N82" s="78">
        <v>4071</v>
      </c>
      <c r="O82" s="90"/>
      <c r="P82" s="79">
        <v>6</v>
      </c>
      <c r="Q82" s="78">
        <v>2</v>
      </c>
      <c r="R82" s="78">
        <v>10</v>
      </c>
      <c r="S82" s="80">
        <v>96.561999999999998</v>
      </c>
      <c r="T82" s="91">
        <v>41773</v>
      </c>
      <c r="U82" s="92">
        <v>14.7</v>
      </c>
      <c r="V82" s="93">
        <v>1</v>
      </c>
      <c r="W82" s="94">
        <v>1</v>
      </c>
      <c r="X82" s="95">
        <f t="shared" si="2"/>
        <v>23.719479243429134</v>
      </c>
      <c r="Y82" s="96" t="s">
        <v>64</v>
      </c>
      <c r="Z82" s="97"/>
      <c r="AA82" s="78" t="s">
        <v>65</v>
      </c>
      <c r="AB82" s="77">
        <v>21</v>
      </c>
      <c r="AC82" s="78" t="s">
        <v>85</v>
      </c>
      <c r="AD82" s="77" t="s">
        <v>50</v>
      </c>
      <c r="AE82" s="78" t="s">
        <v>67</v>
      </c>
      <c r="AF82" s="79" t="s">
        <v>51</v>
      </c>
      <c r="AG82" s="79"/>
      <c r="AH82" s="77" t="s">
        <v>117</v>
      </c>
      <c r="AI82" s="77" t="s">
        <v>117</v>
      </c>
      <c r="AJ82" s="77" t="s">
        <v>50</v>
      </c>
      <c r="AK82" s="80"/>
      <c r="AL82" s="81"/>
      <c r="AM82" s="78"/>
      <c r="AN82" s="78"/>
      <c r="AO82" s="78">
        <v>2003</v>
      </c>
      <c r="AP82" s="98">
        <v>2015</v>
      </c>
      <c r="AQ82" s="99" t="s">
        <v>383</v>
      </c>
      <c r="AR82" s="78" t="s">
        <v>384</v>
      </c>
      <c r="AS82" s="98" t="s">
        <v>385</v>
      </c>
    </row>
    <row r="83" spans="1:45" ht="14.25" customHeight="1" x14ac:dyDescent="0.25">
      <c r="C83" t="s">
        <v>56</v>
      </c>
      <c r="D83" s="85" t="s">
        <v>386</v>
      </c>
      <c r="E83" s="128" t="s">
        <v>387</v>
      </c>
      <c r="F83" s="77" t="s">
        <v>256</v>
      </c>
      <c r="G83" s="78" t="s">
        <v>388</v>
      </c>
      <c r="H83" s="77" t="s">
        <v>386</v>
      </c>
      <c r="I83" s="77">
        <v>32</v>
      </c>
      <c r="J83" s="87">
        <v>16</v>
      </c>
      <c r="K83" s="88" t="s">
        <v>389</v>
      </c>
      <c r="L83" s="89"/>
      <c r="M83" s="80"/>
      <c r="N83" s="78"/>
      <c r="O83" s="90"/>
      <c r="P83" s="79"/>
      <c r="Q83" s="78"/>
      <c r="R83" s="78"/>
      <c r="S83" s="80"/>
      <c r="T83" s="91"/>
      <c r="U83" s="92"/>
      <c r="V83" s="93"/>
      <c r="W83" s="94">
        <v>1</v>
      </c>
      <c r="X83" s="95" t="str">
        <f t="shared" si="2"/>
        <v/>
      </c>
      <c r="Y83" s="96"/>
      <c r="Z83" s="97"/>
      <c r="AA83" s="78" t="s">
        <v>256</v>
      </c>
      <c r="AB83" s="77"/>
      <c r="AC83" s="78"/>
      <c r="AD83" s="77" t="s">
        <v>50</v>
      </c>
      <c r="AE83" s="78" t="s">
        <v>67</v>
      </c>
      <c r="AF83" s="79"/>
      <c r="AG83" s="79"/>
      <c r="AH83" s="77" t="s">
        <v>117</v>
      </c>
      <c r="AI83" s="77" t="s">
        <v>117</v>
      </c>
      <c r="AJ83" s="77"/>
      <c r="AK83" s="80"/>
      <c r="AL83" s="81"/>
      <c r="AM83" s="78"/>
      <c r="AN83" s="78"/>
      <c r="AO83" s="78"/>
      <c r="AP83" s="98"/>
      <c r="AQ83" s="99" t="s">
        <v>390</v>
      </c>
      <c r="AR83" s="78" t="s">
        <v>391</v>
      </c>
      <c r="AS83" s="98" t="s">
        <v>392</v>
      </c>
    </row>
    <row r="84" spans="1:45" ht="14.25" customHeight="1" x14ac:dyDescent="0.25">
      <c r="A84" t="s">
        <v>120</v>
      </c>
      <c r="B84">
        <v>1</v>
      </c>
      <c r="C84" t="s">
        <v>56</v>
      </c>
      <c r="D84" s="85" t="s">
        <v>393</v>
      </c>
      <c r="E84" s="128" t="s">
        <v>394</v>
      </c>
      <c r="F84" s="77" t="s">
        <v>395</v>
      </c>
      <c r="G84" s="78" t="s">
        <v>396</v>
      </c>
      <c r="H84" s="77" t="s">
        <v>397</v>
      </c>
      <c r="I84" s="77">
        <v>64</v>
      </c>
      <c r="J84" s="87">
        <v>32</v>
      </c>
      <c r="K84" s="88" t="s">
        <v>398</v>
      </c>
      <c r="L84" s="89" t="s">
        <v>399</v>
      </c>
      <c r="M84" s="80"/>
      <c r="N84" s="78">
        <v>6000</v>
      </c>
      <c r="O84" s="90"/>
      <c r="P84" s="79" t="s">
        <v>120</v>
      </c>
      <c r="Q84" s="78"/>
      <c r="R84" s="78"/>
      <c r="S84" s="80">
        <v>1500</v>
      </c>
      <c r="T84" s="91"/>
      <c r="U84" s="92"/>
      <c r="V84" s="93">
        <v>2</v>
      </c>
      <c r="W84" s="94">
        <v>0.5</v>
      </c>
      <c r="X84" s="150">
        <f t="shared" si="2"/>
        <v>1000</v>
      </c>
      <c r="Y84" s="96"/>
      <c r="Z84" s="97"/>
      <c r="AA84" s="78" t="s">
        <v>398</v>
      </c>
      <c r="AB84" s="77"/>
      <c r="AC84" s="78"/>
      <c r="AD84" s="77" t="s">
        <v>50</v>
      </c>
      <c r="AE84" s="78" t="s">
        <v>67</v>
      </c>
      <c r="AF84" s="79" t="s">
        <v>50</v>
      </c>
      <c r="AG84" s="79"/>
      <c r="AH84" s="77"/>
      <c r="AI84" s="77"/>
      <c r="AJ84" s="77" t="s">
        <v>50</v>
      </c>
      <c r="AK84" s="80"/>
      <c r="AL84" s="81"/>
      <c r="AM84" s="78"/>
      <c r="AN84" s="78"/>
      <c r="AO84" s="78"/>
      <c r="AP84" s="98"/>
      <c r="AQ84" s="99" t="s">
        <v>400</v>
      </c>
      <c r="AR84" s="78" t="s">
        <v>401</v>
      </c>
      <c r="AS84" s="98" t="s">
        <v>402</v>
      </c>
    </row>
    <row r="85" spans="1:45" ht="14.25" customHeight="1" x14ac:dyDescent="0.25">
      <c r="A85" t="s">
        <v>120</v>
      </c>
      <c r="B85">
        <v>1</v>
      </c>
      <c r="C85" t="s">
        <v>56</v>
      </c>
      <c r="D85" s="85" t="s">
        <v>403</v>
      </c>
      <c r="E85" s="128" t="s">
        <v>404</v>
      </c>
      <c r="F85" s="77" t="s">
        <v>395</v>
      </c>
      <c r="G85" s="78" t="s">
        <v>396</v>
      </c>
      <c r="H85" s="77" t="s">
        <v>405</v>
      </c>
      <c r="I85" s="77">
        <v>32</v>
      </c>
      <c r="J85" s="87">
        <v>16</v>
      </c>
      <c r="K85" s="88" t="s">
        <v>406</v>
      </c>
      <c r="L85" s="89" t="s">
        <v>407</v>
      </c>
      <c r="M85" s="80"/>
      <c r="N85" s="78">
        <v>4500</v>
      </c>
      <c r="O85" s="90"/>
      <c r="P85" s="79" t="s">
        <v>120</v>
      </c>
      <c r="Q85" s="78"/>
      <c r="R85" s="78"/>
      <c r="S85" s="80">
        <v>1050</v>
      </c>
      <c r="T85" s="91"/>
      <c r="U85" s="92"/>
      <c r="V85" s="93">
        <v>2.5</v>
      </c>
      <c r="W85" s="94">
        <v>1</v>
      </c>
      <c r="X85" s="95">
        <f t="shared" si="2"/>
        <v>583.33333333333337</v>
      </c>
      <c r="Y85" s="96"/>
      <c r="Z85" s="97"/>
      <c r="AA85" s="78" t="s">
        <v>398</v>
      </c>
      <c r="AB85" s="77"/>
      <c r="AC85" s="78"/>
      <c r="AD85" s="77" t="s">
        <v>50</v>
      </c>
      <c r="AE85" s="78" t="s">
        <v>67</v>
      </c>
      <c r="AF85" s="79" t="s">
        <v>50</v>
      </c>
      <c r="AG85" s="79"/>
      <c r="AH85" s="77" t="s">
        <v>117</v>
      </c>
      <c r="AI85" s="77" t="s">
        <v>117</v>
      </c>
      <c r="AJ85" s="77" t="s">
        <v>50</v>
      </c>
      <c r="AK85" s="80">
        <v>80</v>
      </c>
      <c r="AL85" s="81"/>
      <c r="AM85" s="78">
        <v>16</v>
      </c>
      <c r="AN85" s="78">
        <v>10</v>
      </c>
      <c r="AO85" s="78"/>
      <c r="AP85" s="98">
        <v>2012</v>
      </c>
      <c r="AQ85" s="99" t="s">
        <v>408</v>
      </c>
      <c r="AR85" s="78" t="s">
        <v>401</v>
      </c>
      <c r="AS85" s="98" t="s">
        <v>402</v>
      </c>
    </row>
    <row r="86" spans="1:45" ht="14.25" customHeight="1" x14ac:dyDescent="0.25">
      <c r="A86" t="s">
        <v>120</v>
      </c>
      <c r="B86">
        <v>1</v>
      </c>
      <c r="C86" t="s">
        <v>56</v>
      </c>
      <c r="D86" s="85" t="s">
        <v>409</v>
      </c>
      <c r="E86" s="128" t="s">
        <v>410</v>
      </c>
      <c r="F86" s="77" t="s">
        <v>256</v>
      </c>
      <c r="G86" s="78" t="s">
        <v>396</v>
      </c>
      <c r="H86" s="77" t="s">
        <v>411</v>
      </c>
      <c r="I86" s="77">
        <v>32</v>
      </c>
      <c r="J86" s="87">
        <v>16</v>
      </c>
      <c r="K86" s="88"/>
      <c r="L86" s="89"/>
      <c r="M86" s="80"/>
      <c r="N86" s="78"/>
      <c r="O86" s="90"/>
      <c r="P86" s="79">
        <v>6</v>
      </c>
      <c r="Q86" s="78"/>
      <c r="R86" s="78"/>
      <c r="S86" s="80"/>
      <c r="T86" s="91"/>
      <c r="U86" s="92"/>
      <c r="V86" s="93">
        <v>1</v>
      </c>
      <c r="W86" s="94">
        <v>1</v>
      </c>
      <c r="X86" s="95" t="str">
        <f t="shared" si="2"/>
        <v/>
      </c>
      <c r="Y86" s="96" t="s">
        <v>107</v>
      </c>
      <c r="Z86" s="97"/>
      <c r="AA86" s="78" t="s">
        <v>412</v>
      </c>
      <c r="AB86" s="77"/>
      <c r="AC86" s="78"/>
      <c r="AD86" s="77" t="s">
        <v>50</v>
      </c>
      <c r="AE86" s="78" t="s">
        <v>67</v>
      </c>
      <c r="AF86" s="79" t="s">
        <v>51</v>
      </c>
      <c r="AG86" s="79"/>
      <c r="AH86" s="77" t="s">
        <v>117</v>
      </c>
      <c r="AI86" s="77" t="s">
        <v>117</v>
      </c>
      <c r="AJ86" s="77" t="s">
        <v>50</v>
      </c>
      <c r="AK86" s="80"/>
      <c r="AL86" s="81"/>
      <c r="AM86" s="78">
        <v>16</v>
      </c>
      <c r="AN86" s="78">
        <v>3</v>
      </c>
      <c r="AO86" s="78"/>
      <c r="AP86" s="98">
        <v>2019</v>
      </c>
      <c r="AQ86" s="99" t="s">
        <v>413</v>
      </c>
      <c r="AR86" s="78" t="s">
        <v>414</v>
      </c>
      <c r="AS86" s="98"/>
    </row>
    <row r="87" spans="1:45" ht="14.25" customHeight="1" x14ac:dyDescent="0.25">
      <c r="A87" t="s">
        <v>120</v>
      </c>
      <c r="B87">
        <v>1</v>
      </c>
      <c r="C87" t="s">
        <v>56</v>
      </c>
      <c r="D87" s="85" t="s">
        <v>409</v>
      </c>
      <c r="E87" s="128" t="s">
        <v>415</v>
      </c>
      <c r="F87" s="77" t="s">
        <v>256</v>
      </c>
      <c r="G87" s="78" t="s">
        <v>396</v>
      </c>
      <c r="H87" s="77" t="s">
        <v>411</v>
      </c>
      <c r="I87" s="77">
        <v>32</v>
      </c>
      <c r="J87" s="87">
        <v>16</v>
      </c>
      <c r="K87" s="88" t="s">
        <v>416</v>
      </c>
      <c r="L87" s="89" t="s">
        <v>396</v>
      </c>
      <c r="M87" s="80" t="s">
        <v>417</v>
      </c>
      <c r="N87" s="78">
        <v>1900</v>
      </c>
      <c r="O87" s="90"/>
      <c r="P87" s="79">
        <v>6</v>
      </c>
      <c r="Q87" s="78"/>
      <c r="R87" s="78"/>
      <c r="S87" s="80">
        <v>200</v>
      </c>
      <c r="T87" s="91"/>
      <c r="U87" s="92"/>
      <c r="V87" s="93">
        <v>1</v>
      </c>
      <c r="W87" s="94">
        <v>1</v>
      </c>
      <c r="X87" s="95">
        <f t="shared" si="2"/>
        <v>105.26315789473684</v>
      </c>
      <c r="Y87" s="96" t="s">
        <v>418</v>
      </c>
      <c r="Z87" s="97"/>
      <c r="AA87" s="78" t="s">
        <v>256</v>
      </c>
      <c r="AB87" s="77"/>
      <c r="AC87" s="78"/>
      <c r="AD87" s="77" t="s">
        <v>50</v>
      </c>
      <c r="AE87" s="78" t="s">
        <v>67</v>
      </c>
      <c r="AF87" s="79" t="s">
        <v>51</v>
      </c>
      <c r="AG87" s="79"/>
      <c r="AH87" s="77" t="s">
        <v>117</v>
      </c>
      <c r="AI87" s="77" t="s">
        <v>117</v>
      </c>
      <c r="AJ87" s="77" t="s">
        <v>50</v>
      </c>
      <c r="AK87" s="80"/>
      <c r="AL87" s="81"/>
      <c r="AM87" s="78">
        <v>16</v>
      </c>
      <c r="AN87" s="78">
        <v>3</v>
      </c>
      <c r="AO87" s="78">
        <v>2007</v>
      </c>
      <c r="AP87" s="98"/>
      <c r="AQ87" s="99" t="s">
        <v>419</v>
      </c>
      <c r="AR87" s="78" t="s">
        <v>420</v>
      </c>
      <c r="AS87" s="98" t="s">
        <v>421</v>
      </c>
    </row>
    <row r="88" spans="1:45" ht="14.25" customHeight="1" x14ac:dyDescent="0.25">
      <c r="A88" t="s">
        <v>120</v>
      </c>
      <c r="C88" t="s">
        <v>56</v>
      </c>
      <c r="D88" s="85" t="s">
        <v>422</v>
      </c>
      <c r="E88" s="128" t="s">
        <v>423</v>
      </c>
      <c r="F88" s="77" t="s">
        <v>395</v>
      </c>
      <c r="G88" s="78" t="s">
        <v>396</v>
      </c>
      <c r="H88" s="77" t="s">
        <v>424</v>
      </c>
      <c r="I88" s="77">
        <v>32</v>
      </c>
      <c r="J88" s="87">
        <v>16</v>
      </c>
      <c r="K88" s="88" t="s">
        <v>398</v>
      </c>
      <c r="L88" s="89" t="s">
        <v>399</v>
      </c>
      <c r="M88" s="80"/>
      <c r="N88" s="78"/>
      <c r="O88" s="90"/>
      <c r="P88" s="79" t="s">
        <v>120</v>
      </c>
      <c r="Q88" s="78"/>
      <c r="R88" s="78"/>
      <c r="S88" s="80">
        <v>600</v>
      </c>
      <c r="T88" s="91"/>
      <c r="U88" s="92"/>
      <c r="V88" s="151"/>
      <c r="W88" s="152">
        <v>1</v>
      </c>
      <c r="X88" s="153" t="str">
        <f t="shared" si="2"/>
        <v/>
      </c>
      <c r="Y88" s="154"/>
      <c r="Z88" s="97"/>
      <c r="AA88" s="78" t="s">
        <v>398</v>
      </c>
      <c r="AB88" s="77"/>
      <c r="AC88" s="78"/>
      <c r="AD88" s="77" t="s">
        <v>50</v>
      </c>
      <c r="AE88" s="78" t="s">
        <v>67</v>
      </c>
      <c r="AF88" s="79" t="s">
        <v>50</v>
      </c>
      <c r="AG88" s="79"/>
      <c r="AH88" s="77" t="s">
        <v>117</v>
      </c>
      <c r="AI88" s="77" t="s">
        <v>117</v>
      </c>
      <c r="AJ88" s="77" t="s">
        <v>50</v>
      </c>
      <c r="AK88" s="80">
        <v>80</v>
      </c>
      <c r="AL88" s="81"/>
      <c r="AM88" s="78">
        <v>16</v>
      </c>
      <c r="AN88" s="78"/>
      <c r="AO88" s="78"/>
      <c r="AP88" s="98"/>
      <c r="AQ88" s="99" t="s">
        <v>425</v>
      </c>
      <c r="AR88" s="78" t="s">
        <v>401</v>
      </c>
      <c r="AS88" s="98" t="s">
        <v>426</v>
      </c>
    </row>
    <row r="89" spans="1:45" ht="14.25" customHeight="1" x14ac:dyDescent="0.25">
      <c r="C89" t="s">
        <v>427</v>
      </c>
      <c r="D89" s="85" t="s">
        <v>428</v>
      </c>
      <c r="E89" s="128" t="s">
        <v>429</v>
      </c>
      <c r="F89" s="77" t="s">
        <v>82</v>
      </c>
      <c r="G89" s="78" t="s">
        <v>430</v>
      </c>
      <c r="H89" s="77" t="s">
        <v>396</v>
      </c>
      <c r="I89" s="77">
        <v>32</v>
      </c>
      <c r="J89" s="87">
        <v>32</v>
      </c>
      <c r="K89" s="88"/>
      <c r="L89" s="89"/>
      <c r="M89" s="80"/>
      <c r="N89" s="78"/>
      <c r="O89" s="79"/>
      <c r="P89" s="78"/>
      <c r="Q89" s="78"/>
      <c r="R89" s="80"/>
      <c r="S89" s="91"/>
      <c r="T89" s="92"/>
      <c r="U89" s="93"/>
      <c r="V89" s="155"/>
      <c r="W89" s="156"/>
      <c r="X89" s="157"/>
      <c r="Y89" s="154"/>
      <c r="Z89" s="97"/>
      <c r="AA89" s="78" t="s">
        <v>174</v>
      </c>
      <c r="AB89" s="77">
        <v>49</v>
      </c>
      <c r="AC89" s="78" t="s">
        <v>431</v>
      </c>
      <c r="AD89" s="77" t="s">
        <v>50</v>
      </c>
      <c r="AE89" s="78" t="s">
        <v>67</v>
      </c>
      <c r="AF89" s="79" t="s">
        <v>51</v>
      </c>
      <c r="AG89" s="79" t="s">
        <v>50</v>
      </c>
      <c r="AH89" s="77" t="s">
        <v>117</v>
      </c>
      <c r="AI89" s="77" t="s">
        <v>117</v>
      </c>
      <c r="AJ89" s="77" t="s">
        <v>50</v>
      </c>
      <c r="AK89" s="80"/>
      <c r="AL89" s="81"/>
      <c r="AM89" s="78"/>
      <c r="AN89" s="78"/>
      <c r="AO89" s="78">
        <v>2014</v>
      </c>
      <c r="AP89" s="98">
        <v>2015</v>
      </c>
      <c r="AQ89" s="99" t="s">
        <v>432</v>
      </c>
      <c r="AR89" s="78" t="s">
        <v>433</v>
      </c>
      <c r="AS89" s="98" t="s">
        <v>434</v>
      </c>
    </row>
    <row r="90" spans="1:45" ht="14.25" customHeight="1" x14ac:dyDescent="0.25">
      <c r="C90" t="s">
        <v>427</v>
      </c>
      <c r="D90" s="85" t="s">
        <v>428</v>
      </c>
      <c r="E90" s="128" t="s">
        <v>429</v>
      </c>
      <c r="F90" s="77" t="s">
        <v>82</v>
      </c>
      <c r="G90" s="78" t="s">
        <v>430</v>
      </c>
      <c r="H90" s="77" t="s">
        <v>396</v>
      </c>
      <c r="I90" s="77">
        <v>32</v>
      </c>
      <c r="J90" s="87">
        <v>32</v>
      </c>
      <c r="K90" s="88"/>
      <c r="L90" s="89"/>
      <c r="M90" s="80"/>
      <c r="N90" s="78"/>
      <c r="O90" s="79"/>
      <c r="P90" s="78"/>
      <c r="Q90" s="78"/>
      <c r="R90" s="80"/>
      <c r="S90" s="91"/>
      <c r="T90" s="92"/>
      <c r="U90" s="93"/>
      <c r="V90" s="155"/>
      <c r="W90" s="156"/>
      <c r="X90" s="157"/>
      <c r="Y90" s="154"/>
      <c r="Z90" s="97"/>
      <c r="AA90" s="78" t="s">
        <v>49</v>
      </c>
      <c r="AB90" s="77">
        <v>46</v>
      </c>
      <c r="AC90" s="78" t="s">
        <v>431</v>
      </c>
      <c r="AD90" s="77" t="s">
        <v>50</v>
      </c>
      <c r="AE90" s="78" t="s">
        <v>67</v>
      </c>
      <c r="AF90" s="79" t="s">
        <v>51</v>
      </c>
      <c r="AG90" s="79" t="s">
        <v>50</v>
      </c>
      <c r="AH90" s="77" t="s">
        <v>117</v>
      </c>
      <c r="AI90" s="77" t="s">
        <v>117</v>
      </c>
      <c r="AJ90" s="77" t="s">
        <v>50</v>
      </c>
      <c r="AK90" s="80"/>
      <c r="AL90" s="81"/>
      <c r="AM90" s="78"/>
      <c r="AN90" s="78"/>
      <c r="AO90" s="78">
        <v>2014</v>
      </c>
      <c r="AP90" s="98">
        <v>2015</v>
      </c>
      <c r="AQ90" s="99" t="s">
        <v>432</v>
      </c>
      <c r="AR90" s="78" t="s">
        <v>435</v>
      </c>
      <c r="AS90" s="98" t="s">
        <v>436</v>
      </c>
    </row>
    <row r="91" spans="1:45" s="84" customFormat="1" ht="14.25" customHeight="1" x14ac:dyDescent="0.25">
      <c r="D91" s="144" t="s">
        <v>437</v>
      </c>
      <c r="E91" s="145" t="s">
        <v>438</v>
      </c>
      <c r="F91" s="158"/>
      <c r="G91" s="147" t="s">
        <v>439</v>
      </c>
      <c r="H91" s="146" t="s">
        <v>440</v>
      </c>
      <c r="I91" s="146">
        <v>32</v>
      </c>
      <c r="J91" s="148">
        <v>32</v>
      </c>
      <c r="K91" s="113" t="s">
        <v>60</v>
      </c>
      <c r="L91" s="114" t="s">
        <v>61</v>
      </c>
      <c r="M91" s="115" t="s">
        <v>441</v>
      </c>
      <c r="N91" s="111"/>
      <c r="O91" s="116"/>
      <c r="P91" s="117">
        <v>6</v>
      </c>
      <c r="Q91" s="111"/>
      <c r="R91" s="111"/>
      <c r="S91" s="115"/>
      <c r="T91" s="118">
        <v>44495</v>
      </c>
      <c r="U91" s="119" t="s">
        <v>63</v>
      </c>
      <c r="V91" s="159">
        <v>1</v>
      </c>
      <c r="W91" s="160">
        <v>1</v>
      </c>
      <c r="X91" s="161" t="str">
        <f t="shared" si="2"/>
        <v/>
      </c>
      <c r="Y91" s="162"/>
      <c r="Z91" s="124"/>
      <c r="AA91" s="111" t="s">
        <v>174</v>
      </c>
      <c r="AB91" s="110">
        <v>23</v>
      </c>
      <c r="AC91" s="111" t="s">
        <v>85</v>
      </c>
      <c r="AD91" s="110" t="s">
        <v>50</v>
      </c>
      <c r="AE91" s="111" t="s">
        <v>67</v>
      </c>
      <c r="AF91" s="117" t="s">
        <v>50</v>
      </c>
      <c r="AG91" s="117"/>
      <c r="AH91" s="110" t="s">
        <v>117</v>
      </c>
      <c r="AI91" s="110" t="s">
        <v>117</v>
      </c>
      <c r="AJ91" s="110" t="s">
        <v>50</v>
      </c>
      <c r="AK91" s="115"/>
      <c r="AL91" s="125"/>
      <c r="AM91" s="111">
        <v>16</v>
      </c>
      <c r="AN91" s="111"/>
      <c r="AO91" s="111"/>
      <c r="AP91" s="126">
        <v>2021</v>
      </c>
      <c r="AQ91" s="132"/>
      <c r="AR91" s="111" t="s">
        <v>442</v>
      </c>
      <c r="AS91" s="126" t="s">
        <v>443</v>
      </c>
    </row>
    <row r="92" spans="1:45" ht="14.25" customHeight="1" x14ac:dyDescent="0.25">
      <c r="A92" s="84"/>
      <c r="B92" s="84"/>
      <c r="C92" s="84"/>
      <c r="D92" s="144" t="s">
        <v>444</v>
      </c>
      <c r="E92" s="145" t="s">
        <v>445</v>
      </c>
      <c r="F92" s="158"/>
      <c r="G92" s="147" t="s">
        <v>446</v>
      </c>
      <c r="H92" s="146" t="s">
        <v>440</v>
      </c>
      <c r="I92" s="146">
        <v>32</v>
      </c>
      <c r="J92" s="148">
        <v>32</v>
      </c>
      <c r="K92" s="113" t="s">
        <v>60</v>
      </c>
      <c r="L92" s="114" t="s">
        <v>61</v>
      </c>
      <c r="M92" s="115" t="s">
        <v>441</v>
      </c>
      <c r="N92" s="111">
        <v>392</v>
      </c>
      <c r="O92" s="116"/>
      <c r="P92" s="117">
        <v>6</v>
      </c>
      <c r="Q92" s="111"/>
      <c r="R92" s="111"/>
      <c r="S92" s="115"/>
      <c r="T92" s="118">
        <v>44495</v>
      </c>
      <c r="U92" s="119" t="s">
        <v>63</v>
      </c>
      <c r="V92" s="120">
        <v>1</v>
      </c>
      <c r="W92" s="121">
        <v>1</v>
      </c>
      <c r="X92" s="122" t="str">
        <f t="shared" si="2"/>
        <v/>
      </c>
      <c r="Y92" s="123"/>
      <c r="Z92" s="124"/>
      <c r="AA92" s="111" t="s">
        <v>174</v>
      </c>
      <c r="AB92" s="110"/>
      <c r="AC92" s="111" t="s">
        <v>447</v>
      </c>
      <c r="AD92" s="110" t="s">
        <v>50</v>
      </c>
      <c r="AE92" s="111" t="s">
        <v>67</v>
      </c>
      <c r="AF92" s="117" t="s">
        <v>50</v>
      </c>
      <c r="AG92" s="117"/>
      <c r="AH92" s="110" t="s">
        <v>117</v>
      </c>
      <c r="AI92" s="110" t="s">
        <v>117</v>
      </c>
      <c r="AJ92" s="110" t="s">
        <v>50</v>
      </c>
      <c r="AK92" s="115"/>
      <c r="AL92" s="125"/>
      <c r="AM92" s="111">
        <v>16</v>
      </c>
      <c r="AN92" s="111"/>
      <c r="AO92" s="111"/>
      <c r="AP92" s="126">
        <v>2019</v>
      </c>
      <c r="AQ92" s="132"/>
      <c r="AR92" s="111" t="s">
        <v>442</v>
      </c>
      <c r="AS92" s="126" t="s">
        <v>448</v>
      </c>
    </row>
    <row r="93" spans="1:45" s="84" customFormat="1" ht="14.25" customHeight="1" x14ac:dyDescent="0.25">
      <c r="A93"/>
      <c r="B93"/>
      <c r="C93"/>
      <c r="D93" s="100" t="s">
        <v>444</v>
      </c>
      <c r="E93" s="101" t="s">
        <v>445</v>
      </c>
      <c r="F93" s="149"/>
      <c r="G93" s="103" t="s">
        <v>446</v>
      </c>
      <c r="H93" s="102" t="s">
        <v>440</v>
      </c>
      <c r="I93" s="102">
        <v>32</v>
      </c>
      <c r="J93" s="104">
        <v>32</v>
      </c>
      <c r="K93" s="107" t="s">
        <v>60</v>
      </c>
      <c r="L93" s="89" t="s">
        <v>61</v>
      </c>
      <c r="M93" s="80" t="s">
        <v>441</v>
      </c>
      <c r="N93" s="78">
        <v>2360</v>
      </c>
      <c r="O93" s="90">
        <v>4815</v>
      </c>
      <c r="P93" s="79">
        <v>6</v>
      </c>
      <c r="Q93" s="78"/>
      <c r="R93" s="78"/>
      <c r="S93" s="80">
        <v>200</v>
      </c>
      <c r="T93" s="91">
        <v>44495</v>
      </c>
      <c r="U93" s="92" t="s">
        <v>63</v>
      </c>
      <c r="V93" s="93">
        <v>1</v>
      </c>
      <c r="W93" s="94">
        <v>1</v>
      </c>
      <c r="X93" s="95">
        <f t="shared" si="2"/>
        <v>84.745762711864401</v>
      </c>
      <c r="Y93" s="96"/>
      <c r="Z93" s="97"/>
      <c r="AA93" s="78" t="s">
        <v>174</v>
      </c>
      <c r="AB93" s="77">
        <v>6</v>
      </c>
      <c r="AC93" s="78" t="s">
        <v>449</v>
      </c>
      <c r="AD93" s="77" t="s">
        <v>50</v>
      </c>
      <c r="AE93" s="78" t="s">
        <v>67</v>
      </c>
      <c r="AF93" s="79" t="s">
        <v>50</v>
      </c>
      <c r="AG93" s="79"/>
      <c r="AH93" s="77" t="s">
        <v>117</v>
      </c>
      <c r="AI93" s="77" t="s">
        <v>117</v>
      </c>
      <c r="AJ93" s="77" t="s">
        <v>50</v>
      </c>
      <c r="AK93" s="80"/>
      <c r="AL93" s="81"/>
      <c r="AM93" s="78">
        <v>16</v>
      </c>
      <c r="AN93" s="78"/>
      <c r="AO93" s="78"/>
      <c r="AP93" s="98">
        <v>2019</v>
      </c>
      <c r="AQ93" s="129"/>
      <c r="AR93" s="78" t="s">
        <v>442</v>
      </c>
      <c r="AS93" s="98" t="s">
        <v>450</v>
      </c>
    </row>
    <row r="94" spans="1:45" ht="14.25" customHeight="1" x14ac:dyDescent="0.25">
      <c r="D94" s="100" t="s">
        <v>444</v>
      </c>
      <c r="E94" s="101" t="s">
        <v>445</v>
      </c>
      <c r="F94" s="149"/>
      <c r="G94" s="103" t="s">
        <v>446</v>
      </c>
      <c r="H94" s="102" t="s">
        <v>440</v>
      </c>
      <c r="I94" s="102">
        <v>32</v>
      </c>
      <c r="J94" s="104">
        <v>32</v>
      </c>
      <c r="K94" s="107" t="s">
        <v>60</v>
      </c>
      <c r="L94" s="89" t="s">
        <v>61</v>
      </c>
      <c r="M94" s="80" t="s">
        <v>441</v>
      </c>
      <c r="N94" s="78">
        <v>3563</v>
      </c>
      <c r="O94" s="90"/>
      <c r="P94" s="79">
        <v>6</v>
      </c>
      <c r="Q94" s="78"/>
      <c r="R94" s="78"/>
      <c r="S94" s="80">
        <v>146.62799999999999</v>
      </c>
      <c r="T94" s="91">
        <v>44495</v>
      </c>
      <c r="U94" s="92" t="s">
        <v>63</v>
      </c>
      <c r="V94" s="93">
        <v>1</v>
      </c>
      <c r="W94" s="94">
        <v>1</v>
      </c>
      <c r="X94" s="95">
        <f t="shared" si="2"/>
        <v>41.152960987931522</v>
      </c>
      <c r="Y94" s="96"/>
      <c r="Z94" s="97"/>
      <c r="AA94" s="78" t="s">
        <v>174</v>
      </c>
      <c r="AB94" s="77"/>
      <c r="AC94" s="78" t="s">
        <v>451</v>
      </c>
      <c r="AD94" s="77" t="s">
        <v>50</v>
      </c>
      <c r="AE94" s="78" t="s">
        <v>67</v>
      </c>
      <c r="AF94" s="79" t="s">
        <v>50</v>
      </c>
      <c r="AG94" s="79"/>
      <c r="AH94" s="77" t="s">
        <v>117</v>
      </c>
      <c r="AI94" s="77" t="s">
        <v>117</v>
      </c>
      <c r="AJ94" s="77" t="s">
        <v>50</v>
      </c>
      <c r="AK94" s="80"/>
      <c r="AL94" s="81"/>
      <c r="AM94" s="78">
        <v>16</v>
      </c>
      <c r="AN94" s="78"/>
      <c r="AO94" s="78"/>
      <c r="AP94" s="98">
        <v>2019</v>
      </c>
      <c r="AQ94" s="129"/>
      <c r="AR94" s="78" t="s">
        <v>442</v>
      </c>
      <c r="AS94" s="98" t="s">
        <v>452</v>
      </c>
    </row>
    <row r="95" spans="1:45" s="84" customFormat="1" ht="14.25" customHeight="1" x14ac:dyDescent="0.25">
      <c r="D95" s="144" t="s">
        <v>453</v>
      </c>
      <c r="E95" s="145" t="s">
        <v>454</v>
      </c>
      <c r="F95" s="158"/>
      <c r="G95" s="147" t="s">
        <v>455</v>
      </c>
      <c r="H95" s="146" t="s">
        <v>440</v>
      </c>
      <c r="I95" s="146">
        <v>32</v>
      </c>
      <c r="J95" s="148">
        <v>32</v>
      </c>
      <c r="K95" s="113" t="s">
        <v>60</v>
      </c>
      <c r="L95" s="114" t="s">
        <v>61</v>
      </c>
      <c r="M95" s="115" t="s">
        <v>456</v>
      </c>
      <c r="N95" s="111"/>
      <c r="O95" s="116"/>
      <c r="P95" s="117">
        <v>6</v>
      </c>
      <c r="Q95" s="111"/>
      <c r="R95" s="111"/>
      <c r="S95" s="115"/>
      <c r="T95" s="118">
        <v>44495</v>
      </c>
      <c r="U95" s="119" t="s">
        <v>63</v>
      </c>
      <c r="V95" s="120">
        <v>1</v>
      </c>
      <c r="W95" s="121">
        <v>1</v>
      </c>
      <c r="X95" s="122" t="str">
        <f t="shared" si="2"/>
        <v/>
      </c>
      <c r="Y95" s="123" t="s">
        <v>120</v>
      </c>
      <c r="Z95" s="124"/>
      <c r="AA95" s="111" t="s">
        <v>49</v>
      </c>
      <c r="AB95" s="110">
        <v>12</v>
      </c>
      <c r="AC95" s="111" t="s">
        <v>144</v>
      </c>
      <c r="AD95" s="110" t="s">
        <v>50</v>
      </c>
      <c r="AE95" s="111" t="s">
        <v>67</v>
      </c>
      <c r="AF95" s="117" t="s">
        <v>50</v>
      </c>
      <c r="AG95" s="117"/>
      <c r="AH95" s="110" t="s">
        <v>117</v>
      </c>
      <c r="AI95" s="110" t="s">
        <v>117</v>
      </c>
      <c r="AJ95" s="110" t="s">
        <v>50</v>
      </c>
      <c r="AK95" s="115">
        <v>80</v>
      </c>
      <c r="AL95" s="125"/>
      <c r="AM95" s="111">
        <v>16</v>
      </c>
      <c r="AN95" s="111"/>
      <c r="AO95" s="111">
        <v>2014</v>
      </c>
      <c r="AP95" s="126">
        <v>2014</v>
      </c>
      <c r="AQ95" s="132"/>
      <c r="AR95" s="111" t="s">
        <v>457</v>
      </c>
      <c r="AS95" s="126"/>
    </row>
    <row r="96" spans="1:45" ht="14.25" customHeight="1" x14ac:dyDescent="0.25">
      <c r="D96" s="100" t="s">
        <v>458</v>
      </c>
      <c r="E96" s="101" t="s">
        <v>459</v>
      </c>
      <c r="F96" s="102"/>
      <c r="G96" s="103" t="s">
        <v>460</v>
      </c>
      <c r="H96" s="60" t="s">
        <v>461</v>
      </c>
      <c r="I96" s="102">
        <v>32</v>
      </c>
      <c r="J96" s="104">
        <v>32</v>
      </c>
      <c r="K96" s="107" t="s">
        <v>60</v>
      </c>
      <c r="L96" s="61" t="s">
        <v>61</v>
      </c>
      <c r="M96" s="80" t="s">
        <v>124</v>
      </c>
      <c r="N96" s="78">
        <v>1807</v>
      </c>
      <c r="O96" s="90">
        <v>736</v>
      </c>
      <c r="P96" s="79">
        <v>6</v>
      </c>
      <c r="Q96" s="78"/>
      <c r="R96" s="78"/>
      <c r="S96" s="80">
        <v>357.14299999999997</v>
      </c>
      <c r="T96" s="91">
        <v>44495</v>
      </c>
      <c r="U96" s="92" t="s">
        <v>63</v>
      </c>
      <c r="V96" s="93">
        <v>1</v>
      </c>
      <c r="W96" s="94">
        <v>1</v>
      </c>
      <c r="X96" s="95">
        <f t="shared" si="2"/>
        <v>197.64416159380187</v>
      </c>
      <c r="Y96" s="96"/>
      <c r="Z96" s="97"/>
      <c r="AA96" s="78" t="s">
        <v>65</v>
      </c>
      <c r="AB96" s="77">
        <v>4</v>
      </c>
      <c r="AC96" s="78" t="s">
        <v>462</v>
      </c>
      <c r="AD96" s="77" t="s">
        <v>50</v>
      </c>
      <c r="AE96" s="78" t="s">
        <v>67</v>
      </c>
      <c r="AF96" s="79" t="s">
        <v>50</v>
      </c>
      <c r="AG96" s="79"/>
      <c r="AH96" s="77" t="s">
        <v>117</v>
      </c>
      <c r="AI96" s="77" t="s">
        <v>117</v>
      </c>
      <c r="AJ96" s="77" t="s">
        <v>50</v>
      </c>
      <c r="AK96" s="80"/>
      <c r="AL96" s="81"/>
      <c r="AM96" s="78"/>
      <c r="AN96" s="78"/>
      <c r="AO96" s="78"/>
      <c r="AP96" s="98">
        <v>2020</v>
      </c>
      <c r="AQ96" s="99"/>
      <c r="AR96" s="78" t="s">
        <v>463</v>
      </c>
      <c r="AS96" s="98" t="s">
        <v>464</v>
      </c>
    </row>
    <row r="97" spans="1:45" s="84" customFormat="1" ht="14.25" customHeight="1" x14ac:dyDescent="0.25">
      <c r="A97"/>
      <c r="B97"/>
      <c r="C97"/>
      <c r="D97" s="100" t="s">
        <v>458</v>
      </c>
      <c r="E97" s="101" t="s">
        <v>459</v>
      </c>
      <c r="F97" s="102"/>
      <c r="G97" s="103" t="s">
        <v>460</v>
      </c>
      <c r="H97" s="60" t="s">
        <v>461</v>
      </c>
      <c r="I97" s="102">
        <v>32</v>
      </c>
      <c r="J97" s="104">
        <v>32</v>
      </c>
      <c r="K97" s="107" t="s">
        <v>60</v>
      </c>
      <c r="L97" s="89" t="s">
        <v>61</v>
      </c>
      <c r="M97" s="80" t="s">
        <v>124</v>
      </c>
      <c r="N97" s="78">
        <v>2098</v>
      </c>
      <c r="O97" s="90">
        <v>778</v>
      </c>
      <c r="P97" s="79">
        <v>6</v>
      </c>
      <c r="Q97" s="78">
        <v>4</v>
      </c>
      <c r="R97" s="78"/>
      <c r="S97" s="80">
        <v>238.095</v>
      </c>
      <c r="T97" s="91">
        <v>44495</v>
      </c>
      <c r="U97" s="92" t="s">
        <v>63</v>
      </c>
      <c r="V97" s="93">
        <v>1</v>
      </c>
      <c r="W97" s="94">
        <v>1</v>
      </c>
      <c r="X97" s="95">
        <f t="shared" si="2"/>
        <v>113.48665395614871</v>
      </c>
      <c r="Y97" s="96"/>
      <c r="Z97" s="97"/>
      <c r="AA97" s="78" t="s">
        <v>65</v>
      </c>
      <c r="AB97" s="77">
        <v>4</v>
      </c>
      <c r="AC97" s="78" t="s">
        <v>465</v>
      </c>
      <c r="AD97" s="77" t="s">
        <v>50</v>
      </c>
      <c r="AE97" s="78" t="s">
        <v>67</v>
      </c>
      <c r="AF97" s="79" t="s">
        <v>50</v>
      </c>
      <c r="AG97" s="79"/>
      <c r="AH97" s="77" t="s">
        <v>117</v>
      </c>
      <c r="AI97" s="77" t="s">
        <v>117</v>
      </c>
      <c r="AJ97" s="77" t="s">
        <v>50</v>
      </c>
      <c r="AK97" s="80"/>
      <c r="AL97" s="81"/>
      <c r="AM97" s="78"/>
      <c r="AN97" s="78"/>
      <c r="AO97" s="78"/>
      <c r="AP97" s="98">
        <v>2020</v>
      </c>
      <c r="AQ97" s="99"/>
      <c r="AR97" s="78" t="s">
        <v>463</v>
      </c>
      <c r="AS97" s="98" t="s">
        <v>466</v>
      </c>
    </row>
    <row r="98" spans="1:45" ht="14.25" customHeight="1" x14ac:dyDescent="0.25">
      <c r="D98" s="100" t="s">
        <v>458</v>
      </c>
      <c r="E98" s="101" t="s">
        <v>459</v>
      </c>
      <c r="F98" s="102"/>
      <c r="G98" s="103" t="s">
        <v>460</v>
      </c>
      <c r="H98" s="60" t="s">
        <v>461</v>
      </c>
      <c r="I98" s="102">
        <v>32</v>
      </c>
      <c r="J98" s="104">
        <v>32</v>
      </c>
      <c r="K98" s="107" t="s">
        <v>60</v>
      </c>
      <c r="L98" s="89" t="s">
        <v>61</v>
      </c>
      <c r="M98" s="80" t="s">
        <v>124</v>
      </c>
      <c r="N98" s="78">
        <v>3914</v>
      </c>
      <c r="O98" s="90">
        <v>1257</v>
      </c>
      <c r="P98" s="79">
        <v>6</v>
      </c>
      <c r="Q98" s="78">
        <v>4</v>
      </c>
      <c r="R98" s="78"/>
      <c r="S98" s="80">
        <v>166.667</v>
      </c>
      <c r="T98" s="91">
        <v>44495</v>
      </c>
      <c r="U98" s="92" t="s">
        <v>63</v>
      </c>
      <c r="V98" s="93">
        <v>1</v>
      </c>
      <c r="W98" s="94">
        <v>1</v>
      </c>
      <c r="X98" s="95">
        <f t="shared" si="2"/>
        <v>42.582268778742971</v>
      </c>
      <c r="Y98" s="96"/>
      <c r="Z98" s="97"/>
      <c r="AA98" s="78" t="s">
        <v>65</v>
      </c>
      <c r="AB98" s="77">
        <v>4</v>
      </c>
      <c r="AC98" s="78" t="s">
        <v>467</v>
      </c>
      <c r="AD98" s="77" t="s">
        <v>50</v>
      </c>
      <c r="AE98" s="78" t="s">
        <v>67</v>
      </c>
      <c r="AF98" s="79" t="s">
        <v>50</v>
      </c>
      <c r="AG98" s="79"/>
      <c r="AH98" s="77" t="s">
        <v>117</v>
      </c>
      <c r="AI98" s="77" t="s">
        <v>117</v>
      </c>
      <c r="AJ98" s="77" t="s">
        <v>50</v>
      </c>
      <c r="AK98" s="80"/>
      <c r="AL98" s="81"/>
      <c r="AM98" s="78"/>
      <c r="AN98" s="78"/>
      <c r="AO98" s="78"/>
      <c r="AP98" s="98">
        <v>2020</v>
      </c>
      <c r="AQ98" s="99"/>
      <c r="AR98" s="78" t="s">
        <v>463</v>
      </c>
      <c r="AS98" s="98" t="s">
        <v>468</v>
      </c>
    </row>
    <row r="99" spans="1:45" ht="14.25" customHeight="1" x14ac:dyDescent="0.25">
      <c r="A99" s="84"/>
      <c r="B99" s="84"/>
      <c r="C99" s="84"/>
      <c r="D99" s="144" t="s">
        <v>469</v>
      </c>
      <c r="E99" s="145" t="s">
        <v>470</v>
      </c>
      <c r="F99" s="146"/>
      <c r="G99" s="147" t="s">
        <v>471</v>
      </c>
      <c r="H99" s="146" t="s">
        <v>461</v>
      </c>
      <c r="I99" s="146">
        <v>32</v>
      </c>
      <c r="J99" s="148">
        <v>32</v>
      </c>
      <c r="K99" s="113" t="s">
        <v>60</v>
      </c>
      <c r="L99" s="114" t="s">
        <v>61</v>
      </c>
      <c r="M99" s="115" t="s">
        <v>124</v>
      </c>
      <c r="N99" s="111"/>
      <c r="O99" s="116"/>
      <c r="P99" s="117">
        <v>6</v>
      </c>
      <c r="Q99" s="111"/>
      <c r="R99" s="111"/>
      <c r="S99" s="115"/>
      <c r="T99" s="118">
        <v>44495</v>
      </c>
      <c r="U99" s="119" t="s">
        <v>63</v>
      </c>
      <c r="V99" s="120">
        <v>1</v>
      </c>
      <c r="W99" s="121">
        <v>1</v>
      </c>
      <c r="X99" s="122" t="str">
        <f t="shared" si="2"/>
        <v/>
      </c>
      <c r="Y99" s="123" t="s">
        <v>120</v>
      </c>
      <c r="Z99" s="124"/>
      <c r="AA99" s="111" t="s">
        <v>49</v>
      </c>
      <c r="AB99" s="110">
        <v>18</v>
      </c>
      <c r="AC99" s="111"/>
      <c r="AD99" s="110" t="s">
        <v>50</v>
      </c>
      <c r="AE99" s="111" t="s">
        <v>67</v>
      </c>
      <c r="AF99" s="117" t="s">
        <v>51</v>
      </c>
      <c r="AG99" s="117"/>
      <c r="AH99" s="110" t="s">
        <v>117</v>
      </c>
      <c r="AI99" s="110" t="s">
        <v>117</v>
      </c>
      <c r="AJ99" s="110" t="s">
        <v>50</v>
      </c>
      <c r="AK99" s="115"/>
      <c r="AL99" s="125"/>
      <c r="AM99" s="111">
        <v>16</v>
      </c>
      <c r="AN99" s="111"/>
      <c r="AO99" s="111"/>
      <c r="AP99" s="126">
        <v>2020</v>
      </c>
      <c r="AQ99" s="127" t="s">
        <v>472</v>
      </c>
      <c r="AR99" s="111" t="s">
        <v>473</v>
      </c>
      <c r="AS99" s="126" t="s">
        <v>474</v>
      </c>
    </row>
    <row r="100" spans="1:45" ht="14.25" customHeight="1" x14ac:dyDescent="0.25">
      <c r="D100" s="100" t="s">
        <v>469</v>
      </c>
      <c r="E100" s="101" t="s">
        <v>470</v>
      </c>
      <c r="F100" s="102"/>
      <c r="G100" s="103" t="s">
        <v>471</v>
      </c>
      <c r="H100" s="102" t="s">
        <v>461</v>
      </c>
      <c r="I100" s="102">
        <v>32</v>
      </c>
      <c r="J100" s="104">
        <v>32</v>
      </c>
      <c r="K100" s="107" t="s">
        <v>475</v>
      </c>
      <c r="L100" s="163" t="s">
        <v>471</v>
      </c>
      <c r="M100" s="80"/>
      <c r="N100" s="78">
        <v>2860</v>
      </c>
      <c r="O100" s="90"/>
      <c r="P100" s="79">
        <v>4</v>
      </c>
      <c r="Q100" s="78"/>
      <c r="R100" s="78"/>
      <c r="S100" s="80">
        <v>50</v>
      </c>
      <c r="T100" s="91">
        <v>43601</v>
      </c>
      <c r="U100" s="92" t="s">
        <v>132</v>
      </c>
      <c r="V100" s="93">
        <v>1</v>
      </c>
      <c r="W100" s="94">
        <v>1</v>
      </c>
      <c r="X100" s="95">
        <f t="shared" si="2"/>
        <v>17.482517482517483</v>
      </c>
      <c r="Y100" s="96" t="s">
        <v>120</v>
      </c>
      <c r="Z100" s="97"/>
      <c r="AA100" s="78" t="s">
        <v>49</v>
      </c>
      <c r="AB100" s="77">
        <v>18</v>
      </c>
      <c r="AC100" s="78"/>
      <c r="AD100" s="77" t="s">
        <v>50</v>
      </c>
      <c r="AE100" s="78" t="s">
        <v>67</v>
      </c>
      <c r="AF100" s="79" t="s">
        <v>51</v>
      </c>
      <c r="AG100" s="79"/>
      <c r="AH100" s="77" t="s">
        <v>117</v>
      </c>
      <c r="AI100" s="77" t="s">
        <v>117</v>
      </c>
      <c r="AJ100" s="77" t="s">
        <v>50</v>
      </c>
      <c r="AK100" s="80"/>
      <c r="AL100" s="81"/>
      <c r="AM100" s="78">
        <v>16</v>
      </c>
      <c r="AN100" s="78"/>
      <c r="AO100" s="78"/>
      <c r="AP100" s="98">
        <v>2020</v>
      </c>
      <c r="AQ100" s="99" t="s">
        <v>472</v>
      </c>
      <c r="AR100" s="78" t="s">
        <v>473</v>
      </c>
      <c r="AS100" s="98" t="s">
        <v>476</v>
      </c>
    </row>
    <row r="101" spans="1:45" ht="14.25" customHeight="1" x14ac:dyDescent="0.25">
      <c r="D101" s="100" t="s">
        <v>477</v>
      </c>
      <c r="E101" s="101" t="s">
        <v>478</v>
      </c>
      <c r="F101" s="149" t="s">
        <v>82</v>
      </c>
      <c r="G101" s="61" t="s">
        <v>479</v>
      </c>
      <c r="H101" s="60" t="s">
        <v>106</v>
      </c>
      <c r="I101" s="102">
        <v>16</v>
      </c>
      <c r="J101" s="104">
        <v>16</v>
      </c>
      <c r="K101" s="107" t="s">
        <v>60</v>
      </c>
      <c r="L101" s="89" t="s">
        <v>61</v>
      </c>
      <c r="M101" s="80" t="s">
        <v>480</v>
      </c>
      <c r="N101" s="78"/>
      <c r="O101" s="90"/>
      <c r="P101" s="79"/>
      <c r="Q101" s="78"/>
      <c r="R101" s="78"/>
      <c r="S101" s="80"/>
      <c r="T101" s="91">
        <v>44495</v>
      </c>
      <c r="U101" s="92" t="s">
        <v>63</v>
      </c>
      <c r="V101" s="93">
        <v>1</v>
      </c>
      <c r="W101" s="94">
        <v>1</v>
      </c>
      <c r="X101" s="95" t="str">
        <f t="shared" si="2"/>
        <v/>
      </c>
      <c r="Y101" s="96"/>
      <c r="Z101" s="97"/>
      <c r="AA101" s="78" t="s">
        <v>65</v>
      </c>
      <c r="AB101" s="77">
        <v>9</v>
      </c>
      <c r="AC101" s="78" t="s">
        <v>481</v>
      </c>
      <c r="AD101" s="77" t="s">
        <v>50</v>
      </c>
      <c r="AE101" s="78" t="s">
        <v>176</v>
      </c>
      <c r="AF101" s="79" t="s">
        <v>51</v>
      </c>
      <c r="AG101" s="79"/>
      <c r="AH101" s="77"/>
      <c r="AI101" s="77"/>
      <c r="AJ101" s="77" t="s">
        <v>51</v>
      </c>
      <c r="AK101" s="80">
        <v>18</v>
      </c>
      <c r="AL101" s="81"/>
      <c r="AM101" s="78">
        <v>8</v>
      </c>
      <c r="AN101" s="78"/>
      <c r="AO101" s="78">
        <v>2018</v>
      </c>
      <c r="AP101" s="98">
        <v>2020</v>
      </c>
      <c r="AQ101" s="99" t="s">
        <v>482</v>
      </c>
      <c r="AR101" s="78" t="s">
        <v>483</v>
      </c>
      <c r="AS101" s="98" t="s">
        <v>484</v>
      </c>
    </row>
    <row r="102" spans="1:45" ht="14.25" customHeight="1" x14ac:dyDescent="0.25">
      <c r="D102" s="100" t="s">
        <v>485</v>
      </c>
      <c r="E102" s="101" t="s">
        <v>486</v>
      </c>
      <c r="F102" s="102"/>
      <c r="G102" s="164" t="s">
        <v>487</v>
      </c>
      <c r="H102" s="102" t="s">
        <v>163</v>
      </c>
      <c r="I102" s="102">
        <v>32</v>
      </c>
      <c r="J102" s="104">
        <v>38</v>
      </c>
      <c r="K102" s="107" t="s">
        <v>60</v>
      </c>
      <c r="L102" s="89" t="s">
        <v>61</v>
      </c>
      <c r="M102" s="80" t="s">
        <v>488</v>
      </c>
      <c r="N102" s="78">
        <v>2962</v>
      </c>
      <c r="O102" s="90">
        <v>1056</v>
      </c>
      <c r="P102" s="79">
        <v>6</v>
      </c>
      <c r="Q102" s="78">
        <v>4</v>
      </c>
      <c r="R102" s="78">
        <v>35</v>
      </c>
      <c r="S102" s="80">
        <v>100</v>
      </c>
      <c r="T102" s="91">
        <v>44948</v>
      </c>
      <c r="U102" s="92" t="s">
        <v>489</v>
      </c>
      <c r="V102" s="93">
        <v>1</v>
      </c>
      <c r="W102" s="94">
        <v>1</v>
      </c>
      <c r="X102" s="95">
        <f t="shared" si="2"/>
        <v>33.7609723160027</v>
      </c>
      <c r="Y102" s="96" t="s">
        <v>107</v>
      </c>
      <c r="Z102" s="97" t="s">
        <v>50</v>
      </c>
      <c r="AA102" s="78" t="s">
        <v>49</v>
      </c>
      <c r="AB102" s="77">
        <v>14</v>
      </c>
      <c r="AC102" s="78" t="s">
        <v>85</v>
      </c>
      <c r="AD102" s="77" t="s">
        <v>50</v>
      </c>
      <c r="AE102" s="78" t="s">
        <v>176</v>
      </c>
      <c r="AF102" s="79" t="s">
        <v>51</v>
      </c>
      <c r="AG102" s="79" t="s">
        <v>50</v>
      </c>
      <c r="AH102" s="77" t="s">
        <v>52</v>
      </c>
      <c r="AI102" s="77" t="s">
        <v>52</v>
      </c>
      <c r="AJ102" s="77" t="s">
        <v>51</v>
      </c>
      <c r="AK102" s="80">
        <v>31</v>
      </c>
      <c r="AL102" s="81">
        <v>4</v>
      </c>
      <c r="AM102" s="78">
        <v>4</v>
      </c>
      <c r="AN102" s="78"/>
      <c r="AO102" s="78">
        <v>2018</v>
      </c>
      <c r="AP102" s="98">
        <v>2021</v>
      </c>
      <c r="AQ102" s="99" t="s">
        <v>490</v>
      </c>
      <c r="AR102" s="78" t="s">
        <v>491</v>
      </c>
      <c r="AS102" s="98" t="s">
        <v>492</v>
      </c>
    </row>
    <row r="103" spans="1:45" ht="14.25" customHeight="1" x14ac:dyDescent="0.25">
      <c r="D103" s="100" t="s">
        <v>485</v>
      </c>
      <c r="E103" s="101" t="s">
        <v>486</v>
      </c>
      <c r="F103" s="102"/>
      <c r="G103" s="164" t="s">
        <v>487</v>
      </c>
      <c r="H103" s="102" t="s">
        <v>163</v>
      </c>
      <c r="I103" s="102">
        <v>32</v>
      </c>
      <c r="J103" s="104">
        <v>38</v>
      </c>
      <c r="K103" s="107" t="s">
        <v>60</v>
      </c>
      <c r="L103" s="89" t="s">
        <v>61</v>
      </c>
      <c r="M103" s="80" t="s">
        <v>488</v>
      </c>
      <c r="N103" s="78">
        <v>2962</v>
      </c>
      <c r="O103" s="90">
        <v>1056</v>
      </c>
      <c r="P103" s="79">
        <v>6</v>
      </c>
      <c r="Q103" s="78">
        <v>4</v>
      </c>
      <c r="R103" s="78">
        <v>35</v>
      </c>
      <c r="S103" s="80">
        <v>100</v>
      </c>
      <c r="T103" s="91">
        <v>44948</v>
      </c>
      <c r="U103" s="92" t="s">
        <v>489</v>
      </c>
      <c r="V103" s="93">
        <v>1</v>
      </c>
      <c r="W103" s="94">
        <v>1</v>
      </c>
      <c r="X103" s="95">
        <f t="shared" si="2"/>
        <v>33.7609723160027</v>
      </c>
      <c r="Y103" s="96" t="s">
        <v>107</v>
      </c>
      <c r="Z103" s="97" t="s">
        <v>50</v>
      </c>
      <c r="AA103" s="78" t="s">
        <v>49</v>
      </c>
      <c r="AB103" s="77">
        <v>14</v>
      </c>
      <c r="AC103" s="78" t="s">
        <v>485</v>
      </c>
      <c r="AD103" s="77" t="s">
        <v>50</v>
      </c>
      <c r="AE103" s="78" t="s">
        <v>176</v>
      </c>
      <c r="AF103" s="79" t="s">
        <v>51</v>
      </c>
      <c r="AG103" s="79" t="s">
        <v>50</v>
      </c>
      <c r="AH103" s="77" t="s">
        <v>52</v>
      </c>
      <c r="AI103" s="77" t="s">
        <v>52</v>
      </c>
      <c r="AJ103" s="77" t="s">
        <v>51</v>
      </c>
      <c r="AK103" s="80">
        <v>31</v>
      </c>
      <c r="AL103" s="81">
        <v>4</v>
      </c>
      <c r="AM103" s="78">
        <v>4</v>
      </c>
      <c r="AN103" s="78"/>
      <c r="AO103" s="78">
        <v>2018</v>
      </c>
      <c r="AP103" s="98">
        <v>2021</v>
      </c>
      <c r="AQ103" s="99" t="s">
        <v>490</v>
      </c>
      <c r="AR103" s="78" t="s">
        <v>491</v>
      </c>
      <c r="AS103" s="98" t="s">
        <v>492</v>
      </c>
    </row>
    <row r="104" spans="1:45" ht="14.25" customHeight="1" x14ac:dyDescent="0.25">
      <c r="A104" t="s">
        <v>120</v>
      </c>
      <c r="B104">
        <v>1</v>
      </c>
      <c r="C104" t="s">
        <v>56</v>
      </c>
      <c r="D104" s="85" t="s">
        <v>493</v>
      </c>
      <c r="E104" s="128" t="s">
        <v>494</v>
      </c>
      <c r="F104" s="77" t="s">
        <v>135</v>
      </c>
      <c r="G104" s="78" t="s">
        <v>495</v>
      </c>
      <c r="H104" s="77" t="s">
        <v>496</v>
      </c>
      <c r="I104" s="77">
        <v>32</v>
      </c>
      <c r="J104" s="87">
        <v>32</v>
      </c>
      <c r="K104" s="107" t="s">
        <v>164</v>
      </c>
      <c r="L104" s="89" t="s">
        <v>61</v>
      </c>
      <c r="M104" s="80" t="s">
        <v>497</v>
      </c>
      <c r="N104" s="78"/>
      <c r="O104" s="90"/>
      <c r="P104" s="79">
        <v>6</v>
      </c>
      <c r="Q104" s="78"/>
      <c r="R104" s="78"/>
      <c r="S104" s="80"/>
      <c r="T104" s="91">
        <v>44020</v>
      </c>
      <c r="U104" s="92" t="s">
        <v>166</v>
      </c>
      <c r="V104" s="93">
        <v>1</v>
      </c>
      <c r="W104" s="94">
        <v>1</v>
      </c>
      <c r="X104" s="95" t="str">
        <f t="shared" si="2"/>
        <v/>
      </c>
      <c r="Y104" s="96" t="s">
        <v>107</v>
      </c>
      <c r="Z104" s="97"/>
      <c r="AA104" s="78" t="s">
        <v>65</v>
      </c>
      <c r="AB104" s="77">
        <v>10</v>
      </c>
      <c r="AC104" s="78" t="s">
        <v>498</v>
      </c>
      <c r="AD104" s="77" t="s">
        <v>50</v>
      </c>
      <c r="AE104" s="78" t="s">
        <v>67</v>
      </c>
      <c r="AF104" s="79"/>
      <c r="AG104" s="79"/>
      <c r="AH104" s="77" t="s">
        <v>117</v>
      </c>
      <c r="AI104" s="77" t="s">
        <v>117</v>
      </c>
      <c r="AJ104" s="77"/>
      <c r="AK104" s="80"/>
      <c r="AL104" s="81"/>
      <c r="AM104" s="78"/>
      <c r="AN104" s="78"/>
      <c r="AO104" s="78">
        <v>2002</v>
      </c>
      <c r="AP104" s="98">
        <v>2009</v>
      </c>
      <c r="AQ104" s="99"/>
      <c r="AR104" s="78" t="s">
        <v>496</v>
      </c>
      <c r="AS104" s="98" t="s">
        <v>499</v>
      </c>
    </row>
    <row r="105" spans="1:45" ht="14.25" customHeight="1" x14ac:dyDescent="0.25">
      <c r="A105" t="s">
        <v>120</v>
      </c>
      <c r="B105">
        <v>1</v>
      </c>
      <c r="C105" t="s">
        <v>56</v>
      </c>
      <c r="D105" s="85" t="s">
        <v>493</v>
      </c>
      <c r="E105" s="128" t="s">
        <v>494</v>
      </c>
      <c r="F105" s="77" t="s">
        <v>135</v>
      </c>
      <c r="G105" s="78" t="s">
        <v>495</v>
      </c>
      <c r="H105" s="77" t="s">
        <v>496</v>
      </c>
      <c r="I105" s="77">
        <v>32</v>
      </c>
      <c r="J105" s="87">
        <v>32</v>
      </c>
      <c r="K105" s="88" t="s">
        <v>70</v>
      </c>
      <c r="L105" s="89" t="s">
        <v>61</v>
      </c>
      <c r="M105" s="80" t="s">
        <v>497</v>
      </c>
      <c r="N105" s="78">
        <v>3586</v>
      </c>
      <c r="O105" s="90"/>
      <c r="P105" s="79">
        <v>6</v>
      </c>
      <c r="Q105" s="78"/>
      <c r="R105" s="78"/>
      <c r="S105" s="80">
        <v>257.26799999999997</v>
      </c>
      <c r="T105" s="91">
        <v>41688</v>
      </c>
      <c r="U105" s="92">
        <v>14.7</v>
      </c>
      <c r="V105" s="93">
        <v>1</v>
      </c>
      <c r="W105" s="94">
        <v>1</v>
      </c>
      <c r="X105" s="95">
        <f t="shared" si="2"/>
        <v>71.74233128834355</v>
      </c>
      <c r="Y105" s="96" t="s">
        <v>107</v>
      </c>
      <c r="Z105" s="97"/>
      <c r="AA105" s="78" t="s">
        <v>65</v>
      </c>
      <c r="AB105" s="77">
        <v>10</v>
      </c>
      <c r="AC105" s="78" t="s">
        <v>498</v>
      </c>
      <c r="AD105" s="77" t="s">
        <v>50</v>
      </c>
      <c r="AE105" s="78" t="s">
        <v>67</v>
      </c>
      <c r="AF105" s="79"/>
      <c r="AG105" s="79"/>
      <c r="AH105" s="77" t="s">
        <v>117</v>
      </c>
      <c r="AI105" s="77" t="s">
        <v>117</v>
      </c>
      <c r="AJ105" s="77"/>
      <c r="AK105" s="80"/>
      <c r="AL105" s="81"/>
      <c r="AM105" s="78"/>
      <c r="AN105" s="78"/>
      <c r="AO105" s="78">
        <v>2002</v>
      </c>
      <c r="AP105" s="98">
        <v>2009</v>
      </c>
      <c r="AQ105" s="99"/>
      <c r="AR105" s="78" t="s">
        <v>496</v>
      </c>
      <c r="AS105" s="98" t="s">
        <v>499</v>
      </c>
    </row>
    <row r="106" spans="1:45" ht="14.25" customHeight="1" x14ac:dyDescent="0.25">
      <c r="A106" t="s">
        <v>263</v>
      </c>
      <c r="B106">
        <v>1</v>
      </c>
      <c r="C106" t="s">
        <v>56</v>
      </c>
      <c r="D106" s="85" t="s">
        <v>500</v>
      </c>
      <c r="E106" s="128" t="s">
        <v>501</v>
      </c>
      <c r="F106" s="77" t="s">
        <v>90</v>
      </c>
      <c r="G106" s="78" t="s">
        <v>502</v>
      </c>
      <c r="H106" s="77" t="s">
        <v>106</v>
      </c>
      <c r="I106" s="77">
        <v>16</v>
      </c>
      <c r="J106" s="87">
        <v>16</v>
      </c>
      <c r="K106" s="107" t="s">
        <v>60</v>
      </c>
      <c r="L106" s="89" t="s">
        <v>61</v>
      </c>
      <c r="M106" s="80" t="s">
        <v>124</v>
      </c>
      <c r="N106" s="78">
        <v>1222</v>
      </c>
      <c r="O106" s="90">
        <v>1160</v>
      </c>
      <c r="P106" s="79">
        <v>6</v>
      </c>
      <c r="Q106" s="78">
        <v>1</v>
      </c>
      <c r="R106" s="78">
        <v>5</v>
      </c>
      <c r="S106" s="80">
        <v>261.77999999999997</v>
      </c>
      <c r="T106" s="91">
        <v>44495</v>
      </c>
      <c r="U106" s="92" t="s">
        <v>63</v>
      </c>
      <c r="V106" s="93">
        <v>0.8</v>
      </c>
      <c r="W106" s="94">
        <v>1</v>
      </c>
      <c r="X106" s="95">
        <f t="shared" si="2"/>
        <v>171.37806873977087</v>
      </c>
      <c r="Y106" s="96" t="s">
        <v>64</v>
      </c>
      <c r="Z106" s="97"/>
      <c r="AA106" s="78" t="s">
        <v>49</v>
      </c>
      <c r="AB106" s="77">
        <v>19</v>
      </c>
      <c r="AC106" s="78" t="s">
        <v>503</v>
      </c>
      <c r="AD106" s="77" t="s">
        <v>50</v>
      </c>
      <c r="AE106" s="78" t="s">
        <v>176</v>
      </c>
      <c r="AF106" s="79" t="s">
        <v>51</v>
      </c>
      <c r="AG106" s="79" t="s">
        <v>50</v>
      </c>
      <c r="AH106" s="77" t="s">
        <v>68</v>
      </c>
      <c r="AI106" s="77" t="s">
        <v>68</v>
      </c>
      <c r="AJ106" s="77" t="s">
        <v>56</v>
      </c>
      <c r="AK106" s="80">
        <v>80</v>
      </c>
      <c r="AL106" s="81"/>
      <c r="AM106" s="78">
        <v>8</v>
      </c>
      <c r="AN106" s="78"/>
      <c r="AO106" s="78">
        <v>2013</v>
      </c>
      <c r="AP106" s="98">
        <v>2015</v>
      </c>
      <c r="AQ106" s="88"/>
      <c r="AR106" s="78" t="s">
        <v>504</v>
      </c>
      <c r="AS106" s="98" t="s">
        <v>505</v>
      </c>
    </row>
    <row r="107" spans="1:45" ht="14.25" customHeight="1" x14ac:dyDescent="0.25">
      <c r="A107" t="s">
        <v>263</v>
      </c>
      <c r="B107">
        <v>1</v>
      </c>
      <c r="C107" t="s">
        <v>56</v>
      </c>
      <c r="D107" s="85" t="s">
        <v>500</v>
      </c>
      <c r="E107" s="128" t="s">
        <v>501</v>
      </c>
      <c r="F107" s="77" t="s">
        <v>90</v>
      </c>
      <c r="G107" s="78" t="s">
        <v>502</v>
      </c>
      <c r="H107" s="77" t="s">
        <v>106</v>
      </c>
      <c r="I107" s="77">
        <v>16</v>
      </c>
      <c r="J107" s="87">
        <v>16</v>
      </c>
      <c r="K107" s="88" t="s">
        <v>70</v>
      </c>
      <c r="L107" s="89" t="s">
        <v>61</v>
      </c>
      <c r="M107" s="80"/>
      <c r="N107" s="78">
        <v>1595</v>
      </c>
      <c r="O107" s="90"/>
      <c r="P107" s="79">
        <v>6</v>
      </c>
      <c r="Q107" s="78">
        <v>1</v>
      </c>
      <c r="R107" s="78">
        <v>5</v>
      </c>
      <c r="S107" s="80">
        <v>151.24</v>
      </c>
      <c r="T107" s="91">
        <v>41933</v>
      </c>
      <c r="U107" s="92">
        <v>14.7</v>
      </c>
      <c r="V107" s="93">
        <v>0.8</v>
      </c>
      <c r="W107" s="94">
        <v>1</v>
      </c>
      <c r="X107" s="95">
        <f t="shared" si="2"/>
        <v>75.857053291536047</v>
      </c>
      <c r="Y107" s="96" t="s">
        <v>64</v>
      </c>
      <c r="Z107" s="97"/>
      <c r="AA107" s="78" t="s">
        <v>49</v>
      </c>
      <c r="AB107" s="77">
        <v>19</v>
      </c>
      <c r="AC107" s="78" t="s">
        <v>503</v>
      </c>
      <c r="AD107" s="77" t="s">
        <v>50</v>
      </c>
      <c r="AE107" s="78" t="s">
        <v>176</v>
      </c>
      <c r="AF107" s="79" t="s">
        <v>51</v>
      </c>
      <c r="AG107" s="79" t="s">
        <v>50</v>
      </c>
      <c r="AH107" s="77" t="s">
        <v>68</v>
      </c>
      <c r="AI107" s="77" t="s">
        <v>68</v>
      </c>
      <c r="AJ107" s="77" t="s">
        <v>56</v>
      </c>
      <c r="AK107" s="80">
        <v>80</v>
      </c>
      <c r="AL107" s="81"/>
      <c r="AM107" s="78">
        <v>8</v>
      </c>
      <c r="AN107" s="78"/>
      <c r="AO107" s="78">
        <v>2013</v>
      </c>
      <c r="AP107" s="98">
        <v>2015</v>
      </c>
      <c r="AQ107" s="88"/>
      <c r="AR107" s="78" t="s">
        <v>504</v>
      </c>
      <c r="AS107" s="98" t="s">
        <v>505</v>
      </c>
    </row>
    <row r="108" spans="1:45" ht="14.25" customHeight="1" x14ac:dyDescent="0.25">
      <c r="A108" t="s">
        <v>263</v>
      </c>
      <c r="B108">
        <v>1</v>
      </c>
      <c r="C108" t="s">
        <v>56</v>
      </c>
      <c r="D108" s="85" t="s">
        <v>506</v>
      </c>
      <c r="E108" s="128" t="s">
        <v>501</v>
      </c>
      <c r="F108" s="77" t="s">
        <v>90</v>
      </c>
      <c r="G108" s="78" t="s">
        <v>502</v>
      </c>
      <c r="H108" s="77" t="s">
        <v>106</v>
      </c>
      <c r="I108" s="77">
        <v>16</v>
      </c>
      <c r="J108" s="87">
        <v>16</v>
      </c>
      <c r="K108" s="107" t="s">
        <v>60</v>
      </c>
      <c r="L108" s="89" t="s">
        <v>61</v>
      </c>
      <c r="M108" s="80" t="s">
        <v>124</v>
      </c>
      <c r="N108" s="78">
        <v>611</v>
      </c>
      <c r="O108" s="90">
        <v>285</v>
      </c>
      <c r="P108" s="79">
        <v>6</v>
      </c>
      <c r="Q108" s="78">
        <v>1</v>
      </c>
      <c r="R108" s="78"/>
      <c r="S108" s="80">
        <v>333.33300000000003</v>
      </c>
      <c r="T108" s="91">
        <v>44495</v>
      </c>
      <c r="U108" s="92" t="s">
        <v>63</v>
      </c>
      <c r="V108" s="93">
        <v>0.8</v>
      </c>
      <c r="W108" s="94">
        <v>1</v>
      </c>
      <c r="X108" s="95">
        <f t="shared" si="2"/>
        <v>436.44255319148942</v>
      </c>
      <c r="Y108" s="96" t="s">
        <v>202</v>
      </c>
      <c r="Z108" s="97"/>
      <c r="AA108" s="78" t="s">
        <v>49</v>
      </c>
      <c r="AB108" s="77">
        <v>8</v>
      </c>
      <c r="AC108" s="78" t="s">
        <v>507</v>
      </c>
      <c r="AD108" s="77" t="s">
        <v>50</v>
      </c>
      <c r="AE108" s="78" t="s">
        <v>176</v>
      </c>
      <c r="AF108" s="79" t="s">
        <v>51</v>
      </c>
      <c r="AG108" s="79" t="s">
        <v>50</v>
      </c>
      <c r="AH108" s="77" t="s">
        <v>68</v>
      </c>
      <c r="AI108" s="77" t="s">
        <v>68</v>
      </c>
      <c r="AJ108" s="77" t="s">
        <v>50</v>
      </c>
      <c r="AK108" s="80">
        <v>80</v>
      </c>
      <c r="AL108" s="81"/>
      <c r="AM108" s="78">
        <v>8</v>
      </c>
      <c r="AN108" s="78"/>
      <c r="AO108" s="78">
        <v>2013</v>
      </c>
      <c r="AP108" s="98">
        <v>2015</v>
      </c>
      <c r="AQ108" s="129"/>
      <c r="AR108" s="78" t="s">
        <v>504</v>
      </c>
      <c r="AS108" s="98" t="s">
        <v>508</v>
      </c>
    </row>
    <row r="109" spans="1:45" ht="14.25" customHeight="1" x14ac:dyDescent="0.25">
      <c r="A109" t="s">
        <v>263</v>
      </c>
      <c r="B109">
        <v>1</v>
      </c>
      <c r="C109" t="s">
        <v>56</v>
      </c>
      <c r="D109" s="85" t="s">
        <v>506</v>
      </c>
      <c r="E109" s="128" t="s">
        <v>501</v>
      </c>
      <c r="F109" s="77" t="s">
        <v>90</v>
      </c>
      <c r="G109" s="78" t="s">
        <v>502</v>
      </c>
      <c r="H109" s="77" t="s">
        <v>106</v>
      </c>
      <c r="I109" s="77">
        <v>16</v>
      </c>
      <c r="J109" s="87">
        <v>16</v>
      </c>
      <c r="K109" s="88" t="s">
        <v>70</v>
      </c>
      <c r="L109" s="89" t="s">
        <v>61</v>
      </c>
      <c r="M109" s="80"/>
      <c r="N109" s="78">
        <v>559</v>
      </c>
      <c r="O109" s="90"/>
      <c r="P109" s="79">
        <v>6</v>
      </c>
      <c r="Q109" s="78">
        <v>1</v>
      </c>
      <c r="R109" s="78"/>
      <c r="S109" s="80">
        <v>200</v>
      </c>
      <c r="T109" s="91">
        <v>41738</v>
      </c>
      <c r="U109" s="92" t="s">
        <v>509</v>
      </c>
      <c r="V109" s="93">
        <v>0.8</v>
      </c>
      <c r="W109" s="94">
        <v>1</v>
      </c>
      <c r="X109" s="95">
        <f t="shared" si="2"/>
        <v>286.2254025044723</v>
      </c>
      <c r="Y109" s="96" t="s">
        <v>202</v>
      </c>
      <c r="Z109" s="97"/>
      <c r="AA109" s="78" t="s">
        <v>49</v>
      </c>
      <c r="AB109" s="77">
        <v>8</v>
      </c>
      <c r="AC109" s="78" t="s">
        <v>507</v>
      </c>
      <c r="AD109" s="77" t="s">
        <v>50</v>
      </c>
      <c r="AE109" s="78" t="s">
        <v>176</v>
      </c>
      <c r="AF109" s="79" t="s">
        <v>51</v>
      </c>
      <c r="AG109" s="79" t="s">
        <v>50</v>
      </c>
      <c r="AH109" s="77" t="s">
        <v>68</v>
      </c>
      <c r="AI109" s="77" t="s">
        <v>68</v>
      </c>
      <c r="AJ109" s="77" t="s">
        <v>50</v>
      </c>
      <c r="AK109" s="80">
        <v>80</v>
      </c>
      <c r="AL109" s="81"/>
      <c r="AM109" s="78">
        <v>8</v>
      </c>
      <c r="AN109" s="78"/>
      <c r="AO109" s="78">
        <v>2013</v>
      </c>
      <c r="AP109" s="98">
        <v>2015</v>
      </c>
      <c r="AQ109" s="129"/>
      <c r="AR109" s="78" t="s">
        <v>504</v>
      </c>
      <c r="AS109" s="98" t="s">
        <v>508</v>
      </c>
    </row>
    <row r="110" spans="1:45" ht="14.25" customHeight="1" x14ac:dyDescent="0.25">
      <c r="B110">
        <v>1</v>
      </c>
      <c r="C110" t="s">
        <v>56</v>
      </c>
      <c r="D110" s="85" t="s">
        <v>510</v>
      </c>
      <c r="E110" s="128" t="s">
        <v>511</v>
      </c>
      <c r="F110" s="77" t="s">
        <v>135</v>
      </c>
      <c r="G110" s="78" t="s">
        <v>512</v>
      </c>
      <c r="H110" s="77" t="s">
        <v>513</v>
      </c>
      <c r="I110" s="77">
        <v>8</v>
      </c>
      <c r="J110" s="87">
        <v>16</v>
      </c>
      <c r="K110" s="88" t="s">
        <v>259</v>
      </c>
      <c r="L110" s="89" t="s">
        <v>61</v>
      </c>
      <c r="M110" s="80" t="s">
        <v>514</v>
      </c>
      <c r="N110" s="78">
        <v>2767</v>
      </c>
      <c r="O110" s="90"/>
      <c r="P110" s="79">
        <v>4</v>
      </c>
      <c r="Q110" s="78">
        <v>1</v>
      </c>
      <c r="R110" s="78">
        <v>10</v>
      </c>
      <c r="S110" s="80">
        <v>52.631999999999998</v>
      </c>
      <c r="T110" s="91">
        <v>43187</v>
      </c>
      <c r="U110" s="92">
        <v>14.7</v>
      </c>
      <c r="V110" s="93">
        <v>0.33</v>
      </c>
      <c r="W110" s="94">
        <v>1</v>
      </c>
      <c r="X110" s="95">
        <f t="shared" si="2"/>
        <v>6.277036501626311</v>
      </c>
      <c r="Y110" s="96" t="s">
        <v>107</v>
      </c>
      <c r="Z110" s="97" t="s">
        <v>50</v>
      </c>
      <c r="AA110" s="78" t="s">
        <v>49</v>
      </c>
      <c r="AB110" s="77">
        <v>37</v>
      </c>
      <c r="AC110" s="78" t="s">
        <v>515</v>
      </c>
      <c r="AD110" s="77" t="s">
        <v>50</v>
      </c>
      <c r="AE110" s="78" t="s">
        <v>67</v>
      </c>
      <c r="AF110" s="79" t="s">
        <v>51</v>
      </c>
      <c r="AG110" s="79"/>
      <c r="AH110" s="77" t="s">
        <v>68</v>
      </c>
      <c r="AI110" s="77" t="s">
        <v>68</v>
      </c>
      <c r="AJ110" s="77" t="s">
        <v>50</v>
      </c>
      <c r="AK110" s="80">
        <v>17</v>
      </c>
      <c r="AL110" s="81"/>
      <c r="AM110" s="78">
        <v>4</v>
      </c>
      <c r="AN110" s="78"/>
      <c r="AO110" s="78">
        <v>2017</v>
      </c>
      <c r="AP110" s="98">
        <v>2017</v>
      </c>
      <c r="AQ110" s="129"/>
      <c r="AR110" s="78" t="s">
        <v>516</v>
      </c>
      <c r="AS110" s="98" t="s">
        <v>517</v>
      </c>
    </row>
    <row r="111" spans="1:45" ht="15" customHeight="1" x14ac:dyDescent="0.25">
      <c r="B111">
        <v>1</v>
      </c>
      <c r="C111" t="s">
        <v>56</v>
      </c>
      <c r="D111" s="85" t="s">
        <v>510</v>
      </c>
      <c r="E111" s="128" t="s">
        <v>511</v>
      </c>
      <c r="F111" s="77" t="s">
        <v>135</v>
      </c>
      <c r="G111" s="78" t="s">
        <v>512</v>
      </c>
      <c r="H111" s="77" t="s">
        <v>513</v>
      </c>
      <c r="I111" s="77">
        <v>8</v>
      </c>
      <c r="J111" s="87">
        <v>16</v>
      </c>
      <c r="K111" s="88" t="s">
        <v>259</v>
      </c>
      <c r="L111" s="89" t="s">
        <v>61</v>
      </c>
      <c r="M111" s="80" t="s">
        <v>514</v>
      </c>
      <c r="N111" s="78">
        <v>2898</v>
      </c>
      <c r="O111" s="90"/>
      <c r="P111" s="79">
        <v>4</v>
      </c>
      <c r="Q111" s="78">
        <v>1</v>
      </c>
      <c r="R111" s="78">
        <v>11</v>
      </c>
      <c r="S111" s="80">
        <v>52.631999999999998</v>
      </c>
      <c r="T111" s="91">
        <v>43187</v>
      </c>
      <c r="U111" s="92">
        <v>14.7</v>
      </c>
      <c r="V111" s="93">
        <v>0.33</v>
      </c>
      <c r="W111" s="94">
        <v>1</v>
      </c>
      <c r="X111" s="95">
        <f t="shared" si="2"/>
        <v>5.9932919254658392</v>
      </c>
      <c r="Y111" s="96" t="s">
        <v>107</v>
      </c>
      <c r="Z111" s="97" t="s">
        <v>50</v>
      </c>
      <c r="AA111" s="78" t="s">
        <v>49</v>
      </c>
      <c r="AB111" s="77">
        <v>37</v>
      </c>
      <c r="AC111" s="78" t="s">
        <v>518</v>
      </c>
      <c r="AD111" s="77" t="s">
        <v>50</v>
      </c>
      <c r="AE111" s="78" t="s">
        <v>67</v>
      </c>
      <c r="AF111" s="79" t="s">
        <v>51</v>
      </c>
      <c r="AG111" s="79"/>
      <c r="AH111" s="77" t="s">
        <v>68</v>
      </c>
      <c r="AI111" s="77" t="s">
        <v>68</v>
      </c>
      <c r="AJ111" s="77" t="s">
        <v>50</v>
      </c>
      <c r="AK111" s="80">
        <v>17</v>
      </c>
      <c r="AL111" s="81"/>
      <c r="AM111" s="78">
        <v>4</v>
      </c>
      <c r="AN111" s="78"/>
      <c r="AO111" s="78">
        <v>2017</v>
      </c>
      <c r="AP111" s="98">
        <v>2017</v>
      </c>
      <c r="AQ111" s="129"/>
      <c r="AR111" s="78" t="s">
        <v>516</v>
      </c>
      <c r="AS111" s="98" t="s">
        <v>519</v>
      </c>
    </row>
    <row r="112" spans="1:45" ht="15" customHeight="1" x14ac:dyDescent="0.25">
      <c r="D112" s="100" t="s">
        <v>520</v>
      </c>
      <c r="E112" s="101" t="s">
        <v>521</v>
      </c>
      <c r="F112" s="102" t="s">
        <v>90</v>
      </c>
      <c r="G112" s="103" t="s">
        <v>522</v>
      </c>
      <c r="H112" s="60" t="s">
        <v>513</v>
      </c>
      <c r="I112" s="102">
        <v>8</v>
      </c>
      <c r="J112" s="104">
        <v>16</v>
      </c>
      <c r="K112" s="107" t="s">
        <v>60</v>
      </c>
      <c r="L112" s="89" t="s">
        <v>61</v>
      </c>
      <c r="M112" s="80" t="s">
        <v>124</v>
      </c>
      <c r="N112" s="78">
        <v>1366</v>
      </c>
      <c r="O112" s="90">
        <v>116</v>
      </c>
      <c r="P112" s="79">
        <v>6</v>
      </c>
      <c r="Q112" s="78"/>
      <c r="R112" s="78"/>
      <c r="S112" s="80">
        <v>178.571</v>
      </c>
      <c r="T112" s="91">
        <v>44495</v>
      </c>
      <c r="U112" s="92" t="s">
        <v>63</v>
      </c>
      <c r="V112" s="93">
        <v>0.33</v>
      </c>
      <c r="W112" s="94">
        <v>1</v>
      </c>
      <c r="X112" s="95">
        <f t="shared" si="2"/>
        <v>43.13940702781845</v>
      </c>
      <c r="Y112" s="96" t="s">
        <v>107</v>
      </c>
      <c r="Z112" s="97" t="s">
        <v>50</v>
      </c>
      <c r="AA112" s="78" t="s">
        <v>65</v>
      </c>
      <c r="AB112" s="77">
        <v>9</v>
      </c>
      <c r="AC112" s="78" t="s">
        <v>523</v>
      </c>
      <c r="AD112" s="77" t="s">
        <v>50</v>
      </c>
      <c r="AE112" s="78" t="s">
        <v>67</v>
      </c>
      <c r="AF112" s="79" t="s">
        <v>51</v>
      </c>
      <c r="AG112" s="79"/>
      <c r="AH112" s="77" t="s">
        <v>68</v>
      </c>
      <c r="AI112" s="77" t="s">
        <v>524</v>
      </c>
      <c r="AJ112" s="77" t="s">
        <v>50</v>
      </c>
      <c r="AK112" s="80">
        <v>72</v>
      </c>
      <c r="AL112" s="81"/>
      <c r="AM112" s="78">
        <v>32</v>
      </c>
      <c r="AN112" s="78"/>
      <c r="AO112" s="78">
        <v>2018</v>
      </c>
      <c r="AP112" s="98">
        <v>2019</v>
      </c>
      <c r="AQ112" s="99" t="s">
        <v>525</v>
      </c>
      <c r="AR112" s="78" t="s">
        <v>526</v>
      </c>
      <c r="AS112" s="98"/>
    </row>
    <row r="113" spans="1:45" ht="14.25" customHeight="1" x14ac:dyDescent="0.25">
      <c r="A113" t="s">
        <v>120</v>
      </c>
      <c r="B113">
        <v>1</v>
      </c>
      <c r="C113" t="s">
        <v>56</v>
      </c>
      <c r="D113" s="85" t="s">
        <v>527</v>
      </c>
      <c r="E113" s="128" t="s">
        <v>528</v>
      </c>
      <c r="F113" s="77" t="s">
        <v>135</v>
      </c>
      <c r="G113" s="78" t="s">
        <v>529</v>
      </c>
      <c r="H113" s="77" t="s">
        <v>513</v>
      </c>
      <c r="I113" s="77">
        <v>8</v>
      </c>
      <c r="J113" s="87">
        <v>16</v>
      </c>
      <c r="K113" s="107" t="s">
        <v>60</v>
      </c>
      <c r="L113" s="89" t="s">
        <v>61</v>
      </c>
      <c r="M113" s="80" t="s">
        <v>124</v>
      </c>
      <c r="N113" s="78">
        <v>1624</v>
      </c>
      <c r="O113" s="90">
        <v>519</v>
      </c>
      <c r="P113" s="79">
        <v>6</v>
      </c>
      <c r="Q113" s="78"/>
      <c r="R113" s="78"/>
      <c r="S113" s="80">
        <v>250</v>
      </c>
      <c r="T113" s="91">
        <v>44495</v>
      </c>
      <c r="U113" s="92" t="s">
        <v>63</v>
      </c>
      <c r="V113" s="93">
        <v>0.33</v>
      </c>
      <c r="W113" s="94">
        <v>1</v>
      </c>
      <c r="X113" s="95">
        <f t="shared" si="2"/>
        <v>50.800492610837438</v>
      </c>
      <c r="Y113" s="96" t="s">
        <v>107</v>
      </c>
      <c r="Z113" s="97"/>
      <c r="AA113" s="78" t="s">
        <v>65</v>
      </c>
      <c r="AB113" s="77">
        <v>70</v>
      </c>
      <c r="AC113" s="78" t="s">
        <v>527</v>
      </c>
      <c r="AD113" s="77" t="s">
        <v>50</v>
      </c>
      <c r="AE113" s="78" t="s">
        <v>67</v>
      </c>
      <c r="AF113" s="79" t="s">
        <v>51</v>
      </c>
      <c r="AG113" s="79"/>
      <c r="AH113" s="77" t="s">
        <v>68</v>
      </c>
      <c r="AI113" s="77" t="s">
        <v>524</v>
      </c>
      <c r="AJ113" s="77" t="s">
        <v>50</v>
      </c>
      <c r="AK113" s="80">
        <v>72</v>
      </c>
      <c r="AL113" s="81"/>
      <c r="AM113" s="78">
        <v>32</v>
      </c>
      <c r="AN113" s="78"/>
      <c r="AO113" s="78">
        <v>2002</v>
      </c>
      <c r="AP113" s="98">
        <v>2017</v>
      </c>
      <c r="AQ113" s="129"/>
      <c r="AR113" s="78" t="s">
        <v>530</v>
      </c>
      <c r="AS113" s="98"/>
    </row>
    <row r="114" spans="1:45" ht="14.25" customHeight="1" x14ac:dyDescent="0.25">
      <c r="A114" t="s">
        <v>120</v>
      </c>
      <c r="B114">
        <v>1</v>
      </c>
      <c r="C114" t="s">
        <v>56</v>
      </c>
      <c r="D114" s="85" t="s">
        <v>527</v>
      </c>
      <c r="E114" s="128" t="s">
        <v>528</v>
      </c>
      <c r="F114" s="77" t="s">
        <v>135</v>
      </c>
      <c r="G114" s="78" t="s">
        <v>529</v>
      </c>
      <c r="H114" s="77" t="s">
        <v>513</v>
      </c>
      <c r="I114" s="77">
        <v>8</v>
      </c>
      <c r="J114" s="87">
        <v>16</v>
      </c>
      <c r="K114" s="88" t="s">
        <v>70</v>
      </c>
      <c r="L114" s="89" t="s">
        <v>61</v>
      </c>
      <c r="M114" s="80"/>
      <c r="N114" s="78">
        <v>2135</v>
      </c>
      <c r="O114" s="90"/>
      <c r="P114" s="79">
        <v>6</v>
      </c>
      <c r="Q114" s="78"/>
      <c r="R114" s="78"/>
      <c r="S114" s="80">
        <v>127.42100000000001</v>
      </c>
      <c r="T114" s="91">
        <v>41688</v>
      </c>
      <c r="U114" s="92">
        <v>14.7</v>
      </c>
      <c r="V114" s="93">
        <v>0.33</v>
      </c>
      <c r="W114" s="94">
        <v>1</v>
      </c>
      <c r="X114" s="95">
        <f t="shared" si="2"/>
        <v>19.695049180327867</v>
      </c>
      <c r="Y114" s="96" t="s">
        <v>107</v>
      </c>
      <c r="Z114" s="97"/>
      <c r="AA114" s="78" t="s">
        <v>65</v>
      </c>
      <c r="AB114" s="77">
        <v>15</v>
      </c>
      <c r="AC114" s="78" t="s">
        <v>527</v>
      </c>
      <c r="AD114" s="77" t="s">
        <v>50</v>
      </c>
      <c r="AE114" s="78" t="s">
        <v>67</v>
      </c>
      <c r="AF114" s="79" t="s">
        <v>51</v>
      </c>
      <c r="AG114" s="79"/>
      <c r="AH114" s="77" t="s">
        <v>68</v>
      </c>
      <c r="AI114" s="77" t="s">
        <v>524</v>
      </c>
      <c r="AJ114" s="77" t="s">
        <v>50</v>
      </c>
      <c r="AK114" s="80">
        <v>72</v>
      </c>
      <c r="AL114" s="81"/>
      <c r="AM114" s="78">
        <v>32</v>
      </c>
      <c r="AN114" s="78"/>
      <c r="AO114" s="78">
        <v>2002</v>
      </c>
      <c r="AP114" s="98">
        <v>2017</v>
      </c>
      <c r="AQ114" s="129"/>
      <c r="AR114" s="78" t="s">
        <v>530</v>
      </c>
      <c r="AS114" s="98"/>
    </row>
    <row r="115" spans="1:45" ht="14.25" customHeight="1" x14ac:dyDescent="0.25">
      <c r="A115" s="84"/>
      <c r="B115" s="84">
        <v>1</v>
      </c>
      <c r="C115" s="84" t="s">
        <v>56</v>
      </c>
      <c r="D115" s="108" t="s">
        <v>531</v>
      </c>
      <c r="E115" s="109" t="s">
        <v>532</v>
      </c>
      <c r="F115" s="110" t="s">
        <v>135</v>
      </c>
      <c r="G115" s="111" t="s">
        <v>512</v>
      </c>
      <c r="H115" s="110" t="s">
        <v>513</v>
      </c>
      <c r="I115" s="110">
        <v>8</v>
      </c>
      <c r="J115" s="131">
        <v>16</v>
      </c>
      <c r="K115" s="113" t="s">
        <v>60</v>
      </c>
      <c r="L115" s="114" t="s">
        <v>61</v>
      </c>
      <c r="M115" s="115" t="s">
        <v>124</v>
      </c>
      <c r="N115" s="111">
        <v>1606</v>
      </c>
      <c r="O115" s="116"/>
      <c r="P115" s="117">
        <v>6</v>
      </c>
      <c r="Q115" s="111">
        <v>1</v>
      </c>
      <c r="R115" s="111">
        <v>6</v>
      </c>
      <c r="S115" s="115"/>
      <c r="T115" s="118">
        <v>44497</v>
      </c>
      <c r="U115" s="119" t="s">
        <v>63</v>
      </c>
      <c r="V115" s="120">
        <v>0.33</v>
      </c>
      <c r="W115" s="121">
        <v>1</v>
      </c>
      <c r="X115" s="122" t="str">
        <f t="shared" si="2"/>
        <v/>
      </c>
      <c r="Y115" s="123" t="s">
        <v>107</v>
      </c>
      <c r="Z115" s="124"/>
      <c r="AA115" s="111" t="s">
        <v>49</v>
      </c>
      <c r="AB115" s="110">
        <v>20</v>
      </c>
      <c r="AC115" s="111" t="s">
        <v>533</v>
      </c>
      <c r="AD115" s="110" t="s">
        <v>50</v>
      </c>
      <c r="AE115" s="111" t="s">
        <v>67</v>
      </c>
      <c r="AF115" s="117" t="s">
        <v>51</v>
      </c>
      <c r="AG115" s="117"/>
      <c r="AH115" s="110" t="s">
        <v>68</v>
      </c>
      <c r="AI115" s="110" t="s">
        <v>524</v>
      </c>
      <c r="AJ115" s="110" t="s">
        <v>50</v>
      </c>
      <c r="AK115" s="115">
        <v>72</v>
      </c>
      <c r="AL115" s="125"/>
      <c r="AM115" s="111">
        <v>32</v>
      </c>
      <c r="AN115" s="111"/>
      <c r="AO115" s="111">
        <v>2009</v>
      </c>
      <c r="AP115" s="126">
        <v>2010</v>
      </c>
      <c r="AQ115" s="132"/>
      <c r="AR115" s="111" t="s">
        <v>534</v>
      </c>
      <c r="AS115" s="126"/>
    </row>
    <row r="116" spans="1:45" ht="15" customHeight="1" x14ac:dyDescent="0.25">
      <c r="A116" s="84"/>
      <c r="B116" s="84">
        <v>1</v>
      </c>
      <c r="C116" s="84" t="s">
        <v>56</v>
      </c>
      <c r="D116" s="108" t="s">
        <v>531</v>
      </c>
      <c r="E116" s="109" t="s">
        <v>532</v>
      </c>
      <c r="F116" s="110" t="s">
        <v>135</v>
      </c>
      <c r="G116" s="111" t="s">
        <v>512</v>
      </c>
      <c r="H116" s="110" t="s">
        <v>513</v>
      </c>
      <c r="I116" s="110">
        <v>8</v>
      </c>
      <c r="J116" s="131">
        <v>16</v>
      </c>
      <c r="K116" s="113" t="s">
        <v>60</v>
      </c>
      <c r="L116" s="114" t="s">
        <v>61</v>
      </c>
      <c r="M116" s="115" t="s">
        <v>124</v>
      </c>
      <c r="N116" s="111">
        <v>1877</v>
      </c>
      <c r="O116" s="116"/>
      <c r="P116" s="117">
        <v>6</v>
      </c>
      <c r="Q116" s="111">
        <v>1</v>
      </c>
      <c r="R116" s="111">
        <v>6</v>
      </c>
      <c r="S116" s="115"/>
      <c r="T116" s="118">
        <v>44497</v>
      </c>
      <c r="U116" s="119" t="s">
        <v>63</v>
      </c>
      <c r="V116" s="120">
        <v>0.33</v>
      </c>
      <c r="W116" s="121">
        <v>1</v>
      </c>
      <c r="X116" s="122" t="str">
        <f t="shared" si="2"/>
        <v/>
      </c>
      <c r="Y116" s="123" t="s">
        <v>107</v>
      </c>
      <c r="Z116" s="124" t="s">
        <v>50</v>
      </c>
      <c r="AA116" s="111" t="s">
        <v>49</v>
      </c>
      <c r="AB116" s="110">
        <v>20</v>
      </c>
      <c r="AC116" s="111" t="s">
        <v>531</v>
      </c>
      <c r="AD116" s="110" t="s">
        <v>50</v>
      </c>
      <c r="AE116" s="111" t="s">
        <v>67</v>
      </c>
      <c r="AF116" s="117" t="s">
        <v>51</v>
      </c>
      <c r="AG116" s="117"/>
      <c r="AH116" s="110" t="s">
        <v>68</v>
      </c>
      <c r="AI116" s="110" t="s">
        <v>524</v>
      </c>
      <c r="AJ116" s="110" t="s">
        <v>50</v>
      </c>
      <c r="AK116" s="115">
        <v>72</v>
      </c>
      <c r="AL116" s="125"/>
      <c r="AM116" s="111">
        <v>32</v>
      </c>
      <c r="AN116" s="111"/>
      <c r="AO116" s="111">
        <v>2009</v>
      </c>
      <c r="AP116" s="126">
        <v>2010</v>
      </c>
      <c r="AQ116" s="127" t="s">
        <v>511</v>
      </c>
      <c r="AR116" s="111" t="s">
        <v>534</v>
      </c>
      <c r="AS116" s="126" t="s">
        <v>535</v>
      </c>
    </row>
    <row r="117" spans="1:45" s="84" customFormat="1" ht="14.25" customHeight="1" x14ac:dyDescent="0.25">
      <c r="A117"/>
      <c r="B117">
        <v>1</v>
      </c>
      <c r="C117" t="s">
        <v>56</v>
      </c>
      <c r="D117" s="85" t="s">
        <v>531</v>
      </c>
      <c r="E117" s="128" t="s">
        <v>532</v>
      </c>
      <c r="F117" s="77" t="s">
        <v>135</v>
      </c>
      <c r="G117" s="78" t="s">
        <v>512</v>
      </c>
      <c r="H117" s="77" t="s">
        <v>513</v>
      </c>
      <c r="I117" s="77">
        <v>8</v>
      </c>
      <c r="J117" s="87">
        <v>16</v>
      </c>
      <c r="K117" s="88" t="s">
        <v>70</v>
      </c>
      <c r="L117" s="89" t="s">
        <v>61</v>
      </c>
      <c r="M117" s="80"/>
      <c r="N117" s="78">
        <v>1606</v>
      </c>
      <c r="O117" s="90"/>
      <c r="P117" s="79">
        <v>6</v>
      </c>
      <c r="Q117" s="78">
        <v>1</v>
      </c>
      <c r="R117" s="78">
        <v>6</v>
      </c>
      <c r="S117" s="80">
        <v>120</v>
      </c>
      <c r="T117" s="91">
        <v>43162</v>
      </c>
      <c r="U117" s="92">
        <v>14.7</v>
      </c>
      <c r="V117" s="93">
        <v>0.33</v>
      </c>
      <c r="W117" s="94">
        <v>1</v>
      </c>
      <c r="X117" s="95">
        <f t="shared" si="2"/>
        <v>24.657534246575342</v>
      </c>
      <c r="Y117" s="96" t="s">
        <v>107</v>
      </c>
      <c r="Z117" s="97"/>
      <c r="AA117" s="78" t="s">
        <v>49</v>
      </c>
      <c r="AB117" s="77">
        <v>20</v>
      </c>
      <c r="AC117" s="78" t="s">
        <v>533</v>
      </c>
      <c r="AD117" s="77" t="s">
        <v>50</v>
      </c>
      <c r="AE117" s="78" t="s">
        <v>67</v>
      </c>
      <c r="AF117" s="79" t="s">
        <v>51</v>
      </c>
      <c r="AG117" s="79"/>
      <c r="AH117" s="77" t="s">
        <v>68</v>
      </c>
      <c r="AI117" s="77" t="s">
        <v>524</v>
      </c>
      <c r="AJ117" s="77" t="s">
        <v>50</v>
      </c>
      <c r="AK117" s="80">
        <v>72</v>
      </c>
      <c r="AL117" s="81"/>
      <c r="AM117" s="78">
        <v>32</v>
      </c>
      <c r="AN117" s="78"/>
      <c r="AO117" s="78">
        <v>2009</v>
      </c>
      <c r="AP117" s="98">
        <v>2010</v>
      </c>
      <c r="AQ117" s="129"/>
      <c r="AR117" s="78" t="s">
        <v>534</v>
      </c>
      <c r="AS117" s="98"/>
    </row>
    <row r="118" spans="1:45" s="84" customFormat="1" ht="15" customHeight="1" x14ac:dyDescent="0.25">
      <c r="A118"/>
      <c r="B118">
        <v>1</v>
      </c>
      <c r="C118" t="s">
        <v>56</v>
      </c>
      <c r="D118" s="85" t="s">
        <v>531</v>
      </c>
      <c r="E118" s="128" t="s">
        <v>532</v>
      </c>
      <c r="F118" s="77" t="s">
        <v>135</v>
      </c>
      <c r="G118" s="78" t="s">
        <v>512</v>
      </c>
      <c r="H118" s="77" t="s">
        <v>513</v>
      </c>
      <c r="I118" s="77">
        <v>8</v>
      </c>
      <c r="J118" s="87">
        <v>16</v>
      </c>
      <c r="K118" s="88" t="s">
        <v>70</v>
      </c>
      <c r="L118" s="89" t="s">
        <v>61</v>
      </c>
      <c r="M118" s="80"/>
      <c r="N118" s="78">
        <v>1877</v>
      </c>
      <c r="O118" s="90"/>
      <c r="P118" s="79">
        <v>6</v>
      </c>
      <c r="Q118" s="78">
        <v>1</v>
      </c>
      <c r="R118" s="78">
        <v>6</v>
      </c>
      <c r="S118" s="80">
        <v>114.943</v>
      </c>
      <c r="T118" s="91">
        <v>43163</v>
      </c>
      <c r="U118" s="92">
        <v>14.7</v>
      </c>
      <c r="V118" s="93">
        <v>0.33</v>
      </c>
      <c r="W118" s="94">
        <v>1</v>
      </c>
      <c r="X118" s="95">
        <f t="shared" si="2"/>
        <v>20.208412360149175</v>
      </c>
      <c r="Y118" s="96" t="s">
        <v>107</v>
      </c>
      <c r="Z118" s="97" t="s">
        <v>50</v>
      </c>
      <c r="AA118" s="78" t="s">
        <v>49</v>
      </c>
      <c r="AB118" s="77">
        <v>20</v>
      </c>
      <c r="AC118" s="78" t="s">
        <v>531</v>
      </c>
      <c r="AD118" s="77" t="s">
        <v>50</v>
      </c>
      <c r="AE118" s="78" t="s">
        <v>67</v>
      </c>
      <c r="AF118" s="79" t="s">
        <v>51</v>
      </c>
      <c r="AG118" s="79"/>
      <c r="AH118" s="77" t="s">
        <v>68</v>
      </c>
      <c r="AI118" s="77" t="s">
        <v>524</v>
      </c>
      <c r="AJ118" s="77" t="s">
        <v>50</v>
      </c>
      <c r="AK118" s="80">
        <v>72</v>
      </c>
      <c r="AL118" s="81"/>
      <c r="AM118" s="78">
        <v>32</v>
      </c>
      <c r="AN118" s="78"/>
      <c r="AO118" s="78">
        <v>2009</v>
      </c>
      <c r="AP118" s="98">
        <v>2010</v>
      </c>
      <c r="AQ118" s="99" t="s">
        <v>511</v>
      </c>
      <c r="AR118" s="78" t="s">
        <v>534</v>
      </c>
      <c r="AS118" s="98" t="s">
        <v>535</v>
      </c>
    </row>
    <row r="119" spans="1:45" ht="15" customHeight="1" x14ac:dyDescent="0.25">
      <c r="A119" t="s">
        <v>120</v>
      </c>
      <c r="B119">
        <v>1</v>
      </c>
      <c r="C119" t="s">
        <v>56</v>
      </c>
      <c r="D119" s="85" t="s">
        <v>536</v>
      </c>
      <c r="E119" s="128" t="s">
        <v>537</v>
      </c>
      <c r="F119" s="77" t="s">
        <v>135</v>
      </c>
      <c r="G119" s="78" t="s">
        <v>538</v>
      </c>
      <c r="H119" s="77" t="s">
        <v>513</v>
      </c>
      <c r="I119" s="77">
        <v>8</v>
      </c>
      <c r="J119" s="87">
        <v>16</v>
      </c>
      <c r="K119" s="88" t="s">
        <v>70</v>
      </c>
      <c r="L119" s="89" t="s">
        <v>61</v>
      </c>
      <c r="M119" s="80" t="s">
        <v>539</v>
      </c>
      <c r="N119" s="78">
        <v>1554</v>
      </c>
      <c r="O119" s="90"/>
      <c r="P119" s="79">
        <v>6</v>
      </c>
      <c r="Q119" s="78"/>
      <c r="R119" s="78"/>
      <c r="S119" s="80">
        <v>223.16399999999999</v>
      </c>
      <c r="T119" s="91">
        <v>41687</v>
      </c>
      <c r="U119" s="92">
        <v>14.7</v>
      </c>
      <c r="V119" s="93">
        <v>0.33</v>
      </c>
      <c r="W119" s="94">
        <v>1</v>
      </c>
      <c r="X119" s="95">
        <f t="shared" si="2"/>
        <v>47.390038610038616</v>
      </c>
      <c r="Y119" s="96" t="s">
        <v>107</v>
      </c>
      <c r="Z119" s="97"/>
      <c r="AA119" s="78" t="s">
        <v>49</v>
      </c>
      <c r="AB119" s="77">
        <v>10</v>
      </c>
      <c r="AC119" s="78" t="s">
        <v>540</v>
      </c>
      <c r="AD119" s="77" t="s">
        <v>287</v>
      </c>
      <c r="AE119" s="78" t="s">
        <v>67</v>
      </c>
      <c r="AF119" s="79" t="s">
        <v>51</v>
      </c>
      <c r="AG119" s="79"/>
      <c r="AH119" s="77" t="s">
        <v>68</v>
      </c>
      <c r="AI119" s="77" t="s">
        <v>524</v>
      </c>
      <c r="AJ119" s="77" t="s">
        <v>50</v>
      </c>
      <c r="AK119" s="80">
        <v>72</v>
      </c>
      <c r="AL119" s="81"/>
      <c r="AM119" s="78">
        <v>32</v>
      </c>
      <c r="AN119" s="78"/>
      <c r="AO119" s="78">
        <v>2010</v>
      </c>
      <c r="AP119" s="98">
        <v>2012</v>
      </c>
      <c r="AQ119" s="129"/>
      <c r="AR119" s="78" t="s">
        <v>541</v>
      </c>
      <c r="AS119" s="98"/>
    </row>
    <row r="120" spans="1:45" ht="14.25" customHeight="1" x14ac:dyDescent="0.25">
      <c r="A120" t="s">
        <v>120</v>
      </c>
      <c r="B120">
        <v>1</v>
      </c>
      <c r="C120" t="s">
        <v>56</v>
      </c>
      <c r="D120" s="85" t="s">
        <v>542</v>
      </c>
      <c r="E120" s="128" t="s">
        <v>543</v>
      </c>
      <c r="F120" s="77" t="s">
        <v>90</v>
      </c>
      <c r="G120" s="78" t="s">
        <v>544</v>
      </c>
      <c r="H120" s="77" t="s">
        <v>513</v>
      </c>
      <c r="I120" s="77">
        <v>8</v>
      </c>
      <c r="J120" s="87">
        <v>16</v>
      </c>
      <c r="K120" s="88" t="s">
        <v>70</v>
      </c>
      <c r="L120" s="89" t="s">
        <v>61</v>
      </c>
      <c r="M120" s="80"/>
      <c r="N120" s="78">
        <v>174</v>
      </c>
      <c r="O120" s="90"/>
      <c r="P120" s="79">
        <v>6</v>
      </c>
      <c r="Q120" s="78"/>
      <c r="R120" s="78"/>
      <c r="S120" s="80">
        <v>417.71100000000001</v>
      </c>
      <c r="T120" s="91">
        <v>41687</v>
      </c>
      <c r="U120" s="92">
        <v>14.7</v>
      </c>
      <c r="V120" s="93">
        <v>0.33</v>
      </c>
      <c r="W120" s="94">
        <v>1</v>
      </c>
      <c r="X120" s="95">
        <f t="shared" si="2"/>
        <v>792.21051724137931</v>
      </c>
      <c r="Y120" s="96" t="s">
        <v>107</v>
      </c>
      <c r="Z120" s="97"/>
      <c r="AA120" s="78" t="s">
        <v>65</v>
      </c>
      <c r="AB120" s="77">
        <v>1</v>
      </c>
      <c r="AC120" s="78" t="s">
        <v>545</v>
      </c>
      <c r="AD120" s="77" t="s">
        <v>50</v>
      </c>
      <c r="AE120" s="78" t="s">
        <v>67</v>
      </c>
      <c r="AF120" s="79" t="s">
        <v>51</v>
      </c>
      <c r="AG120" s="79"/>
      <c r="AH120" s="77" t="s">
        <v>68</v>
      </c>
      <c r="AI120" s="77" t="s">
        <v>68</v>
      </c>
      <c r="AJ120" s="77" t="s">
        <v>50</v>
      </c>
      <c r="AK120" s="80">
        <v>17</v>
      </c>
      <c r="AL120" s="81"/>
      <c r="AM120" s="78">
        <v>4</v>
      </c>
      <c r="AN120" s="78"/>
      <c r="AO120" s="78">
        <v>2010</v>
      </c>
      <c r="AP120" s="98">
        <v>2010</v>
      </c>
      <c r="AQ120" s="88"/>
      <c r="AR120" s="78" t="s">
        <v>546</v>
      </c>
      <c r="AS120" s="98" t="s">
        <v>547</v>
      </c>
    </row>
    <row r="121" spans="1:45" s="84" customFormat="1" ht="14.25" customHeight="1" x14ac:dyDescent="0.25">
      <c r="D121" s="108" t="s">
        <v>548</v>
      </c>
      <c r="E121" s="109" t="s">
        <v>549</v>
      </c>
      <c r="F121" s="165" t="s">
        <v>135</v>
      </c>
      <c r="G121" s="111" t="s">
        <v>550</v>
      </c>
      <c r="H121" s="110" t="s">
        <v>513</v>
      </c>
      <c r="I121" s="110">
        <v>8</v>
      </c>
      <c r="J121" s="131">
        <v>16</v>
      </c>
      <c r="K121" s="113" t="s">
        <v>60</v>
      </c>
      <c r="L121" s="114" t="s">
        <v>61</v>
      </c>
      <c r="M121" s="115" t="s">
        <v>551</v>
      </c>
      <c r="N121" s="111"/>
      <c r="O121" s="116"/>
      <c r="P121" s="117">
        <v>6</v>
      </c>
      <c r="Q121" s="111"/>
      <c r="R121" s="111"/>
      <c r="S121" s="115"/>
      <c r="T121" s="118">
        <v>44507</v>
      </c>
      <c r="U121" s="119" t="s">
        <v>63</v>
      </c>
      <c r="V121" s="120">
        <v>0.33</v>
      </c>
      <c r="W121" s="121">
        <v>1</v>
      </c>
      <c r="X121" s="122" t="str">
        <f t="shared" si="2"/>
        <v/>
      </c>
      <c r="Y121" s="123"/>
      <c r="Z121" s="124"/>
      <c r="AA121" s="111" t="s">
        <v>49</v>
      </c>
      <c r="AB121" s="110">
        <v>15</v>
      </c>
      <c r="AC121" s="111" t="s">
        <v>552</v>
      </c>
      <c r="AD121" s="110" t="s">
        <v>50</v>
      </c>
      <c r="AE121" s="111" t="s">
        <v>67</v>
      </c>
      <c r="AF121" s="117" t="s">
        <v>51</v>
      </c>
      <c r="AG121" s="117"/>
      <c r="AH121" s="110" t="s">
        <v>68</v>
      </c>
      <c r="AI121" s="110" t="s">
        <v>524</v>
      </c>
      <c r="AJ121" s="110" t="s">
        <v>50</v>
      </c>
      <c r="AK121" s="115">
        <v>72</v>
      </c>
      <c r="AL121" s="125"/>
      <c r="AM121" s="111">
        <v>32</v>
      </c>
      <c r="AN121" s="111"/>
      <c r="AO121" s="111"/>
      <c r="AP121" s="126">
        <v>2019</v>
      </c>
      <c r="AQ121" s="132"/>
      <c r="AR121" s="111"/>
      <c r="AS121" s="126"/>
    </row>
    <row r="122" spans="1:45" ht="14.25" customHeight="1" x14ac:dyDescent="0.25">
      <c r="A122" t="s">
        <v>120</v>
      </c>
      <c r="B122">
        <v>1</v>
      </c>
      <c r="C122" t="s">
        <v>56</v>
      </c>
      <c r="D122" s="58" t="s">
        <v>553</v>
      </c>
      <c r="E122" s="101" t="s">
        <v>554</v>
      </c>
      <c r="F122" s="60" t="s">
        <v>90</v>
      </c>
      <c r="G122" s="61" t="s">
        <v>286</v>
      </c>
      <c r="H122" s="60" t="s">
        <v>513</v>
      </c>
      <c r="I122" s="60">
        <v>8</v>
      </c>
      <c r="J122" s="62">
        <v>16</v>
      </c>
      <c r="K122" s="88" t="s">
        <v>70</v>
      </c>
      <c r="L122" s="89" t="s">
        <v>61</v>
      </c>
      <c r="M122" s="80"/>
      <c r="N122" s="78">
        <v>1243</v>
      </c>
      <c r="O122" s="90"/>
      <c r="P122" s="79">
        <v>6</v>
      </c>
      <c r="Q122" s="78"/>
      <c r="R122" s="78"/>
      <c r="S122" s="80">
        <v>193.911</v>
      </c>
      <c r="T122" s="91">
        <v>41687</v>
      </c>
      <c r="U122" s="92">
        <v>14.7</v>
      </c>
      <c r="V122" s="93">
        <v>0.33</v>
      </c>
      <c r="W122" s="94">
        <v>1</v>
      </c>
      <c r="X122" s="95">
        <f t="shared" si="2"/>
        <v>51.480796460176997</v>
      </c>
      <c r="Y122" s="96" t="s">
        <v>107</v>
      </c>
      <c r="Z122" s="97"/>
      <c r="AA122" s="78" t="s">
        <v>49</v>
      </c>
      <c r="AB122" s="77">
        <v>1</v>
      </c>
      <c r="AC122" s="78" t="s">
        <v>555</v>
      </c>
      <c r="AD122" s="77"/>
      <c r="AE122" s="78" t="s">
        <v>67</v>
      </c>
      <c r="AF122" s="79" t="s">
        <v>51</v>
      </c>
      <c r="AG122" s="79"/>
      <c r="AH122" s="77" t="s">
        <v>68</v>
      </c>
      <c r="AI122" s="77" t="s">
        <v>524</v>
      </c>
      <c r="AJ122" s="77" t="s">
        <v>50</v>
      </c>
      <c r="AK122" s="80">
        <v>72</v>
      </c>
      <c r="AL122" s="81"/>
      <c r="AM122" s="78">
        <v>32</v>
      </c>
      <c r="AN122" s="78"/>
      <c r="AO122" s="78">
        <v>2008</v>
      </c>
      <c r="AP122" s="98">
        <v>2009</v>
      </c>
      <c r="AQ122" s="129"/>
      <c r="AR122" s="78"/>
      <c r="AS122" s="98"/>
    </row>
    <row r="123" spans="1:45" ht="14.25" customHeight="1" x14ac:dyDescent="0.25">
      <c r="A123" t="s">
        <v>120</v>
      </c>
      <c r="B123">
        <v>1</v>
      </c>
      <c r="C123" t="s">
        <v>56</v>
      </c>
      <c r="D123" s="85" t="s">
        <v>556</v>
      </c>
      <c r="E123" s="128" t="s">
        <v>554</v>
      </c>
      <c r="F123" s="77" t="s">
        <v>135</v>
      </c>
      <c r="G123" s="78" t="s">
        <v>557</v>
      </c>
      <c r="H123" s="77" t="s">
        <v>513</v>
      </c>
      <c r="I123" s="77">
        <v>8</v>
      </c>
      <c r="J123" s="87">
        <v>16</v>
      </c>
      <c r="K123" s="88" t="s">
        <v>558</v>
      </c>
      <c r="L123" s="89" t="s">
        <v>61</v>
      </c>
      <c r="M123" s="80" t="s">
        <v>559</v>
      </c>
      <c r="N123" s="78">
        <v>1549</v>
      </c>
      <c r="O123" s="90"/>
      <c r="P123" s="79">
        <v>6</v>
      </c>
      <c r="Q123" s="78"/>
      <c r="R123" s="78">
        <v>1</v>
      </c>
      <c r="S123" s="80">
        <v>212.76599999999999</v>
      </c>
      <c r="T123" s="91">
        <v>43194</v>
      </c>
      <c r="U123" s="92">
        <v>14.7</v>
      </c>
      <c r="V123" s="93">
        <v>0.33</v>
      </c>
      <c r="W123" s="94">
        <v>1</v>
      </c>
      <c r="X123" s="95">
        <f t="shared" si="2"/>
        <v>45.327811491284699</v>
      </c>
      <c r="Y123" s="96" t="s">
        <v>107</v>
      </c>
      <c r="Z123" s="97"/>
      <c r="AA123" s="78" t="s">
        <v>49</v>
      </c>
      <c r="AB123" s="77">
        <v>14</v>
      </c>
      <c r="AC123" s="78" t="s">
        <v>560</v>
      </c>
      <c r="AD123" s="77"/>
      <c r="AE123" s="78" t="s">
        <v>67</v>
      </c>
      <c r="AF123" s="79" t="s">
        <v>51</v>
      </c>
      <c r="AG123" s="79"/>
      <c r="AH123" s="77" t="s">
        <v>68</v>
      </c>
      <c r="AI123" s="77" t="s">
        <v>524</v>
      </c>
      <c r="AJ123" s="77" t="s">
        <v>50</v>
      </c>
      <c r="AK123" s="80">
        <v>72</v>
      </c>
      <c r="AL123" s="81"/>
      <c r="AM123" s="78">
        <v>32</v>
      </c>
      <c r="AN123" s="78"/>
      <c r="AO123" s="78">
        <v>2002</v>
      </c>
      <c r="AP123" s="98">
        <v>2010</v>
      </c>
      <c r="AQ123" s="129"/>
      <c r="AR123" s="78" t="s">
        <v>561</v>
      </c>
      <c r="AS123" s="98" t="s">
        <v>562</v>
      </c>
    </row>
    <row r="124" spans="1:45" ht="14.25" customHeight="1" x14ac:dyDescent="0.25">
      <c r="A124" t="s">
        <v>120</v>
      </c>
      <c r="C124" t="s">
        <v>56</v>
      </c>
      <c r="D124" s="85" t="s">
        <v>563</v>
      </c>
      <c r="E124" s="128" t="s">
        <v>554</v>
      </c>
      <c r="F124" s="77" t="s">
        <v>135</v>
      </c>
      <c r="G124" s="78" t="s">
        <v>564</v>
      </c>
      <c r="H124" s="77" t="s">
        <v>273</v>
      </c>
      <c r="I124" s="77">
        <v>8</v>
      </c>
      <c r="J124" s="87">
        <v>8</v>
      </c>
      <c r="K124" s="88" t="s">
        <v>565</v>
      </c>
      <c r="L124" s="89" t="s">
        <v>564</v>
      </c>
      <c r="M124" s="80"/>
      <c r="N124" s="78">
        <v>1819</v>
      </c>
      <c r="O124" s="90"/>
      <c r="P124" s="79">
        <v>6</v>
      </c>
      <c r="Q124" s="78"/>
      <c r="R124" s="78">
        <v>8</v>
      </c>
      <c r="S124" s="80"/>
      <c r="T124" s="91">
        <v>43440</v>
      </c>
      <c r="U124" s="77">
        <v>14.7</v>
      </c>
      <c r="V124" s="93">
        <v>0.33</v>
      </c>
      <c r="W124" s="94">
        <v>1</v>
      </c>
      <c r="X124" s="95" t="str">
        <f t="shared" si="2"/>
        <v/>
      </c>
      <c r="Y124" s="96" t="s">
        <v>202</v>
      </c>
      <c r="Z124" s="97"/>
      <c r="AA124" s="78" t="s">
        <v>65</v>
      </c>
      <c r="AB124" s="77">
        <v>24</v>
      </c>
      <c r="AC124" s="78" t="s">
        <v>566</v>
      </c>
      <c r="AD124" s="77" t="s">
        <v>50</v>
      </c>
      <c r="AE124" s="78" t="s">
        <v>67</v>
      </c>
      <c r="AF124" s="79" t="s">
        <v>51</v>
      </c>
      <c r="AG124" s="79" t="s">
        <v>51</v>
      </c>
      <c r="AH124" s="77" t="s">
        <v>68</v>
      </c>
      <c r="AI124" s="77" t="s">
        <v>68</v>
      </c>
      <c r="AJ124" s="77" t="s">
        <v>50</v>
      </c>
      <c r="AK124" s="80"/>
      <c r="AL124" s="81"/>
      <c r="AM124" s="78"/>
      <c r="AN124" s="78"/>
      <c r="AO124" s="78">
        <v>2014</v>
      </c>
      <c r="AP124" s="98">
        <v>2020</v>
      </c>
      <c r="AQ124" s="99" t="s">
        <v>567</v>
      </c>
      <c r="AR124" s="78" t="s">
        <v>568</v>
      </c>
      <c r="AS124" s="98" t="s">
        <v>569</v>
      </c>
    </row>
    <row r="125" spans="1:45" ht="14.25" customHeight="1" x14ac:dyDescent="0.25">
      <c r="A125" t="s">
        <v>120</v>
      </c>
      <c r="B125">
        <v>1</v>
      </c>
      <c r="C125" t="s">
        <v>56</v>
      </c>
      <c r="D125" s="85" t="s">
        <v>563</v>
      </c>
      <c r="E125" s="128" t="s">
        <v>554</v>
      </c>
      <c r="F125" s="77" t="s">
        <v>135</v>
      </c>
      <c r="G125" s="78" t="s">
        <v>564</v>
      </c>
      <c r="H125" s="77" t="s">
        <v>273</v>
      </c>
      <c r="I125" s="77">
        <v>8</v>
      </c>
      <c r="J125" s="87">
        <v>8</v>
      </c>
      <c r="K125" s="107" t="s">
        <v>60</v>
      </c>
      <c r="L125" s="89" t="s">
        <v>61</v>
      </c>
      <c r="M125" s="80" t="s">
        <v>570</v>
      </c>
      <c r="N125" s="78">
        <v>1761</v>
      </c>
      <c r="O125" s="90">
        <v>365</v>
      </c>
      <c r="P125" s="79">
        <v>6</v>
      </c>
      <c r="Q125" s="78"/>
      <c r="R125" s="78"/>
      <c r="S125" s="80">
        <v>40.984000000000002</v>
      </c>
      <c r="T125" s="91">
        <v>44504</v>
      </c>
      <c r="U125" s="77" t="s">
        <v>63</v>
      </c>
      <c r="V125" s="93">
        <v>0.33</v>
      </c>
      <c r="W125" s="94">
        <v>1</v>
      </c>
      <c r="X125" s="153">
        <f t="shared" si="2"/>
        <v>7.680136286201023</v>
      </c>
      <c r="Y125" s="154" t="s">
        <v>202</v>
      </c>
      <c r="Z125" s="97"/>
      <c r="AA125" s="78" t="s">
        <v>65</v>
      </c>
      <c r="AB125" s="77">
        <v>24</v>
      </c>
      <c r="AC125" s="78" t="s">
        <v>566</v>
      </c>
      <c r="AD125" s="77" t="s">
        <v>50</v>
      </c>
      <c r="AE125" s="78" t="s">
        <v>67</v>
      </c>
      <c r="AF125" s="79" t="s">
        <v>51</v>
      </c>
      <c r="AG125" s="79" t="s">
        <v>51</v>
      </c>
      <c r="AH125" s="77" t="s">
        <v>68</v>
      </c>
      <c r="AI125" s="77" t="s">
        <v>68</v>
      </c>
      <c r="AJ125" s="77" t="s">
        <v>50</v>
      </c>
      <c r="AK125" s="80"/>
      <c r="AL125" s="81"/>
      <c r="AM125" s="78"/>
      <c r="AN125" s="78"/>
      <c r="AO125" s="78">
        <v>2014</v>
      </c>
      <c r="AP125" s="98">
        <v>2020</v>
      </c>
      <c r="AQ125" s="99" t="s">
        <v>567</v>
      </c>
      <c r="AR125" s="78" t="s">
        <v>568</v>
      </c>
      <c r="AS125" s="98" t="s">
        <v>569</v>
      </c>
    </row>
    <row r="126" spans="1:45" ht="14.25" customHeight="1" x14ac:dyDescent="0.25">
      <c r="A126" t="s">
        <v>120</v>
      </c>
      <c r="B126">
        <v>1</v>
      </c>
      <c r="C126" t="s">
        <v>56</v>
      </c>
      <c r="D126" s="85" t="s">
        <v>563</v>
      </c>
      <c r="E126" s="128" t="s">
        <v>554</v>
      </c>
      <c r="F126" s="77" t="s">
        <v>135</v>
      </c>
      <c r="G126" s="78" t="s">
        <v>564</v>
      </c>
      <c r="H126" s="77" t="s">
        <v>273</v>
      </c>
      <c r="I126" s="77">
        <v>8</v>
      </c>
      <c r="J126" s="87">
        <v>8</v>
      </c>
      <c r="K126" s="88" t="s">
        <v>70</v>
      </c>
      <c r="L126" s="89" t="s">
        <v>61</v>
      </c>
      <c r="M126" s="80"/>
      <c r="N126" s="78">
        <v>1186</v>
      </c>
      <c r="O126" s="90"/>
      <c r="P126" s="79">
        <v>6</v>
      </c>
      <c r="Q126" s="78"/>
      <c r="R126" s="78"/>
      <c r="S126" s="80">
        <v>24.274999999999999</v>
      </c>
      <c r="T126" s="91">
        <v>43149</v>
      </c>
      <c r="U126" s="77">
        <v>14.7</v>
      </c>
      <c r="V126" s="93">
        <v>0.33</v>
      </c>
      <c r="W126" s="94">
        <v>1</v>
      </c>
      <c r="X126" s="153">
        <f t="shared" si="2"/>
        <v>6.754426644182125</v>
      </c>
      <c r="Y126" s="154" t="s">
        <v>202</v>
      </c>
      <c r="Z126" s="97"/>
      <c r="AA126" s="78" t="s">
        <v>65</v>
      </c>
      <c r="AB126" s="77">
        <v>24</v>
      </c>
      <c r="AC126" s="78" t="s">
        <v>566</v>
      </c>
      <c r="AD126" s="77" t="s">
        <v>50</v>
      </c>
      <c r="AE126" s="78" t="s">
        <v>67</v>
      </c>
      <c r="AF126" s="79" t="s">
        <v>51</v>
      </c>
      <c r="AG126" s="79" t="s">
        <v>51</v>
      </c>
      <c r="AH126" s="77" t="s">
        <v>68</v>
      </c>
      <c r="AI126" s="77" t="s">
        <v>68</v>
      </c>
      <c r="AJ126" s="77" t="s">
        <v>50</v>
      </c>
      <c r="AK126" s="80"/>
      <c r="AL126" s="81"/>
      <c r="AM126" s="78"/>
      <c r="AN126" s="78"/>
      <c r="AO126" s="78">
        <v>2014</v>
      </c>
      <c r="AP126" s="98">
        <v>2020</v>
      </c>
      <c r="AQ126" s="99" t="s">
        <v>567</v>
      </c>
      <c r="AR126" s="78" t="s">
        <v>568</v>
      </c>
      <c r="AS126" s="98" t="s">
        <v>569</v>
      </c>
    </row>
    <row r="127" spans="1:45" ht="14.25" customHeight="1" x14ac:dyDescent="0.25">
      <c r="A127" t="s">
        <v>120</v>
      </c>
      <c r="C127" t="s">
        <v>56</v>
      </c>
      <c r="D127" s="85" t="s">
        <v>563</v>
      </c>
      <c r="E127" s="128" t="s">
        <v>554</v>
      </c>
      <c r="F127" s="77" t="s">
        <v>135</v>
      </c>
      <c r="G127" s="78" t="s">
        <v>564</v>
      </c>
      <c r="H127" s="77" t="s">
        <v>273</v>
      </c>
      <c r="I127" s="77">
        <v>8</v>
      </c>
      <c r="J127" s="87">
        <v>8</v>
      </c>
      <c r="K127" s="88" t="s">
        <v>352</v>
      </c>
      <c r="L127" s="89" t="s">
        <v>564</v>
      </c>
      <c r="M127" s="80"/>
      <c r="N127" s="78">
        <v>2084</v>
      </c>
      <c r="O127" s="90"/>
      <c r="P127" s="79">
        <v>4</v>
      </c>
      <c r="Q127" s="78"/>
      <c r="R127" s="78">
        <v>29</v>
      </c>
      <c r="S127" s="80">
        <v>18.89</v>
      </c>
      <c r="T127" s="91">
        <v>42441</v>
      </c>
      <c r="U127" s="130" t="s">
        <v>571</v>
      </c>
      <c r="V127" s="93">
        <v>0.33</v>
      </c>
      <c r="W127" s="94">
        <v>1</v>
      </c>
      <c r="X127" s="153">
        <f t="shared" si="2"/>
        <v>2.9912188099808064</v>
      </c>
      <c r="Y127" s="154" t="s">
        <v>202</v>
      </c>
      <c r="Z127" s="97"/>
      <c r="AA127" s="78" t="s">
        <v>65</v>
      </c>
      <c r="AB127" s="77">
        <v>24</v>
      </c>
      <c r="AC127" s="78" t="s">
        <v>566</v>
      </c>
      <c r="AD127" s="77" t="s">
        <v>50</v>
      </c>
      <c r="AE127" s="78" t="s">
        <v>67</v>
      </c>
      <c r="AF127" s="79" t="s">
        <v>51</v>
      </c>
      <c r="AG127" s="79" t="s">
        <v>51</v>
      </c>
      <c r="AH127" s="77" t="s">
        <v>68</v>
      </c>
      <c r="AI127" s="77" t="s">
        <v>68</v>
      </c>
      <c r="AJ127" s="77" t="s">
        <v>50</v>
      </c>
      <c r="AK127" s="80"/>
      <c r="AL127" s="81"/>
      <c r="AM127" s="78"/>
      <c r="AN127" s="78"/>
      <c r="AO127" s="78">
        <v>2014</v>
      </c>
      <c r="AP127" s="98">
        <v>2020</v>
      </c>
      <c r="AQ127" s="99" t="s">
        <v>567</v>
      </c>
      <c r="AR127" s="78" t="s">
        <v>568</v>
      </c>
      <c r="AS127" s="98" t="s">
        <v>569</v>
      </c>
    </row>
    <row r="128" spans="1:45" ht="14.25" customHeight="1" x14ac:dyDescent="0.25">
      <c r="A128" t="s">
        <v>263</v>
      </c>
      <c r="B128">
        <v>1</v>
      </c>
      <c r="C128" t="s">
        <v>56</v>
      </c>
      <c r="D128" s="85" t="s">
        <v>572</v>
      </c>
      <c r="E128" s="128" t="s">
        <v>573</v>
      </c>
      <c r="F128" s="77" t="s">
        <v>135</v>
      </c>
      <c r="G128" s="78" t="s">
        <v>574</v>
      </c>
      <c r="H128" s="77" t="s">
        <v>150</v>
      </c>
      <c r="I128" s="77">
        <v>16</v>
      </c>
      <c r="J128" s="87">
        <v>5</v>
      </c>
      <c r="K128" s="88"/>
      <c r="L128" s="89" t="s">
        <v>61</v>
      </c>
      <c r="M128" s="80"/>
      <c r="N128" s="78"/>
      <c r="O128" s="90"/>
      <c r="P128" s="79">
        <v>6</v>
      </c>
      <c r="Q128" s="78"/>
      <c r="R128" s="78"/>
      <c r="S128" s="80"/>
      <c r="T128" s="91"/>
      <c r="U128" s="92"/>
      <c r="V128" s="93">
        <v>0.67</v>
      </c>
      <c r="W128" s="94">
        <v>1</v>
      </c>
      <c r="X128" s="153" t="str">
        <f t="shared" si="2"/>
        <v/>
      </c>
      <c r="Y128" s="154" t="s">
        <v>202</v>
      </c>
      <c r="Z128" s="97"/>
      <c r="AA128" s="78" t="s">
        <v>65</v>
      </c>
      <c r="AB128" s="77">
        <v>1</v>
      </c>
      <c r="AC128" s="78" t="s">
        <v>575</v>
      </c>
      <c r="AD128" s="77" t="s">
        <v>50</v>
      </c>
      <c r="AE128" s="78" t="s">
        <v>67</v>
      </c>
      <c r="AF128" s="79" t="s">
        <v>51</v>
      </c>
      <c r="AG128" s="79"/>
      <c r="AH128" s="77" t="s">
        <v>68</v>
      </c>
      <c r="AI128" s="77" t="s">
        <v>68</v>
      </c>
      <c r="AJ128" s="77" t="s">
        <v>51</v>
      </c>
      <c r="AK128" s="80"/>
      <c r="AL128" s="81"/>
      <c r="AM128" s="78"/>
      <c r="AN128" s="78"/>
      <c r="AO128" s="78">
        <v>2002</v>
      </c>
      <c r="AP128" s="98">
        <v>2019</v>
      </c>
      <c r="AQ128" s="99" t="s">
        <v>576</v>
      </c>
      <c r="AR128" s="78" t="s">
        <v>577</v>
      </c>
      <c r="AS128" s="98"/>
    </row>
    <row r="129" spans="1:45" ht="14.25" customHeight="1" x14ac:dyDescent="0.25">
      <c r="A129" t="s">
        <v>263</v>
      </c>
      <c r="B129">
        <v>1</v>
      </c>
      <c r="C129" t="s">
        <v>56</v>
      </c>
      <c r="D129" s="85" t="s">
        <v>572</v>
      </c>
      <c r="E129" s="128" t="s">
        <v>573</v>
      </c>
      <c r="F129" s="77" t="s">
        <v>135</v>
      </c>
      <c r="G129" s="78" t="s">
        <v>574</v>
      </c>
      <c r="H129" s="77" t="s">
        <v>150</v>
      </c>
      <c r="I129" s="77">
        <v>16</v>
      </c>
      <c r="J129" s="87">
        <v>5</v>
      </c>
      <c r="K129" s="88" t="s">
        <v>558</v>
      </c>
      <c r="L129" s="89" t="s">
        <v>61</v>
      </c>
      <c r="M129" s="80"/>
      <c r="N129" s="78">
        <v>554</v>
      </c>
      <c r="O129" s="90"/>
      <c r="P129" s="79">
        <v>6</v>
      </c>
      <c r="Q129" s="78"/>
      <c r="R129" s="78"/>
      <c r="S129" s="80">
        <v>133.672</v>
      </c>
      <c r="T129" s="91">
        <v>41684</v>
      </c>
      <c r="U129" s="92">
        <v>14.7</v>
      </c>
      <c r="V129" s="93">
        <v>0.67</v>
      </c>
      <c r="W129" s="94">
        <v>1</v>
      </c>
      <c r="X129" s="153">
        <f t="shared" si="2"/>
        <v>161.66108303249098</v>
      </c>
      <c r="Y129" s="154" t="s">
        <v>202</v>
      </c>
      <c r="Z129" s="97"/>
      <c r="AA129" s="78" t="s">
        <v>65</v>
      </c>
      <c r="AB129" s="77">
        <v>15</v>
      </c>
      <c r="AC129" s="78" t="s">
        <v>572</v>
      </c>
      <c r="AD129" s="77" t="s">
        <v>50</v>
      </c>
      <c r="AE129" s="78" t="s">
        <v>67</v>
      </c>
      <c r="AF129" s="79" t="s">
        <v>51</v>
      </c>
      <c r="AG129" s="79"/>
      <c r="AH129" s="77" t="s">
        <v>68</v>
      </c>
      <c r="AI129" s="77" t="s">
        <v>68</v>
      </c>
      <c r="AJ129" s="77" t="s">
        <v>51</v>
      </c>
      <c r="AK129" s="80"/>
      <c r="AL129" s="81"/>
      <c r="AM129" s="78"/>
      <c r="AN129" s="78"/>
      <c r="AO129" s="78">
        <v>2002</v>
      </c>
      <c r="AP129" s="98">
        <v>2017</v>
      </c>
      <c r="AQ129" s="99" t="s">
        <v>578</v>
      </c>
      <c r="AR129" s="78" t="s">
        <v>577</v>
      </c>
      <c r="AS129" s="98"/>
    </row>
    <row r="130" spans="1:45" ht="14.25" customHeight="1" x14ac:dyDescent="0.25">
      <c r="B130">
        <v>1</v>
      </c>
      <c r="C130" t="s">
        <v>160</v>
      </c>
      <c r="D130" s="85" t="s">
        <v>579</v>
      </c>
      <c r="E130" s="128" t="s">
        <v>580</v>
      </c>
      <c r="F130" s="77" t="s">
        <v>135</v>
      </c>
      <c r="G130" s="78" t="s">
        <v>581</v>
      </c>
      <c r="H130" s="77" t="s">
        <v>106</v>
      </c>
      <c r="I130" s="77">
        <v>8</v>
      </c>
      <c r="J130" s="87">
        <v>16</v>
      </c>
      <c r="K130" s="107" t="s">
        <v>60</v>
      </c>
      <c r="L130" s="89" t="s">
        <v>61</v>
      </c>
      <c r="M130" s="80" t="s">
        <v>124</v>
      </c>
      <c r="N130" s="78">
        <v>249</v>
      </c>
      <c r="O130" s="90"/>
      <c r="P130" s="79">
        <v>6</v>
      </c>
      <c r="Q130" s="78"/>
      <c r="R130" s="78"/>
      <c r="S130" s="80">
        <v>285.714</v>
      </c>
      <c r="T130" s="91">
        <v>44508</v>
      </c>
      <c r="U130" s="77" t="s">
        <v>63</v>
      </c>
      <c r="V130" s="93">
        <v>0.33</v>
      </c>
      <c r="W130" s="94">
        <v>2</v>
      </c>
      <c r="X130" s="153">
        <f t="shared" si="2"/>
        <v>189.3285542168675</v>
      </c>
      <c r="Y130" s="154" t="s">
        <v>107</v>
      </c>
      <c r="Z130" s="97"/>
      <c r="AA130" s="78" t="s">
        <v>65</v>
      </c>
      <c r="AB130" s="77">
        <v>1</v>
      </c>
      <c r="AC130" s="78" t="s">
        <v>582</v>
      </c>
      <c r="AD130" s="77" t="s">
        <v>50</v>
      </c>
      <c r="AE130" s="78"/>
      <c r="AF130" s="79" t="s">
        <v>51</v>
      </c>
      <c r="AG130" s="79"/>
      <c r="AH130" s="77" t="s">
        <v>68</v>
      </c>
      <c r="AI130" s="77" t="s">
        <v>68</v>
      </c>
      <c r="AJ130" s="77" t="s">
        <v>50</v>
      </c>
      <c r="AK130" s="80">
        <v>15</v>
      </c>
      <c r="AL130" s="81"/>
      <c r="AM130" s="78">
        <v>8</v>
      </c>
      <c r="AN130" s="78"/>
      <c r="AO130" s="78">
        <v>1997</v>
      </c>
      <c r="AP130" s="98">
        <v>1999</v>
      </c>
      <c r="AQ130" s="99" t="s">
        <v>583</v>
      </c>
      <c r="AR130" s="106" t="s">
        <v>584</v>
      </c>
      <c r="AS130" s="98" t="s">
        <v>585</v>
      </c>
    </row>
    <row r="131" spans="1:45" ht="14.25" customHeight="1" x14ac:dyDescent="0.25">
      <c r="B131">
        <v>1</v>
      </c>
      <c r="C131" t="s">
        <v>160</v>
      </c>
      <c r="D131" s="85" t="s">
        <v>579</v>
      </c>
      <c r="E131" s="128" t="s">
        <v>580</v>
      </c>
      <c r="F131" s="77" t="s">
        <v>135</v>
      </c>
      <c r="G131" s="78" t="s">
        <v>581</v>
      </c>
      <c r="H131" s="77" t="s">
        <v>106</v>
      </c>
      <c r="I131" s="77">
        <v>8</v>
      </c>
      <c r="J131" s="87">
        <v>16</v>
      </c>
      <c r="K131" s="88" t="s">
        <v>70</v>
      </c>
      <c r="L131" s="89" t="s">
        <v>61</v>
      </c>
      <c r="M131" s="80"/>
      <c r="N131" s="78">
        <v>468</v>
      </c>
      <c r="O131" s="90"/>
      <c r="P131" s="79">
        <v>6</v>
      </c>
      <c r="Q131" s="78"/>
      <c r="R131" s="78"/>
      <c r="S131" s="80">
        <v>140.845</v>
      </c>
      <c r="T131" s="91">
        <v>43168</v>
      </c>
      <c r="U131" s="92">
        <v>14.7</v>
      </c>
      <c r="V131" s="93">
        <v>0.33</v>
      </c>
      <c r="W131" s="94">
        <v>2</v>
      </c>
      <c r="X131" s="153">
        <f t="shared" si="2"/>
        <v>49.656891025641031</v>
      </c>
      <c r="Y131" s="154" t="s">
        <v>107</v>
      </c>
      <c r="Z131" s="97"/>
      <c r="AA131" s="78" t="s">
        <v>65</v>
      </c>
      <c r="AB131" s="77">
        <v>1</v>
      </c>
      <c r="AC131" s="78" t="s">
        <v>582</v>
      </c>
      <c r="AD131" s="77" t="s">
        <v>50</v>
      </c>
      <c r="AE131" s="78"/>
      <c r="AF131" s="79" t="s">
        <v>51</v>
      </c>
      <c r="AG131" s="79"/>
      <c r="AH131" s="77" t="s">
        <v>68</v>
      </c>
      <c r="AI131" s="77" t="s">
        <v>68</v>
      </c>
      <c r="AJ131" s="77" t="s">
        <v>50</v>
      </c>
      <c r="AK131" s="80">
        <v>15</v>
      </c>
      <c r="AL131" s="81"/>
      <c r="AM131" s="78">
        <v>8</v>
      </c>
      <c r="AN131" s="78"/>
      <c r="AO131" s="78">
        <v>1997</v>
      </c>
      <c r="AP131" s="98">
        <v>1999</v>
      </c>
      <c r="AQ131" s="99" t="s">
        <v>583</v>
      </c>
      <c r="AR131" s="106" t="s">
        <v>584</v>
      </c>
      <c r="AS131" s="98" t="s">
        <v>585</v>
      </c>
    </row>
    <row r="132" spans="1:45" ht="14.25" customHeight="1" x14ac:dyDescent="0.25">
      <c r="A132" s="84"/>
      <c r="B132" s="84"/>
      <c r="C132" s="84" t="s">
        <v>160</v>
      </c>
      <c r="D132" s="144" t="s">
        <v>586</v>
      </c>
      <c r="E132" s="145" t="s">
        <v>587</v>
      </c>
      <c r="F132" s="146" t="s">
        <v>135</v>
      </c>
      <c r="G132" s="147" t="s">
        <v>588</v>
      </c>
      <c r="H132" s="146" t="s">
        <v>106</v>
      </c>
      <c r="I132" s="146">
        <v>8</v>
      </c>
      <c r="J132" s="148">
        <v>16</v>
      </c>
      <c r="K132" s="113" t="s">
        <v>60</v>
      </c>
      <c r="L132" s="114" t="s">
        <v>61</v>
      </c>
      <c r="M132" s="115" t="s">
        <v>589</v>
      </c>
      <c r="N132" s="111"/>
      <c r="O132" s="116"/>
      <c r="P132" s="117">
        <v>6</v>
      </c>
      <c r="Q132" s="111"/>
      <c r="R132" s="111"/>
      <c r="S132" s="115"/>
      <c r="T132" s="118">
        <v>44504</v>
      </c>
      <c r="U132" s="110" t="s">
        <v>63</v>
      </c>
      <c r="V132" s="120">
        <v>0.33</v>
      </c>
      <c r="W132" s="121">
        <v>2</v>
      </c>
      <c r="X132" s="161" t="str">
        <f t="shared" si="2"/>
        <v/>
      </c>
      <c r="Y132" s="162"/>
      <c r="Z132" s="124"/>
      <c r="AA132" s="111" t="s">
        <v>65</v>
      </c>
      <c r="AB132" s="110">
        <v>1</v>
      </c>
      <c r="AC132" s="111"/>
      <c r="AD132" s="110"/>
      <c r="AE132" s="111"/>
      <c r="AF132" s="117"/>
      <c r="AG132" s="117"/>
      <c r="AH132" s="110"/>
      <c r="AI132" s="110"/>
      <c r="AJ132" s="110"/>
      <c r="AK132" s="115">
        <v>16</v>
      </c>
      <c r="AL132" s="125"/>
      <c r="AM132" s="111"/>
      <c r="AN132" s="111"/>
      <c r="AO132" s="111">
        <v>2018</v>
      </c>
      <c r="AP132" s="126">
        <v>2018</v>
      </c>
      <c r="AQ132" s="127"/>
      <c r="AR132" s="111" t="s">
        <v>590</v>
      </c>
      <c r="AS132" s="126"/>
    </row>
    <row r="133" spans="1:45" s="84" customFormat="1" ht="14.25" customHeight="1" x14ac:dyDescent="0.25">
      <c r="A133"/>
      <c r="B133"/>
      <c r="C133"/>
      <c r="D133" s="100" t="s">
        <v>591</v>
      </c>
      <c r="E133" s="101" t="s">
        <v>592</v>
      </c>
      <c r="F133" s="102"/>
      <c r="G133" s="103" t="s">
        <v>593</v>
      </c>
      <c r="H133" s="60" t="s">
        <v>106</v>
      </c>
      <c r="I133" s="102">
        <v>16</v>
      </c>
      <c r="J133" s="104">
        <v>18</v>
      </c>
      <c r="K133" s="107"/>
      <c r="L133" s="89"/>
      <c r="M133" s="80"/>
      <c r="N133" s="78"/>
      <c r="O133" s="90"/>
      <c r="P133" s="79"/>
      <c r="Q133" s="78"/>
      <c r="R133" s="78"/>
      <c r="S133" s="80"/>
      <c r="T133" s="91"/>
      <c r="U133" s="77"/>
      <c r="V133" s="93"/>
      <c r="W133" s="94"/>
      <c r="X133" s="153"/>
      <c r="Y133" s="154"/>
      <c r="Z133" s="97"/>
      <c r="AA133" s="78" t="s">
        <v>65</v>
      </c>
      <c r="AB133" s="77">
        <v>5</v>
      </c>
      <c r="AC133" s="78" t="s">
        <v>594</v>
      </c>
      <c r="AD133" s="77" t="s">
        <v>50</v>
      </c>
      <c r="AE133" s="78"/>
      <c r="AF133" s="79" t="s">
        <v>51</v>
      </c>
      <c r="AG133" s="79" t="s">
        <v>50</v>
      </c>
      <c r="AH133" s="77" t="s">
        <v>86</v>
      </c>
      <c r="AI133" s="77" t="s">
        <v>86</v>
      </c>
      <c r="AJ133" s="77"/>
      <c r="AK133" s="80">
        <v>47</v>
      </c>
      <c r="AL133" s="81"/>
      <c r="AM133" s="78">
        <v>8</v>
      </c>
      <c r="AN133" s="78"/>
      <c r="AO133" s="78">
        <v>2018</v>
      </c>
      <c r="AP133" s="98">
        <v>2022</v>
      </c>
      <c r="AQ133" s="99"/>
      <c r="AR133" s="106" t="s">
        <v>595</v>
      </c>
      <c r="AS133" s="98" t="s">
        <v>596</v>
      </c>
    </row>
    <row r="134" spans="1:45" ht="14.25" customHeight="1" x14ac:dyDescent="0.25">
      <c r="A134" t="s">
        <v>263</v>
      </c>
      <c r="B134">
        <v>1</v>
      </c>
      <c r="C134" t="s">
        <v>56</v>
      </c>
      <c r="D134" s="85" t="s">
        <v>597</v>
      </c>
      <c r="E134" s="128" t="s">
        <v>598</v>
      </c>
      <c r="F134" s="77" t="s">
        <v>90</v>
      </c>
      <c r="G134" s="78" t="s">
        <v>327</v>
      </c>
      <c r="H134" s="77">
        <v>6502</v>
      </c>
      <c r="I134" s="77">
        <v>8</v>
      </c>
      <c r="J134" s="87">
        <v>8</v>
      </c>
      <c r="K134" s="107" t="s">
        <v>60</v>
      </c>
      <c r="L134" s="78" t="s">
        <v>61</v>
      </c>
      <c r="M134" s="80" t="s">
        <v>124</v>
      </c>
      <c r="N134" s="78">
        <v>583</v>
      </c>
      <c r="O134" s="90"/>
      <c r="P134" s="79">
        <v>6</v>
      </c>
      <c r="Q134" s="78"/>
      <c r="R134" s="78"/>
      <c r="S134" s="80">
        <v>285.714</v>
      </c>
      <c r="T134" s="91">
        <v>44508</v>
      </c>
      <c r="U134" s="77" t="s">
        <v>63</v>
      </c>
      <c r="V134" s="93">
        <v>0.33</v>
      </c>
      <c r="W134" s="94">
        <v>4</v>
      </c>
      <c r="X134" s="153">
        <f>IF(AND(N134&lt;&gt;"",S134&lt;&gt;""),1000*S134*V134/(N134*W134),"")</f>
        <v>40.431226415094343</v>
      </c>
      <c r="Y134" s="154" t="s">
        <v>107</v>
      </c>
      <c r="Z134" s="97"/>
      <c r="AA134" s="78" t="s">
        <v>65</v>
      </c>
      <c r="AB134" s="77">
        <v>18</v>
      </c>
      <c r="AC134" s="78" t="s">
        <v>597</v>
      </c>
      <c r="AD134" s="77"/>
      <c r="AE134" s="78" t="s">
        <v>67</v>
      </c>
      <c r="AF134" s="79" t="s">
        <v>51</v>
      </c>
      <c r="AG134" s="79" t="s">
        <v>51</v>
      </c>
      <c r="AH134" s="77" t="s">
        <v>68</v>
      </c>
      <c r="AI134" s="77" t="s">
        <v>68</v>
      </c>
      <c r="AJ134" s="77" t="s">
        <v>50</v>
      </c>
      <c r="AK134" s="80"/>
      <c r="AL134" s="81"/>
      <c r="AM134" s="78"/>
      <c r="AN134" s="78"/>
      <c r="AO134" s="78">
        <v>2012</v>
      </c>
      <c r="AP134" s="98">
        <v>2012</v>
      </c>
      <c r="AQ134" s="99"/>
      <c r="AR134" s="78"/>
      <c r="AS134" s="98" t="s">
        <v>599</v>
      </c>
    </row>
    <row r="135" spans="1:45" ht="14.25" customHeight="1" x14ac:dyDescent="0.25">
      <c r="A135" t="s">
        <v>263</v>
      </c>
      <c r="B135">
        <v>1</v>
      </c>
      <c r="C135" t="s">
        <v>56</v>
      </c>
      <c r="D135" s="85" t="s">
        <v>597</v>
      </c>
      <c r="E135" s="128" t="s">
        <v>598</v>
      </c>
      <c r="F135" s="77" t="s">
        <v>90</v>
      </c>
      <c r="G135" s="78" t="s">
        <v>327</v>
      </c>
      <c r="H135" s="77">
        <v>6502</v>
      </c>
      <c r="I135" s="77">
        <v>8</v>
      </c>
      <c r="J135" s="87">
        <v>8</v>
      </c>
      <c r="K135" s="88" t="s">
        <v>70</v>
      </c>
      <c r="L135" s="89" t="s">
        <v>61</v>
      </c>
      <c r="M135" s="80"/>
      <c r="N135" s="78">
        <v>619</v>
      </c>
      <c r="O135" s="90"/>
      <c r="P135" s="79">
        <v>6</v>
      </c>
      <c r="Q135" s="78"/>
      <c r="R135" s="78"/>
      <c r="S135" s="80">
        <v>196.50200000000001</v>
      </c>
      <c r="T135" s="91">
        <v>41826</v>
      </c>
      <c r="U135" s="92">
        <v>14.7</v>
      </c>
      <c r="V135" s="93">
        <v>0.33</v>
      </c>
      <c r="W135" s="94">
        <v>4</v>
      </c>
      <c r="X135" s="153">
        <f>IF(AND(N135&lt;&gt;"",S135&lt;&gt;""),1000*S135*V135/(N135*W135),"")</f>
        <v>26.189684975767367</v>
      </c>
      <c r="Y135" s="154" t="s">
        <v>107</v>
      </c>
      <c r="Z135" s="97"/>
      <c r="AA135" s="78" t="s">
        <v>65</v>
      </c>
      <c r="AB135" s="77">
        <v>18</v>
      </c>
      <c r="AC135" s="78" t="s">
        <v>597</v>
      </c>
      <c r="AD135" s="77"/>
      <c r="AE135" s="78" t="s">
        <v>67</v>
      </c>
      <c r="AF135" s="79" t="s">
        <v>51</v>
      </c>
      <c r="AG135" s="79" t="s">
        <v>51</v>
      </c>
      <c r="AH135" s="77" t="s">
        <v>68</v>
      </c>
      <c r="AI135" s="77" t="s">
        <v>68</v>
      </c>
      <c r="AJ135" s="77" t="s">
        <v>50</v>
      </c>
      <c r="AK135" s="80"/>
      <c r="AL135" s="81"/>
      <c r="AM135" s="78"/>
      <c r="AN135" s="78"/>
      <c r="AO135" s="78">
        <v>2012</v>
      </c>
      <c r="AP135" s="98">
        <v>2012</v>
      </c>
      <c r="AQ135" s="99"/>
      <c r="AR135" s="78"/>
      <c r="AS135" s="98" t="s">
        <v>599</v>
      </c>
    </row>
    <row r="136" spans="1:45" ht="14.25" customHeight="1" x14ac:dyDescent="0.25">
      <c r="D136" s="100" t="s">
        <v>600</v>
      </c>
      <c r="E136" s="101" t="s">
        <v>601</v>
      </c>
      <c r="F136" s="102"/>
      <c r="G136" s="103" t="s">
        <v>602</v>
      </c>
      <c r="H136" s="102" t="s">
        <v>163</v>
      </c>
      <c r="I136" s="102">
        <v>8</v>
      </c>
      <c r="J136" s="104">
        <v>8</v>
      </c>
      <c r="K136" s="107"/>
      <c r="L136" s="89"/>
      <c r="M136" s="80"/>
      <c r="N136" s="78"/>
      <c r="O136" s="90"/>
      <c r="P136" s="79"/>
      <c r="Q136" s="78"/>
      <c r="R136" s="78"/>
      <c r="S136" s="80"/>
      <c r="T136" s="91"/>
      <c r="U136" s="77"/>
      <c r="V136" s="93"/>
      <c r="W136" s="94"/>
      <c r="X136" s="153"/>
      <c r="Y136" s="154"/>
      <c r="Z136" s="97"/>
      <c r="AA136" s="78" t="s">
        <v>76</v>
      </c>
      <c r="AB136" s="77">
        <v>5</v>
      </c>
      <c r="AC136" s="78"/>
      <c r="AD136" s="77"/>
      <c r="AE136" s="78"/>
      <c r="AF136" s="79"/>
      <c r="AG136" s="79"/>
      <c r="AH136" s="77"/>
      <c r="AI136" s="77"/>
      <c r="AJ136" s="77"/>
      <c r="AK136" s="80"/>
      <c r="AL136" s="81"/>
      <c r="AM136" s="78"/>
      <c r="AN136" s="78"/>
      <c r="AO136" s="78"/>
      <c r="AP136" s="98"/>
      <c r="AQ136" s="166" t="s">
        <v>603</v>
      </c>
      <c r="AR136" s="78" t="s">
        <v>604</v>
      </c>
      <c r="AS136" s="98"/>
    </row>
    <row r="137" spans="1:45" ht="14.25" customHeight="1" x14ac:dyDescent="0.25">
      <c r="D137" s="100" t="s">
        <v>605</v>
      </c>
      <c r="E137" s="101" t="s">
        <v>606</v>
      </c>
      <c r="F137" s="102"/>
      <c r="G137" s="103" t="s">
        <v>607</v>
      </c>
      <c r="H137" s="102" t="s">
        <v>163</v>
      </c>
      <c r="I137" s="102">
        <v>8</v>
      </c>
      <c r="J137" s="104">
        <v>8</v>
      </c>
      <c r="K137" s="107"/>
      <c r="L137" s="89"/>
      <c r="M137" s="80"/>
      <c r="N137" s="78"/>
      <c r="O137" s="90"/>
      <c r="P137" s="79"/>
      <c r="Q137" s="78"/>
      <c r="R137" s="78"/>
      <c r="S137" s="80"/>
      <c r="T137" s="91"/>
      <c r="U137" s="77"/>
      <c r="V137" s="93"/>
      <c r="W137" s="94"/>
      <c r="X137" s="153"/>
      <c r="Y137" s="154"/>
      <c r="Z137" s="97"/>
      <c r="AA137" s="78" t="s">
        <v>49</v>
      </c>
      <c r="AB137" s="77">
        <v>27</v>
      </c>
      <c r="AC137" s="78" t="s">
        <v>608</v>
      </c>
      <c r="AD137" s="77" t="s">
        <v>50</v>
      </c>
      <c r="AE137" s="78" t="s">
        <v>176</v>
      </c>
      <c r="AF137" s="79" t="s">
        <v>51</v>
      </c>
      <c r="AG137" s="79"/>
      <c r="AH137" s="77">
        <v>256</v>
      </c>
      <c r="AI137" s="77">
        <v>16</v>
      </c>
      <c r="AJ137" s="77" t="s">
        <v>50</v>
      </c>
      <c r="AK137" s="80">
        <v>10</v>
      </c>
      <c r="AL137" s="81"/>
      <c r="AM137" s="78"/>
      <c r="AN137" s="78"/>
      <c r="AO137" s="78"/>
      <c r="AP137" s="98">
        <v>2020</v>
      </c>
      <c r="AQ137" s="166" t="s">
        <v>609</v>
      </c>
      <c r="AR137" s="78" t="s">
        <v>610</v>
      </c>
      <c r="AS137" s="98"/>
    </row>
    <row r="138" spans="1:45" ht="14.25" customHeight="1" x14ac:dyDescent="0.25">
      <c r="D138" s="100" t="s">
        <v>605</v>
      </c>
      <c r="E138" s="101" t="s">
        <v>611</v>
      </c>
      <c r="F138" s="102"/>
      <c r="G138" s="103" t="s">
        <v>612</v>
      </c>
      <c r="H138" s="102" t="s">
        <v>163</v>
      </c>
      <c r="I138" s="102">
        <v>8</v>
      </c>
      <c r="J138" s="104">
        <v>8</v>
      </c>
      <c r="K138" s="107"/>
      <c r="L138" s="89"/>
      <c r="M138" s="80"/>
      <c r="N138" s="78"/>
      <c r="O138" s="90"/>
      <c r="P138" s="79"/>
      <c r="Q138" s="78"/>
      <c r="R138" s="78"/>
      <c r="S138" s="80"/>
      <c r="T138" s="91"/>
      <c r="U138" s="77"/>
      <c r="V138" s="93"/>
      <c r="W138" s="94"/>
      <c r="X138" s="153"/>
      <c r="Y138" s="154"/>
      <c r="Z138" s="97"/>
      <c r="AA138" s="78" t="s">
        <v>65</v>
      </c>
      <c r="AB138" s="77">
        <v>14</v>
      </c>
      <c r="AC138" s="78" t="s">
        <v>613</v>
      </c>
      <c r="AD138" s="77"/>
      <c r="AE138" s="78" t="s">
        <v>176</v>
      </c>
      <c r="AF138" s="79" t="s">
        <v>51</v>
      </c>
      <c r="AG138" s="79"/>
      <c r="AH138" s="77">
        <v>256</v>
      </c>
      <c r="AI138" s="77">
        <v>16</v>
      </c>
      <c r="AJ138" s="77" t="s">
        <v>50</v>
      </c>
      <c r="AK138" s="80"/>
      <c r="AL138" s="81"/>
      <c r="AM138" s="78"/>
      <c r="AN138" s="78"/>
      <c r="AO138" s="78">
        <v>2015</v>
      </c>
      <c r="AP138" s="98">
        <v>2019</v>
      </c>
      <c r="AQ138" s="166" t="s">
        <v>609</v>
      </c>
      <c r="AR138" s="78" t="s">
        <v>614</v>
      </c>
      <c r="AS138" s="98" t="s">
        <v>615</v>
      </c>
    </row>
    <row r="139" spans="1:45" ht="14.25" customHeight="1" x14ac:dyDescent="0.25">
      <c r="D139" s="100" t="s">
        <v>605</v>
      </c>
      <c r="E139" s="101" t="s">
        <v>616</v>
      </c>
      <c r="F139" s="102"/>
      <c r="G139" s="103" t="s">
        <v>617</v>
      </c>
      <c r="H139" s="102" t="s">
        <v>163</v>
      </c>
      <c r="I139" s="102">
        <v>8</v>
      </c>
      <c r="J139" s="104">
        <v>8</v>
      </c>
      <c r="K139" s="107"/>
      <c r="L139" s="89"/>
      <c r="M139" s="80"/>
      <c r="N139" s="78"/>
      <c r="O139" s="90"/>
      <c r="P139" s="79"/>
      <c r="Q139" s="78"/>
      <c r="R139" s="78"/>
      <c r="S139" s="80"/>
      <c r="T139" s="91"/>
      <c r="U139" s="77"/>
      <c r="V139" s="93"/>
      <c r="W139" s="94"/>
      <c r="X139" s="153"/>
      <c r="Y139" s="154"/>
      <c r="Z139" s="97"/>
      <c r="AA139" s="78" t="s">
        <v>49</v>
      </c>
      <c r="AB139" s="77">
        <v>6</v>
      </c>
      <c r="AC139" s="78" t="s">
        <v>618</v>
      </c>
      <c r="AD139" s="77" t="s">
        <v>50</v>
      </c>
      <c r="AE139" s="78" t="s">
        <v>176</v>
      </c>
      <c r="AF139" s="79" t="s">
        <v>51</v>
      </c>
      <c r="AG139" s="79"/>
      <c r="AH139" s="77">
        <v>256</v>
      </c>
      <c r="AI139" s="77">
        <v>16</v>
      </c>
      <c r="AJ139" s="77" t="s">
        <v>50</v>
      </c>
      <c r="AK139" s="80"/>
      <c r="AL139" s="81"/>
      <c r="AM139" s="78"/>
      <c r="AN139" s="78"/>
      <c r="AO139" s="78">
        <v>2015</v>
      </c>
      <c r="AP139" s="98">
        <v>2019</v>
      </c>
      <c r="AQ139" s="166" t="s">
        <v>609</v>
      </c>
      <c r="AR139" s="78" t="s">
        <v>614</v>
      </c>
      <c r="AS139" s="98"/>
    </row>
    <row r="140" spans="1:45" ht="14.25" customHeight="1" x14ac:dyDescent="0.25">
      <c r="D140" s="100" t="s">
        <v>605</v>
      </c>
      <c r="E140" s="101" t="s">
        <v>619</v>
      </c>
      <c r="F140" s="102"/>
      <c r="G140" s="103" t="s">
        <v>620</v>
      </c>
      <c r="H140" s="102" t="s">
        <v>163</v>
      </c>
      <c r="I140" s="102">
        <v>8</v>
      </c>
      <c r="J140" s="104">
        <v>8</v>
      </c>
      <c r="K140" s="107"/>
      <c r="L140" s="89"/>
      <c r="M140" s="80"/>
      <c r="N140" s="78"/>
      <c r="O140" s="90"/>
      <c r="P140" s="79"/>
      <c r="Q140" s="78"/>
      <c r="R140" s="78"/>
      <c r="S140" s="80"/>
      <c r="T140" s="91"/>
      <c r="U140" s="77"/>
      <c r="V140" s="93"/>
      <c r="W140" s="94"/>
      <c r="X140" s="153"/>
      <c r="Y140" s="154"/>
      <c r="Z140" s="97"/>
      <c r="AA140" s="78" t="s">
        <v>49</v>
      </c>
      <c r="AB140" s="77">
        <v>38</v>
      </c>
      <c r="AC140" s="78" t="s">
        <v>613</v>
      </c>
      <c r="AD140" s="77" t="s">
        <v>50</v>
      </c>
      <c r="AE140" s="78" t="s">
        <v>176</v>
      </c>
      <c r="AF140" s="79" t="s">
        <v>51</v>
      </c>
      <c r="AG140" s="79"/>
      <c r="AH140" s="77">
        <v>256</v>
      </c>
      <c r="AI140" s="77">
        <v>16</v>
      </c>
      <c r="AJ140" s="77" t="s">
        <v>50</v>
      </c>
      <c r="AK140" s="80"/>
      <c r="AL140" s="81"/>
      <c r="AM140" s="78"/>
      <c r="AN140" s="78"/>
      <c r="AO140" s="78">
        <v>2015</v>
      </c>
      <c r="AP140" s="98">
        <v>2019</v>
      </c>
      <c r="AQ140" s="166" t="s">
        <v>609</v>
      </c>
      <c r="AR140" s="78" t="s">
        <v>614</v>
      </c>
      <c r="AS140" s="98"/>
    </row>
    <row r="141" spans="1:45" x14ac:dyDescent="0.25">
      <c r="D141" s="100" t="s">
        <v>621</v>
      </c>
      <c r="E141" s="101" t="s">
        <v>622</v>
      </c>
      <c r="F141" s="102" t="s">
        <v>318</v>
      </c>
      <c r="G141" s="61" t="s">
        <v>623</v>
      </c>
      <c r="H141" s="60" t="s">
        <v>75</v>
      </c>
      <c r="I141" s="102">
        <v>64</v>
      </c>
      <c r="J141" s="104">
        <v>32</v>
      </c>
      <c r="K141" s="88"/>
      <c r="L141" s="78"/>
      <c r="M141" s="80"/>
      <c r="N141" s="78"/>
      <c r="O141" s="90"/>
      <c r="P141" s="79"/>
      <c r="Q141" s="78"/>
      <c r="R141" s="78"/>
      <c r="S141" s="80"/>
      <c r="T141" s="91"/>
      <c r="U141" s="92"/>
      <c r="V141" s="93"/>
      <c r="W141" s="94"/>
      <c r="X141" s="153"/>
      <c r="Y141" s="167"/>
      <c r="Z141" s="168"/>
      <c r="AA141" s="169" t="s">
        <v>624</v>
      </c>
      <c r="AB141" s="168">
        <v>34</v>
      </c>
      <c r="AC141" s="169" t="s">
        <v>625</v>
      </c>
      <c r="AD141" s="168" t="s">
        <v>50</v>
      </c>
      <c r="AE141" s="169" t="s">
        <v>67</v>
      </c>
      <c r="AF141" s="168"/>
      <c r="AG141" s="79"/>
      <c r="AH141" s="79"/>
      <c r="AI141" s="79"/>
      <c r="AJ141" s="168"/>
      <c r="AK141" s="106"/>
      <c r="AL141" s="106"/>
      <c r="AM141" s="106">
        <v>32</v>
      </c>
      <c r="AN141" s="106"/>
      <c r="AO141" s="106">
        <v>2012</v>
      </c>
      <c r="AP141" s="170">
        <v>2017</v>
      </c>
      <c r="AQ141" s="166" t="s">
        <v>626</v>
      </c>
      <c r="AR141" s="106" t="s">
        <v>627</v>
      </c>
      <c r="AS141" s="170" t="s">
        <v>628</v>
      </c>
    </row>
    <row r="142" spans="1:45" x14ac:dyDescent="0.25">
      <c r="A142" t="s">
        <v>263</v>
      </c>
      <c r="B142">
        <v>1</v>
      </c>
      <c r="C142" t="s">
        <v>160</v>
      </c>
      <c r="D142" s="100" t="s">
        <v>629</v>
      </c>
      <c r="E142" s="101" t="s">
        <v>630</v>
      </c>
      <c r="F142" s="171" t="s">
        <v>135</v>
      </c>
      <c r="G142" s="103" t="s">
        <v>631</v>
      </c>
      <c r="H142" s="102" t="s">
        <v>632</v>
      </c>
      <c r="I142" s="102">
        <v>8</v>
      </c>
      <c r="J142" s="104">
        <v>3</v>
      </c>
      <c r="K142" s="107" t="s">
        <v>60</v>
      </c>
      <c r="L142" s="78" t="s">
        <v>61</v>
      </c>
      <c r="M142" s="80" t="s">
        <v>124</v>
      </c>
      <c r="N142" s="78">
        <v>387</v>
      </c>
      <c r="O142" s="90"/>
      <c r="P142" s="79">
        <v>6</v>
      </c>
      <c r="Q142" s="78"/>
      <c r="R142" s="78"/>
      <c r="S142" s="80">
        <v>500</v>
      </c>
      <c r="T142" s="91">
        <v>44508</v>
      </c>
      <c r="U142" s="77" t="s">
        <v>63</v>
      </c>
      <c r="V142" s="93">
        <v>0.02</v>
      </c>
      <c r="W142" s="94">
        <v>4</v>
      </c>
      <c r="X142" s="153">
        <f t="shared" ref="X142:X147" si="3">IF(AND(N142&lt;&gt;"",S142&lt;&gt;""),1000*S142*V142/(N142*W142),"")</f>
        <v>6.4599483204134369</v>
      </c>
      <c r="Y142" s="172" t="s">
        <v>107</v>
      </c>
      <c r="Z142" s="168" t="s">
        <v>55</v>
      </c>
      <c r="AA142" s="169" t="s">
        <v>49</v>
      </c>
      <c r="AB142" s="168">
        <v>4</v>
      </c>
      <c r="AC142" s="169" t="s">
        <v>633</v>
      </c>
      <c r="AD142" s="168" t="s">
        <v>50</v>
      </c>
      <c r="AE142" s="169" t="s">
        <v>67</v>
      </c>
      <c r="AF142" s="168" t="s">
        <v>51</v>
      </c>
      <c r="AG142" s="79" t="s">
        <v>51</v>
      </c>
      <c r="AH142" s="79" t="s">
        <v>68</v>
      </c>
      <c r="AI142" s="79" t="s">
        <v>68</v>
      </c>
      <c r="AJ142" s="168" t="s">
        <v>50</v>
      </c>
      <c r="AK142" s="106">
        <v>8</v>
      </c>
      <c r="AL142" s="106"/>
      <c r="AM142" s="106"/>
      <c r="AN142" s="106"/>
      <c r="AO142" s="106">
        <v>2003</v>
      </c>
      <c r="AP142" s="170">
        <v>2003</v>
      </c>
      <c r="AQ142" s="166" t="s">
        <v>634</v>
      </c>
      <c r="AR142" s="106" t="s">
        <v>635</v>
      </c>
      <c r="AS142" s="170" t="s">
        <v>636</v>
      </c>
    </row>
    <row r="143" spans="1:45" x14ac:dyDescent="0.25">
      <c r="A143" t="s">
        <v>263</v>
      </c>
      <c r="B143">
        <v>1</v>
      </c>
      <c r="C143" t="s">
        <v>160</v>
      </c>
      <c r="D143" s="100" t="s">
        <v>629</v>
      </c>
      <c r="E143" s="101" t="s">
        <v>630</v>
      </c>
      <c r="F143" s="171" t="s">
        <v>135</v>
      </c>
      <c r="G143" s="103" t="s">
        <v>631</v>
      </c>
      <c r="H143" s="102" t="s">
        <v>632</v>
      </c>
      <c r="I143" s="102">
        <v>8</v>
      </c>
      <c r="J143" s="104">
        <v>3</v>
      </c>
      <c r="K143" s="107" t="s">
        <v>60</v>
      </c>
      <c r="L143" s="89" t="s">
        <v>61</v>
      </c>
      <c r="M143" s="80" t="s">
        <v>124</v>
      </c>
      <c r="N143" s="78">
        <v>303</v>
      </c>
      <c r="O143" s="90"/>
      <c r="P143" s="79">
        <v>6</v>
      </c>
      <c r="Q143" s="78"/>
      <c r="R143" s="78"/>
      <c r="S143" s="80">
        <v>500</v>
      </c>
      <c r="T143" s="91">
        <v>44508</v>
      </c>
      <c r="U143" s="77" t="s">
        <v>63</v>
      </c>
      <c r="V143" s="93">
        <v>0.01</v>
      </c>
      <c r="W143" s="94">
        <v>4</v>
      </c>
      <c r="X143" s="153">
        <f t="shared" si="3"/>
        <v>4.1254125412541258</v>
      </c>
      <c r="Y143" s="172" t="s">
        <v>107</v>
      </c>
      <c r="Z143" s="168" t="s">
        <v>55</v>
      </c>
      <c r="AA143" s="169" t="s">
        <v>49</v>
      </c>
      <c r="AB143" s="168">
        <v>4</v>
      </c>
      <c r="AC143" s="169" t="s">
        <v>637</v>
      </c>
      <c r="AD143" s="168" t="s">
        <v>50</v>
      </c>
      <c r="AE143" s="169" t="s">
        <v>67</v>
      </c>
      <c r="AF143" s="168" t="s">
        <v>51</v>
      </c>
      <c r="AG143" s="79" t="s">
        <v>51</v>
      </c>
      <c r="AH143" s="79" t="s">
        <v>68</v>
      </c>
      <c r="AI143" s="79" t="s">
        <v>68</v>
      </c>
      <c r="AJ143" s="168" t="s">
        <v>50</v>
      </c>
      <c r="AK143" s="106">
        <v>8</v>
      </c>
      <c r="AL143" s="106"/>
      <c r="AM143" s="106"/>
      <c r="AN143" s="106"/>
      <c r="AO143" s="106">
        <v>2003</v>
      </c>
      <c r="AP143" s="170">
        <v>2003</v>
      </c>
      <c r="AQ143" s="166" t="s">
        <v>634</v>
      </c>
      <c r="AR143" s="106" t="s">
        <v>635</v>
      </c>
      <c r="AS143" s="170" t="s">
        <v>638</v>
      </c>
    </row>
    <row r="144" spans="1:45" x14ac:dyDescent="0.25">
      <c r="A144" t="s">
        <v>263</v>
      </c>
      <c r="B144">
        <v>1</v>
      </c>
      <c r="C144" t="s">
        <v>160</v>
      </c>
      <c r="D144" s="100" t="s">
        <v>629</v>
      </c>
      <c r="E144" s="101" t="s">
        <v>630</v>
      </c>
      <c r="F144" s="171" t="s">
        <v>135</v>
      </c>
      <c r="G144" s="103" t="s">
        <v>631</v>
      </c>
      <c r="H144" s="102" t="s">
        <v>632</v>
      </c>
      <c r="I144" s="102">
        <v>8</v>
      </c>
      <c r="J144" s="104">
        <v>3</v>
      </c>
      <c r="K144" s="88" t="s">
        <v>70</v>
      </c>
      <c r="L144" s="89" t="s">
        <v>61</v>
      </c>
      <c r="M144" s="80"/>
      <c r="N144" s="78">
        <v>422</v>
      </c>
      <c r="O144" s="90"/>
      <c r="P144" s="79">
        <v>6</v>
      </c>
      <c r="Q144" s="78"/>
      <c r="R144" s="78"/>
      <c r="S144" s="80">
        <v>344.82799999999997</v>
      </c>
      <c r="T144" s="91">
        <v>43286</v>
      </c>
      <c r="U144" s="92">
        <v>14.7</v>
      </c>
      <c r="V144" s="93">
        <v>0.01</v>
      </c>
      <c r="W144" s="94">
        <v>4</v>
      </c>
      <c r="X144" s="153">
        <f t="shared" si="3"/>
        <v>2.0428199052132703</v>
      </c>
      <c r="Y144" s="172" t="s">
        <v>107</v>
      </c>
      <c r="Z144" s="168" t="s">
        <v>55</v>
      </c>
      <c r="AA144" s="169" t="s">
        <v>49</v>
      </c>
      <c r="AB144" s="168">
        <v>4</v>
      </c>
      <c r="AC144" s="169" t="s">
        <v>633</v>
      </c>
      <c r="AD144" s="168" t="s">
        <v>50</v>
      </c>
      <c r="AE144" s="169" t="s">
        <v>67</v>
      </c>
      <c r="AF144" s="168" t="s">
        <v>51</v>
      </c>
      <c r="AG144" s="79" t="s">
        <v>51</v>
      </c>
      <c r="AH144" s="79" t="s">
        <v>68</v>
      </c>
      <c r="AI144" s="79" t="s">
        <v>68</v>
      </c>
      <c r="AJ144" s="168" t="s">
        <v>50</v>
      </c>
      <c r="AK144" s="106">
        <v>8</v>
      </c>
      <c r="AL144" s="106"/>
      <c r="AM144" s="106"/>
      <c r="AN144" s="106"/>
      <c r="AO144" s="106">
        <v>2003</v>
      </c>
      <c r="AP144" s="170">
        <v>2003</v>
      </c>
      <c r="AQ144" s="166" t="s">
        <v>634</v>
      </c>
      <c r="AR144" s="106" t="s">
        <v>635</v>
      </c>
      <c r="AS144" s="170" t="s">
        <v>639</v>
      </c>
    </row>
    <row r="145" spans="1:45" s="84" customFormat="1" x14ac:dyDescent="0.25">
      <c r="D145" s="144" t="s">
        <v>640</v>
      </c>
      <c r="E145" s="145" t="s">
        <v>641</v>
      </c>
      <c r="F145" s="146"/>
      <c r="G145" s="147" t="s">
        <v>642</v>
      </c>
      <c r="H145" s="146" t="s">
        <v>163</v>
      </c>
      <c r="I145" s="146">
        <v>16</v>
      </c>
      <c r="J145" s="148">
        <v>16</v>
      </c>
      <c r="K145" s="113" t="s">
        <v>60</v>
      </c>
      <c r="L145" s="114" t="s">
        <v>61</v>
      </c>
      <c r="M145" s="115" t="s">
        <v>643</v>
      </c>
      <c r="N145" s="111"/>
      <c r="O145" s="116"/>
      <c r="P145" s="117">
        <v>6</v>
      </c>
      <c r="Q145" s="111"/>
      <c r="R145" s="111"/>
      <c r="S145" s="115"/>
      <c r="T145" s="118">
        <v>44508</v>
      </c>
      <c r="U145" s="110" t="s">
        <v>63</v>
      </c>
      <c r="V145" s="120">
        <v>0.67</v>
      </c>
      <c r="W145" s="121">
        <v>51</v>
      </c>
      <c r="X145" s="161" t="str">
        <f t="shared" si="3"/>
        <v/>
      </c>
      <c r="Y145" s="173"/>
      <c r="Z145" s="117"/>
      <c r="AA145" s="174" t="s">
        <v>49</v>
      </c>
      <c r="AB145" s="117">
        <v>6</v>
      </c>
      <c r="AC145" s="174" t="s">
        <v>85</v>
      </c>
      <c r="AD145" s="117" t="s">
        <v>50</v>
      </c>
      <c r="AE145" s="174"/>
      <c r="AF145" s="117" t="s">
        <v>51</v>
      </c>
      <c r="AG145" s="117"/>
      <c r="AH145" s="117" t="s">
        <v>204</v>
      </c>
      <c r="AI145" s="117" t="s">
        <v>204</v>
      </c>
      <c r="AJ145" s="117" t="s">
        <v>51</v>
      </c>
      <c r="AK145" s="111">
        <v>15</v>
      </c>
      <c r="AL145" s="111"/>
      <c r="AM145" s="111"/>
      <c r="AN145" s="111"/>
      <c r="AO145" s="111">
        <v>2020</v>
      </c>
      <c r="AP145" s="126">
        <v>2021</v>
      </c>
      <c r="AQ145" s="175"/>
      <c r="AR145" s="111" t="s">
        <v>644</v>
      </c>
      <c r="AS145" s="126" t="s">
        <v>645</v>
      </c>
    </row>
    <row r="146" spans="1:45" ht="14.25" customHeight="1" x14ac:dyDescent="0.25">
      <c r="C146" t="s">
        <v>56</v>
      </c>
      <c r="D146" s="100" t="s">
        <v>646</v>
      </c>
      <c r="E146" s="101" t="s">
        <v>647</v>
      </c>
      <c r="F146" s="102" t="s">
        <v>58</v>
      </c>
      <c r="G146" s="103" t="s">
        <v>648</v>
      </c>
      <c r="H146" s="60" t="s">
        <v>106</v>
      </c>
      <c r="I146" s="102">
        <v>32</v>
      </c>
      <c r="J146" s="104">
        <v>16</v>
      </c>
      <c r="K146" s="88" t="s">
        <v>70</v>
      </c>
      <c r="L146" s="78" t="s">
        <v>61</v>
      </c>
      <c r="M146" s="80" t="s">
        <v>589</v>
      </c>
      <c r="N146" s="78"/>
      <c r="O146" s="90"/>
      <c r="P146" s="79">
        <v>6</v>
      </c>
      <c r="Q146" s="78"/>
      <c r="R146" s="78"/>
      <c r="S146" s="80"/>
      <c r="T146" s="91">
        <v>43286</v>
      </c>
      <c r="U146" s="92">
        <v>14.7</v>
      </c>
      <c r="V146" s="93">
        <v>1</v>
      </c>
      <c r="W146" s="94">
        <v>2</v>
      </c>
      <c r="X146" s="153" t="str">
        <f t="shared" si="3"/>
        <v/>
      </c>
      <c r="Y146" s="154"/>
      <c r="Z146" s="97"/>
      <c r="AA146" s="78" t="s">
        <v>65</v>
      </c>
      <c r="AB146" s="77">
        <v>34</v>
      </c>
      <c r="AC146" s="78" t="s">
        <v>649</v>
      </c>
      <c r="AD146" s="77" t="s">
        <v>50</v>
      </c>
      <c r="AE146" s="78"/>
      <c r="AF146" s="79" t="s">
        <v>50</v>
      </c>
      <c r="AG146" s="79" t="s">
        <v>51</v>
      </c>
      <c r="AH146" s="77" t="s">
        <v>117</v>
      </c>
      <c r="AI146" s="77" t="s">
        <v>117</v>
      </c>
      <c r="AJ146" s="77" t="s">
        <v>50</v>
      </c>
      <c r="AK146" s="80"/>
      <c r="AL146" s="81">
        <v>9</v>
      </c>
      <c r="AM146" s="78">
        <v>16</v>
      </c>
      <c r="AN146" s="78"/>
      <c r="AO146" s="78">
        <v>2017</v>
      </c>
      <c r="AP146" s="98">
        <v>2018</v>
      </c>
      <c r="AQ146" s="99"/>
      <c r="AR146" s="78" t="s">
        <v>650</v>
      </c>
      <c r="AS146" s="98" t="s">
        <v>651</v>
      </c>
    </row>
    <row r="147" spans="1:45" ht="14.25" customHeight="1" x14ac:dyDescent="0.25">
      <c r="A147" t="s">
        <v>263</v>
      </c>
      <c r="B147">
        <v>1</v>
      </c>
      <c r="C147" t="s">
        <v>160</v>
      </c>
      <c r="D147" s="85" t="s">
        <v>652</v>
      </c>
      <c r="E147" s="128" t="s">
        <v>653</v>
      </c>
      <c r="F147" s="77" t="s">
        <v>135</v>
      </c>
      <c r="G147" s="78" t="s">
        <v>654</v>
      </c>
      <c r="H147" s="77" t="s">
        <v>163</v>
      </c>
      <c r="I147" s="77">
        <v>16</v>
      </c>
      <c r="J147" s="87">
        <v>16</v>
      </c>
      <c r="K147" s="88" t="s">
        <v>259</v>
      </c>
      <c r="L147" s="89" t="s">
        <v>61</v>
      </c>
      <c r="M147" s="80" t="s">
        <v>655</v>
      </c>
      <c r="N147" s="78">
        <v>1025</v>
      </c>
      <c r="O147" s="90"/>
      <c r="P147" s="79">
        <v>4</v>
      </c>
      <c r="Q147" s="78"/>
      <c r="R147" s="78"/>
      <c r="S147" s="80">
        <v>62.929000000000002</v>
      </c>
      <c r="T147" s="91">
        <v>41733</v>
      </c>
      <c r="U147" s="92">
        <v>14.7</v>
      </c>
      <c r="V147" s="93">
        <v>0.67</v>
      </c>
      <c r="W147" s="94">
        <v>1</v>
      </c>
      <c r="X147" s="153">
        <f t="shared" si="3"/>
        <v>41.134078048780488</v>
      </c>
      <c r="Y147" s="154" t="s">
        <v>107</v>
      </c>
      <c r="Z147" s="97"/>
      <c r="AA147" s="78" t="s">
        <v>65</v>
      </c>
      <c r="AB147" s="77">
        <v>16</v>
      </c>
      <c r="AC147" s="78" t="s">
        <v>656</v>
      </c>
      <c r="AD147" s="77" t="s">
        <v>657</v>
      </c>
      <c r="AE147" s="78"/>
      <c r="AF147" s="79" t="s">
        <v>51</v>
      </c>
      <c r="AG147" s="79"/>
      <c r="AH147" s="77" t="s">
        <v>204</v>
      </c>
      <c r="AI147" s="77" t="s">
        <v>204</v>
      </c>
      <c r="AJ147" s="77" t="s">
        <v>51</v>
      </c>
      <c r="AK147" s="80">
        <v>16</v>
      </c>
      <c r="AL147" s="81"/>
      <c r="AM147" s="78">
        <v>2</v>
      </c>
      <c r="AN147" s="78"/>
      <c r="AO147" s="78">
        <v>2009</v>
      </c>
      <c r="AP147" s="98">
        <v>2010</v>
      </c>
      <c r="AQ147" s="99"/>
      <c r="AR147" s="78" t="s">
        <v>658</v>
      </c>
      <c r="AS147" s="176" t="s">
        <v>659</v>
      </c>
    </row>
    <row r="148" spans="1:45" ht="14.25" customHeight="1" x14ac:dyDescent="0.25">
      <c r="D148" s="100" t="s">
        <v>660</v>
      </c>
      <c r="E148" s="101" t="s">
        <v>661</v>
      </c>
      <c r="F148" s="102"/>
      <c r="G148" s="103" t="s">
        <v>662</v>
      </c>
      <c r="H148" s="102" t="s">
        <v>163</v>
      </c>
      <c r="I148" s="102">
        <v>16</v>
      </c>
      <c r="J148" s="104">
        <v>16</v>
      </c>
      <c r="K148" s="88"/>
      <c r="L148" s="89"/>
      <c r="M148" s="80"/>
      <c r="N148" s="78"/>
      <c r="O148" s="90"/>
      <c r="P148" s="79"/>
      <c r="Q148" s="78"/>
      <c r="R148" s="78"/>
      <c r="S148" s="80"/>
      <c r="T148" s="91"/>
      <c r="U148" s="92"/>
      <c r="V148" s="93"/>
      <c r="W148" s="94"/>
      <c r="X148" s="153"/>
      <c r="Y148" s="154" t="s">
        <v>107</v>
      </c>
      <c r="Z148" s="97"/>
      <c r="AA148" s="78" t="s">
        <v>49</v>
      </c>
      <c r="AB148" s="77">
        <v>47</v>
      </c>
      <c r="AC148" s="78" t="s">
        <v>618</v>
      </c>
      <c r="AD148" s="77" t="s">
        <v>50</v>
      </c>
      <c r="AE148" s="78"/>
      <c r="AF148" s="79" t="s">
        <v>51</v>
      </c>
      <c r="AG148" s="79"/>
      <c r="AH148" s="77" t="s">
        <v>204</v>
      </c>
      <c r="AI148" s="77" t="s">
        <v>204</v>
      </c>
      <c r="AJ148" s="77" t="s">
        <v>51</v>
      </c>
      <c r="AK148" s="80">
        <v>16</v>
      </c>
      <c r="AL148" s="81"/>
      <c r="AM148" s="78">
        <v>2</v>
      </c>
      <c r="AN148" s="78"/>
      <c r="AO148" s="78">
        <v>2021</v>
      </c>
      <c r="AP148" s="98">
        <v>2023</v>
      </c>
      <c r="AQ148" s="99"/>
      <c r="AR148" s="78" t="s">
        <v>663</v>
      </c>
      <c r="AS148" s="176"/>
    </row>
    <row r="149" spans="1:45" ht="14.25" customHeight="1" x14ac:dyDescent="0.25">
      <c r="A149" t="s">
        <v>107</v>
      </c>
      <c r="B149">
        <v>1</v>
      </c>
      <c r="C149" t="s">
        <v>56</v>
      </c>
      <c r="D149" s="85" t="s">
        <v>664</v>
      </c>
      <c r="E149" s="78"/>
      <c r="F149" s="77" t="s">
        <v>90</v>
      </c>
      <c r="G149" s="78" t="s">
        <v>665</v>
      </c>
      <c r="H149" s="77" t="s">
        <v>666</v>
      </c>
      <c r="I149" s="77">
        <v>16</v>
      </c>
      <c r="J149" s="87">
        <v>24</v>
      </c>
      <c r="K149" s="88" t="s">
        <v>70</v>
      </c>
      <c r="L149" s="89" t="s">
        <v>61</v>
      </c>
      <c r="M149" s="80"/>
      <c r="N149" s="78">
        <v>1622</v>
      </c>
      <c r="O149" s="90"/>
      <c r="P149" s="79">
        <v>6</v>
      </c>
      <c r="Q149" s="78">
        <v>1</v>
      </c>
      <c r="R149" s="78"/>
      <c r="S149" s="80">
        <v>106.56399999999999</v>
      </c>
      <c r="T149" s="91">
        <v>41688</v>
      </c>
      <c r="U149" s="92">
        <v>14.7</v>
      </c>
      <c r="V149" s="93">
        <v>0.67</v>
      </c>
      <c r="W149" s="94">
        <v>1</v>
      </c>
      <c r="X149" s="153">
        <f t="shared" ref="X149:X154" si="4">IF(AND(N149&lt;&gt;"",S149&lt;&gt;""),1000*S149*V149/(N149*W149),"")</f>
        <v>44.018421701602961</v>
      </c>
      <c r="Y149" s="154" t="s">
        <v>107</v>
      </c>
      <c r="Z149" s="97"/>
      <c r="AA149" s="78" t="s">
        <v>49</v>
      </c>
      <c r="AB149" s="77">
        <v>30</v>
      </c>
      <c r="AC149" s="78" t="s">
        <v>667</v>
      </c>
      <c r="AD149" s="77" t="s">
        <v>50</v>
      </c>
      <c r="AE149" s="78"/>
      <c r="AF149" s="79" t="s">
        <v>51</v>
      </c>
      <c r="AG149" s="79"/>
      <c r="AH149" s="77" t="s">
        <v>68</v>
      </c>
      <c r="AI149" s="77" t="s">
        <v>68</v>
      </c>
      <c r="AJ149" s="77"/>
      <c r="AK149" s="80"/>
      <c r="AL149" s="81"/>
      <c r="AM149" s="78"/>
      <c r="AN149" s="78"/>
      <c r="AO149" s="78">
        <v>1998</v>
      </c>
      <c r="AP149" s="98">
        <v>2000</v>
      </c>
      <c r="AQ149" s="177"/>
      <c r="AR149" s="78"/>
      <c r="AS149" s="98" t="s">
        <v>668</v>
      </c>
    </row>
    <row r="150" spans="1:45" x14ac:dyDescent="0.25">
      <c r="B150">
        <v>1</v>
      </c>
      <c r="C150" t="s">
        <v>160</v>
      </c>
      <c r="D150" s="85" t="s">
        <v>669</v>
      </c>
      <c r="E150" s="128" t="s">
        <v>670</v>
      </c>
      <c r="F150" s="77" t="s">
        <v>90</v>
      </c>
      <c r="G150" s="78" t="s">
        <v>671</v>
      </c>
      <c r="H150" s="77" t="s">
        <v>672</v>
      </c>
      <c r="I150" s="77">
        <v>8</v>
      </c>
      <c r="J150" s="87">
        <v>3</v>
      </c>
      <c r="K150" s="88" t="s">
        <v>70</v>
      </c>
      <c r="L150" s="89" t="s">
        <v>61</v>
      </c>
      <c r="M150" s="80"/>
      <c r="N150" s="78">
        <v>110</v>
      </c>
      <c r="O150" s="90"/>
      <c r="P150" s="79">
        <v>6</v>
      </c>
      <c r="Q150" s="78"/>
      <c r="R150" s="78"/>
      <c r="S150" s="80">
        <v>432.339</v>
      </c>
      <c r="T150" s="91">
        <v>42277</v>
      </c>
      <c r="U150" s="92">
        <v>14.7</v>
      </c>
      <c r="V150" s="93">
        <v>0.08</v>
      </c>
      <c r="W150" s="94">
        <v>2</v>
      </c>
      <c r="X150" s="153">
        <f t="shared" si="4"/>
        <v>157.21418181818183</v>
      </c>
      <c r="Y150" s="154" t="s">
        <v>107</v>
      </c>
      <c r="Z150" s="97"/>
      <c r="AA150" s="78" t="s">
        <v>65</v>
      </c>
      <c r="AB150" s="77">
        <v>1</v>
      </c>
      <c r="AC150" s="78" t="s">
        <v>673</v>
      </c>
      <c r="AD150" s="77"/>
      <c r="AE150" s="78"/>
      <c r="AF150" s="79" t="s">
        <v>51</v>
      </c>
      <c r="AG150" s="79" t="s">
        <v>50</v>
      </c>
      <c r="AH150" s="77"/>
      <c r="AI150" s="77"/>
      <c r="AJ150" s="77"/>
      <c r="AK150" s="80">
        <v>8</v>
      </c>
      <c r="AL150" s="81"/>
      <c r="AM150" s="78">
        <v>0</v>
      </c>
      <c r="AN150" s="78"/>
      <c r="AO150" s="78">
        <v>2014</v>
      </c>
      <c r="AP150" s="98">
        <v>2015</v>
      </c>
      <c r="AQ150" s="99" t="s">
        <v>630</v>
      </c>
      <c r="AR150" s="78" t="s">
        <v>674</v>
      </c>
      <c r="AS150" s="98" t="s">
        <v>675</v>
      </c>
    </row>
    <row r="151" spans="1:45" x14ac:dyDescent="0.25">
      <c r="C151" t="s">
        <v>56</v>
      </c>
      <c r="D151" s="85" t="s">
        <v>676</v>
      </c>
      <c r="E151" s="128" t="s">
        <v>677</v>
      </c>
      <c r="F151" s="77" t="s">
        <v>135</v>
      </c>
      <c r="G151" s="78" t="s">
        <v>678</v>
      </c>
      <c r="H151" s="77" t="s">
        <v>106</v>
      </c>
      <c r="I151" s="77">
        <v>32</v>
      </c>
      <c r="J151" s="87">
        <v>32</v>
      </c>
      <c r="K151" s="88" t="s">
        <v>70</v>
      </c>
      <c r="L151" s="89" t="s">
        <v>61</v>
      </c>
      <c r="M151" s="80" t="s">
        <v>456</v>
      </c>
      <c r="N151" s="78"/>
      <c r="O151" s="90"/>
      <c r="P151" s="79">
        <v>6</v>
      </c>
      <c r="Q151" s="78"/>
      <c r="R151" s="78"/>
      <c r="S151" s="80"/>
      <c r="T151" s="91">
        <v>43190</v>
      </c>
      <c r="U151" s="92">
        <v>14.7</v>
      </c>
      <c r="V151" s="93">
        <v>1</v>
      </c>
      <c r="W151" s="94">
        <v>1</v>
      </c>
      <c r="X151" s="153" t="str">
        <f t="shared" si="4"/>
        <v/>
      </c>
      <c r="Y151" s="154" t="s">
        <v>186</v>
      </c>
      <c r="Z151" s="97"/>
      <c r="AA151" s="78" t="s">
        <v>65</v>
      </c>
      <c r="AB151" s="77"/>
      <c r="AC151" s="78" t="s">
        <v>679</v>
      </c>
      <c r="AD151" s="77"/>
      <c r="AE151" s="78"/>
      <c r="AF151" s="79" t="s">
        <v>51</v>
      </c>
      <c r="AG151" s="79"/>
      <c r="AH151" s="77" t="s">
        <v>117</v>
      </c>
      <c r="AI151" s="77" t="s">
        <v>117</v>
      </c>
      <c r="AJ151" s="77"/>
      <c r="AK151" s="80"/>
      <c r="AL151" s="81"/>
      <c r="AM151" s="78">
        <v>32</v>
      </c>
      <c r="AN151" s="78"/>
      <c r="AO151" s="78">
        <v>2016</v>
      </c>
      <c r="AP151" s="98">
        <v>2016</v>
      </c>
      <c r="AQ151" s="177"/>
      <c r="AR151" s="78" t="s">
        <v>680</v>
      </c>
      <c r="AS151" s="98"/>
    </row>
    <row r="152" spans="1:45" x14ac:dyDescent="0.25">
      <c r="B152">
        <v>1</v>
      </c>
      <c r="C152" t="s">
        <v>56</v>
      </c>
      <c r="D152" s="85" t="s">
        <v>676</v>
      </c>
      <c r="E152" s="128" t="s">
        <v>677</v>
      </c>
      <c r="F152" s="77" t="s">
        <v>135</v>
      </c>
      <c r="G152" s="78" t="s">
        <v>678</v>
      </c>
      <c r="H152" s="77" t="s">
        <v>106</v>
      </c>
      <c r="I152" s="77">
        <v>32</v>
      </c>
      <c r="J152" s="87">
        <v>32</v>
      </c>
      <c r="K152" s="88" t="s">
        <v>131</v>
      </c>
      <c r="L152" s="78" t="s">
        <v>61</v>
      </c>
      <c r="M152" s="80"/>
      <c r="N152" s="78">
        <v>1439</v>
      </c>
      <c r="O152" s="90"/>
      <c r="P152" s="79" t="s">
        <v>120</v>
      </c>
      <c r="Q152" s="78"/>
      <c r="R152" s="78">
        <v>2</v>
      </c>
      <c r="S152" s="80">
        <v>57.86</v>
      </c>
      <c r="T152" s="91">
        <v>43228</v>
      </c>
      <c r="U152" s="92" t="s">
        <v>132</v>
      </c>
      <c r="V152" s="93">
        <v>1</v>
      </c>
      <c r="W152" s="94">
        <v>1</v>
      </c>
      <c r="X152" s="95">
        <f t="shared" si="4"/>
        <v>40.20847810979847</v>
      </c>
      <c r="Y152" s="96" t="s">
        <v>186</v>
      </c>
      <c r="Z152" s="97"/>
      <c r="AA152" s="78" t="s">
        <v>65</v>
      </c>
      <c r="AB152" s="77">
        <v>26</v>
      </c>
      <c r="AC152" s="78" t="s">
        <v>679</v>
      </c>
      <c r="AD152" s="77"/>
      <c r="AE152" s="78"/>
      <c r="AF152" s="79" t="s">
        <v>51</v>
      </c>
      <c r="AG152" s="79"/>
      <c r="AH152" s="77" t="s">
        <v>117</v>
      </c>
      <c r="AI152" s="77" t="s">
        <v>117</v>
      </c>
      <c r="AJ152" s="77"/>
      <c r="AK152" s="80"/>
      <c r="AL152" s="81"/>
      <c r="AM152" s="78">
        <v>32</v>
      </c>
      <c r="AN152" s="78"/>
      <c r="AO152" s="78">
        <v>2016</v>
      </c>
      <c r="AP152" s="98">
        <v>2016</v>
      </c>
      <c r="AQ152" s="177"/>
      <c r="AR152" s="78" t="s">
        <v>681</v>
      </c>
      <c r="AS152" s="98"/>
    </row>
    <row r="153" spans="1:45" x14ac:dyDescent="0.25">
      <c r="B153">
        <v>1</v>
      </c>
      <c r="D153" s="85" t="s">
        <v>682</v>
      </c>
      <c r="E153" s="128" t="s">
        <v>683</v>
      </c>
      <c r="F153" s="77" t="s">
        <v>58</v>
      </c>
      <c r="G153" s="78" t="s">
        <v>648</v>
      </c>
      <c r="H153" s="77" t="s">
        <v>684</v>
      </c>
      <c r="I153" s="77">
        <v>64</v>
      </c>
      <c r="J153" s="87">
        <v>16</v>
      </c>
      <c r="K153" s="88"/>
      <c r="L153" s="89"/>
      <c r="M153" s="80"/>
      <c r="N153" s="78"/>
      <c r="O153" s="90"/>
      <c r="P153" s="79"/>
      <c r="Q153" s="78"/>
      <c r="R153" s="78"/>
      <c r="S153" s="80"/>
      <c r="T153" s="91"/>
      <c r="U153" s="92">
        <v>14.7</v>
      </c>
      <c r="V153" s="93"/>
      <c r="W153" s="94"/>
      <c r="X153" s="95" t="str">
        <f t="shared" si="4"/>
        <v/>
      </c>
      <c r="Y153" s="96" t="s">
        <v>107</v>
      </c>
      <c r="Z153" s="97"/>
      <c r="AA153" s="78" t="s">
        <v>65</v>
      </c>
      <c r="AB153" s="77">
        <v>149</v>
      </c>
      <c r="AC153" s="78" t="s">
        <v>685</v>
      </c>
      <c r="AD153" s="77" t="s">
        <v>50</v>
      </c>
      <c r="AE153" s="78" t="s">
        <v>67</v>
      </c>
      <c r="AF153" s="79" t="s">
        <v>50</v>
      </c>
      <c r="AG153" s="79" t="s">
        <v>51</v>
      </c>
      <c r="AH153" s="77" t="s">
        <v>686</v>
      </c>
      <c r="AI153" s="77" t="s">
        <v>686</v>
      </c>
      <c r="AJ153" s="77" t="s">
        <v>50</v>
      </c>
      <c r="AK153" s="80">
        <v>64</v>
      </c>
      <c r="AL153" s="81"/>
      <c r="AM153" s="78">
        <v>32</v>
      </c>
      <c r="AN153" s="78"/>
      <c r="AO153" s="78">
        <v>2018</v>
      </c>
      <c r="AP153" s="98">
        <v>2022</v>
      </c>
      <c r="AQ153" s="99" t="s">
        <v>687</v>
      </c>
      <c r="AR153" s="78" t="s">
        <v>688</v>
      </c>
      <c r="AS153" s="98" t="s">
        <v>689</v>
      </c>
    </row>
    <row r="154" spans="1:45" x14ac:dyDescent="0.25">
      <c r="B154">
        <v>1</v>
      </c>
      <c r="C154" t="s">
        <v>56</v>
      </c>
      <c r="D154" s="85" t="s">
        <v>682</v>
      </c>
      <c r="E154" s="128" t="s">
        <v>683</v>
      </c>
      <c r="F154" s="77" t="s">
        <v>90</v>
      </c>
      <c r="G154" s="78" t="s">
        <v>648</v>
      </c>
      <c r="H154" s="77" t="s">
        <v>684</v>
      </c>
      <c r="I154" s="77">
        <v>32</v>
      </c>
      <c r="J154" s="87">
        <v>16</v>
      </c>
      <c r="K154" s="88" t="s">
        <v>70</v>
      </c>
      <c r="L154" s="89" t="s">
        <v>61</v>
      </c>
      <c r="M154" s="80"/>
      <c r="N154" s="78">
        <v>4762</v>
      </c>
      <c r="O154" s="90"/>
      <c r="P154" s="79">
        <v>6</v>
      </c>
      <c r="Q154" s="78"/>
      <c r="R154" s="78">
        <v>10</v>
      </c>
      <c r="S154" s="80">
        <v>166.667</v>
      </c>
      <c r="T154" s="91">
        <v>43241</v>
      </c>
      <c r="U154" s="92">
        <v>14.7</v>
      </c>
      <c r="V154" s="93">
        <v>1</v>
      </c>
      <c r="W154" s="94">
        <v>1.5</v>
      </c>
      <c r="X154" s="95">
        <f t="shared" si="4"/>
        <v>23.332913341733164</v>
      </c>
      <c r="Y154" s="96" t="s">
        <v>107</v>
      </c>
      <c r="Z154" s="97"/>
      <c r="AA154" s="78" t="s">
        <v>65</v>
      </c>
      <c r="AB154" s="77">
        <v>11</v>
      </c>
      <c r="AC154" s="78" t="s">
        <v>690</v>
      </c>
      <c r="AD154" s="77" t="s">
        <v>50</v>
      </c>
      <c r="AE154" s="78" t="s">
        <v>67</v>
      </c>
      <c r="AF154" s="79" t="s">
        <v>50</v>
      </c>
      <c r="AG154" s="79" t="s">
        <v>51</v>
      </c>
      <c r="AH154" s="77" t="s">
        <v>68</v>
      </c>
      <c r="AI154" s="77" t="s">
        <v>68</v>
      </c>
      <c r="AJ154" s="77" t="s">
        <v>50</v>
      </c>
      <c r="AK154" s="80">
        <v>64</v>
      </c>
      <c r="AL154" s="81"/>
      <c r="AM154" s="78">
        <v>32</v>
      </c>
      <c r="AN154" s="78"/>
      <c r="AO154" s="78">
        <v>2018</v>
      </c>
      <c r="AP154" s="98">
        <v>2022</v>
      </c>
      <c r="AQ154" s="177"/>
      <c r="AR154" s="78" t="s">
        <v>691</v>
      </c>
      <c r="AS154" s="98" t="s">
        <v>692</v>
      </c>
    </row>
    <row r="155" spans="1:45" x14ac:dyDescent="0.25">
      <c r="D155" s="100" t="s">
        <v>693</v>
      </c>
      <c r="E155" s="101" t="s">
        <v>694</v>
      </c>
      <c r="F155" s="102"/>
      <c r="G155" s="103" t="s">
        <v>695</v>
      </c>
      <c r="H155" s="102" t="s">
        <v>150</v>
      </c>
      <c r="I155" s="102">
        <v>16</v>
      </c>
      <c r="J155" s="104">
        <v>18</v>
      </c>
      <c r="K155" s="88" t="s">
        <v>696</v>
      </c>
      <c r="L155" s="103" t="s">
        <v>695</v>
      </c>
      <c r="M155" s="80"/>
      <c r="N155" s="78"/>
      <c r="O155" s="90"/>
      <c r="P155" s="79">
        <v>6</v>
      </c>
      <c r="Q155" s="78"/>
      <c r="R155" s="78"/>
      <c r="S155" s="80">
        <v>48</v>
      </c>
      <c r="T155" s="91"/>
      <c r="U155" s="92"/>
      <c r="V155" s="93"/>
      <c r="W155" s="94"/>
      <c r="X155" s="95"/>
      <c r="Y155" s="96" t="s">
        <v>107</v>
      </c>
      <c r="Z155" s="97" t="s">
        <v>50</v>
      </c>
      <c r="AA155" s="78" t="s">
        <v>65</v>
      </c>
      <c r="AB155" s="77">
        <v>18</v>
      </c>
      <c r="AC155" s="78" t="s">
        <v>697</v>
      </c>
      <c r="AD155" s="77" t="s">
        <v>50</v>
      </c>
      <c r="AE155" s="78" t="s">
        <v>176</v>
      </c>
      <c r="AF155" s="79" t="s">
        <v>51</v>
      </c>
      <c r="AG155" s="79"/>
      <c r="AH155" s="77" t="s">
        <v>68</v>
      </c>
      <c r="AI155" s="77" t="s">
        <v>68</v>
      </c>
      <c r="AJ155" s="77" t="s">
        <v>51</v>
      </c>
      <c r="AK155" s="80">
        <v>19</v>
      </c>
      <c r="AL155" s="81"/>
      <c r="AM155" s="78"/>
      <c r="AN155" s="78"/>
      <c r="AO155" s="78"/>
      <c r="AP155" s="98">
        <v>2022</v>
      </c>
      <c r="AQ155" s="177"/>
      <c r="AR155" s="78" t="s">
        <v>698</v>
      </c>
      <c r="AS155" s="98" t="s">
        <v>699</v>
      </c>
    </row>
    <row r="156" spans="1:45" x14ac:dyDescent="0.25">
      <c r="B156">
        <v>1</v>
      </c>
      <c r="C156" t="s">
        <v>56</v>
      </c>
      <c r="D156" s="85" t="s">
        <v>700</v>
      </c>
      <c r="E156" s="128" t="s">
        <v>701</v>
      </c>
      <c r="F156" s="77" t="s">
        <v>318</v>
      </c>
      <c r="G156" s="78" t="s">
        <v>702</v>
      </c>
      <c r="H156" s="77" t="s">
        <v>150</v>
      </c>
      <c r="I156" s="77">
        <v>8</v>
      </c>
      <c r="J156" s="87">
        <v>8</v>
      </c>
      <c r="K156" s="88" t="s">
        <v>70</v>
      </c>
      <c r="L156" s="89" t="s">
        <v>61</v>
      </c>
      <c r="M156" s="80"/>
      <c r="N156" s="78">
        <v>319</v>
      </c>
      <c r="O156" s="90"/>
      <c r="P156" s="79">
        <v>6</v>
      </c>
      <c r="Q156" s="78"/>
      <c r="R156" s="78">
        <v>1</v>
      </c>
      <c r="S156" s="80">
        <v>250</v>
      </c>
      <c r="T156" s="91">
        <v>43171</v>
      </c>
      <c r="U156" s="92">
        <v>14.7</v>
      </c>
      <c r="V156" s="93">
        <v>0.33</v>
      </c>
      <c r="W156" s="94">
        <v>2</v>
      </c>
      <c r="X156" s="95">
        <f>IF(AND(N156&lt;&gt;"",S156&lt;&gt;""),1000*S156*V156/(N156*W156),"")</f>
        <v>129.31034482758622</v>
      </c>
      <c r="Y156" s="96" t="s">
        <v>202</v>
      </c>
      <c r="Z156" s="97"/>
      <c r="AA156" s="78" t="s">
        <v>49</v>
      </c>
      <c r="AB156" s="77">
        <v>7</v>
      </c>
      <c r="AC156" s="78" t="s">
        <v>700</v>
      </c>
      <c r="AD156" s="77" t="s">
        <v>287</v>
      </c>
      <c r="AE156" s="78"/>
      <c r="AF156" s="79" t="s">
        <v>51</v>
      </c>
      <c r="AG156" s="79" t="s">
        <v>51</v>
      </c>
      <c r="AH156" s="77"/>
      <c r="AI156" s="77" t="s">
        <v>204</v>
      </c>
      <c r="AJ156" s="77" t="s">
        <v>50</v>
      </c>
      <c r="AK156" s="80">
        <v>30</v>
      </c>
      <c r="AL156" s="81"/>
      <c r="AM156" s="78"/>
      <c r="AN156" s="78"/>
      <c r="AO156" s="78">
        <v>2016</v>
      </c>
      <c r="AP156" s="98">
        <v>2017</v>
      </c>
      <c r="AQ156" s="129"/>
      <c r="AR156" s="78" t="s">
        <v>703</v>
      </c>
      <c r="AS156" s="98" t="s">
        <v>704</v>
      </c>
    </row>
    <row r="157" spans="1:45" x14ac:dyDescent="0.25">
      <c r="A157" t="s">
        <v>263</v>
      </c>
      <c r="B157">
        <v>1</v>
      </c>
      <c r="C157" t="s">
        <v>56</v>
      </c>
      <c r="D157" s="85" t="s">
        <v>705</v>
      </c>
      <c r="E157" s="128" t="s">
        <v>706</v>
      </c>
      <c r="F157" s="77" t="s">
        <v>135</v>
      </c>
      <c r="G157" s="78" t="s">
        <v>707</v>
      </c>
      <c r="H157" s="77" t="s">
        <v>163</v>
      </c>
      <c r="I157" s="77">
        <v>16</v>
      </c>
      <c r="J157" s="87">
        <v>8</v>
      </c>
      <c r="K157" s="88" t="s">
        <v>259</v>
      </c>
      <c r="L157" s="89" t="s">
        <v>61</v>
      </c>
      <c r="M157" s="80"/>
      <c r="N157" s="78">
        <v>1751</v>
      </c>
      <c r="O157" s="90"/>
      <c r="P157" s="79">
        <v>4</v>
      </c>
      <c r="Q157" s="78"/>
      <c r="R157" s="78">
        <v>16</v>
      </c>
      <c r="S157" s="80">
        <v>56.741</v>
      </c>
      <c r="T157" s="91">
        <v>41684</v>
      </c>
      <c r="U157" s="92">
        <v>14.7</v>
      </c>
      <c r="V157" s="93">
        <v>0.33</v>
      </c>
      <c r="W157" s="94">
        <v>1</v>
      </c>
      <c r="X157" s="95">
        <f>IF(AND(N157&lt;&gt;"",S157&lt;&gt;""),1000*S157*V157/(N157*W157),"")</f>
        <v>10.693620788121075</v>
      </c>
      <c r="Y157" s="96" t="s">
        <v>107</v>
      </c>
      <c r="Z157" s="97"/>
      <c r="AA157" s="78" t="s">
        <v>49</v>
      </c>
      <c r="AB157" s="77">
        <v>22</v>
      </c>
      <c r="AC157" s="78" t="s">
        <v>708</v>
      </c>
      <c r="AD157" s="77" t="s">
        <v>709</v>
      </c>
      <c r="AE157" s="78" t="s">
        <v>67</v>
      </c>
      <c r="AF157" s="79" t="s">
        <v>51</v>
      </c>
      <c r="AG157" s="79"/>
      <c r="AH157" s="77" t="s">
        <v>68</v>
      </c>
      <c r="AI157" s="77" t="s">
        <v>68</v>
      </c>
      <c r="AJ157" s="77" t="s">
        <v>50</v>
      </c>
      <c r="AK157" s="80"/>
      <c r="AL157" s="81"/>
      <c r="AM157" s="78">
        <v>5</v>
      </c>
      <c r="AN157" s="78"/>
      <c r="AO157" s="78">
        <v>2003</v>
      </c>
      <c r="AP157" s="98">
        <v>2012</v>
      </c>
      <c r="AQ157" s="129"/>
      <c r="AR157" s="78" t="s">
        <v>710</v>
      </c>
      <c r="AS157" s="98" t="s">
        <v>711</v>
      </c>
    </row>
    <row r="158" spans="1:45" x14ac:dyDescent="0.25">
      <c r="B158">
        <v>1</v>
      </c>
      <c r="C158" t="s">
        <v>56</v>
      </c>
      <c r="D158" s="85" t="s">
        <v>712</v>
      </c>
      <c r="E158" s="128" t="s">
        <v>713</v>
      </c>
      <c r="F158" s="77" t="s">
        <v>135</v>
      </c>
      <c r="G158" s="78" t="s">
        <v>714</v>
      </c>
      <c r="H158" s="77" t="s">
        <v>106</v>
      </c>
      <c r="I158" s="77">
        <v>16</v>
      </c>
      <c r="J158" s="87">
        <v>16</v>
      </c>
      <c r="K158" s="88" t="s">
        <v>70</v>
      </c>
      <c r="L158" s="89" t="s">
        <v>61</v>
      </c>
      <c r="M158" s="80"/>
      <c r="N158" s="78">
        <v>510</v>
      </c>
      <c r="O158" s="90"/>
      <c r="P158" s="79">
        <v>6</v>
      </c>
      <c r="Q158" s="78"/>
      <c r="R158" s="78"/>
      <c r="S158" s="80">
        <v>270.56299999999999</v>
      </c>
      <c r="T158" s="91">
        <v>41825</v>
      </c>
      <c r="U158" s="92">
        <v>14.7</v>
      </c>
      <c r="V158" s="93">
        <v>0.67</v>
      </c>
      <c r="W158" s="94">
        <v>4</v>
      </c>
      <c r="X158" s="95">
        <f>IF(AND(N158&lt;&gt;"",S158&lt;&gt;""),1000*S158*V158/(N158*W158),"")</f>
        <v>88.861377450980399</v>
      </c>
      <c r="Y158" s="96" t="s">
        <v>107</v>
      </c>
      <c r="Z158" s="97"/>
      <c r="AA158" s="78" t="s">
        <v>49</v>
      </c>
      <c r="AB158" s="77">
        <v>1</v>
      </c>
      <c r="AC158" s="78" t="s">
        <v>715</v>
      </c>
      <c r="AD158" s="77" t="s">
        <v>50</v>
      </c>
      <c r="AE158" s="78" t="s">
        <v>176</v>
      </c>
      <c r="AF158" s="79" t="s">
        <v>51</v>
      </c>
      <c r="AG158" s="79"/>
      <c r="AH158" s="77" t="s">
        <v>68</v>
      </c>
      <c r="AI158" s="77" t="s">
        <v>68</v>
      </c>
      <c r="AJ158" s="77" t="s">
        <v>51</v>
      </c>
      <c r="AK158" s="80">
        <v>20</v>
      </c>
      <c r="AL158" s="81"/>
      <c r="AM158" s="78">
        <v>8</v>
      </c>
      <c r="AN158" s="78"/>
      <c r="AO158" s="78">
        <v>2003</v>
      </c>
      <c r="AP158" s="98"/>
      <c r="AQ158" s="88" t="s">
        <v>716</v>
      </c>
      <c r="AR158" s="78" t="s">
        <v>717</v>
      </c>
      <c r="AS158" s="98" t="s">
        <v>718</v>
      </c>
    </row>
    <row r="159" spans="1:45" x14ac:dyDescent="0.25">
      <c r="D159" s="100" t="s">
        <v>719</v>
      </c>
      <c r="E159" s="101" t="s">
        <v>720</v>
      </c>
      <c r="F159" s="102"/>
      <c r="G159" s="103" t="s">
        <v>721</v>
      </c>
      <c r="H159" s="102" t="s">
        <v>722</v>
      </c>
      <c r="I159" s="102">
        <v>8</v>
      </c>
      <c r="J159" s="104">
        <v>8</v>
      </c>
      <c r="K159" s="88"/>
      <c r="L159" s="89"/>
      <c r="M159" s="80"/>
      <c r="N159" s="78"/>
      <c r="O159" s="90"/>
      <c r="P159" s="79"/>
      <c r="Q159" s="78"/>
      <c r="R159" s="78"/>
      <c r="S159" s="80"/>
      <c r="T159" s="91"/>
      <c r="U159" s="92"/>
      <c r="V159" s="93"/>
      <c r="W159" s="94"/>
      <c r="X159" s="95"/>
      <c r="Y159" s="96" t="s">
        <v>186</v>
      </c>
      <c r="Z159" s="97" t="s">
        <v>50</v>
      </c>
      <c r="AA159" s="78" t="s">
        <v>723</v>
      </c>
      <c r="AB159" s="77">
        <v>39</v>
      </c>
      <c r="AC159" s="78" t="s">
        <v>724</v>
      </c>
      <c r="AD159" s="77" t="s">
        <v>50</v>
      </c>
      <c r="AE159" s="78"/>
      <c r="AF159" s="79" t="s">
        <v>51</v>
      </c>
      <c r="AG159" s="79"/>
      <c r="AH159" s="77" t="s">
        <v>725</v>
      </c>
      <c r="AI159" s="77" t="s">
        <v>725</v>
      </c>
      <c r="AJ159" s="77" t="s">
        <v>50</v>
      </c>
      <c r="AK159" s="80"/>
      <c r="AL159" s="81"/>
      <c r="AM159" s="78"/>
      <c r="AN159" s="78"/>
      <c r="AO159" s="78">
        <v>2018</v>
      </c>
      <c r="AP159" s="98">
        <v>2020</v>
      </c>
      <c r="AQ159" s="99" t="s">
        <v>726</v>
      </c>
      <c r="AR159" s="78" t="s">
        <v>727</v>
      </c>
      <c r="AS159" s="98" t="s">
        <v>728</v>
      </c>
    </row>
    <row r="160" spans="1:45" x14ac:dyDescent="0.25">
      <c r="B160">
        <v>1</v>
      </c>
      <c r="C160" t="s">
        <v>160</v>
      </c>
      <c r="D160" s="85" t="s">
        <v>729</v>
      </c>
      <c r="E160" s="128" t="s">
        <v>730</v>
      </c>
      <c r="F160" s="77" t="s">
        <v>58</v>
      </c>
      <c r="G160" s="78" t="s">
        <v>731</v>
      </c>
      <c r="H160" s="77" t="s">
        <v>163</v>
      </c>
      <c r="I160" s="77">
        <v>8</v>
      </c>
      <c r="J160" s="87">
        <v>8</v>
      </c>
      <c r="K160" s="88" t="s">
        <v>70</v>
      </c>
      <c r="L160" s="89" t="s">
        <v>61</v>
      </c>
      <c r="M160" s="80"/>
      <c r="N160" s="78">
        <v>3088</v>
      </c>
      <c r="O160" s="90"/>
      <c r="P160" s="79">
        <v>6</v>
      </c>
      <c r="Q160" s="78">
        <v>2</v>
      </c>
      <c r="R160" s="78"/>
      <c r="S160" s="80">
        <v>166.667</v>
      </c>
      <c r="T160" s="91">
        <v>43171</v>
      </c>
      <c r="U160" s="92">
        <v>14.7</v>
      </c>
      <c r="V160" s="93">
        <v>0.33</v>
      </c>
      <c r="W160" s="94">
        <v>2</v>
      </c>
      <c r="X160" s="95">
        <f>IF(AND(N160&lt;&gt;"",S160&lt;&gt;""),1000*S160*V160/(N160*W160),"")</f>
        <v>8.9054582253886014</v>
      </c>
      <c r="Y160" s="96" t="s">
        <v>107</v>
      </c>
      <c r="Z160" s="97"/>
      <c r="AA160" s="78" t="s">
        <v>49</v>
      </c>
      <c r="AB160" s="77">
        <v>25</v>
      </c>
      <c r="AC160" s="78" t="s">
        <v>732</v>
      </c>
      <c r="AD160" s="77" t="s">
        <v>50</v>
      </c>
      <c r="AE160" s="78" t="s">
        <v>176</v>
      </c>
      <c r="AF160" s="79" t="s">
        <v>51</v>
      </c>
      <c r="AG160" s="79"/>
      <c r="AH160" s="77">
        <v>8</v>
      </c>
      <c r="AI160" s="77">
        <v>256</v>
      </c>
      <c r="AJ160" s="77" t="s">
        <v>50</v>
      </c>
      <c r="AK160" s="80">
        <v>10</v>
      </c>
      <c r="AL160" s="81"/>
      <c r="AM160" s="78">
        <v>8</v>
      </c>
      <c r="AN160" s="78"/>
      <c r="AO160" s="78">
        <v>2015</v>
      </c>
      <c r="AP160" s="98">
        <v>2015</v>
      </c>
      <c r="AQ160" s="99" t="s">
        <v>733</v>
      </c>
      <c r="AR160" s="78" t="s">
        <v>734</v>
      </c>
      <c r="AS160" s="98" t="s">
        <v>735</v>
      </c>
    </row>
    <row r="161" spans="1:45" x14ac:dyDescent="0.25">
      <c r="B161">
        <v>1</v>
      </c>
      <c r="C161" t="s">
        <v>160</v>
      </c>
      <c r="D161" s="58" t="s">
        <v>729</v>
      </c>
      <c r="E161" s="101" t="s">
        <v>730</v>
      </c>
      <c r="F161" s="60" t="s">
        <v>58</v>
      </c>
      <c r="G161" s="61" t="s">
        <v>731</v>
      </c>
      <c r="H161" s="60" t="s">
        <v>163</v>
      </c>
      <c r="I161" s="60">
        <v>8</v>
      </c>
      <c r="J161" s="62">
        <v>8</v>
      </c>
      <c r="K161" s="88" t="s">
        <v>259</v>
      </c>
      <c r="L161" s="89" t="s">
        <v>61</v>
      </c>
      <c r="M161" s="80" t="s">
        <v>736</v>
      </c>
      <c r="N161" s="78">
        <v>2664</v>
      </c>
      <c r="O161" s="90"/>
      <c r="P161" s="79">
        <v>4</v>
      </c>
      <c r="Q161" s="78">
        <v>2</v>
      </c>
      <c r="R161" s="78"/>
      <c r="S161" s="80">
        <v>53.9</v>
      </c>
      <c r="T161" s="91">
        <v>42605</v>
      </c>
      <c r="U161" s="92">
        <v>14.7</v>
      </c>
      <c r="V161" s="93">
        <v>0.33</v>
      </c>
      <c r="W161" s="94">
        <v>1</v>
      </c>
      <c r="X161" s="95">
        <f>IF(AND(N161&lt;&gt;"",S161&lt;&gt;""),1000*S161*V161/(N161*W161),"")</f>
        <v>6.676801801801802</v>
      </c>
      <c r="Y161" s="96" t="s">
        <v>107</v>
      </c>
      <c r="Z161" s="97"/>
      <c r="AA161" s="78" t="s">
        <v>49</v>
      </c>
      <c r="AB161" s="77">
        <v>25</v>
      </c>
      <c r="AC161" s="78" t="s">
        <v>732</v>
      </c>
      <c r="AD161" s="77" t="s">
        <v>50</v>
      </c>
      <c r="AE161" s="78" t="s">
        <v>176</v>
      </c>
      <c r="AF161" s="79" t="s">
        <v>51</v>
      </c>
      <c r="AG161" s="79"/>
      <c r="AH161" s="77">
        <v>8</v>
      </c>
      <c r="AI161" s="77">
        <v>256</v>
      </c>
      <c r="AJ161" s="77" t="s">
        <v>50</v>
      </c>
      <c r="AK161" s="80">
        <v>10</v>
      </c>
      <c r="AL161" s="81"/>
      <c r="AM161" s="78">
        <v>8</v>
      </c>
      <c r="AN161" s="78"/>
      <c r="AO161" s="78">
        <v>2015</v>
      </c>
      <c r="AP161" s="98">
        <v>2015</v>
      </c>
      <c r="AQ161" s="99" t="s">
        <v>733</v>
      </c>
      <c r="AR161" s="78" t="s">
        <v>734</v>
      </c>
      <c r="AS161" s="98" t="s">
        <v>737</v>
      </c>
    </row>
    <row r="162" spans="1:45" ht="14.25" customHeight="1" x14ac:dyDescent="0.25">
      <c r="A162" t="s">
        <v>107</v>
      </c>
      <c r="B162">
        <v>1</v>
      </c>
      <c r="C162" t="s">
        <v>160</v>
      </c>
      <c r="D162" s="100" t="s">
        <v>738</v>
      </c>
      <c r="E162" s="128" t="s">
        <v>739</v>
      </c>
      <c r="F162" s="77" t="s">
        <v>318</v>
      </c>
      <c r="G162" s="78" t="s">
        <v>654</v>
      </c>
      <c r="H162" s="136" t="s">
        <v>163</v>
      </c>
      <c r="I162" s="77">
        <v>13</v>
      </c>
      <c r="J162" s="87">
        <v>12</v>
      </c>
      <c r="K162" s="88" t="s">
        <v>740</v>
      </c>
      <c r="L162" s="89" t="s">
        <v>61</v>
      </c>
      <c r="M162" s="80"/>
      <c r="N162" s="78">
        <v>557</v>
      </c>
      <c r="O162" s="90"/>
      <c r="P162" s="79">
        <v>4</v>
      </c>
      <c r="Q162" s="78"/>
      <c r="R162" s="78"/>
      <c r="S162" s="80">
        <v>71.429000000000002</v>
      </c>
      <c r="T162" s="91">
        <v>41690</v>
      </c>
      <c r="U162" s="92">
        <v>14.7</v>
      </c>
      <c r="V162" s="93">
        <v>0.3</v>
      </c>
      <c r="W162" s="94">
        <v>1</v>
      </c>
      <c r="X162" s="95">
        <f>IF(AND(N162&lt;&gt;"",S162&lt;&gt;""),1000*S162*V162/(N162*W162),"")</f>
        <v>38.471633752244166</v>
      </c>
      <c r="Y162" s="96" t="s">
        <v>107</v>
      </c>
      <c r="Z162" s="97"/>
      <c r="AA162" s="78" t="s">
        <v>65</v>
      </c>
      <c r="AB162" s="77">
        <v>16</v>
      </c>
      <c r="AC162" s="78" t="s">
        <v>741</v>
      </c>
      <c r="AD162" s="77" t="s">
        <v>50</v>
      </c>
      <c r="AE162" s="78" t="s">
        <v>176</v>
      </c>
      <c r="AF162" s="79" t="s">
        <v>51</v>
      </c>
      <c r="AG162" s="79"/>
      <c r="AH162" s="77">
        <v>100</v>
      </c>
      <c r="AI162" s="77">
        <v>100</v>
      </c>
      <c r="AJ162" s="77" t="s">
        <v>51</v>
      </c>
      <c r="AK162" s="80">
        <v>10</v>
      </c>
      <c r="AL162" s="81"/>
      <c r="AM162" s="78"/>
      <c r="AN162" s="78"/>
      <c r="AO162" s="78">
        <v>2013</v>
      </c>
      <c r="AP162" s="98">
        <v>2019</v>
      </c>
      <c r="AQ162" s="99" t="s">
        <v>742</v>
      </c>
      <c r="AR162" s="78" t="s">
        <v>743</v>
      </c>
      <c r="AS162" s="98" t="s">
        <v>744</v>
      </c>
    </row>
    <row r="163" spans="1:45" ht="14.25" customHeight="1" x14ac:dyDescent="0.25">
      <c r="A163" t="s">
        <v>263</v>
      </c>
      <c r="B163">
        <v>1</v>
      </c>
      <c r="C163" t="s">
        <v>56</v>
      </c>
      <c r="D163" s="85" t="s">
        <v>745</v>
      </c>
      <c r="E163" s="128" t="s">
        <v>746</v>
      </c>
      <c r="F163" s="77" t="s">
        <v>256</v>
      </c>
      <c r="G163" s="78" t="s">
        <v>747</v>
      </c>
      <c r="H163" s="77">
        <v>8051</v>
      </c>
      <c r="I163" s="77">
        <v>8</v>
      </c>
      <c r="J163" s="87">
        <v>8</v>
      </c>
      <c r="K163" s="88" t="s">
        <v>748</v>
      </c>
      <c r="L163" s="89" t="s">
        <v>747</v>
      </c>
      <c r="M163" s="80" t="s">
        <v>749</v>
      </c>
      <c r="N163" s="78">
        <v>1800</v>
      </c>
      <c r="O163" s="90"/>
      <c r="P163" s="79">
        <v>6</v>
      </c>
      <c r="Q163" s="78"/>
      <c r="R163" s="78">
        <v>2</v>
      </c>
      <c r="S163" s="80">
        <v>81</v>
      </c>
      <c r="T163" s="91">
        <v>41640</v>
      </c>
      <c r="U163" s="92">
        <v>12.1</v>
      </c>
      <c r="V163" s="93">
        <v>0.33</v>
      </c>
      <c r="W163" s="94">
        <v>3</v>
      </c>
      <c r="X163" s="95">
        <f>IF(AND(N163&lt;&gt;"",S163&lt;&gt;""),1000*S163*V163/(N163*W163),"")</f>
        <v>4.95</v>
      </c>
      <c r="Y163" s="96" t="s">
        <v>107</v>
      </c>
      <c r="Z163" s="97"/>
      <c r="AA163" s="78" t="s">
        <v>256</v>
      </c>
      <c r="AB163" s="77"/>
      <c r="AC163" s="78"/>
      <c r="AD163" s="77" t="s">
        <v>50</v>
      </c>
      <c r="AE163" s="78" t="s">
        <v>67</v>
      </c>
      <c r="AF163" s="79" t="s">
        <v>51</v>
      </c>
      <c r="AG163" s="79"/>
      <c r="AH163" s="77" t="s">
        <v>68</v>
      </c>
      <c r="AI163" s="77" t="s">
        <v>68</v>
      </c>
      <c r="AJ163" s="77" t="s">
        <v>50</v>
      </c>
      <c r="AK163" s="80"/>
      <c r="AL163" s="81"/>
      <c r="AM163" s="78">
        <v>32</v>
      </c>
      <c r="AN163" s="78"/>
      <c r="AO163" s="78"/>
      <c r="AP163" s="98"/>
      <c r="AQ163" s="99" t="s">
        <v>750</v>
      </c>
      <c r="AR163" s="106" t="s">
        <v>751</v>
      </c>
      <c r="AS163" s="98" t="s">
        <v>752</v>
      </c>
    </row>
    <row r="164" spans="1:45" ht="14.25" customHeight="1" x14ac:dyDescent="0.25">
      <c r="A164" t="s">
        <v>263</v>
      </c>
      <c r="B164">
        <v>1</v>
      </c>
      <c r="C164" t="s">
        <v>56</v>
      </c>
      <c r="D164" s="85" t="s">
        <v>753</v>
      </c>
      <c r="E164" s="128" t="s">
        <v>754</v>
      </c>
      <c r="F164" s="77" t="s">
        <v>256</v>
      </c>
      <c r="G164" s="78" t="s">
        <v>747</v>
      </c>
      <c r="H164" s="77" t="s">
        <v>106</v>
      </c>
      <c r="I164" s="77">
        <v>32</v>
      </c>
      <c r="J164" s="87">
        <v>16</v>
      </c>
      <c r="K164" s="88" t="s">
        <v>565</v>
      </c>
      <c r="L164" s="89" t="s">
        <v>747</v>
      </c>
      <c r="M164" s="80"/>
      <c r="N164" s="78">
        <v>1800</v>
      </c>
      <c r="O164" s="90"/>
      <c r="P164" s="79">
        <v>6</v>
      </c>
      <c r="Q164" s="78"/>
      <c r="R164" s="78">
        <v>32</v>
      </c>
      <c r="S164" s="80">
        <v>72</v>
      </c>
      <c r="T164" s="91"/>
      <c r="U164" s="92"/>
      <c r="V164" s="93">
        <v>1</v>
      </c>
      <c r="W164" s="94">
        <v>1</v>
      </c>
      <c r="X164" s="95">
        <f>IF(AND(N164&lt;&gt;"",S164&lt;&gt;""),1000*S164*V164/(N164*W164),"")</f>
        <v>40</v>
      </c>
      <c r="Y164" s="96" t="s">
        <v>107</v>
      </c>
      <c r="Z164" s="97"/>
      <c r="AA164" s="78" t="s">
        <v>256</v>
      </c>
      <c r="AB164" s="77"/>
      <c r="AC164" s="78"/>
      <c r="AD164" s="77" t="s">
        <v>50</v>
      </c>
      <c r="AE164" s="78" t="s">
        <v>67</v>
      </c>
      <c r="AF164" s="79"/>
      <c r="AG164" s="79"/>
      <c r="AH164" s="77" t="s">
        <v>117</v>
      </c>
      <c r="AI164" s="77" t="s">
        <v>117</v>
      </c>
      <c r="AJ164" s="77"/>
      <c r="AK164" s="80"/>
      <c r="AL164" s="81"/>
      <c r="AM164" s="78">
        <v>32</v>
      </c>
      <c r="AN164" s="78"/>
      <c r="AO164" s="78"/>
      <c r="AP164" s="98"/>
      <c r="AQ164" s="99" t="s">
        <v>750</v>
      </c>
      <c r="AR164" s="106" t="s">
        <v>751</v>
      </c>
      <c r="AS164" s="98" t="s">
        <v>752</v>
      </c>
    </row>
    <row r="165" spans="1:45" ht="14.25" customHeight="1" x14ac:dyDescent="0.25">
      <c r="D165" s="100" t="s">
        <v>755</v>
      </c>
      <c r="E165" s="101" t="s">
        <v>756</v>
      </c>
      <c r="F165" s="102"/>
      <c r="G165" s="103" t="s">
        <v>757</v>
      </c>
      <c r="H165" s="102" t="s">
        <v>440</v>
      </c>
      <c r="I165" s="102">
        <v>16</v>
      </c>
      <c r="J165" s="104">
        <v>16</v>
      </c>
      <c r="K165" s="88" t="s">
        <v>758</v>
      </c>
      <c r="L165" s="89" t="s">
        <v>61</v>
      </c>
      <c r="M165" s="80" t="s">
        <v>179</v>
      </c>
      <c r="N165" s="78"/>
      <c r="O165" s="90"/>
      <c r="P165" s="79">
        <v>6</v>
      </c>
      <c r="Q165" s="78"/>
      <c r="R165" s="78"/>
      <c r="S165" s="80"/>
      <c r="T165" s="91">
        <v>44780</v>
      </c>
      <c r="U165" s="92" t="s">
        <v>759</v>
      </c>
      <c r="V165" s="93"/>
      <c r="W165" s="94"/>
      <c r="X165" s="95"/>
      <c r="Y165" s="96"/>
      <c r="Z165" s="97"/>
      <c r="AA165" s="78" t="s">
        <v>76</v>
      </c>
      <c r="AB165" s="77">
        <v>10</v>
      </c>
      <c r="AC165" s="78" t="s">
        <v>760</v>
      </c>
      <c r="AD165" s="77"/>
      <c r="AE165" s="78"/>
      <c r="AF165" s="79" t="s">
        <v>51</v>
      </c>
      <c r="AG165" s="79"/>
      <c r="AH165" s="77" t="s">
        <v>68</v>
      </c>
      <c r="AI165" s="77" t="s">
        <v>68</v>
      </c>
      <c r="AJ165" s="77"/>
      <c r="AK165" s="80"/>
      <c r="AL165" s="81"/>
      <c r="AM165" s="78">
        <v>8</v>
      </c>
      <c r="AN165" s="78"/>
      <c r="AO165" s="78"/>
      <c r="AP165" s="98">
        <v>2022</v>
      </c>
      <c r="AQ165" s="99"/>
      <c r="AR165" s="106" t="s">
        <v>761</v>
      </c>
      <c r="AS165" s="98" t="s">
        <v>762</v>
      </c>
    </row>
    <row r="166" spans="1:45" ht="14.25" customHeight="1" x14ac:dyDescent="0.25">
      <c r="B166">
        <v>1</v>
      </c>
      <c r="C166" t="s">
        <v>56</v>
      </c>
      <c r="D166" s="85" t="s">
        <v>763</v>
      </c>
      <c r="E166" s="128" t="s">
        <v>764</v>
      </c>
      <c r="F166" s="77" t="s">
        <v>135</v>
      </c>
      <c r="G166" s="78" t="s">
        <v>765</v>
      </c>
      <c r="H166" s="77" t="s">
        <v>150</v>
      </c>
      <c r="I166" s="77">
        <v>16</v>
      </c>
      <c r="J166" s="87">
        <v>16</v>
      </c>
      <c r="K166" s="88" t="s">
        <v>259</v>
      </c>
      <c r="L166" s="89" t="s">
        <v>61</v>
      </c>
      <c r="M166" s="80"/>
      <c r="N166" s="78">
        <v>681</v>
      </c>
      <c r="O166" s="90"/>
      <c r="P166" s="79">
        <v>4</v>
      </c>
      <c r="Q166" s="78"/>
      <c r="R166" s="78"/>
      <c r="S166" s="80">
        <v>83.332999999999998</v>
      </c>
      <c r="T166" s="91">
        <v>43171</v>
      </c>
      <c r="U166" s="92">
        <v>14.7</v>
      </c>
      <c r="V166" s="93">
        <v>0.67</v>
      </c>
      <c r="W166" s="94">
        <v>2</v>
      </c>
      <c r="X166" s="95">
        <f>IF(AND(N166&lt;&gt;"",S166&lt;&gt;""),1000*S166*V166/(N166*W166),"")</f>
        <v>40.993472834067546</v>
      </c>
      <c r="Y166" s="96" t="s">
        <v>202</v>
      </c>
      <c r="Z166" s="97" t="s">
        <v>55</v>
      </c>
      <c r="AA166" s="78" t="s">
        <v>49</v>
      </c>
      <c r="AB166" s="77">
        <v>16</v>
      </c>
      <c r="AC166" s="78" t="s">
        <v>763</v>
      </c>
      <c r="AD166" s="77"/>
      <c r="AE166" s="78"/>
      <c r="AF166" s="79" t="s">
        <v>51</v>
      </c>
      <c r="AG166" s="79"/>
      <c r="AH166" s="77" t="s">
        <v>524</v>
      </c>
      <c r="AI166" s="77" t="s">
        <v>766</v>
      </c>
      <c r="AJ166" s="77"/>
      <c r="AK166" s="80"/>
      <c r="AL166" s="81"/>
      <c r="AM166" s="78"/>
      <c r="AN166" s="78"/>
      <c r="AO166" s="78">
        <v>2003</v>
      </c>
      <c r="AP166" s="98">
        <v>2003</v>
      </c>
      <c r="AQ166" s="99" t="s">
        <v>767</v>
      </c>
      <c r="AR166" s="78" t="s">
        <v>768</v>
      </c>
      <c r="AS166" s="98" t="s">
        <v>769</v>
      </c>
    </row>
    <row r="167" spans="1:45" ht="14.25" customHeight="1" x14ac:dyDescent="0.25">
      <c r="B167">
        <v>1</v>
      </c>
      <c r="C167" t="s">
        <v>56</v>
      </c>
      <c r="D167" s="85" t="s">
        <v>763</v>
      </c>
      <c r="E167" s="128" t="s">
        <v>764</v>
      </c>
      <c r="F167" s="77" t="s">
        <v>135</v>
      </c>
      <c r="G167" s="78" t="s">
        <v>765</v>
      </c>
      <c r="H167" s="77" t="s">
        <v>150</v>
      </c>
      <c r="I167" s="77">
        <v>16</v>
      </c>
      <c r="J167" s="87">
        <v>16</v>
      </c>
      <c r="K167" s="88" t="s">
        <v>259</v>
      </c>
      <c r="L167" s="89" t="s">
        <v>61</v>
      </c>
      <c r="M167" s="80"/>
      <c r="N167" s="78">
        <v>618</v>
      </c>
      <c r="O167" s="90"/>
      <c r="P167" s="79">
        <v>4</v>
      </c>
      <c r="Q167" s="78"/>
      <c r="R167" s="78">
        <v>7</v>
      </c>
      <c r="S167" s="80">
        <v>31.25</v>
      </c>
      <c r="T167" s="91">
        <v>43171</v>
      </c>
      <c r="U167" s="92">
        <v>14.7</v>
      </c>
      <c r="V167" s="93">
        <v>0.67</v>
      </c>
      <c r="W167" s="94">
        <v>2</v>
      </c>
      <c r="X167" s="95">
        <f>IF(AND(N167&lt;&gt;"",S167&lt;&gt;""),1000*S167*V167/(N167*W167),"")</f>
        <v>16.939724919093852</v>
      </c>
      <c r="Y167" s="96" t="s">
        <v>202</v>
      </c>
      <c r="Z167" s="97" t="s">
        <v>50</v>
      </c>
      <c r="AA167" s="78" t="s">
        <v>49</v>
      </c>
      <c r="AB167" s="77">
        <v>16</v>
      </c>
      <c r="AC167" s="78" t="s">
        <v>770</v>
      </c>
      <c r="AD167" s="77"/>
      <c r="AE167" s="78"/>
      <c r="AF167" s="79" t="s">
        <v>51</v>
      </c>
      <c r="AG167" s="79"/>
      <c r="AH167" s="77" t="s">
        <v>524</v>
      </c>
      <c r="AI167" s="77" t="s">
        <v>766</v>
      </c>
      <c r="AJ167" s="77"/>
      <c r="AK167" s="80"/>
      <c r="AL167" s="81"/>
      <c r="AM167" s="78"/>
      <c r="AN167" s="78"/>
      <c r="AO167" s="78">
        <v>2003</v>
      </c>
      <c r="AP167" s="98">
        <v>2003</v>
      </c>
      <c r="AQ167" s="99" t="s">
        <v>767</v>
      </c>
      <c r="AR167" s="78" t="s">
        <v>768</v>
      </c>
      <c r="AS167" s="98" t="s">
        <v>771</v>
      </c>
    </row>
    <row r="168" spans="1:45" ht="14.25" customHeight="1" x14ac:dyDescent="0.25">
      <c r="D168" s="100" t="s">
        <v>772</v>
      </c>
      <c r="E168" s="101" t="s">
        <v>773</v>
      </c>
      <c r="F168" s="102"/>
      <c r="G168" s="103" t="s">
        <v>774</v>
      </c>
      <c r="H168" s="102" t="s">
        <v>772</v>
      </c>
      <c r="I168" s="102">
        <v>12</v>
      </c>
      <c r="J168" s="104">
        <v>12</v>
      </c>
      <c r="K168" s="88"/>
      <c r="L168" s="89"/>
      <c r="M168" s="80"/>
      <c r="N168" s="78"/>
      <c r="O168" s="90"/>
      <c r="P168" s="79"/>
      <c r="Q168" s="78"/>
      <c r="R168" s="78"/>
      <c r="S168" s="80"/>
      <c r="T168" s="91"/>
      <c r="U168" s="92"/>
      <c r="V168" s="93"/>
      <c r="W168" s="94"/>
      <c r="X168" s="95"/>
      <c r="Y168" s="96"/>
      <c r="Z168" s="97"/>
      <c r="AA168" s="78" t="s">
        <v>775</v>
      </c>
      <c r="AB168" s="77">
        <v>2</v>
      </c>
      <c r="AC168" s="78" t="s">
        <v>772</v>
      </c>
      <c r="AD168" s="77" t="s">
        <v>50</v>
      </c>
      <c r="AE168" s="78"/>
      <c r="AF168" s="79" t="s">
        <v>51</v>
      </c>
      <c r="AG168" s="79"/>
      <c r="AH168" s="77" t="s">
        <v>204</v>
      </c>
      <c r="AI168" s="77" t="s">
        <v>204</v>
      </c>
      <c r="AJ168" s="77"/>
      <c r="AK168" s="80">
        <v>64</v>
      </c>
      <c r="AL168" s="81"/>
      <c r="AM168" s="78"/>
      <c r="AN168" s="78"/>
      <c r="AO168" s="78"/>
      <c r="AP168" s="98">
        <v>2015</v>
      </c>
      <c r="AQ168" s="99"/>
      <c r="AR168" s="78"/>
      <c r="AS168" s="98"/>
    </row>
    <row r="169" spans="1:45" ht="13.9" customHeight="1" x14ac:dyDescent="0.25">
      <c r="C169" t="s">
        <v>56</v>
      </c>
      <c r="D169" s="85" t="s">
        <v>776</v>
      </c>
      <c r="E169" s="128" t="s">
        <v>777</v>
      </c>
      <c r="F169" s="77" t="s">
        <v>135</v>
      </c>
      <c r="G169" s="78" t="s">
        <v>778</v>
      </c>
      <c r="H169" s="77" t="s">
        <v>779</v>
      </c>
      <c r="I169" s="77"/>
      <c r="J169" s="87"/>
      <c r="K169" s="88"/>
      <c r="L169" s="89"/>
      <c r="M169" s="80"/>
      <c r="N169" s="78"/>
      <c r="O169" s="90"/>
      <c r="P169" s="79"/>
      <c r="Q169" s="78"/>
      <c r="R169" s="78"/>
      <c r="S169" s="80"/>
      <c r="T169" s="91"/>
      <c r="U169" s="92"/>
      <c r="V169" s="93"/>
      <c r="W169" s="94"/>
      <c r="X169" s="95" t="str">
        <f>IF(AND(N169&lt;&gt;"",S169&lt;&gt;""),1000*S169*V169/(N169*W169),"")</f>
        <v/>
      </c>
      <c r="Y169" s="96"/>
      <c r="Z169" s="97"/>
      <c r="AA169" s="78" t="s">
        <v>780</v>
      </c>
      <c r="AB169" s="77"/>
      <c r="AC169" s="78"/>
      <c r="AD169" s="77" t="s">
        <v>50</v>
      </c>
      <c r="AE169" s="78"/>
      <c r="AF169" s="79" t="s">
        <v>51</v>
      </c>
      <c r="AG169" s="79"/>
      <c r="AH169" s="77"/>
      <c r="AI169" s="77"/>
      <c r="AJ169" s="77"/>
      <c r="AK169" s="80"/>
      <c r="AL169" s="81"/>
      <c r="AM169" s="78"/>
      <c r="AN169" s="78"/>
      <c r="AO169" s="78">
        <v>2003</v>
      </c>
      <c r="AP169" s="98">
        <v>2009</v>
      </c>
      <c r="AQ169" s="99"/>
      <c r="AR169" s="78" t="s">
        <v>781</v>
      </c>
      <c r="AS169" s="98" t="s">
        <v>782</v>
      </c>
    </row>
    <row r="170" spans="1:45" ht="13.9" customHeight="1" x14ac:dyDescent="0.25">
      <c r="D170" s="100" t="s">
        <v>783</v>
      </c>
      <c r="E170" s="101" t="s">
        <v>784</v>
      </c>
      <c r="F170" s="102"/>
      <c r="G170" s="61" t="s">
        <v>785</v>
      </c>
      <c r="H170" s="102" t="s">
        <v>150</v>
      </c>
      <c r="I170" s="102">
        <v>16</v>
      </c>
      <c r="J170" s="104">
        <v>16</v>
      </c>
      <c r="K170" s="88"/>
      <c r="L170" s="89"/>
      <c r="M170" s="80"/>
      <c r="N170" s="78"/>
      <c r="O170" s="90"/>
      <c r="P170" s="79"/>
      <c r="Q170" s="78"/>
      <c r="R170" s="78"/>
      <c r="S170" s="80"/>
      <c r="T170" s="91"/>
      <c r="U170" s="92"/>
      <c r="V170" s="93"/>
      <c r="W170" s="94"/>
      <c r="X170" s="95"/>
      <c r="Y170" s="96"/>
      <c r="Z170" s="97"/>
      <c r="AA170" s="78" t="s">
        <v>786</v>
      </c>
      <c r="AB170" s="77">
        <v>23</v>
      </c>
      <c r="AC170" s="78"/>
      <c r="AD170" s="77"/>
      <c r="AE170" s="78"/>
      <c r="AF170" s="79" t="s">
        <v>51</v>
      </c>
      <c r="AG170" s="79"/>
      <c r="AH170" s="77" t="s">
        <v>68</v>
      </c>
      <c r="AI170" s="77" t="s">
        <v>68</v>
      </c>
      <c r="AJ170" s="77"/>
      <c r="AK170" s="80"/>
      <c r="AL170" s="81"/>
      <c r="AM170" s="78"/>
      <c r="AN170" s="78"/>
      <c r="AO170" s="78">
        <v>2018</v>
      </c>
      <c r="AP170" s="98">
        <v>2018</v>
      </c>
      <c r="AQ170" s="99" t="s">
        <v>787</v>
      </c>
      <c r="AR170" s="78" t="s">
        <v>788</v>
      </c>
      <c r="AS170" s="98" t="s">
        <v>789</v>
      </c>
    </row>
    <row r="171" spans="1:45" ht="13.9" customHeight="1" x14ac:dyDescent="0.25">
      <c r="D171" s="100" t="s">
        <v>790</v>
      </c>
      <c r="E171" s="101" t="s">
        <v>791</v>
      </c>
      <c r="F171" s="102"/>
      <c r="G171" s="103" t="s">
        <v>765</v>
      </c>
      <c r="H171" s="102" t="s">
        <v>150</v>
      </c>
      <c r="I171" s="102">
        <v>18</v>
      </c>
      <c r="J171" s="104">
        <v>16</v>
      </c>
      <c r="K171" s="107" t="s">
        <v>60</v>
      </c>
      <c r="L171" s="89" t="s">
        <v>61</v>
      </c>
      <c r="M171" s="80" t="s">
        <v>124</v>
      </c>
      <c r="N171" s="78">
        <v>2196</v>
      </c>
      <c r="O171" s="90">
        <v>2211</v>
      </c>
      <c r="P171" s="79">
        <v>6</v>
      </c>
      <c r="Q171" s="78"/>
      <c r="R171" s="78">
        <v>5</v>
      </c>
      <c r="S171" s="80">
        <v>250</v>
      </c>
      <c r="T171" s="91">
        <v>44504</v>
      </c>
      <c r="U171" s="92" t="s">
        <v>63</v>
      </c>
      <c r="V171" s="93">
        <v>0.8</v>
      </c>
      <c r="W171" s="94">
        <v>1</v>
      </c>
      <c r="X171" s="95">
        <f t="shared" ref="X171:X177" si="5">IF(AND(N171&lt;&gt;"",S171&lt;&gt;""),1000*S171*V171/(N171*W171),"")</f>
        <v>91.074681238615668</v>
      </c>
      <c r="Y171" s="96" t="s">
        <v>792</v>
      </c>
      <c r="Z171" s="97"/>
      <c r="AA171" s="78" t="s">
        <v>65</v>
      </c>
      <c r="AB171" s="77">
        <v>33</v>
      </c>
      <c r="AC171" s="78" t="s">
        <v>793</v>
      </c>
      <c r="AD171" s="77" t="s">
        <v>50</v>
      </c>
      <c r="AE171" s="78" t="s">
        <v>67</v>
      </c>
      <c r="AF171" s="79" t="s">
        <v>51</v>
      </c>
      <c r="AG171" s="79"/>
      <c r="AH171" s="77" t="s">
        <v>68</v>
      </c>
      <c r="AI171" s="77" t="s">
        <v>68</v>
      </c>
      <c r="AJ171" s="77" t="s">
        <v>51</v>
      </c>
      <c r="AK171" s="80">
        <v>23</v>
      </c>
      <c r="AL171" s="81"/>
      <c r="AM171" s="78">
        <v>16</v>
      </c>
      <c r="AN171" s="78"/>
      <c r="AO171" s="78"/>
      <c r="AP171" s="98">
        <v>2021</v>
      </c>
      <c r="AQ171" s="99"/>
      <c r="AR171" s="78" t="s">
        <v>794</v>
      </c>
      <c r="AS171" s="98"/>
    </row>
    <row r="172" spans="1:45" ht="13.9" customHeight="1" x14ac:dyDescent="0.25">
      <c r="D172" s="100" t="s">
        <v>790</v>
      </c>
      <c r="E172" s="101" t="s">
        <v>791</v>
      </c>
      <c r="F172" s="102"/>
      <c r="G172" s="103" t="s">
        <v>765</v>
      </c>
      <c r="H172" s="102" t="s">
        <v>150</v>
      </c>
      <c r="I172" s="102">
        <v>18</v>
      </c>
      <c r="J172" s="104">
        <v>16</v>
      </c>
      <c r="K172" s="88" t="s">
        <v>795</v>
      </c>
      <c r="L172" s="89" t="s">
        <v>61</v>
      </c>
      <c r="M172" s="80" t="s">
        <v>796</v>
      </c>
      <c r="N172" s="78">
        <v>1972</v>
      </c>
      <c r="O172" s="90"/>
      <c r="P172" s="79">
        <v>6</v>
      </c>
      <c r="Q172" s="78"/>
      <c r="R172" s="78">
        <v>3</v>
      </c>
      <c r="S172" s="80">
        <v>196.078</v>
      </c>
      <c r="T172" s="91">
        <v>44375</v>
      </c>
      <c r="U172" s="92" t="s">
        <v>63</v>
      </c>
      <c r="V172" s="93">
        <v>0.8</v>
      </c>
      <c r="W172" s="94">
        <v>1</v>
      </c>
      <c r="X172" s="95">
        <f t="shared" si="5"/>
        <v>79.544827586206893</v>
      </c>
      <c r="Y172" s="96" t="s">
        <v>792</v>
      </c>
      <c r="Z172" s="97"/>
      <c r="AA172" s="78" t="s">
        <v>65</v>
      </c>
      <c r="AB172" s="77">
        <v>33</v>
      </c>
      <c r="AC172" s="78" t="s">
        <v>797</v>
      </c>
      <c r="AD172" s="77" t="s">
        <v>50</v>
      </c>
      <c r="AE172" s="78" t="s">
        <v>67</v>
      </c>
      <c r="AF172" s="79" t="s">
        <v>51</v>
      </c>
      <c r="AG172" s="79"/>
      <c r="AH172" s="77" t="s">
        <v>68</v>
      </c>
      <c r="AI172" s="77" t="s">
        <v>68</v>
      </c>
      <c r="AJ172" s="77" t="s">
        <v>51</v>
      </c>
      <c r="AK172" s="80">
        <v>23</v>
      </c>
      <c r="AL172" s="81"/>
      <c r="AM172" s="78">
        <v>16</v>
      </c>
      <c r="AN172" s="78"/>
      <c r="AO172" s="78"/>
      <c r="AP172" s="98">
        <v>2021</v>
      </c>
      <c r="AQ172" s="99"/>
      <c r="AR172" s="78" t="s">
        <v>794</v>
      </c>
      <c r="AS172" s="98" t="s">
        <v>798</v>
      </c>
    </row>
    <row r="173" spans="1:45" ht="14.25" customHeight="1" x14ac:dyDescent="0.25">
      <c r="D173" s="135" t="s">
        <v>790</v>
      </c>
      <c r="E173" s="128" t="s">
        <v>791</v>
      </c>
      <c r="F173" s="136"/>
      <c r="G173" s="137" t="s">
        <v>765</v>
      </c>
      <c r="H173" s="136" t="s">
        <v>150</v>
      </c>
      <c r="I173" s="136">
        <v>18</v>
      </c>
      <c r="J173" s="138">
        <v>16</v>
      </c>
      <c r="K173" s="88" t="s">
        <v>795</v>
      </c>
      <c r="L173" s="89" t="s">
        <v>61</v>
      </c>
      <c r="M173" s="80" t="s">
        <v>201</v>
      </c>
      <c r="N173" s="78">
        <v>1995</v>
      </c>
      <c r="O173" s="90"/>
      <c r="P173" s="79">
        <v>6</v>
      </c>
      <c r="Q173" s="78"/>
      <c r="R173" s="78">
        <v>5</v>
      </c>
      <c r="S173" s="80">
        <v>175.43899999999999</v>
      </c>
      <c r="T173" s="91">
        <v>44375</v>
      </c>
      <c r="U173" s="92" t="s">
        <v>63</v>
      </c>
      <c r="V173" s="93">
        <v>0.8</v>
      </c>
      <c r="W173" s="94">
        <v>1</v>
      </c>
      <c r="X173" s="95">
        <f t="shared" si="5"/>
        <v>70.351478696741864</v>
      </c>
      <c r="Y173" s="96" t="s">
        <v>792</v>
      </c>
      <c r="Z173" s="97"/>
      <c r="AA173" s="78" t="s">
        <v>65</v>
      </c>
      <c r="AB173" s="77">
        <v>33</v>
      </c>
      <c r="AC173" s="78" t="s">
        <v>793</v>
      </c>
      <c r="AD173" s="77" t="s">
        <v>50</v>
      </c>
      <c r="AE173" s="78" t="s">
        <v>67</v>
      </c>
      <c r="AF173" s="79" t="s">
        <v>51</v>
      </c>
      <c r="AG173" s="79"/>
      <c r="AH173" s="77" t="s">
        <v>68</v>
      </c>
      <c r="AI173" s="77" t="s">
        <v>68</v>
      </c>
      <c r="AJ173" s="77" t="s">
        <v>51</v>
      </c>
      <c r="AK173" s="80">
        <v>23</v>
      </c>
      <c r="AL173" s="81"/>
      <c r="AM173" s="78">
        <v>16</v>
      </c>
      <c r="AN173" s="78"/>
      <c r="AO173" s="78"/>
      <c r="AP173" s="98">
        <v>2021</v>
      </c>
      <c r="AQ173" s="99"/>
      <c r="AR173" s="78" t="s">
        <v>794</v>
      </c>
      <c r="AS173" s="98" t="s">
        <v>799</v>
      </c>
    </row>
    <row r="174" spans="1:45" ht="13.9" customHeight="1" x14ac:dyDescent="0.25">
      <c r="D174" s="100" t="s">
        <v>790</v>
      </c>
      <c r="E174" s="101" t="s">
        <v>791</v>
      </c>
      <c r="F174" s="102"/>
      <c r="G174" s="103" t="s">
        <v>765</v>
      </c>
      <c r="H174" s="102" t="s">
        <v>150</v>
      </c>
      <c r="I174" s="102">
        <v>18</v>
      </c>
      <c r="J174" s="104">
        <v>16</v>
      </c>
      <c r="K174" s="88" t="s">
        <v>800</v>
      </c>
      <c r="L174" s="89" t="s">
        <v>61</v>
      </c>
      <c r="M174" s="80" t="s">
        <v>201</v>
      </c>
      <c r="N174" s="78">
        <v>1982</v>
      </c>
      <c r="O174" s="90"/>
      <c r="P174" s="79">
        <v>6</v>
      </c>
      <c r="Q174" s="78"/>
      <c r="R174" s="78">
        <v>5</v>
      </c>
      <c r="S174" s="80">
        <v>127.389</v>
      </c>
      <c r="T174" s="91">
        <v>44375</v>
      </c>
      <c r="U174" s="92" t="s">
        <v>63</v>
      </c>
      <c r="V174" s="93">
        <v>0.8</v>
      </c>
      <c r="W174" s="94">
        <v>1</v>
      </c>
      <c r="X174" s="95">
        <f t="shared" si="5"/>
        <v>51.418365287588301</v>
      </c>
      <c r="Y174" s="96" t="s">
        <v>792</v>
      </c>
      <c r="Z174" s="97"/>
      <c r="AA174" s="78" t="s">
        <v>65</v>
      </c>
      <c r="AB174" s="77">
        <v>33</v>
      </c>
      <c r="AC174" s="78" t="s">
        <v>793</v>
      </c>
      <c r="AD174" s="77" t="s">
        <v>50</v>
      </c>
      <c r="AE174" s="78" t="s">
        <v>67</v>
      </c>
      <c r="AF174" s="79" t="s">
        <v>51</v>
      </c>
      <c r="AG174" s="79"/>
      <c r="AH174" s="77" t="s">
        <v>68</v>
      </c>
      <c r="AI174" s="77" t="s">
        <v>68</v>
      </c>
      <c r="AJ174" s="77" t="s">
        <v>51</v>
      </c>
      <c r="AK174" s="80">
        <v>23</v>
      </c>
      <c r="AL174" s="81"/>
      <c r="AM174" s="78">
        <v>16</v>
      </c>
      <c r="AN174" s="78"/>
      <c r="AO174" s="78"/>
      <c r="AP174" s="98">
        <v>2021</v>
      </c>
      <c r="AQ174" s="99"/>
      <c r="AR174" s="78" t="s">
        <v>794</v>
      </c>
      <c r="AS174" s="98" t="s">
        <v>801</v>
      </c>
    </row>
    <row r="175" spans="1:45" ht="13.9" customHeight="1" x14ac:dyDescent="0.25">
      <c r="C175" t="s">
        <v>56</v>
      </c>
      <c r="D175" s="100" t="s">
        <v>802</v>
      </c>
      <c r="E175" s="101" t="s">
        <v>803</v>
      </c>
      <c r="F175" s="102" t="s">
        <v>179</v>
      </c>
      <c r="G175" s="103" t="s">
        <v>804</v>
      </c>
      <c r="H175" s="60" t="s">
        <v>106</v>
      </c>
      <c r="I175" s="102">
        <v>8</v>
      </c>
      <c r="J175" s="104"/>
      <c r="K175" s="88" t="s">
        <v>70</v>
      </c>
      <c r="L175" s="89" t="s">
        <v>61</v>
      </c>
      <c r="M175" s="80" t="s">
        <v>805</v>
      </c>
      <c r="N175" s="78"/>
      <c r="O175" s="90"/>
      <c r="P175" s="79"/>
      <c r="Q175" s="78"/>
      <c r="R175" s="78"/>
      <c r="S175" s="80"/>
      <c r="T175" s="91">
        <v>43297</v>
      </c>
      <c r="U175" s="92">
        <v>14.7</v>
      </c>
      <c r="V175" s="93"/>
      <c r="W175" s="94"/>
      <c r="X175" s="95" t="str">
        <f t="shared" si="5"/>
        <v/>
      </c>
      <c r="Y175" s="96"/>
      <c r="Z175" s="97"/>
      <c r="AA175" s="78" t="s">
        <v>65</v>
      </c>
      <c r="AB175" s="77">
        <v>28</v>
      </c>
      <c r="AC175" s="78" t="s">
        <v>802</v>
      </c>
      <c r="AD175" s="77" t="s">
        <v>50</v>
      </c>
      <c r="AE175" s="78"/>
      <c r="AF175" s="79" t="s">
        <v>51</v>
      </c>
      <c r="AG175" s="79"/>
      <c r="AH175" s="77"/>
      <c r="AI175" s="77"/>
      <c r="AJ175" s="77"/>
      <c r="AK175" s="80"/>
      <c r="AL175" s="81"/>
      <c r="AM175" s="78"/>
      <c r="AN175" s="78"/>
      <c r="AO175" s="78">
        <v>2013</v>
      </c>
      <c r="AP175" s="98">
        <v>2018</v>
      </c>
      <c r="AQ175" s="99" t="s">
        <v>806</v>
      </c>
      <c r="AR175" s="78" t="s">
        <v>807</v>
      </c>
      <c r="AS175" s="140" t="s">
        <v>808</v>
      </c>
    </row>
    <row r="176" spans="1:45" ht="14.25" customHeight="1" x14ac:dyDescent="0.25">
      <c r="B176">
        <v>1</v>
      </c>
      <c r="C176" t="s">
        <v>56</v>
      </c>
      <c r="D176" s="85" t="s">
        <v>809</v>
      </c>
      <c r="E176" s="128" t="s">
        <v>810</v>
      </c>
      <c r="F176" s="77" t="s">
        <v>135</v>
      </c>
      <c r="G176" s="78" t="s">
        <v>811</v>
      </c>
      <c r="H176" s="77" t="s">
        <v>163</v>
      </c>
      <c r="I176" s="77">
        <v>56</v>
      </c>
      <c r="J176" s="87">
        <v>10</v>
      </c>
      <c r="K176" s="88" t="s">
        <v>70</v>
      </c>
      <c r="L176" s="89" t="s">
        <v>61</v>
      </c>
      <c r="M176" s="80"/>
      <c r="N176" s="78">
        <v>1750</v>
      </c>
      <c r="O176" s="90"/>
      <c r="P176" s="79">
        <v>6</v>
      </c>
      <c r="Q176" s="78"/>
      <c r="R176" s="78">
        <v>3</v>
      </c>
      <c r="S176" s="80">
        <v>233.1</v>
      </c>
      <c r="T176" s="91">
        <v>41825</v>
      </c>
      <c r="U176" s="92">
        <v>14.7</v>
      </c>
      <c r="V176" s="93">
        <v>0.16700000000000001</v>
      </c>
      <c r="W176" s="94">
        <v>10</v>
      </c>
      <c r="X176" s="95">
        <f t="shared" si="5"/>
        <v>2.2244400000000004</v>
      </c>
      <c r="Y176" s="96" t="s">
        <v>107</v>
      </c>
      <c r="Z176" s="97"/>
      <c r="AA176" s="78" t="s">
        <v>49</v>
      </c>
      <c r="AB176" s="77">
        <v>15</v>
      </c>
      <c r="AC176" s="78" t="s">
        <v>812</v>
      </c>
      <c r="AD176" s="77" t="s">
        <v>50</v>
      </c>
      <c r="AE176" s="78"/>
      <c r="AF176" s="79" t="s">
        <v>51</v>
      </c>
      <c r="AG176" s="79"/>
      <c r="AH176" s="77">
        <v>30</v>
      </c>
      <c r="AI176" s="77" t="s">
        <v>204</v>
      </c>
      <c r="AJ176" s="77" t="s">
        <v>51</v>
      </c>
      <c r="AK176" s="80">
        <v>40</v>
      </c>
      <c r="AL176" s="81"/>
      <c r="AM176" s="78">
        <v>7</v>
      </c>
      <c r="AN176" s="78"/>
      <c r="AO176" s="78">
        <v>2012</v>
      </c>
      <c r="AP176" s="98"/>
      <c r="AQ176" s="88"/>
      <c r="AR176" s="78" t="s">
        <v>813</v>
      </c>
      <c r="AS176" s="98" t="s">
        <v>814</v>
      </c>
    </row>
    <row r="177" spans="1:45" ht="14.25" customHeight="1" x14ac:dyDescent="0.25">
      <c r="D177" s="100" t="s">
        <v>815</v>
      </c>
      <c r="E177" s="101" t="s">
        <v>816</v>
      </c>
      <c r="F177" s="149"/>
      <c r="G177" s="178" t="s">
        <v>817</v>
      </c>
      <c r="H177" s="60" t="s">
        <v>513</v>
      </c>
      <c r="I177" s="102">
        <v>8</v>
      </c>
      <c r="J177" s="104">
        <v>16</v>
      </c>
      <c r="K177" s="88" t="s">
        <v>259</v>
      </c>
      <c r="L177" s="179" t="s">
        <v>817</v>
      </c>
      <c r="M177" s="80"/>
      <c r="N177" s="78">
        <v>358</v>
      </c>
      <c r="O177" s="90"/>
      <c r="P177" s="79">
        <v>4</v>
      </c>
      <c r="Q177" s="78"/>
      <c r="R177" s="78"/>
      <c r="S177" s="80">
        <v>164</v>
      </c>
      <c r="T177" s="91">
        <v>43818</v>
      </c>
      <c r="U177" s="92">
        <v>14.7</v>
      </c>
      <c r="V177" s="93">
        <v>0.33</v>
      </c>
      <c r="W177" s="94">
        <v>1</v>
      </c>
      <c r="X177" s="95">
        <f t="shared" si="5"/>
        <v>151.17318435754191</v>
      </c>
      <c r="Y177" s="96"/>
      <c r="Z177" s="97"/>
      <c r="AA177" s="78" t="s">
        <v>49</v>
      </c>
      <c r="AB177" s="77">
        <v>8</v>
      </c>
      <c r="AC177" s="78" t="s">
        <v>85</v>
      </c>
      <c r="AD177" s="77" t="s">
        <v>50</v>
      </c>
      <c r="AE177" s="78" t="s">
        <v>67</v>
      </c>
      <c r="AF177" s="79" t="s">
        <v>51</v>
      </c>
      <c r="AG177" s="79"/>
      <c r="AH177" s="77" t="s">
        <v>68</v>
      </c>
      <c r="AI177" s="77" t="s">
        <v>524</v>
      </c>
      <c r="AJ177" s="77" t="s">
        <v>50</v>
      </c>
      <c r="AK177" s="80">
        <v>72</v>
      </c>
      <c r="AL177" s="81"/>
      <c r="AM177" s="78">
        <v>32</v>
      </c>
      <c r="AN177" s="78"/>
      <c r="AO177" s="78"/>
      <c r="AP177" s="98">
        <v>2019</v>
      </c>
      <c r="AQ177" s="99" t="s">
        <v>818</v>
      </c>
      <c r="AR177" s="78" t="s">
        <v>819</v>
      </c>
      <c r="AS177" s="98" t="s">
        <v>820</v>
      </c>
    </row>
    <row r="178" spans="1:45" ht="13.9" customHeight="1" x14ac:dyDescent="0.25">
      <c r="D178" s="135" t="s">
        <v>821</v>
      </c>
      <c r="E178" s="128" t="s">
        <v>822</v>
      </c>
      <c r="F178" s="180" t="s">
        <v>318</v>
      </c>
      <c r="G178" s="137" t="s">
        <v>823</v>
      </c>
      <c r="H178" s="77" t="s">
        <v>75</v>
      </c>
      <c r="I178" s="136">
        <v>32</v>
      </c>
      <c r="J178" s="138">
        <v>32</v>
      </c>
      <c r="K178" s="88"/>
      <c r="L178" s="89"/>
      <c r="M178" s="80"/>
      <c r="N178" s="78"/>
      <c r="O178" s="90"/>
      <c r="P178" s="79"/>
      <c r="Q178" s="78"/>
      <c r="R178" s="78"/>
      <c r="S178" s="80"/>
      <c r="T178" s="91"/>
      <c r="U178" s="92"/>
      <c r="V178" s="93"/>
      <c r="W178" s="94"/>
      <c r="X178" s="95"/>
      <c r="Y178" s="96" t="s">
        <v>186</v>
      </c>
      <c r="Z178" s="97"/>
      <c r="AA178" s="78" t="s">
        <v>49</v>
      </c>
      <c r="AB178" s="77">
        <v>22</v>
      </c>
      <c r="AC178" s="78" t="s">
        <v>715</v>
      </c>
      <c r="AD178" s="77" t="s">
        <v>50</v>
      </c>
      <c r="AE178" s="78" t="s">
        <v>67</v>
      </c>
      <c r="AF178" s="79" t="s">
        <v>51</v>
      </c>
      <c r="AG178" s="79" t="s">
        <v>51</v>
      </c>
      <c r="AH178" s="77" t="s">
        <v>117</v>
      </c>
      <c r="AI178" s="77" t="s">
        <v>117</v>
      </c>
      <c r="AJ178" s="77" t="s">
        <v>50</v>
      </c>
      <c r="AK178" s="80"/>
      <c r="AL178" s="81"/>
      <c r="AM178" s="78">
        <v>32</v>
      </c>
      <c r="AN178" s="78">
        <v>5</v>
      </c>
      <c r="AO178" s="78">
        <v>2017</v>
      </c>
      <c r="AP178" s="98">
        <v>2019</v>
      </c>
      <c r="AQ178" s="99" t="s">
        <v>824</v>
      </c>
      <c r="AR178" s="78" t="s">
        <v>825</v>
      </c>
      <c r="AS178" s="98"/>
    </row>
    <row r="179" spans="1:45" ht="13.9" customHeight="1" x14ac:dyDescent="0.25">
      <c r="B179">
        <v>1</v>
      </c>
      <c r="C179" t="s">
        <v>56</v>
      </c>
      <c r="D179" s="58" t="s">
        <v>826</v>
      </c>
      <c r="E179" s="101" t="s">
        <v>827</v>
      </c>
      <c r="F179" s="60" t="s">
        <v>135</v>
      </c>
      <c r="G179" s="61" t="s">
        <v>828</v>
      </c>
      <c r="H179" s="60" t="s">
        <v>106</v>
      </c>
      <c r="I179" s="60">
        <v>16</v>
      </c>
      <c r="J179" s="62">
        <v>16</v>
      </c>
      <c r="K179" s="88" t="s">
        <v>259</v>
      </c>
      <c r="L179" s="89" t="s">
        <v>61</v>
      </c>
      <c r="M179" s="80" t="s">
        <v>829</v>
      </c>
      <c r="N179" s="78">
        <v>752</v>
      </c>
      <c r="O179" s="90"/>
      <c r="P179" s="79">
        <v>4</v>
      </c>
      <c r="Q179" s="78"/>
      <c r="R179" s="78">
        <v>3</v>
      </c>
      <c r="S179" s="80">
        <v>100</v>
      </c>
      <c r="T179" s="91">
        <v>43172</v>
      </c>
      <c r="U179" s="92">
        <v>14.7</v>
      </c>
      <c r="V179" s="93">
        <v>0.67</v>
      </c>
      <c r="W179" s="94">
        <v>2</v>
      </c>
      <c r="X179" s="95">
        <f>IF(AND(N179&lt;&gt;"",S179&lt;&gt;""),1000*S179*V179/(N179*W179),"")</f>
        <v>44.547872340425535</v>
      </c>
      <c r="Y179" s="96" t="s">
        <v>107</v>
      </c>
      <c r="Z179" s="97"/>
      <c r="AA179" s="78" t="s">
        <v>65</v>
      </c>
      <c r="AB179" s="77">
        <v>6</v>
      </c>
      <c r="AC179" s="78" t="s">
        <v>830</v>
      </c>
      <c r="AD179" s="77" t="s">
        <v>287</v>
      </c>
      <c r="AE179" s="78" t="s">
        <v>176</v>
      </c>
      <c r="AF179" s="79" t="s">
        <v>51</v>
      </c>
      <c r="AG179" s="79" t="s">
        <v>51</v>
      </c>
      <c r="AH179" s="77" t="s">
        <v>68</v>
      </c>
      <c r="AI179" s="77" t="s">
        <v>68</v>
      </c>
      <c r="AJ179" s="77" t="s">
        <v>50</v>
      </c>
      <c r="AK179" s="80">
        <v>22</v>
      </c>
      <c r="AL179" s="81"/>
      <c r="AM179" s="78">
        <v>15</v>
      </c>
      <c r="AN179" s="78"/>
      <c r="AO179" s="78">
        <v>2003</v>
      </c>
      <c r="AP179" s="98">
        <v>2004</v>
      </c>
      <c r="AQ179" s="99"/>
      <c r="AR179" s="78" t="s">
        <v>831</v>
      </c>
      <c r="AS179" s="98"/>
    </row>
    <row r="180" spans="1:45" ht="13.9" customHeight="1" x14ac:dyDescent="0.25">
      <c r="D180" s="100" t="s">
        <v>832</v>
      </c>
      <c r="E180" s="101" t="s">
        <v>833</v>
      </c>
      <c r="F180" s="149" t="s">
        <v>318</v>
      </c>
      <c r="G180" s="103" t="s">
        <v>834</v>
      </c>
      <c r="H180" s="102">
        <v>6809</v>
      </c>
      <c r="I180" s="102">
        <v>8</v>
      </c>
      <c r="J180" s="104">
        <v>8</v>
      </c>
      <c r="K180" s="88"/>
      <c r="L180" s="89"/>
      <c r="M180" s="80"/>
      <c r="N180" s="78"/>
      <c r="O180" s="90"/>
      <c r="P180" s="79"/>
      <c r="Q180" s="78"/>
      <c r="R180" s="78"/>
      <c r="S180" s="80"/>
      <c r="T180" s="91"/>
      <c r="U180" s="92"/>
      <c r="V180" s="93"/>
      <c r="W180" s="94"/>
      <c r="X180" s="95"/>
      <c r="Y180" s="96"/>
      <c r="Z180" s="97"/>
      <c r="AA180" s="78" t="s">
        <v>65</v>
      </c>
      <c r="AB180" s="77">
        <v>39</v>
      </c>
      <c r="AC180" s="78"/>
      <c r="AD180" s="77" t="s">
        <v>50</v>
      </c>
      <c r="AE180" s="78" t="s">
        <v>67</v>
      </c>
      <c r="AF180" s="79" t="s">
        <v>51</v>
      </c>
      <c r="AG180" s="79"/>
      <c r="AH180" s="77" t="s">
        <v>68</v>
      </c>
      <c r="AI180" s="77" t="s">
        <v>68</v>
      </c>
      <c r="AJ180" s="77"/>
      <c r="AK180" s="80">
        <v>44</v>
      </c>
      <c r="AL180" s="81">
        <v>13</v>
      </c>
      <c r="AM180" s="78">
        <v>8</v>
      </c>
      <c r="AN180" s="78"/>
      <c r="AO180" s="78">
        <v>2007</v>
      </c>
      <c r="AP180" s="98">
        <v>2015</v>
      </c>
      <c r="AQ180" s="99" t="s">
        <v>835</v>
      </c>
      <c r="AR180" s="78" t="s">
        <v>836</v>
      </c>
      <c r="AS180" s="98"/>
    </row>
    <row r="181" spans="1:45" ht="13.9" customHeight="1" x14ac:dyDescent="0.25">
      <c r="B181">
        <v>1</v>
      </c>
      <c r="C181" t="s">
        <v>160</v>
      </c>
      <c r="D181" s="100" t="s">
        <v>837</v>
      </c>
      <c r="E181" s="101" t="s">
        <v>838</v>
      </c>
      <c r="F181" s="171" t="s">
        <v>58</v>
      </c>
      <c r="G181" s="103" t="s">
        <v>839</v>
      </c>
      <c r="H181" s="60" t="s">
        <v>106</v>
      </c>
      <c r="I181" s="102">
        <v>32</v>
      </c>
      <c r="J181" s="104">
        <v>32</v>
      </c>
      <c r="K181" s="88" t="s">
        <v>70</v>
      </c>
      <c r="L181" s="89" t="s">
        <v>61</v>
      </c>
      <c r="M181" s="80" t="s">
        <v>840</v>
      </c>
      <c r="N181" s="78">
        <v>897</v>
      </c>
      <c r="O181" s="90"/>
      <c r="P181" s="79">
        <v>6</v>
      </c>
      <c r="Q181" s="78"/>
      <c r="R181" s="78"/>
      <c r="S181" s="80">
        <v>126.58199999999999</v>
      </c>
      <c r="T181" s="91">
        <v>43532</v>
      </c>
      <c r="U181" s="92">
        <v>14.7</v>
      </c>
      <c r="V181" s="93">
        <v>1</v>
      </c>
      <c r="W181" s="94">
        <v>3</v>
      </c>
      <c r="X181" s="95">
        <f>IF(AND(N181&lt;&gt;"",S181&lt;&gt;""),1000*S181*V181/(N181*W181),"")</f>
        <v>47.039018952062428</v>
      </c>
      <c r="Y181" s="96" t="s">
        <v>107</v>
      </c>
      <c r="Z181" s="97"/>
      <c r="AA181" s="78" t="s">
        <v>49</v>
      </c>
      <c r="AB181" s="77">
        <v>8</v>
      </c>
      <c r="AC181" s="78" t="s">
        <v>841</v>
      </c>
      <c r="AD181" s="77"/>
      <c r="AE181" s="78"/>
      <c r="AF181" s="79" t="s">
        <v>51</v>
      </c>
      <c r="AG181" s="79"/>
      <c r="AH181" s="77">
        <v>32</v>
      </c>
      <c r="AI181" s="77">
        <v>32</v>
      </c>
      <c r="AJ181" s="77" t="s">
        <v>51</v>
      </c>
      <c r="AK181" s="80">
        <v>20</v>
      </c>
      <c r="AL181" s="81"/>
      <c r="AM181" s="78">
        <v>32</v>
      </c>
      <c r="AN181" s="78"/>
      <c r="AO181" s="78">
        <v>2018</v>
      </c>
      <c r="AP181" s="98">
        <v>2018</v>
      </c>
      <c r="AQ181" s="99"/>
      <c r="AR181" s="78" t="s">
        <v>842</v>
      </c>
      <c r="AS181" s="98" t="s">
        <v>843</v>
      </c>
    </row>
    <row r="182" spans="1:45" ht="13.9" customHeight="1" x14ac:dyDescent="0.25">
      <c r="A182" t="s">
        <v>107</v>
      </c>
      <c r="B182">
        <v>1</v>
      </c>
      <c r="C182" t="s">
        <v>56</v>
      </c>
      <c r="D182" s="85" t="s">
        <v>844</v>
      </c>
      <c r="E182" s="128" t="s">
        <v>713</v>
      </c>
      <c r="F182" s="77" t="s">
        <v>90</v>
      </c>
      <c r="G182" s="78" t="s">
        <v>845</v>
      </c>
      <c r="H182" s="77" t="s">
        <v>106</v>
      </c>
      <c r="I182" s="77">
        <v>16</v>
      </c>
      <c r="J182" s="87">
        <v>16</v>
      </c>
      <c r="K182" s="88" t="s">
        <v>558</v>
      </c>
      <c r="L182" s="89" t="s">
        <v>61</v>
      </c>
      <c r="M182" s="80"/>
      <c r="N182" s="78">
        <v>554</v>
      </c>
      <c r="O182" s="90"/>
      <c r="P182" s="79">
        <v>6</v>
      </c>
      <c r="Q182" s="78"/>
      <c r="R182" s="78"/>
      <c r="S182" s="80">
        <v>297.61900000000003</v>
      </c>
      <c r="T182" s="91">
        <v>41713</v>
      </c>
      <c r="U182" s="92">
        <v>14.7</v>
      </c>
      <c r="V182" s="93">
        <v>0.67</v>
      </c>
      <c r="W182" s="94">
        <v>7</v>
      </c>
      <c r="X182" s="95">
        <f>IF(AND(N182&lt;&gt;"",S182&lt;&gt;""),1000*S182*V182/(N182*W182),"")</f>
        <v>51.419476534296031</v>
      </c>
      <c r="Y182" s="96" t="s">
        <v>107</v>
      </c>
      <c r="Z182" s="97"/>
      <c r="AA182" s="78" t="s">
        <v>49</v>
      </c>
      <c r="AB182" s="77">
        <v>1</v>
      </c>
      <c r="AC182" s="78" t="s">
        <v>715</v>
      </c>
      <c r="AD182" s="77" t="s">
        <v>50</v>
      </c>
      <c r="AE182" s="78" t="s">
        <v>176</v>
      </c>
      <c r="AF182" s="79" t="s">
        <v>51</v>
      </c>
      <c r="AG182" s="79"/>
      <c r="AH182" s="77" t="s">
        <v>68</v>
      </c>
      <c r="AI182" s="77" t="s">
        <v>68</v>
      </c>
      <c r="AJ182" s="77" t="s">
        <v>51</v>
      </c>
      <c r="AK182" s="80">
        <v>20</v>
      </c>
      <c r="AL182" s="81"/>
      <c r="AM182" s="78">
        <v>8</v>
      </c>
      <c r="AN182" s="78"/>
      <c r="AO182" s="78">
        <v>2002</v>
      </c>
      <c r="AP182" s="98">
        <v>2012</v>
      </c>
      <c r="AQ182" s="129" t="s">
        <v>818</v>
      </c>
      <c r="AR182" s="78" t="s">
        <v>846</v>
      </c>
      <c r="AS182" s="98"/>
    </row>
    <row r="183" spans="1:45" ht="13.9" customHeight="1" x14ac:dyDescent="0.25">
      <c r="D183" s="100" t="s">
        <v>847</v>
      </c>
      <c r="E183" s="101" t="s">
        <v>848</v>
      </c>
      <c r="F183" s="102"/>
      <c r="G183" s="103" t="s">
        <v>849</v>
      </c>
      <c r="H183" s="102" t="s">
        <v>440</v>
      </c>
      <c r="I183" s="102">
        <v>32</v>
      </c>
      <c r="J183" s="104">
        <v>32</v>
      </c>
      <c r="K183" s="88"/>
      <c r="L183" s="89"/>
      <c r="M183" s="80"/>
      <c r="N183" s="78"/>
      <c r="O183" s="90"/>
      <c r="P183" s="79"/>
      <c r="Q183" s="78"/>
      <c r="R183" s="78"/>
      <c r="S183" s="80"/>
      <c r="T183" s="91"/>
      <c r="U183" s="92"/>
      <c r="V183" s="93"/>
      <c r="W183" s="94"/>
      <c r="X183" s="95"/>
      <c r="Y183" s="96" t="s">
        <v>107</v>
      </c>
      <c r="Z183" s="97"/>
      <c r="AA183" s="78" t="s">
        <v>49</v>
      </c>
      <c r="AB183" s="77">
        <v>33</v>
      </c>
      <c r="AC183" s="78" t="s">
        <v>850</v>
      </c>
      <c r="AD183" s="77" t="s">
        <v>50</v>
      </c>
      <c r="AE183" s="78" t="s">
        <v>67</v>
      </c>
      <c r="AF183" s="79" t="s">
        <v>51</v>
      </c>
      <c r="AG183" s="79"/>
      <c r="AH183" s="77" t="s">
        <v>117</v>
      </c>
      <c r="AI183" s="77" t="s">
        <v>117</v>
      </c>
      <c r="AJ183" s="77" t="s">
        <v>50</v>
      </c>
      <c r="AK183" s="80">
        <v>80</v>
      </c>
      <c r="AL183" s="81"/>
      <c r="AM183" s="78">
        <v>16</v>
      </c>
      <c r="AN183" s="78"/>
      <c r="AO183" s="78"/>
      <c r="AP183" s="98">
        <v>2021</v>
      </c>
      <c r="AQ183" s="129"/>
      <c r="AR183" s="78" t="s">
        <v>851</v>
      </c>
      <c r="AS183" s="98" t="s">
        <v>852</v>
      </c>
    </row>
    <row r="184" spans="1:45" ht="14.25" customHeight="1" x14ac:dyDescent="0.25">
      <c r="B184">
        <v>1</v>
      </c>
      <c r="C184" t="s">
        <v>56</v>
      </c>
      <c r="D184" s="85" t="s">
        <v>853</v>
      </c>
      <c r="E184" s="128" t="s">
        <v>854</v>
      </c>
      <c r="F184" s="77" t="s">
        <v>135</v>
      </c>
      <c r="G184" s="78" t="s">
        <v>855</v>
      </c>
      <c r="H184" s="77"/>
      <c r="I184" s="77">
        <v>8</v>
      </c>
      <c r="J184" s="87">
        <v>8</v>
      </c>
      <c r="K184" s="88" t="s">
        <v>70</v>
      </c>
      <c r="L184" s="89" t="s">
        <v>61</v>
      </c>
      <c r="M184" s="80" t="s">
        <v>856</v>
      </c>
      <c r="N184" s="78">
        <v>208</v>
      </c>
      <c r="O184" s="90"/>
      <c r="P184" s="79">
        <v>6</v>
      </c>
      <c r="Q184" s="78"/>
      <c r="R184" s="78">
        <v>1</v>
      </c>
      <c r="S184" s="80">
        <v>260</v>
      </c>
      <c r="T184" s="91">
        <v>42741</v>
      </c>
      <c r="U184" s="92">
        <v>14.7</v>
      </c>
      <c r="V184" s="93">
        <v>0.33</v>
      </c>
      <c r="W184" s="94">
        <v>3</v>
      </c>
      <c r="X184" s="95">
        <f>IF(AND(N184&lt;&gt;"",S184&lt;&gt;""),1000*S184*V184/(N184*W184),"")</f>
        <v>137.5</v>
      </c>
      <c r="Y184" s="96" t="s">
        <v>107</v>
      </c>
      <c r="Z184" s="97"/>
      <c r="AA184" s="78" t="s">
        <v>49</v>
      </c>
      <c r="AB184" s="77">
        <v>6</v>
      </c>
      <c r="AC184" s="78" t="s">
        <v>613</v>
      </c>
      <c r="AD184" s="77" t="s">
        <v>51</v>
      </c>
      <c r="AE184" s="78"/>
      <c r="AF184" s="79" t="s">
        <v>51</v>
      </c>
      <c r="AG184" s="79"/>
      <c r="AH184" s="77">
        <v>96</v>
      </c>
      <c r="AI184" s="77">
        <v>128</v>
      </c>
      <c r="AJ184" s="77" t="s">
        <v>50</v>
      </c>
      <c r="AK184" s="80"/>
      <c r="AL184" s="81"/>
      <c r="AM184" s="78"/>
      <c r="AN184" s="78"/>
      <c r="AO184" s="78">
        <v>2016</v>
      </c>
      <c r="AP184" s="98"/>
      <c r="AQ184" s="129"/>
      <c r="AR184" s="78"/>
      <c r="AS184" s="98" t="s">
        <v>857</v>
      </c>
    </row>
    <row r="185" spans="1:45" ht="14.25" customHeight="1" x14ac:dyDescent="0.25">
      <c r="C185" t="s">
        <v>56</v>
      </c>
      <c r="D185" s="100" t="s">
        <v>858</v>
      </c>
      <c r="E185" s="101" t="s">
        <v>859</v>
      </c>
      <c r="F185" s="102" t="s">
        <v>135</v>
      </c>
      <c r="G185" s="103" t="s">
        <v>860</v>
      </c>
      <c r="H185" s="102" t="s">
        <v>684</v>
      </c>
      <c r="I185" s="181">
        <v>8</v>
      </c>
      <c r="J185" s="104">
        <v>8</v>
      </c>
      <c r="K185" s="88"/>
      <c r="L185" s="89"/>
      <c r="M185" s="80" t="s">
        <v>861</v>
      </c>
      <c r="N185" s="78"/>
      <c r="O185" s="90"/>
      <c r="P185" s="79"/>
      <c r="Q185" s="78"/>
      <c r="R185" s="78"/>
      <c r="S185" s="80"/>
      <c r="T185" s="91"/>
      <c r="U185" s="92"/>
      <c r="V185" s="93"/>
      <c r="W185" s="94"/>
      <c r="X185" s="95"/>
      <c r="Y185" s="96"/>
      <c r="Z185" s="97" t="s">
        <v>50</v>
      </c>
      <c r="AA185" s="78" t="s">
        <v>862</v>
      </c>
      <c r="AB185" s="77"/>
      <c r="AC185" s="78"/>
      <c r="AD185" s="77" t="s">
        <v>50</v>
      </c>
      <c r="AE185" s="78"/>
      <c r="AF185" s="79"/>
      <c r="AG185" s="79"/>
      <c r="AH185" s="77"/>
      <c r="AI185" s="77"/>
      <c r="AJ185" s="77"/>
      <c r="AK185" s="80"/>
      <c r="AL185" s="81"/>
      <c r="AM185" s="78"/>
      <c r="AN185" s="78"/>
      <c r="AO185" s="78">
        <v>2014</v>
      </c>
      <c r="AP185" s="98">
        <v>2017</v>
      </c>
      <c r="AQ185" s="99" t="s">
        <v>863</v>
      </c>
      <c r="AR185" s="78" t="s">
        <v>864</v>
      </c>
      <c r="AS185" s="98"/>
    </row>
    <row r="186" spans="1:45" ht="14.25" customHeight="1" x14ac:dyDescent="0.25">
      <c r="A186" t="s">
        <v>120</v>
      </c>
      <c r="B186">
        <v>1</v>
      </c>
      <c r="C186" t="s">
        <v>56</v>
      </c>
      <c r="D186" s="85" t="s">
        <v>865</v>
      </c>
      <c r="E186" s="128" t="s">
        <v>866</v>
      </c>
      <c r="F186" s="77" t="s">
        <v>135</v>
      </c>
      <c r="G186" s="78" t="s">
        <v>867</v>
      </c>
      <c r="H186" s="77" t="s">
        <v>868</v>
      </c>
      <c r="I186" s="77">
        <v>8</v>
      </c>
      <c r="J186" s="87">
        <v>18</v>
      </c>
      <c r="K186" s="88" t="s">
        <v>70</v>
      </c>
      <c r="L186" s="89" t="s">
        <v>61</v>
      </c>
      <c r="M186" s="80" t="s">
        <v>869</v>
      </c>
      <c r="N186" s="78">
        <v>622</v>
      </c>
      <c r="O186" s="90"/>
      <c r="P186" s="79">
        <v>6</v>
      </c>
      <c r="Q186" s="78"/>
      <c r="R186" s="78"/>
      <c r="S186" s="80">
        <v>216.63800000000001</v>
      </c>
      <c r="T186" s="91">
        <v>41733</v>
      </c>
      <c r="U186" s="92">
        <v>14.7</v>
      </c>
      <c r="V186" s="93">
        <v>0.33</v>
      </c>
      <c r="W186" s="94">
        <v>2</v>
      </c>
      <c r="X186" s="95">
        <f t="shared" ref="X186:X192" si="6">IF(AND(N186&lt;&gt;"",S186&lt;&gt;""),1000*S186*V186/(N186*W186),"")</f>
        <v>57.468279742765283</v>
      </c>
      <c r="Y186" s="96" t="s">
        <v>202</v>
      </c>
      <c r="Z186" s="97"/>
      <c r="AA186" s="78" t="s">
        <v>49</v>
      </c>
      <c r="AB186" s="77">
        <v>16</v>
      </c>
      <c r="AC186" s="78" t="s">
        <v>870</v>
      </c>
      <c r="AD186" s="77" t="s">
        <v>50</v>
      </c>
      <c r="AE186" s="78" t="s">
        <v>176</v>
      </c>
      <c r="AF186" s="79" t="s">
        <v>51</v>
      </c>
      <c r="AG186" s="79"/>
      <c r="AH186" s="77">
        <v>256</v>
      </c>
      <c r="AI186" s="77" t="s">
        <v>871</v>
      </c>
      <c r="AJ186" s="77" t="s">
        <v>50</v>
      </c>
      <c r="AK186" s="80"/>
      <c r="AL186" s="81"/>
      <c r="AM186" s="78"/>
      <c r="AN186" s="78"/>
      <c r="AO186" s="78">
        <v>2011</v>
      </c>
      <c r="AP186" s="98">
        <v>2016</v>
      </c>
      <c r="AQ186" s="129"/>
      <c r="AR186" s="78" t="s">
        <v>872</v>
      </c>
      <c r="AS186" s="98"/>
    </row>
    <row r="187" spans="1:45" ht="14.25" customHeight="1" x14ac:dyDescent="0.25">
      <c r="B187">
        <v>1</v>
      </c>
      <c r="C187" t="s">
        <v>56</v>
      </c>
      <c r="D187" s="85" t="s">
        <v>873</v>
      </c>
      <c r="E187" s="128" t="s">
        <v>874</v>
      </c>
      <c r="F187" s="77" t="s">
        <v>90</v>
      </c>
      <c r="G187" s="78" t="s">
        <v>875</v>
      </c>
      <c r="H187" s="77" t="s">
        <v>396</v>
      </c>
      <c r="I187" s="77">
        <v>32</v>
      </c>
      <c r="J187" s="87">
        <v>16</v>
      </c>
      <c r="K187" s="88" t="s">
        <v>70</v>
      </c>
      <c r="L187" s="89" t="s">
        <v>61</v>
      </c>
      <c r="M187" s="80"/>
      <c r="N187" s="78">
        <v>1239</v>
      </c>
      <c r="O187" s="90"/>
      <c r="P187" s="79">
        <v>6</v>
      </c>
      <c r="Q187" s="78"/>
      <c r="R187" s="78">
        <v>3</v>
      </c>
      <c r="S187" s="80">
        <v>250</v>
      </c>
      <c r="T187" s="91">
        <v>43172</v>
      </c>
      <c r="U187" s="92">
        <v>14.7</v>
      </c>
      <c r="V187" s="93">
        <v>1</v>
      </c>
      <c r="W187" s="94">
        <v>1</v>
      </c>
      <c r="X187" s="95">
        <f t="shared" si="6"/>
        <v>201.77562550443906</v>
      </c>
      <c r="Y187" s="96" t="s">
        <v>107</v>
      </c>
      <c r="Z187" s="97" t="s">
        <v>50</v>
      </c>
      <c r="AA187" s="78" t="s">
        <v>49</v>
      </c>
      <c r="AB187" s="77">
        <v>151</v>
      </c>
      <c r="AC187" s="78" t="s">
        <v>876</v>
      </c>
      <c r="AD187" s="77" t="s">
        <v>50</v>
      </c>
      <c r="AE187" s="78" t="s">
        <v>67</v>
      </c>
      <c r="AF187" s="79" t="s">
        <v>51</v>
      </c>
      <c r="AG187" s="79"/>
      <c r="AH187" s="77" t="s">
        <v>877</v>
      </c>
      <c r="AI187" s="77" t="s">
        <v>877</v>
      </c>
      <c r="AJ187" s="77"/>
      <c r="AK187" s="80"/>
      <c r="AL187" s="81"/>
      <c r="AM187" s="78">
        <v>16</v>
      </c>
      <c r="AN187" s="78"/>
      <c r="AO187" s="78">
        <v>2004</v>
      </c>
      <c r="AP187" s="98">
        <v>2009</v>
      </c>
      <c r="AQ187" s="99" t="s">
        <v>878</v>
      </c>
      <c r="AR187" s="78" t="s">
        <v>879</v>
      </c>
      <c r="AS187" s="98" t="s">
        <v>880</v>
      </c>
    </row>
    <row r="188" spans="1:45" ht="14.25" customHeight="1" x14ac:dyDescent="0.25">
      <c r="C188" t="s">
        <v>56</v>
      </c>
      <c r="D188" s="85" t="s">
        <v>881</v>
      </c>
      <c r="E188" s="128" t="s">
        <v>882</v>
      </c>
      <c r="F188" s="77" t="s">
        <v>256</v>
      </c>
      <c r="G188" s="78" t="s">
        <v>883</v>
      </c>
      <c r="H188" s="77" t="s">
        <v>396</v>
      </c>
      <c r="I188" s="77">
        <v>32</v>
      </c>
      <c r="J188" s="87">
        <v>16</v>
      </c>
      <c r="K188" s="88"/>
      <c r="L188" s="89"/>
      <c r="M188" s="80"/>
      <c r="N188" s="78"/>
      <c r="O188" s="90"/>
      <c r="P188" s="79"/>
      <c r="Q188" s="78"/>
      <c r="R188" s="78"/>
      <c r="S188" s="80"/>
      <c r="T188" s="91"/>
      <c r="U188" s="92"/>
      <c r="V188" s="93"/>
      <c r="W188" s="94"/>
      <c r="X188" s="95" t="str">
        <f t="shared" si="6"/>
        <v/>
      </c>
      <c r="Y188" s="96"/>
      <c r="Z188" s="97"/>
      <c r="AA188" s="78" t="s">
        <v>256</v>
      </c>
      <c r="AB188" s="77"/>
      <c r="AC188" s="78"/>
      <c r="AD188" s="77"/>
      <c r="AE188" s="78"/>
      <c r="AF188" s="79"/>
      <c r="AG188" s="79"/>
      <c r="AH188" s="77"/>
      <c r="AI188" s="77"/>
      <c r="AJ188" s="77"/>
      <c r="AK188" s="80"/>
      <c r="AL188" s="81"/>
      <c r="AM188" s="78">
        <v>16</v>
      </c>
      <c r="AN188" s="78"/>
      <c r="AO188" s="78">
        <v>2013</v>
      </c>
      <c r="AP188" s="98"/>
      <c r="AQ188" s="88" t="s">
        <v>884</v>
      </c>
      <c r="AR188" s="78" t="s">
        <v>885</v>
      </c>
      <c r="AS188" s="98" t="s">
        <v>886</v>
      </c>
    </row>
    <row r="189" spans="1:45" ht="14.25" customHeight="1" x14ac:dyDescent="0.25">
      <c r="A189" t="s">
        <v>120</v>
      </c>
      <c r="B189">
        <v>1</v>
      </c>
      <c r="C189" t="s">
        <v>56</v>
      </c>
      <c r="D189" s="85" t="s">
        <v>887</v>
      </c>
      <c r="E189" s="128" t="s">
        <v>888</v>
      </c>
      <c r="F189" s="77" t="s">
        <v>90</v>
      </c>
      <c r="G189" s="78" t="s">
        <v>889</v>
      </c>
      <c r="H189" s="77">
        <v>1802</v>
      </c>
      <c r="I189" s="77">
        <v>8</v>
      </c>
      <c r="J189" s="87">
        <v>8</v>
      </c>
      <c r="K189" s="88" t="s">
        <v>70</v>
      </c>
      <c r="L189" s="89" t="s">
        <v>61</v>
      </c>
      <c r="M189" s="80"/>
      <c r="N189" s="78">
        <v>244</v>
      </c>
      <c r="O189" s="90"/>
      <c r="P189" s="79">
        <v>6</v>
      </c>
      <c r="Q189" s="78"/>
      <c r="R189" s="78"/>
      <c r="S189" s="80">
        <v>270.27</v>
      </c>
      <c r="T189" s="91">
        <v>43201</v>
      </c>
      <c r="U189" s="92">
        <v>14.7</v>
      </c>
      <c r="V189" s="93">
        <v>0.33</v>
      </c>
      <c r="W189" s="94">
        <v>1</v>
      </c>
      <c r="X189" s="95">
        <f t="shared" si="6"/>
        <v>365.52909836065578</v>
      </c>
      <c r="Y189" s="96" t="s">
        <v>107</v>
      </c>
      <c r="Z189" s="97"/>
      <c r="AA189" s="78" t="s">
        <v>49</v>
      </c>
      <c r="AB189" s="77">
        <v>1</v>
      </c>
      <c r="AC189" s="78" t="s">
        <v>887</v>
      </c>
      <c r="AD189" s="77" t="s">
        <v>50</v>
      </c>
      <c r="AE189" s="78" t="s">
        <v>176</v>
      </c>
      <c r="AF189" s="79" t="s">
        <v>51</v>
      </c>
      <c r="AG189" s="79" t="s">
        <v>51</v>
      </c>
      <c r="AH189" s="77" t="s">
        <v>68</v>
      </c>
      <c r="AI189" s="77" t="s">
        <v>68</v>
      </c>
      <c r="AJ189" s="77" t="s">
        <v>50</v>
      </c>
      <c r="AK189" s="80">
        <v>100</v>
      </c>
      <c r="AL189" s="81"/>
      <c r="AM189" s="78">
        <v>16</v>
      </c>
      <c r="AN189" s="78"/>
      <c r="AO189" s="78">
        <v>2009</v>
      </c>
      <c r="AP189" s="98">
        <v>2020</v>
      </c>
      <c r="AQ189" s="88"/>
      <c r="AR189" s="78" t="s">
        <v>890</v>
      </c>
      <c r="AS189" s="98" t="s">
        <v>891</v>
      </c>
    </row>
    <row r="190" spans="1:45" ht="14.25" customHeight="1" x14ac:dyDescent="0.25">
      <c r="A190" t="s">
        <v>120</v>
      </c>
      <c r="B190">
        <v>1</v>
      </c>
      <c r="C190" t="s">
        <v>56</v>
      </c>
      <c r="D190" s="85" t="s">
        <v>887</v>
      </c>
      <c r="E190" s="128" t="s">
        <v>888</v>
      </c>
      <c r="F190" s="77" t="s">
        <v>90</v>
      </c>
      <c r="G190" s="78" t="s">
        <v>889</v>
      </c>
      <c r="H190" s="77">
        <v>1802</v>
      </c>
      <c r="I190" s="77">
        <v>8</v>
      </c>
      <c r="J190" s="87">
        <v>8</v>
      </c>
      <c r="K190" s="88" t="s">
        <v>70</v>
      </c>
      <c r="L190" s="89" t="s">
        <v>61</v>
      </c>
      <c r="M190" s="80" t="s">
        <v>892</v>
      </c>
      <c r="N190" s="78">
        <v>598</v>
      </c>
      <c r="O190" s="90"/>
      <c r="P190" s="79">
        <v>6</v>
      </c>
      <c r="Q190" s="78"/>
      <c r="R190" s="78">
        <v>17</v>
      </c>
      <c r="S190" s="80">
        <v>86.956000000000003</v>
      </c>
      <c r="T190" s="91">
        <v>43201</v>
      </c>
      <c r="U190" s="92">
        <v>14.7</v>
      </c>
      <c r="V190" s="93">
        <v>0.33</v>
      </c>
      <c r="W190" s="94">
        <v>1</v>
      </c>
      <c r="X190" s="95">
        <f t="shared" si="6"/>
        <v>47.985752508361202</v>
      </c>
      <c r="Y190" s="96" t="s">
        <v>107</v>
      </c>
      <c r="Z190" s="97" t="s">
        <v>107</v>
      </c>
      <c r="AA190" s="78" t="s">
        <v>49</v>
      </c>
      <c r="AB190" s="77">
        <v>14</v>
      </c>
      <c r="AC190" s="78" t="s">
        <v>893</v>
      </c>
      <c r="AD190" s="77" t="s">
        <v>50</v>
      </c>
      <c r="AE190" s="78" t="s">
        <v>176</v>
      </c>
      <c r="AF190" s="79" t="s">
        <v>51</v>
      </c>
      <c r="AG190" s="79" t="s">
        <v>51</v>
      </c>
      <c r="AH190" s="77" t="s">
        <v>68</v>
      </c>
      <c r="AI190" s="77" t="s">
        <v>68</v>
      </c>
      <c r="AJ190" s="77" t="s">
        <v>50</v>
      </c>
      <c r="AK190" s="80">
        <v>100</v>
      </c>
      <c r="AL190" s="81"/>
      <c r="AM190" s="78">
        <v>16</v>
      </c>
      <c r="AN190" s="78"/>
      <c r="AO190" s="78">
        <v>2009</v>
      </c>
      <c r="AP190" s="98">
        <v>2020</v>
      </c>
      <c r="AQ190" s="88"/>
      <c r="AR190" s="78" t="s">
        <v>894</v>
      </c>
      <c r="AS190" s="98" t="s">
        <v>895</v>
      </c>
    </row>
    <row r="191" spans="1:45" ht="14.25" customHeight="1" x14ac:dyDescent="0.25">
      <c r="A191" t="s">
        <v>120</v>
      </c>
      <c r="B191">
        <v>1</v>
      </c>
      <c r="C191" t="s">
        <v>56</v>
      </c>
      <c r="D191" s="100" t="s">
        <v>896</v>
      </c>
      <c r="E191" s="101" t="s">
        <v>897</v>
      </c>
      <c r="F191" s="102" t="s">
        <v>135</v>
      </c>
      <c r="G191" s="103" t="s">
        <v>898</v>
      </c>
      <c r="H191" s="102">
        <v>1802</v>
      </c>
      <c r="I191" s="102">
        <v>8</v>
      </c>
      <c r="J191" s="104">
        <v>8</v>
      </c>
      <c r="K191" s="182"/>
      <c r="L191" s="89"/>
      <c r="M191" s="80"/>
      <c r="N191" s="78"/>
      <c r="O191" s="90"/>
      <c r="P191" s="79"/>
      <c r="Q191" s="78"/>
      <c r="R191" s="78"/>
      <c r="S191" s="80"/>
      <c r="T191" s="91"/>
      <c r="U191" s="92"/>
      <c r="V191" s="93">
        <v>0.33</v>
      </c>
      <c r="W191" s="94">
        <v>1</v>
      </c>
      <c r="X191" s="95" t="str">
        <f t="shared" si="6"/>
        <v/>
      </c>
      <c r="Y191" s="96" t="s">
        <v>107</v>
      </c>
      <c r="Z191" s="97"/>
      <c r="AA191" s="78" t="s">
        <v>775</v>
      </c>
      <c r="AB191" s="77">
        <v>8</v>
      </c>
      <c r="AC191" s="78" t="s">
        <v>899</v>
      </c>
      <c r="AD191" s="77" t="s">
        <v>50</v>
      </c>
      <c r="AE191" s="78" t="s">
        <v>176</v>
      </c>
      <c r="AF191" s="79" t="s">
        <v>51</v>
      </c>
      <c r="AG191" s="79" t="s">
        <v>51</v>
      </c>
      <c r="AH191" s="77" t="s">
        <v>68</v>
      </c>
      <c r="AI191" s="77" t="s">
        <v>68</v>
      </c>
      <c r="AJ191" s="77" t="s">
        <v>50</v>
      </c>
      <c r="AK191" s="80">
        <v>100</v>
      </c>
      <c r="AL191" s="81"/>
      <c r="AM191" s="78">
        <v>16</v>
      </c>
      <c r="AN191" s="78"/>
      <c r="AO191" s="78"/>
      <c r="AP191" s="98">
        <v>2020</v>
      </c>
      <c r="AQ191" s="99" t="s">
        <v>897</v>
      </c>
      <c r="AR191" s="78" t="s">
        <v>890</v>
      </c>
      <c r="AS191" s="98" t="s">
        <v>900</v>
      </c>
    </row>
    <row r="192" spans="1:45" ht="14.25" customHeight="1" x14ac:dyDescent="0.25">
      <c r="C192" t="s">
        <v>56</v>
      </c>
      <c r="D192" s="85" t="s">
        <v>901</v>
      </c>
      <c r="E192" s="128" t="s">
        <v>902</v>
      </c>
      <c r="F192" s="77" t="s">
        <v>179</v>
      </c>
      <c r="G192" s="78" t="s">
        <v>903</v>
      </c>
      <c r="H192" s="77" t="s">
        <v>106</v>
      </c>
      <c r="I192" s="77">
        <v>16</v>
      </c>
      <c r="J192" s="87">
        <v>16</v>
      </c>
      <c r="K192" s="88" t="s">
        <v>70</v>
      </c>
      <c r="L192" s="89" t="s">
        <v>61</v>
      </c>
      <c r="M192" s="80" t="s">
        <v>480</v>
      </c>
      <c r="N192" s="78"/>
      <c r="O192" s="90"/>
      <c r="P192" s="79">
        <v>6</v>
      </c>
      <c r="Q192" s="78"/>
      <c r="R192" s="78"/>
      <c r="S192" s="80"/>
      <c r="T192" s="91"/>
      <c r="U192" s="92">
        <v>14.7</v>
      </c>
      <c r="V192" s="93">
        <v>0.67</v>
      </c>
      <c r="W192" s="94">
        <v>1</v>
      </c>
      <c r="X192" s="95" t="str">
        <f t="shared" si="6"/>
        <v/>
      </c>
      <c r="Y192" s="96"/>
      <c r="Z192" s="97"/>
      <c r="AA192" s="78" t="s">
        <v>49</v>
      </c>
      <c r="AB192" s="77">
        <v>14</v>
      </c>
      <c r="AC192" s="78" t="s">
        <v>901</v>
      </c>
      <c r="AD192" s="77"/>
      <c r="AE192" s="78"/>
      <c r="AF192" s="79"/>
      <c r="AG192" s="79"/>
      <c r="AH192" s="77"/>
      <c r="AI192" s="77" t="s">
        <v>68</v>
      </c>
      <c r="AJ192" s="77"/>
      <c r="AK192" s="80"/>
      <c r="AL192" s="81"/>
      <c r="AM192" s="78">
        <v>8</v>
      </c>
      <c r="AN192" s="78"/>
      <c r="AO192" s="78">
        <v>2006</v>
      </c>
      <c r="AP192" s="98">
        <v>2009</v>
      </c>
      <c r="AQ192" s="129"/>
      <c r="AR192" s="78" t="s">
        <v>480</v>
      </c>
      <c r="AS192" s="98"/>
    </row>
    <row r="193" spans="1:45" ht="14.25" customHeight="1" x14ac:dyDescent="0.25">
      <c r="D193" s="100" t="s">
        <v>904</v>
      </c>
      <c r="E193" s="101" t="s">
        <v>905</v>
      </c>
      <c r="F193" s="102"/>
      <c r="G193" s="103" t="s">
        <v>906</v>
      </c>
      <c r="H193" s="102" t="s">
        <v>335</v>
      </c>
      <c r="I193" s="102">
        <v>8</v>
      </c>
      <c r="J193" s="104">
        <v>8</v>
      </c>
      <c r="K193" s="88" t="s">
        <v>188</v>
      </c>
      <c r="L193" s="103" t="s">
        <v>906</v>
      </c>
      <c r="M193" s="80"/>
      <c r="N193" s="78">
        <v>3558</v>
      </c>
      <c r="O193" s="90"/>
      <c r="P193" s="79"/>
      <c r="Q193" s="78">
        <v>4</v>
      </c>
      <c r="R193" s="78"/>
      <c r="S193" s="80"/>
      <c r="T193" s="91"/>
      <c r="U193" s="92"/>
      <c r="V193" s="93"/>
      <c r="W193" s="94"/>
      <c r="X193" s="95"/>
      <c r="Y193" s="96"/>
      <c r="Z193" s="97"/>
      <c r="AA193" s="78" t="s">
        <v>49</v>
      </c>
      <c r="AB193" s="77">
        <v>7</v>
      </c>
      <c r="AC193" s="78" t="s">
        <v>85</v>
      </c>
      <c r="AD193" s="77" t="s">
        <v>50</v>
      </c>
      <c r="AE193" s="78"/>
      <c r="AF193" s="79" t="s">
        <v>51</v>
      </c>
      <c r="AG193" s="79"/>
      <c r="AH193" s="77" t="s">
        <v>68</v>
      </c>
      <c r="AI193" s="77" t="s">
        <v>68</v>
      </c>
      <c r="AJ193" s="77" t="s">
        <v>50</v>
      </c>
      <c r="AK193" s="80">
        <v>26</v>
      </c>
      <c r="AL193" s="81"/>
      <c r="AM193" s="78">
        <v>16</v>
      </c>
      <c r="AN193" s="78"/>
      <c r="AO193" s="78"/>
      <c r="AP193" s="98">
        <v>2020</v>
      </c>
      <c r="AQ193" s="129"/>
      <c r="AR193" s="78" t="s">
        <v>907</v>
      </c>
      <c r="AS193" s="98" t="s">
        <v>908</v>
      </c>
    </row>
    <row r="194" spans="1:45" ht="14.25" customHeight="1" x14ac:dyDescent="0.25">
      <c r="C194" t="s">
        <v>160</v>
      </c>
      <c r="D194" s="100" t="s">
        <v>909</v>
      </c>
      <c r="E194" s="101" t="s">
        <v>910</v>
      </c>
      <c r="F194" s="102" t="s">
        <v>911</v>
      </c>
      <c r="G194" s="103" t="s">
        <v>912</v>
      </c>
      <c r="H194" s="102" t="s">
        <v>163</v>
      </c>
      <c r="I194" s="102">
        <v>16</v>
      </c>
      <c r="J194" s="104">
        <v>16</v>
      </c>
      <c r="K194" s="88"/>
      <c r="L194" s="89"/>
      <c r="M194" s="80"/>
      <c r="N194" s="78"/>
      <c r="O194" s="90"/>
      <c r="P194" s="79"/>
      <c r="Q194" s="78"/>
      <c r="R194" s="78"/>
      <c r="S194" s="80"/>
      <c r="T194" s="91"/>
      <c r="U194" s="92"/>
      <c r="V194" s="93"/>
      <c r="W194" s="94"/>
      <c r="X194" s="95"/>
      <c r="Y194" s="96"/>
      <c r="Z194" s="97" t="s">
        <v>55</v>
      </c>
      <c r="AA194" s="78" t="s">
        <v>174</v>
      </c>
      <c r="AB194" s="77"/>
      <c r="AC194" s="78"/>
      <c r="AD194" s="77" t="s">
        <v>50</v>
      </c>
      <c r="AE194" s="78"/>
      <c r="AF194" s="79" t="s">
        <v>51</v>
      </c>
      <c r="AG194" s="79" t="s">
        <v>51</v>
      </c>
      <c r="AH194" s="77" t="s">
        <v>204</v>
      </c>
      <c r="AI194" s="77" t="s">
        <v>204</v>
      </c>
      <c r="AJ194" s="77"/>
      <c r="AK194" s="80"/>
      <c r="AL194" s="81"/>
      <c r="AM194" s="78"/>
      <c r="AN194" s="78"/>
      <c r="AO194" s="78"/>
      <c r="AP194" s="98">
        <v>2011</v>
      </c>
      <c r="AQ194" s="99"/>
      <c r="AR194" s="78" t="s">
        <v>913</v>
      </c>
      <c r="AS194" s="98" t="s">
        <v>914</v>
      </c>
    </row>
    <row r="195" spans="1:45" ht="14.25" customHeight="1" x14ac:dyDescent="0.25">
      <c r="C195" t="s">
        <v>160</v>
      </c>
      <c r="D195" s="135" t="s">
        <v>915</v>
      </c>
      <c r="E195" s="128" t="s">
        <v>916</v>
      </c>
      <c r="F195" s="136" t="s">
        <v>911</v>
      </c>
      <c r="G195" s="137" t="s">
        <v>917</v>
      </c>
      <c r="H195" s="77" t="s">
        <v>106</v>
      </c>
      <c r="I195" s="136">
        <v>16</v>
      </c>
      <c r="J195" s="138">
        <v>16</v>
      </c>
      <c r="K195" s="88"/>
      <c r="L195" s="89"/>
      <c r="M195" s="80"/>
      <c r="N195" s="78"/>
      <c r="O195" s="90"/>
      <c r="P195" s="79"/>
      <c r="Q195" s="78"/>
      <c r="R195" s="78"/>
      <c r="S195" s="80"/>
      <c r="T195" s="91"/>
      <c r="U195" s="92"/>
      <c r="V195" s="93"/>
      <c r="W195" s="94"/>
      <c r="X195" s="95"/>
      <c r="Y195" s="96"/>
      <c r="Z195" s="97"/>
      <c r="AA195" s="78" t="s">
        <v>65</v>
      </c>
      <c r="AB195" s="77">
        <v>3</v>
      </c>
      <c r="AC195" s="78" t="s">
        <v>144</v>
      </c>
      <c r="AD195" s="77"/>
      <c r="AE195" s="78"/>
      <c r="AF195" s="79"/>
      <c r="AG195" s="79"/>
      <c r="AH195" s="77"/>
      <c r="AI195" s="77"/>
      <c r="AJ195" s="77"/>
      <c r="AK195" s="80">
        <v>16</v>
      </c>
      <c r="AL195" s="81"/>
      <c r="AM195" s="78"/>
      <c r="AN195" s="78"/>
      <c r="AO195" s="78">
        <v>2016</v>
      </c>
      <c r="AP195" s="98">
        <v>2016</v>
      </c>
      <c r="AQ195" s="99"/>
      <c r="AR195" s="78"/>
      <c r="AS195" s="98"/>
    </row>
    <row r="196" spans="1:45" ht="14.25" customHeight="1" x14ac:dyDescent="0.25">
      <c r="D196" s="100" t="s">
        <v>918</v>
      </c>
      <c r="E196" s="101" t="s">
        <v>919</v>
      </c>
      <c r="F196" s="102"/>
      <c r="G196" s="103" t="s">
        <v>920</v>
      </c>
      <c r="H196" s="60" t="s">
        <v>106</v>
      </c>
      <c r="I196" s="102">
        <v>32</v>
      </c>
      <c r="J196" s="104">
        <v>32</v>
      </c>
      <c r="K196" s="88"/>
      <c r="L196" s="89"/>
      <c r="M196" s="80"/>
      <c r="N196" s="78"/>
      <c r="O196" s="90"/>
      <c r="P196" s="79"/>
      <c r="Q196" s="78"/>
      <c r="R196" s="78"/>
      <c r="S196" s="80"/>
      <c r="T196" s="91"/>
      <c r="U196" s="92"/>
      <c r="V196" s="93"/>
      <c r="W196" s="94"/>
      <c r="X196" s="95"/>
      <c r="Y196" s="96"/>
      <c r="Z196" s="97"/>
      <c r="AA196" s="78" t="s">
        <v>65</v>
      </c>
      <c r="AB196" s="77">
        <v>11</v>
      </c>
      <c r="AC196" s="78" t="s">
        <v>918</v>
      </c>
      <c r="AD196" s="77" t="s">
        <v>50</v>
      </c>
      <c r="AE196" s="78" t="s">
        <v>67</v>
      </c>
      <c r="AF196" s="79"/>
      <c r="AG196" s="79"/>
      <c r="AH196" s="77" t="s">
        <v>117</v>
      </c>
      <c r="AI196" s="77" t="s">
        <v>117</v>
      </c>
      <c r="AJ196" s="77" t="s">
        <v>50</v>
      </c>
      <c r="AK196" s="80"/>
      <c r="AL196" s="81"/>
      <c r="AM196" s="78">
        <v>16</v>
      </c>
      <c r="AN196" s="78"/>
      <c r="AO196" s="78">
        <v>2014</v>
      </c>
      <c r="AP196" s="98">
        <v>2022</v>
      </c>
      <c r="AQ196" s="99" t="s">
        <v>921</v>
      </c>
      <c r="AR196" s="78" t="s">
        <v>922</v>
      </c>
      <c r="AS196" s="183" t="s">
        <v>923</v>
      </c>
    </row>
    <row r="197" spans="1:45" ht="14.25" customHeight="1" x14ac:dyDescent="0.25">
      <c r="D197" s="58" t="s">
        <v>924</v>
      </c>
      <c r="E197" s="101" t="s">
        <v>925</v>
      </c>
      <c r="F197" s="60" t="s">
        <v>911</v>
      </c>
      <c r="G197" s="61" t="s">
        <v>926</v>
      </c>
      <c r="H197" s="60" t="s">
        <v>927</v>
      </c>
      <c r="I197" s="60">
        <v>16</v>
      </c>
      <c r="J197" s="62">
        <v>16</v>
      </c>
      <c r="K197" s="88"/>
      <c r="L197" s="89"/>
      <c r="M197" s="80"/>
      <c r="N197" s="78"/>
      <c r="O197" s="90"/>
      <c r="P197" s="79"/>
      <c r="Q197" s="78"/>
      <c r="R197" s="78"/>
      <c r="S197" s="80"/>
      <c r="T197" s="91"/>
      <c r="U197" s="92"/>
      <c r="V197" s="93"/>
      <c r="W197" s="94"/>
      <c r="X197" s="95"/>
      <c r="Y197" s="96"/>
      <c r="Z197" s="97"/>
      <c r="AA197" s="78" t="s">
        <v>65</v>
      </c>
      <c r="AB197" s="77"/>
      <c r="AC197" s="78"/>
      <c r="AD197" s="77" t="s">
        <v>50</v>
      </c>
      <c r="AE197" s="78" t="s">
        <v>67</v>
      </c>
      <c r="AF197" s="79"/>
      <c r="AG197" s="79" t="s">
        <v>51</v>
      </c>
      <c r="AH197" s="77" t="s">
        <v>68</v>
      </c>
      <c r="AI197" s="77" t="s">
        <v>68</v>
      </c>
      <c r="AJ197" s="77" t="s">
        <v>50</v>
      </c>
      <c r="AK197" s="80">
        <v>70</v>
      </c>
      <c r="AL197" s="81">
        <v>13</v>
      </c>
      <c r="AM197" s="78">
        <v>8</v>
      </c>
      <c r="AN197" s="78"/>
      <c r="AO197" s="78">
        <v>2014</v>
      </c>
      <c r="AP197" s="98">
        <v>2020</v>
      </c>
      <c r="AQ197" s="129"/>
      <c r="AR197" s="78" t="s">
        <v>928</v>
      </c>
      <c r="AS197" s="98" t="s">
        <v>929</v>
      </c>
    </row>
    <row r="198" spans="1:45" ht="14.25" customHeight="1" x14ac:dyDescent="0.25">
      <c r="B198">
        <v>1</v>
      </c>
      <c r="C198" t="s">
        <v>56</v>
      </c>
      <c r="D198" s="85" t="s">
        <v>930</v>
      </c>
      <c r="E198" s="128" t="s">
        <v>931</v>
      </c>
      <c r="F198" s="77" t="s">
        <v>135</v>
      </c>
      <c r="G198" s="78" t="s">
        <v>932</v>
      </c>
      <c r="H198" s="77" t="s">
        <v>150</v>
      </c>
      <c r="I198" s="77">
        <v>16</v>
      </c>
      <c r="J198" s="87">
        <v>5</v>
      </c>
      <c r="K198" s="88" t="s">
        <v>70</v>
      </c>
      <c r="L198" s="89" t="s">
        <v>61</v>
      </c>
      <c r="M198" s="80"/>
      <c r="N198" s="78">
        <v>347</v>
      </c>
      <c r="O198" s="90"/>
      <c r="P198" s="79">
        <v>6</v>
      </c>
      <c r="Q198" s="78"/>
      <c r="R198" s="78"/>
      <c r="S198" s="80">
        <v>363.63600000000002</v>
      </c>
      <c r="T198" s="91">
        <v>43172</v>
      </c>
      <c r="U198" s="92">
        <v>14.7</v>
      </c>
      <c r="V198" s="93">
        <v>0.67</v>
      </c>
      <c r="W198" s="94">
        <v>1</v>
      </c>
      <c r="X198" s="95">
        <f>IF(AND(N198&lt;&gt;"",S198&lt;&gt;""),1000*S198*V198/(N198*W198),"")</f>
        <v>702.12138328530261</v>
      </c>
      <c r="Y198" s="96" t="s">
        <v>107</v>
      </c>
      <c r="Z198" s="97"/>
      <c r="AA198" s="78" t="s">
        <v>49</v>
      </c>
      <c r="AB198" s="77">
        <v>1</v>
      </c>
      <c r="AC198" s="78" t="s">
        <v>930</v>
      </c>
      <c r="AD198" s="77"/>
      <c r="AE198" s="78"/>
      <c r="AF198" s="79" t="s">
        <v>51</v>
      </c>
      <c r="AG198" s="79" t="s">
        <v>51</v>
      </c>
      <c r="AH198" s="77" t="s">
        <v>68</v>
      </c>
      <c r="AI198" s="77" t="s">
        <v>68</v>
      </c>
      <c r="AJ198" s="77" t="s">
        <v>51</v>
      </c>
      <c r="AK198" s="80">
        <v>28</v>
      </c>
      <c r="AL198" s="81"/>
      <c r="AM198" s="78"/>
      <c r="AN198" s="78"/>
      <c r="AO198" s="78">
        <v>2000</v>
      </c>
      <c r="AP198" s="98">
        <v>2000</v>
      </c>
      <c r="AQ198" s="129"/>
      <c r="AR198" s="78" t="s">
        <v>933</v>
      </c>
      <c r="AS198" s="98" t="s">
        <v>934</v>
      </c>
    </row>
    <row r="199" spans="1:45" ht="15" customHeight="1" x14ac:dyDescent="0.25">
      <c r="D199" s="135" t="s">
        <v>935</v>
      </c>
      <c r="E199" s="128" t="s">
        <v>936</v>
      </c>
      <c r="F199" s="136"/>
      <c r="G199" s="137" t="s">
        <v>937</v>
      </c>
      <c r="H199" s="77" t="s">
        <v>106</v>
      </c>
      <c r="I199" s="136">
        <v>16</v>
      </c>
      <c r="J199" s="138">
        <v>16</v>
      </c>
      <c r="K199" s="88"/>
      <c r="L199" s="89"/>
      <c r="M199" s="80"/>
      <c r="N199" s="78"/>
      <c r="O199" s="90"/>
      <c r="P199" s="79"/>
      <c r="Q199" s="78"/>
      <c r="R199" s="78"/>
      <c r="S199" s="80"/>
      <c r="T199" s="91"/>
      <c r="U199" s="92"/>
      <c r="V199" s="93">
        <v>0.67</v>
      </c>
      <c r="W199" s="94">
        <v>3</v>
      </c>
      <c r="X199" s="95"/>
      <c r="Y199" s="96" t="s">
        <v>186</v>
      </c>
      <c r="Z199" s="97"/>
      <c r="AA199" s="78" t="s">
        <v>65</v>
      </c>
      <c r="AB199" s="77">
        <v>5</v>
      </c>
      <c r="AC199" s="78" t="s">
        <v>930</v>
      </c>
      <c r="AD199" s="77"/>
      <c r="AE199" s="78"/>
      <c r="AF199" s="79" t="s">
        <v>51</v>
      </c>
      <c r="AG199" s="79" t="s">
        <v>51</v>
      </c>
      <c r="AH199" s="77" t="s">
        <v>68</v>
      </c>
      <c r="AI199" s="77" t="s">
        <v>68</v>
      </c>
      <c r="AJ199" s="77" t="s">
        <v>51</v>
      </c>
      <c r="AK199" s="80">
        <v>32</v>
      </c>
      <c r="AL199" s="81"/>
      <c r="AM199" s="78">
        <v>8</v>
      </c>
      <c r="AN199" s="78"/>
      <c r="AO199" s="78">
        <v>2019</v>
      </c>
      <c r="AP199" s="98">
        <v>2021</v>
      </c>
      <c r="AQ199" s="99"/>
      <c r="AR199" s="78" t="s">
        <v>938</v>
      </c>
      <c r="AS199" s="98" t="s">
        <v>939</v>
      </c>
    </row>
    <row r="200" spans="1:45" x14ac:dyDescent="0.25">
      <c r="A200" t="s">
        <v>120</v>
      </c>
      <c r="B200">
        <v>1</v>
      </c>
      <c r="C200" t="s">
        <v>56</v>
      </c>
      <c r="D200" s="85" t="s">
        <v>940</v>
      </c>
      <c r="E200" s="128" t="s">
        <v>941</v>
      </c>
      <c r="F200" s="77" t="s">
        <v>135</v>
      </c>
      <c r="G200" s="78" t="s">
        <v>942</v>
      </c>
      <c r="H200" s="77">
        <v>6502</v>
      </c>
      <c r="I200" s="77">
        <v>8</v>
      </c>
      <c r="J200" s="87">
        <v>8</v>
      </c>
      <c r="K200" s="88" t="s">
        <v>70</v>
      </c>
      <c r="L200" s="89" t="s">
        <v>61</v>
      </c>
      <c r="M200" s="80"/>
      <c r="N200" s="78">
        <v>1678</v>
      </c>
      <c r="O200" s="90"/>
      <c r="P200" s="79">
        <v>6</v>
      </c>
      <c r="Q200" s="78"/>
      <c r="R200" s="78"/>
      <c r="S200" s="80">
        <v>158.90700000000001</v>
      </c>
      <c r="T200" s="91">
        <v>41688</v>
      </c>
      <c r="U200" s="92">
        <v>14.7</v>
      </c>
      <c r="V200" s="93">
        <v>0.33</v>
      </c>
      <c r="W200" s="94">
        <v>4</v>
      </c>
      <c r="X200" s="95">
        <f>IF(AND(N200&lt;&gt;"",S200&lt;&gt;""),1000*S200*V200/(N200*W200),"")</f>
        <v>7.8127696662693689</v>
      </c>
      <c r="Y200" s="96" t="s">
        <v>107</v>
      </c>
      <c r="Z200" s="97"/>
      <c r="AA200" s="78" t="s">
        <v>49</v>
      </c>
      <c r="AB200" s="77">
        <v>7</v>
      </c>
      <c r="AC200" s="78" t="s">
        <v>943</v>
      </c>
      <c r="AD200" s="77"/>
      <c r="AE200" s="78" t="s">
        <v>67</v>
      </c>
      <c r="AF200" s="79" t="s">
        <v>51</v>
      </c>
      <c r="AG200" s="79" t="s">
        <v>51</v>
      </c>
      <c r="AH200" s="77" t="s">
        <v>68</v>
      </c>
      <c r="AI200" s="77" t="s">
        <v>68</v>
      </c>
      <c r="AJ200" s="77" t="s">
        <v>50</v>
      </c>
      <c r="AK200" s="80"/>
      <c r="AL200" s="81"/>
      <c r="AM200" s="78"/>
      <c r="AN200" s="78"/>
      <c r="AO200" s="78">
        <v>2008</v>
      </c>
      <c r="AP200" s="98">
        <v>2018</v>
      </c>
      <c r="AQ200" s="129"/>
      <c r="AR200" s="78" t="s">
        <v>944</v>
      </c>
      <c r="AS200" s="98"/>
    </row>
    <row r="201" spans="1:45" x14ac:dyDescent="0.25">
      <c r="A201" t="s">
        <v>120</v>
      </c>
      <c r="B201">
        <v>1</v>
      </c>
      <c r="C201" t="s">
        <v>56</v>
      </c>
      <c r="D201" s="85" t="s">
        <v>945</v>
      </c>
      <c r="E201" s="128" t="s">
        <v>946</v>
      </c>
      <c r="F201" s="77" t="s">
        <v>135</v>
      </c>
      <c r="G201" s="78" t="s">
        <v>942</v>
      </c>
      <c r="H201" s="77">
        <v>6502</v>
      </c>
      <c r="I201" s="77">
        <v>8</v>
      </c>
      <c r="J201" s="87">
        <v>8</v>
      </c>
      <c r="K201" s="88" t="s">
        <v>558</v>
      </c>
      <c r="L201" s="89" t="s">
        <v>61</v>
      </c>
      <c r="M201" s="80" t="s">
        <v>947</v>
      </c>
      <c r="N201" s="78">
        <v>4794</v>
      </c>
      <c r="O201" s="90"/>
      <c r="P201" s="79">
        <v>6</v>
      </c>
      <c r="Q201" s="78"/>
      <c r="R201" s="78"/>
      <c r="S201" s="80">
        <v>46.962000000000003</v>
      </c>
      <c r="T201" s="91">
        <v>41683</v>
      </c>
      <c r="U201" s="92">
        <v>14.7</v>
      </c>
      <c r="V201" s="93">
        <v>0.33</v>
      </c>
      <c r="W201" s="94">
        <v>4</v>
      </c>
      <c r="X201" s="95">
        <f>IF(AND(N201&lt;&gt;"",S201&lt;&gt;""),1000*S201*V201/(N201*W201),"")</f>
        <v>0.80816958698372976</v>
      </c>
      <c r="Y201" s="96" t="s">
        <v>107</v>
      </c>
      <c r="Z201" s="97"/>
      <c r="AA201" s="78" t="s">
        <v>49</v>
      </c>
      <c r="AB201" s="77">
        <v>8</v>
      </c>
      <c r="AC201" s="78" t="s">
        <v>715</v>
      </c>
      <c r="AD201" s="77"/>
      <c r="AE201" s="78" t="s">
        <v>67</v>
      </c>
      <c r="AF201" s="79" t="s">
        <v>51</v>
      </c>
      <c r="AG201" s="79" t="s">
        <v>51</v>
      </c>
      <c r="AH201" s="77" t="s">
        <v>68</v>
      </c>
      <c r="AI201" s="77" t="s">
        <v>68</v>
      </c>
      <c r="AJ201" s="77" t="s">
        <v>50</v>
      </c>
      <c r="AK201" s="80"/>
      <c r="AL201" s="81"/>
      <c r="AM201" s="78"/>
      <c r="AN201" s="78"/>
      <c r="AO201" s="78">
        <v>2008</v>
      </c>
      <c r="AP201" s="98">
        <v>2021</v>
      </c>
      <c r="AQ201" s="129"/>
      <c r="AR201" s="78" t="s">
        <v>944</v>
      </c>
      <c r="AS201" s="98"/>
    </row>
    <row r="202" spans="1:45" ht="15" customHeight="1" x14ac:dyDescent="0.25">
      <c r="A202" t="s">
        <v>120</v>
      </c>
      <c r="B202">
        <v>1</v>
      </c>
      <c r="C202" t="s">
        <v>56</v>
      </c>
      <c r="D202" s="85" t="s">
        <v>948</v>
      </c>
      <c r="E202" s="128" t="s">
        <v>949</v>
      </c>
      <c r="F202" s="77" t="s">
        <v>135</v>
      </c>
      <c r="G202" s="78" t="s">
        <v>950</v>
      </c>
      <c r="H202" s="77">
        <v>8080</v>
      </c>
      <c r="I202" s="77">
        <v>8</v>
      </c>
      <c r="J202" s="87">
        <v>8</v>
      </c>
      <c r="K202" s="88" t="s">
        <v>70</v>
      </c>
      <c r="L202" s="89" t="s">
        <v>61</v>
      </c>
      <c r="M202" s="80"/>
      <c r="N202" s="78">
        <v>1179</v>
      </c>
      <c r="O202" s="90"/>
      <c r="P202" s="79">
        <v>6</v>
      </c>
      <c r="Q202" s="78"/>
      <c r="R202" s="78"/>
      <c r="S202" s="80">
        <v>299.04300000000001</v>
      </c>
      <c r="T202" s="91">
        <v>43149</v>
      </c>
      <c r="U202" s="92">
        <v>14.7</v>
      </c>
      <c r="V202" s="93">
        <v>0.33</v>
      </c>
      <c r="W202" s="94">
        <v>9</v>
      </c>
      <c r="X202" s="95">
        <f>IF(AND(N202&lt;&gt;"",S202&lt;&gt;""),1000*S202*V202/(N202*W202),"")</f>
        <v>9.3001781170483468</v>
      </c>
      <c r="Y202" s="96" t="s">
        <v>107</v>
      </c>
      <c r="Z202" s="97"/>
      <c r="AA202" s="78" t="s">
        <v>65</v>
      </c>
      <c r="AB202" s="77">
        <v>1</v>
      </c>
      <c r="AC202" s="78" t="s">
        <v>951</v>
      </c>
      <c r="AD202" s="77" t="s">
        <v>50</v>
      </c>
      <c r="AE202" s="78" t="s">
        <v>67</v>
      </c>
      <c r="AF202" s="79" t="s">
        <v>51</v>
      </c>
      <c r="AG202" s="79" t="s">
        <v>51</v>
      </c>
      <c r="AH202" s="77" t="s">
        <v>68</v>
      </c>
      <c r="AI202" s="77" t="s">
        <v>68</v>
      </c>
      <c r="AJ202" s="77" t="s">
        <v>50</v>
      </c>
      <c r="AK202" s="80"/>
      <c r="AL202" s="81"/>
      <c r="AM202" s="78"/>
      <c r="AN202" s="78"/>
      <c r="AO202" s="78">
        <v>2006</v>
      </c>
      <c r="AP202" s="98">
        <v>2016</v>
      </c>
      <c r="AQ202" s="129"/>
      <c r="AR202" s="78" t="s">
        <v>952</v>
      </c>
      <c r="AS202" s="98"/>
    </row>
    <row r="203" spans="1:45" ht="15" customHeight="1" x14ac:dyDescent="0.25">
      <c r="A203" t="s">
        <v>120</v>
      </c>
      <c r="B203">
        <v>1</v>
      </c>
      <c r="C203" t="s">
        <v>56</v>
      </c>
      <c r="D203" s="85" t="s">
        <v>953</v>
      </c>
      <c r="E203" s="128" t="s">
        <v>954</v>
      </c>
      <c r="F203" s="77" t="s">
        <v>90</v>
      </c>
      <c r="G203" s="78" t="s">
        <v>955</v>
      </c>
      <c r="H203" s="77" t="s">
        <v>335</v>
      </c>
      <c r="I203" s="77">
        <v>8</v>
      </c>
      <c r="J203" s="87">
        <v>8</v>
      </c>
      <c r="K203" s="88" t="s">
        <v>70</v>
      </c>
      <c r="L203" s="89" t="s">
        <v>61</v>
      </c>
      <c r="M203" s="80"/>
      <c r="N203" s="78">
        <v>3421</v>
      </c>
      <c r="O203" s="90"/>
      <c r="P203" s="79">
        <v>6</v>
      </c>
      <c r="Q203" s="78">
        <v>1</v>
      </c>
      <c r="R203" s="78"/>
      <c r="S203" s="80">
        <v>126.711</v>
      </c>
      <c r="T203" s="91">
        <v>41688</v>
      </c>
      <c r="U203" s="92">
        <v>14.7</v>
      </c>
      <c r="V203" s="93">
        <v>0.16500000000000001</v>
      </c>
      <c r="W203" s="94">
        <v>2</v>
      </c>
      <c r="X203" s="95">
        <f>IF(AND(N203&lt;&gt;"",S203&lt;&gt;""),1000*S203*V203/(N203*W203),"")</f>
        <v>3.0557315112540198</v>
      </c>
      <c r="Y203" s="96" t="s">
        <v>107</v>
      </c>
      <c r="Z203" s="97"/>
      <c r="AA203" s="78" t="s">
        <v>49</v>
      </c>
      <c r="AB203" s="77">
        <v>23</v>
      </c>
      <c r="AC203" s="78" t="s">
        <v>956</v>
      </c>
      <c r="AD203" s="77" t="s">
        <v>50</v>
      </c>
      <c r="AE203" s="78" t="s">
        <v>67</v>
      </c>
      <c r="AF203" s="79" t="s">
        <v>51</v>
      </c>
      <c r="AG203" s="79" t="s">
        <v>51</v>
      </c>
      <c r="AH203" s="77" t="s">
        <v>214</v>
      </c>
      <c r="AI203" s="77" t="s">
        <v>214</v>
      </c>
      <c r="AJ203" s="77" t="s">
        <v>50</v>
      </c>
      <c r="AK203" s="80"/>
      <c r="AL203" s="81"/>
      <c r="AM203" s="78"/>
      <c r="AN203" s="78"/>
      <c r="AO203" s="78">
        <v>2002</v>
      </c>
      <c r="AP203" s="98">
        <v>2018</v>
      </c>
      <c r="AQ203" s="99" t="s">
        <v>957</v>
      </c>
      <c r="AR203" s="78" t="s">
        <v>958</v>
      </c>
      <c r="AS203" s="139" t="s">
        <v>959</v>
      </c>
    </row>
    <row r="204" spans="1:45" ht="15" customHeight="1" x14ac:dyDescent="0.25">
      <c r="D204" s="100" t="s">
        <v>960</v>
      </c>
      <c r="E204" s="101" t="s">
        <v>961</v>
      </c>
      <c r="F204" s="102"/>
      <c r="G204" s="103" t="s">
        <v>962</v>
      </c>
      <c r="H204" s="60" t="s">
        <v>396</v>
      </c>
      <c r="I204" s="102">
        <v>32</v>
      </c>
      <c r="J204" s="104">
        <v>32</v>
      </c>
      <c r="K204" s="88"/>
      <c r="L204" s="89"/>
      <c r="M204" s="80"/>
      <c r="N204" s="78"/>
      <c r="O204" s="90"/>
      <c r="P204" s="79"/>
      <c r="Q204" s="78"/>
      <c r="R204" s="78"/>
      <c r="S204" s="80"/>
      <c r="T204" s="91"/>
      <c r="U204" s="92"/>
      <c r="V204" s="93"/>
      <c r="W204" s="94"/>
      <c r="X204" s="95"/>
      <c r="Y204" s="96"/>
      <c r="Z204" s="97"/>
      <c r="AA204" s="78" t="s">
        <v>49</v>
      </c>
      <c r="AB204" s="77">
        <v>18</v>
      </c>
      <c r="AC204" s="78" t="s">
        <v>108</v>
      </c>
      <c r="AD204" s="77" t="s">
        <v>50</v>
      </c>
      <c r="AE204" s="78" t="s">
        <v>67</v>
      </c>
      <c r="AF204" s="79" t="s">
        <v>50</v>
      </c>
      <c r="AG204" s="79"/>
      <c r="AH204" s="77" t="s">
        <v>117</v>
      </c>
      <c r="AI204" s="77" t="s">
        <v>117</v>
      </c>
      <c r="AJ204" s="77" t="s">
        <v>50</v>
      </c>
      <c r="AK204" s="80">
        <v>80</v>
      </c>
      <c r="AL204" s="81"/>
      <c r="AM204" s="78">
        <v>16</v>
      </c>
      <c r="AN204" s="78"/>
      <c r="AO204" s="78"/>
      <c r="AP204" s="98">
        <v>2018</v>
      </c>
      <c r="AQ204" s="184"/>
      <c r="AR204" s="78" t="s">
        <v>963</v>
      </c>
      <c r="AS204" s="98" t="s">
        <v>964</v>
      </c>
    </row>
    <row r="205" spans="1:45" ht="15" customHeight="1" x14ac:dyDescent="0.25">
      <c r="B205">
        <v>1</v>
      </c>
      <c r="C205" t="s">
        <v>56</v>
      </c>
      <c r="D205" s="58" t="s">
        <v>965</v>
      </c>
      <c r="E205" s="101" t="s">
        <v>966</v>
      </c>
      <c r="F205" s="60" t="s">
        <v>135</v>
      </c>
      <c r="G205" s="61" t="s">
        <v>967</v>
      </c>
      <c r="H205" s="60" t="s">
        <v>106</v>
      </c>
      <c r="I205" s="60">
        <v>32</v>
      </c>
      <c r="J205" s="62">
        <v>16</v>
      </c>
      <c r="K205" s="88" t="s">
        <v>70</v>
      </c>
      <c r="L205" s="89" t="s">
        <v>61</v>
      </c>
      <c r="M205" s="80"/>
      <c r="N205" s="78">
        <v>474</v>
      </c>
      <c r="O205" s="90"/>
      <c r="P205" s="79">
        <v>6</v>
      </c>
      <c r="Q205" s="78"/>
      <c r="R205" s="78"/>
      <c r="S205" s="80">
        <v>192.30799999999999</v>
      </c>
      <c r="T205" s="91">
        <v>43172</v>
      </c>
      <c r="U205" s="92">
        <v>14.7</v>
      </c>
      <c r="V205" s="93">
        <v>0.67</v>
      </c>
      <c r="W205" s="94">
        <v>1</v>
      </c>
      <c r="X205" s="95">
        <f>IF(AND(N205&lt;&gt;"",S205&lt;&gt;""),1000*S205*V205/(N205*W205),"")</f>
        <v>271.82776371308017</v>
      </c>
      <c r="Y205" s="96" t="s">
        <v>202</v>
      </c>
      <c r="Z205" s="97"/>
      <c r="AA205" s="78" t="s">
        <v>49</v>
      </c>
      <c r="AB205" s="77">
        <v>14</v>
      </c>
      <c r="AC205" s="78" t="s">
        <v>144</v>
      </c>
      <c r="AD205" s="77" t="s">
        <v>50</v>
      </c>
      <c r="AE205" s="78" t="s">
        <v>176</v>
      </c>
      <c r="AF205" s="79" t="s">
        <v>51</v>
      </c>
      <c r="AG205" s="79" t="s">
        <v>51</v>
      </c>
      <c r="AH205" s="77"/>
      <c r="AI205" s="77"/>
      <c r="AJ205" s="77"/>
      <c r="AK205" s="80"/>
      <c r="AL205" s="81"/>
      <c r="AM205" s="78"/>
      <c r="AN205" s="78"/>
      <c r="AO205" s="78">
        <v>2003</v>
      </c>
      <c r="AP205" s="98">
        <v>2009</v>
      </c>
      <c r="AQ205" s="184"/>
      <c r="AR205" s="78" t="s">
        <v>968</v>
      </c>
      <c r="AS205" s="98" t="s">
        <v>969</v>
      </c>
    </row>
    <row r="206" spans="1:45" ht="15" customHeight="1" x14ac:dyDescent="0.25">
      <c r="B206">
        <v>1</v>
      </c>
      <c r="C206" t="s">
        <v>56</v>
      </c>
      <c r="D206" s="58" t="s">
        <v>965</v>
      </c>
      <c r="E206" s="101" t="s">
        <v>966</v>
      </c>
      <c r="F206" s="60" t="s">
        <v>135</v>
      </c>
      <c r="G206" s="61" t="s">
        <v>967</v>
      </c>
      <c r="H206" s="60" t="s">
        <v>106</v>
      </c>
      <c r="I206" s="60">
        <v>32</v>
      </c>
      <c r="J206" s="62">
        <v>16</v>
      </c>
      <c r="K206" s="88" t="s">
        <v>70</v>
      </c>
      <c r="L206" s="89" t="s">
        <v>61</v>
      </c>
      <c r="M206" s="80"/>
      <c r="N206" s="78">
        <v>1597</v>
      </c>
      <c r="O206" s="90"/>
      <c r="P206" s="79">
        <v>6</v>
      </c>
      <c r="Q206" s="78">
        <v>8</v>
      </c>
      <c r="R206" s="78"/>
      <c r="S206" s="80">
        <v>153.846</v>
      </c>
      <c r="T206" s="91">
        <v>43172</v>
      </c>
      <c r="U206" s="92">
        <v>14.7</v>
      </c>
      <c r="V206" s="93">
        <v>1</v>
      </c>
      <c r="W206" s="94">
        <v>1</v>
      </c>
      <c r="X206" s="95">
        <f>IF(AND(N206&lt;&gt;"",S206&lt;&gt;""),1000*S206*V206/(N206*W206),"")</f>
        <v>96.334376956793989</v>
      </c>
      <c r="Y206" s="96" t="s">
        <v>202</v>
      </c>
      <c r="Z206" s="97"/>
      <c r="AA206" s="78" t="s">
        <v>49</v>
      </c>
      <c r="AB206" s="77">
        <v>14</v>
      </c>
      <c r="AC206" s="78" t="s">
        <v>970</v>
      </c>
      <c r="AD206" s="77" t="s">
        <v>50</v>
      </c>
      <c r="AE206" s="78" t="s">
        <v>176</v>
      </c>
      <c r="AF206" s="79" t="s">
        <v>51</v>
      </c>
      <c r="AG206" s="79" t="s">
        <v>51</v>
      </c>
      <c r="AH206" s="77"/>
      <c r="AI206" s="77"/>
      <c r="AJ206" s="77"/>
      <c r="AK206" s="80"/>
      <c r="AL206" s="81"/>
      <c r="AM206" s="78"/>
      <c r="AN206" s="78"/>
      <c r="AO206" s="78">
        <v>2003</v>
      </c>
      <c r="AP206" s="98">
        <v>2009</v>
      </c>
      <c r="AQ206" s="184"/>
      <c r="AR206" s="78" t="s">
        <v>968</v>
      </c>
      <c r="AS206" s="98" t="s">
        <v>971</v>
      </c>
    </row>
    <row r="207" spans="1:45" ht="15" customHeight="1" x14ac:dyDescent="0.25">
      <c r="D207" s="85" t="s">
        <v>972</v>
      </c>
      <c r="E207" s="128" t="s">
        <v>973</v>
      </c>
      <c r="F207" s="77" t="s">
        <v>911</v>
      </c>
      <c r="G207" s="78" t="s">
        <v>974</v>
      </c>
      <c r="H207" s="77" t="s">
        <v>975</v>
      </c>
      <c r="I207" s="77">
        <v>32</v>
      </c>
      <c r="J207" s="87">
        <v>48</v>
      </c>
      <c r="K207" s="88"/>
      <c r="L207" s="89"/>
      <c r="M207" s="80"/>
      <c r="N207" s="78"/>
      <c r="O207" s="90"/>
      <c r="P207" s="79"/>
      <c r="Q207" s="78"/>
      <c r="R207" s="78"/>
      <c r="S207" s="80"/>
      <c r="T207" s="91"/>
      <c r="U207" s="92"/>
      <c r="V207" s="93"/>
      <c r="W207" s="94"/>
      <c r="X207" s="95"/>
      <c r="Y207" s="96"/>
      <c r="Z207" s="97"/>
      <c r="AA207" s="78" t="s">
        <v>65</v>
      </c>
      <c r="AB207" s="77"/>
      <c r="AC207" s="78"/>
      <c r="AD207" s="77" t="s">
        <v>50</v>
      </c>
      <c r="AE207" s="78" t="s">
        <v>975</v>
      </c>
      <c r="AF207" s="79"/>
      <c r="AG207" s="79" t="s">
        <v>50</v>
      </c>
      <c r="AH207" s="77" t="s">
        <v>109</v>
      </c>
      <c r="AI207" s="77" t="s">
        <v>52</v>
      </c>
      <c r="AJ207" s="77"/>
      <c r="AK207" s="80"/>
      <c r="AL207" s="81"/>
      <c r="AM207" s="78"/>
      <c r="AN207" s="78"/>
      <c r="AO207" s="78">
        <v>2011</v>
      </c>
      <c r="AP207" s="98">
        <v>2016</v>
      </c>
      <c r="AQ207" s="184" t="s">
        <v>976</v>
      </c>
      <c r="AR207" s="78" t="s">
        <v>977</v>
      </c>
      <c r="AS207" s="98" t="s">
        <v>978</v>
      </c>
    </row>
    <row r="208" spans="1:45" ht="15" customHeight="1" x14ac:dyDescent="0.25">
      <c r="D208" s="85" t="s">
        <v>979</v>
      </c>
      <c r="E208" s="128" t="s">
        <v>980</v>
      </c>
      <c r="F208" s="77" t="s">
        <v>911</v>
      </c>
      <c r="G208" s="78" t="s">
        <v>974</v>
      </c>
      <c r="H208" s="77" t="s">
        <v>927</v>
      </c>
      <c r="I208" s="77">
        <v>16</v>
      </c>
      <c r="J208" s="87">
        <v>16</v>
      </c>
      <c r="K208" s="88"/>
      <c r="L208" s="89"/>
      <c r="M208" s="80"/>
      <c r="N208" s="78"/>
      <c r="O208" s="90"/>
      <c r="P208" s="79"/>
      <c r="Q208" s="78"/>
      <c r="R208" s="78"/>
      <c r="S208" s="80"/>
      <c r="T208" s="91"/>
      <c r="U208" s="92"/>
      <c r="V208" s="93"/>
      <c r="W208" s="94"/>
      <c r="X208" s="95"/>
      <c r="Y208" s="96"/>
      <c r="Z208" s="97"/>
      <c r="AA208" s="78" t="s">
        <v>65</v>
      </c>
      <c r="AB208" s="77"/>
      <c r="AC208" s="78"/>
      <c r="AD208" s="77" t="s">
        <v>50</v>
      </c>
      <c r="AE208" s="78" t="s">
        <v>67</v>
      </c>
      <c r="AF208" s="79"/>
      <c r="AG208" s="79" t="s">
        <v>51</v>
      </c>
      <c r="AH208" s="77" t="s">
        <v>68</v>
      </c>
      <c r="AI208" s="77" t="s">
        <v>68</v>
      </c>
      <c r="AJ208" s="77" t="s">
        <v>50</v>
      </c>
      <c r="AK208" s="80"/>
      <c r="AL208" s="81"/>
      <c r="AM208" s="78">
        <v>8</v>
      </c>
      <c r="AN208" s="78"/>
      <c r="AO208" s="78">
        <v>2006</v>
      </c>
      <c r="AP208" s="98">
        <v>2016</v>
      </c>
      <c r="AQ208" s="184"/>
      <c r="AR208" s="78" t="s">
        <v>981</v>
      </c>
      <c r="AS208" s="98"/>
    </row>
    <row r="209" spans="1:45" ht="15" customHeight="1" x14ac:dyDescent="0.25">
      <c r="D209" s="85" t="s">
        <v>982</v>
      </c>
      <c r="E209" s="128" t="s">
        <v>983</v>
      </c>
      <c r="F209" s="77" t="s">
        <v>911</v>
      </c>
      <c r="G209" s="78" t="s">
        <v>974</v>
      </c>
      <c r="H209" s="77" t="s">
        <v>984</v>
      </c>
      <c r="I209" s="77">
        <v>12</v>
      </c>
      <c r="J209" s="87">
        <v>12</v>
      </c>
      <c r="K209" s="88" t="s">
        <v>985</v>
      </c>
      <c r="L209" s="89" t="s">
        <v>61</v>
      </c>
      <c r="M209" s="80"/>
      <c r="N209" s="78">
        <v>1557</v>
      </c>
      <c r="O209" s="90"/>
      <c r="P209" s="79">
        <v>4</v>
      </c>
      <c r="Q209" s="78"/>
      <c r="R209" s="78">
        <v>1</v>
      </c>
      <c r="S209" s="80"/>
      <c r="T209" s="91">
        <v>43328</v>
      </c>
      <c r="U209" s="92">
        <v>14.7</v>
      </c>
      <c r="V209" s="93">
        <v>0.4</v>
      </c>
      <c r="W209" s="94">
        <v>2</v>
      </c>
      <c r="X209" s="95"/>
      <c r="Y209" s="96" t="s">
        <v>107</v>
      </c>
      <c r="Z209" s="97" t="s">
        <v>50</v>
      </c>
      <c r="AA209" s="78" t="s">
        <v>65</v>
      </c>
      <c r="AB209" s="77">
        <v>15</v>
      </c>
      <c r="AC209" s="78" t="s">
        <v>85</v>
      </c>
      <c r="AD209" s="77" t="s">
        <v>50</v>
      </c>
      <c r="AE209" s="78" t="s">
        <v>67</v>
      </c>
      <c r="AF209" s="79" t="s">
        <v>51</v>
      </c>
      <c r="AG209" s="79" t="s">
        <v>51</v>
      </c>
      <c r="AH209" s="77" t="s">
        <v>204</v>
      </c>
      <c r="AI209" s="77" t="s">
        <v>204</v>
      </c>
      <c r="AJ209" s="77"/>
      <c r="AK209" s="80"/>
      <c r="AL209" s="81"/>
      <c r="AM209" s="78"/>
      <c r="AN209" s="78"/>
      <c r="AO209" s="78">
        <v>2004</v>
      </c>
      <c r="AP209" s="98">
        <v>2016</v>
      </c>
      <c r="AQ209" s="184"/>
      <c r="AR209" s="78" t="s">
        <v>986</v>
      </c>
      <c r="AS209" s="98"/>
    </row>
    <row r="210" spans="1:45" ht="14.25" customHeight="1" x14ac:dyDescent="0.25">
      <c r="A210" t="s">
        <v>55</v>
      </c>
      <c r="C210" t="s">
        <v>56</v>
      </c>
      <c r="D210" s="85" t="s">
        <v>987</v>
      </c>
      <c r="E210" s="128" t="s">
        <v>988</v>
      </c>
      <c r="F210" s="77" t="s">
        <v>135</v>
      </c>
      <c r="G210" s="78" t="s">
        <v>989</v>
      </c>
      <c r="H210" s="77" t="s">
        <v>258</v>
      </c>
      <c r="I210" s="77">
        <v>8</v>
      </c>
      <c r="J210" s="87">
        <v>14</v>
      </c>
      <c r="K210" s="88" t="s">
        <v>131</v>
      </c>
      <c r="L210" s="89" t="s">
        <v>61</v>
      </c>
      <c r="M210" s="80" t="s">
        <v>990</v>
      </c>
      <c r="N210" s="78"/>
      <c r="O210" s="90"/>
      <c r="P210" s="79" t="s">
        <v>120</v>
      </c>
      <c r="Q210" s="78"/>
      <c r="R210" s="78"/>
      <c r="S210" s="80"/>
      <c r="T210" s="91">
        <v>41733</v>
      </c>
      <c r="U210" s="92" t="s">
        <v>218</v>
      </c>
      <c r="V210" s="93">
        <v>0.67</v>
      </c>
      <c r="W210" s="94">
        <v>1</v>
      </c>
      <c r="X210" s="95" t="str">
        <f>IF(AND(N210&lt;&gt;"",S210&lt;&gt;""),1000*S210*V210/(N210*W210),"")</f>
        <v/>
      </c>
      <c r="Y210" s="96" t="s">
        <v>186</v>
      </c>
      <c r="Z210" s="97"/>
      <c r="AA210" s="78" t="s">
        <v>991</v>
      </c>
      <c r="AB210" s="77">
        <v>5</v>
      </c>
      <c r="AC210" s="78" t="s">
        <v>992</v>
      </c>
      <c r="AD210" s="77" t="s">
        <v>50</v>
      </c>
      <c r="AE210" s="78" t="s">
        <v>67</v>
      </c>
      <c r="AF210" s="79" t="s">
        <v>51</v>
      </c>
      <c r="AG210" s="79" t="s">
        <v>50</v>
      </c>
      <c r="AH210" s="77">
        <v>256</v>
      </c>
      <c r="AI210" s="77" t="s">
        <v>204</v>
      </c>
      <c r="AJ210" s="77" t="s">
        <v>50</v>
      </c>
      <c r="AK210" s="80"/>
      <c r="AL210" s="81"/>
      <c r="AM210" s="78"/>
      <c r="AN210" s="78"/>
      <c r="AO210" s="78">
        <v>1999</v>
      </c>
      <c r="AP210" s="98">
        <v>2004</v>
      </c>
      <c r="AQ210" s="185"/>
      <c r="AR210" s="78" t="s">
        <v>993</v>
      </c>
      <c r="AS210" s="140"/>
    </row>
    <row r="211" spans="1:45" ht="14.25" customHeight="1" x14ac:dyDescent="0.25">
      <c r="A211" s="84" t="s">
        <v>120</v>
      </c>
      <c r="B211" s="84">
        <v>1</v>
      </c>
      <c r="C211" s="84" t="s">
        <v>56</v>
      </c>
      <c r="D211" s="108" t="s">
        <v>994</v>
      </c>
      <c r="E211" s="109" t="s">
        <v>995</v>
      </c>
      <c r="F211" s="110" t="s">
        <v>58</v>
      </c>
      <c r="G211" s="111" t="s">
        <v>996</v>
      </c>
      <c r="H211" s="110" t="s">
        <v>997</v>
      </c>
      <c r="I211" s="110">
        <v>64</v>
      </c>
      <c r="J211" s="131">
        <v>16</v>
      </c>
      <c r="K211" s="113" t="s">
        <v>60</v>
      </c>
      <c r="L211" s="114" t="s">
        <v>61</v>
      </c>
      <c r="M211" s="115" t="s">
        <v>998</v>
      </c>
      <c r="N211" s="111">
        <v>11510</v>
      </c>
      <c r="O211" s="116"/>
      <c r="P211" s="117">
        <v>6</v>
      </c>
      <c r="Q211" s="111">
        <v>15</v>
      </c>
      <c r="R211" s="111">
        <v>1</v>
      </c>
      <c r="S211" s="115"/>
      <c r="T211" s="118">
        <v>44508</v>
      </c>
      <c r="U211" s="119" t="s">
        <v>63</v>
      </c>
      <c r="V211" s="120">
        <v>6</v>
      </c>
      <c r="W211" s="121">
        <v>1</v>
      </c>
      <c r="X211" s="122" t="str">
        <f>IF(AND(N211&lt;&gt;"",S211&lt;&gt;""),1000*S211*V211/(N211*W211),"")</f>
        <v/>
      </c>
      <c r="Y211" s="123" t="s">
        <v>107</v>
      </c>
      <c r="Z211" s="124"/>
      <c r="AA211" s="111" t="s">
        <v>65</v>
      </c>
      <c r="AB211" s="110">
        <v>46</v>
      </c>
      <c r="AC211" s="111" t="s">
        <v>999</v>
      </c>
      <c r="AD211" s="110" t="s">
        <v>50</v>
      </c>
      <c r="AE211" s="111" t="s">
        <v>67</v>
      </c>
      <c r="AF211" s="117" t="s">
        <v>50</v>
      </c>
      <c r="AG211" s="117" t="s">
        <v>51</v>
      </c>
      <c r="AH211" s="110" t="s">
        <v>1000</v>
      </c>
      <c r="AI211" s="110" t="s">
        <v>1000</v>
      </c>
      <c r="AJ211" s="110" t="s">
        <v>51</v>
      </c>
      <c r="AK211" s="115">
        <v>128</v>
      </c>
      <c r="AL211" s="125"/>
      <c r="AM211" s="111">
        <v>536</v>
      </c>
      <c r="AN211" s="111"/>
      <c r="AO211" s="111">
        <v>2010</v>
      </c>
      <c r="AP211" s="126">
        <v>2015</v>
      </c>
      <c r="AQ211" s="186" t="s">
        <v>1001</v>
      </c>
      <c r="AR211" s="111" t="s">
        <v>1002</v>
      </c>
      <c r="AS211" s="134" t="s">
        <v>1003</v>
      </c>
    </row>
    <row r="212" spans="1:45" s="84" customFormat="1" ht="14.25" customHeight="1" x14ac:dyDescent="0.25">
      <c r="A212" t="s">
        <v>120</v>
      </c>
      <c r="B212">
        <v>1</v>
      </c>
      <c r="C212" t="s">
        <v>56</v>
      </c>
      <c r="D212" s="85" t="s">
        <v>994</v>
      </c>
      <c r="E212" s="128" t="s">
        <v>995</v>
      </c>
      <c r="F212" s="77" t="s">
        <v>58</v>
      </c>
      <c r="G212" s="78" t="s">
        <v>996</v>
      </c>
      <c r="H212" s="77" t="s">
        <v>997</v>
      </c>
      <c r="I212" s="77">
        <v>64</v>
      </c>
      <c r="J212" s="87">
        <v>16</v>
      </c>
      <c r="K212" s="88" t="s">
        <v>70</v>
      </c>
      <c r="L212" s="89" t="s">
        <v>61</v>
      </c>
      <c r="M212" s="80"/>
      <c r="N212" s="78">
        <v>13463</v>
      </c>
      <c r="O212" s="90"/>
      <c r="P212" s="79">
        <v>6</v>
      </c>
      <c r="Q212" s="78">
        <v>19</v>
      </c>
      <c r="R212" s="78">
        <v>10</v>
      </c>
      <c r="S212" s="80">
        <v>127.01600000000001</v>
      </c>
      <c r="T212" s="91">
        <v>41725</v>
      </c>
      <c r="U212" s="92">
        <v>14.7</v>
      </c>
      <c r="V212" s="93">
        <v>6</v>
      </c>
      <c r="W212" s="94">
        <v>1</v>
      </c>
      <c r="X212" s="95">
        <f>IF(AND(N212&lt;&gt;"",S212&lt;&gt;""),1000*S212*V212/(N212*W212),"")</f>
        <v>56.606699844016937</v>
      </c>
      <c r="Y212" s="96" t="s">
        <v>107</v>
      </c>
      <c r="Z212" s="97"/>
      <c r="AA212" s="78" t="s">
        <v>65</v>
      </c>
      <c r="AB212" s="77">
        <v>46</v>
      </c>
      <c r="AC212" s="78" t="s">
        <v>999</v>
      </c>
      <c r="AD212" s="77" t="s">
        <v>50</v>
      </c>
      <c r="AE212" s="78" t="s">
        <v>67</v>
      </c>
      <c r="AF212" s="79" t="s">
        <v>50</v>
      </c>
      <c r="AG212" s="79" t="s">
        <v>51</v>
      </c>
      <c r="AH212" s="77" t="s">
        <v>1000</v>
      </c>
      <c r="AI212" s="77" t="s">
        <v>1000</v>
      </c>
      <c r="AJ212" s="77" t="s">
        <v>51</v>
      </c>
      <c r="AK212" s="80">
        <v>128</v>
      </c>
      <c r="AL212" s="81"/>
      <c r="AM212" s="78">
        <v>536</v>
      </c>
      <c r="AN212" s="78"/>
      <c r="AO212" s="78">
        <v>2010</v>
      </c>
      <c r="AP212" s="98">
        <v>2015</v>
      </c>
      <c r="AQ212" s="99" t="s">
        <v>1004</v>
      </c>
      <c r="AR212" s="78" t="s">
        <v>1002</v>
      </c>
      <c r="AS212" s="139" t="s">
        <v>1003</v>
      </c>
    </row>
    <row r="213" spans="1:45" ht="14.25" customHeight="1" x14ac:dyDescent="0.25">
      <c r="C213" t="s">
        <v>56</v>
      </c>
      <c r="D213" s="85" t="s">
        <v>1005</v>
      </c>
      <c r="E213" s="128" t="s">
        <v>1006</v>
      </c>
      <c r="F213" s="77" t="s">
        <v>90</v>
      </c>
      <c r="G213" s="78" t="s">
        <v>1007</v>
      </c>
      <c r="H213" s="77" t="s">
        <v>1008</v>
      </c>
      <c r="I213" s="77">
        <v>64</v>
      </c>
      <c r="J213" s="87">
        <v>16</v>
      </c>
      <c r="K213" s="88"/>
      <c r="L213" s="89"/>
      <c r="M213" s="80"/>
      <c r="N213" s="78"/>
      <c r="O213" s="90"/>
      <c r="P213" s="79"/>
      <c r="Q213" s="78"/>
      <c r="R213" s="78"/>
      <c r="S213" s="80"/>
      <c r="T213" s="91"/>
      <c r="U213" s="92"/>
      <c r="V213" s="93"/>
      <c r="W213" s="94"/>
      <c r="X213" s="95"/>
      <c r="Y213" s="96"/>
      <c r="Z213" s="97"/>
      <c r="AA213" s="78" t="s">
        <v>1009</v>
      </c>
      <c r="AB213" s="77"/>
      <c r="AC213" s="78"/>
      <c r="AD213" s="77" t="s">
        <v>50</v>
      </c>
      <c r="AE213" s="78" t="s">
        <v>67</v>
      </c>
      <c r="AF213" s="79" t="s">
        <v>50</v>
      </c>
      <c r="AG213" s="79" t="s">
        <v>51</v>
      </c>
      <c r="AH213" s="77" t="s">
        <v>877</v>
      </c>
      <c r="AI213" s="77" t="s">
        <v>877</v>
      </c>
      <c r="AJ213" s="77" t="s">
        <v>51</v>
      </c>
      <c r="AK213" s="80">
        <v>128</v>
      </c>
      <c r="AL213" s="81"/>
      <c r="AM213" s="78">
        <v>528</v>
      </c>
      <c r="AN213" s="78"/>
      <c r="AO213" s="78">
        <v>2016</v>
      </c>
      <c r="AP213" s="98">
        <v>2017</v>
      </c>
      <c r="AQ213" s="187" t="s">
        <v>1010</v>
      </c>
      <c r="AR213" s="78" t="s">
        <v>1011</v>
      </c>
      <c r="AS213" s="139" t="s">
        <v>1012</v>
      </c>
    </row>
    <row r="214" spans="1:45" ht="15" customHeight="1" x14ac:dyDescent="0.25">
      <c r="C214" t="s">
        <v>56</v>
      </c>
      <c r="D214" s="85" t="s">
        <v>1013</v>
      </c>
      <c r="E214" s="128" t="s">
        <v>1014</v>
      </c>
      <c r="F214" s="77" t="s">
        <v>398</v>
      </c>
      <c r="G214" s="188" t="s">
        <v>1015</v>
      </c>
      <c r="H214" s="77" t="s">
        <v>106</v>
      </c>
      <c r="I214" s="77">
        <v>32</v>
      </c>
      <c r="J214" s="87">
        <v>16</v>
      </c>
      <c r="K214" s="88"/>
      <c r="L214" s="78"/>
      <c r="M214" s="80"/>
      <c r="N214" s="78"/>
      <c r="O214" s="90"/>
      <c r="P214" s="79"/>
      <c r="Q214" s="78"/>
      <c r="R214" s="78"/>
      <c r="S214" s="80"/>
      <c r="T214" s="91"/>
      <c r="U214" s="92"/>
      <c r="V214" s="93"/>
      <c r="W214" s="94"/>
      <c r="X214" s="95"/>
      <c r="Y214" s="96"/>
      <c r="Z214" s="97" t="s">
        <v>50</v>
      </c>
      <c r="AA214" s="78" t="s">
        <v>256</v>
      </c>
      <c r="AB214" s="77"/>
      <c r="AC214" s="78"/>
      <c r="AD214" s="77" t="s">
        <v>50</v>
      </c>
      <c r="AE214" s="78" t="s">
        <v>67</v>
      </c>
      <c r="AF214" s="79"/>
      <c r="AG214" s="79"/>
      <c r="AH214" s="77" t="s">
        <v>117</v>
      </c>
      <c r="AI214" s="77" t="s">
        <v>117</v>
      </c>
      <c r="AJ214" s="77" t="s">
        <v>50</v>
      </c>
      <c r="AK214" s="80"/>
      <c r="AL214" s="81"/>
      <c r="AM214" s="78">
        <v>16</v>
      </c>
      <c r="AN214" s="78"/>
      <c r="AO214" s="78"/>
      <c r="AP214" s="98">
        <v>2007</v>
      </c>
      <c r="AQ214" s="99" t="s">
        <v>1016</v>
      </c>
      <c r="AR214" s="78" t="s">
        <v>1017</v>
      </c>
      <c r="AS214" s="98" t="s">
        <v>1018</v>
      </c>
    </row>
    <row r="215" spans="1:45" ht="15" customHeight="1" x14ac:dyDescent="0.25">
      <c r="A215" t="s">
        <v>120</v>
      </c>
      <c r="B215">
        <v>1</v>
      </c>
      <c r="C215" t="s">
        <v>56</v>
      </c>
      <c r="D215" s="58" t="s">
        <v>1019</v>
      </c>
      <c r="E215" s="101" t="s">
        <v>1020</v>
      </c>
      <c r="F215" s="60" t="s">
        <v>135</v>
      </c>
      <c r="G215" s="61" t="s">
        <v>1021</v>
      </c>
      <c r="H215" s="60">
        <v>8051</v>
      </c>
      <c r="I215" s="60">
        <v>8</v>
      </c>
      <c r="J215" s="62">
        <v>8</v>
      </c>
      <c r="K215" s="88" t="s">
        <v>70</v>
      </c>
      <c r="L215" s="89" t="s">
        <v>61</v>
      </c>
      <c r="M215" s="80"/>
      <c r="N215" s="78">
        <v>2725</v>
      </c>
      <c r="O215" s="90"/>
      <c r="P215" s="79">
        <v>6</v>
      </c>
      <c r="Q215" s="78">
        <v>1</v>
      </c>
      <c r="R215" s="78">
        <v>1</v>
      </c>
      <c r="S215" s="80">
        <v>104.66800000000001</v>
      </c>
      <c r="T215" s="91">
        <v>41687</v>
      </c>
      <c r="U215" s="92">
        <v>14.7</v>
      </c>
      <c r="V215" s="93">
        <v>0.33</v>
      </c>
      <c r="W215" s="94">
        <v>1</v>
      </c>
      <c r="X215" s="95">
        <f>IF(AND(N215&lt;&gt;"",S215&lt;&gt;""),1000*S215*V215/(N215*W215),"")</f>
        <v>12.675390825688075</v>
      </c>
      <c r="Y215" s="96" t="s">
        <v>107</v>
      </c>
      <c r="Z215" s="97"/>
      <c r="AA215" s="78" t="s">
        <v>49</v>
      </c>
      <c r="AB215" s="77">
        <v>7</v>
      </c>
      <c r="AC215" s="78" t="s">
        <v>1022</v>
      </c>
      <c r="AD215" s="77" t="s">
        <v>50</v>
      </c>
      <c r="AE215" s="78" t="s">
        <v>67</v>
      </c>
      <c r="AF215" s="79" t="s">
        <v>51</v>
      </c>
      <c r="AG215" s="79" t="s">
        <v>51</v>
      </c>
      <c r="AH215" s="77" t="s">
        <v>68</v>
      </c>
      <c r="AI215" s="77" t="s">
        <v>68</v>
      </c>
      <c r="AJ215" s="77" t="s">
        <v>50</v>
      </c>
      <c r="AK215" s="80"/>
      <c r="AL215" s="81"/>
      <c r="AM215" s="78"/>
      <c r="AN215" s="78"/>
      <c r="AO215" s="78">
        <v>1999</v>
      </c>
      <c r="AP215" s="98">
        <v>2003</v>
      </c>
      <c r="AQ215" s="184"/>
      <c r="AR215" s="78" t="s">
        <v>395</v>
      </c>
      <c r="AS215" s="176"/>
    </row>
    <row r="216" spans="1:45" ht="15" customHeight="1" x14ac:dyDescent="0.25">
      <c r="D216" s="100" t="s">
        <v>1023</v>
      </c>
      <c r="E216" s="101" t="s">
        <v>1024</v>
      </c>
      <c r="F216" s="102"/>
      <c r="G216" s="103" t="s">
        <v>1025</v>
      </c>
      <c r="H216" s="102" t="s">
        <v>868</v>
      </c>
      <c r="I216" s="102">
        <v>8</v>
      </c>
      <c r="J216" s="104">
        <v>18</v>
      </c>
      <c r="K216" s="88" t="s">
        <v>1026</v>
      </c>
      <c r="L216" s="103" t="s">
        <v>1025</v>
      </c>
      <c r="M216" s="80" t="s">
        <v>1027</v>
      </c>
      <c r="N216" s="78">
        <v>305</v>
      </c>
      <c r="O216" s="90">
        <v>49</v>
      </c>
      <c r="P216" s="79">
        <v>6</v>
      </c>
      <c r="Q216" s="78"/>
      <c r="R216" s="78">
        <v>2</v>
      </c>
      <c r="S216" s="80">
        <v>224.02199999999999</v>
      </c>
      <c r="T216" s="91">
        <v>44835</v>
      </c>
      <c r="U216" s="92" t="s">
        <v>759</v>
      </c>
      <c r="V216" s="93">
        <v>0.33</v>
      </c>
      <c r="W216" s="94">
        <v>1</v>
      </c>
      <c r="X216" s="95">
        <f>IF(AND(N216&lt;&gt;"",S216&lt;&gt;""),1000*S216*V216/(N216*W216),"")</f>
        <v>242.38445901639346</v>
      </c>
      <c r="Y216" s="96" t="s">
        <v>107</v>
      </c>
      <c r="Z216" s="97"/>
      <c r="AA216" s="78" t="s">
        <v>49</v>
      </c>
      <c r="AB216" s="77">
        <v>20</v>
      </c>
      <c r="AC216" s="78" t="s">
        <v>85</v>
      </c>
      <c r="AD216" s="77" t="s">
        <v>50</v>
      </c>
      <c r="AE216" s="78" t="s">
        <v>176</v>
      </c>
      <c r="AF216" s="79" t="s">
        <v>51</v>
      </c>
      <c r="AG216" s="79"/>
      <c r="AH216" s="77">
        <v>256</v>
      </c>
      <c r="AI216" s="77" t="s">
        <v>871</v>
      </c>
      <c r="AJ216" s="77" t="s">
        <v>50</v>
      </c>
      <c r="AK216" s="80"/>
      <c r="AL216" s="81"/>
      <c r="AM216" s="78"/>
      <c r="AN216" s="78"/>
      <c r="AO216" s="78"/>
      <c r="AP216" s="98">
        <v>2022</v>
      </c>
      <c r="AQ216" s="184"/>
      <c r="AR216" s="78" t="s">
        <v>1028</v>
      </c>
      <c r="AS216" s="139" t="s">
        <v>1029</v>
      </c>
    </row>
    <row r="217" spans="1:45" ht="15" customHeight="1" x14ac:dyDescent="0.25">
      <c r="D217" s="100" t="s">
        <v>1030</v>
      </c>
      <c r="E217" s="101" t="s">
        <v>1031</v>
      </c>
      <c r="F217" s="102"/>
      <c r="G217" s="103" t="s">
        <v>1030</v>
      </c>
      <c r="H217" s="102" t="s">
        <v>1032</v>
      </c>
      <c r="I217" s="102">
        <v>8</v>
      </c>
      <c r="J217" s="104">
        <v>8</v>
      </c>
      <c r="K217" s="88"/>
      <c r="L217" s="189"/>
      <c r="M217" s="80"/>
      <c r="N217" s="78"/>
      <c r="O217" s="90"/>
      <c r="P217" s="79"/>
      <c r="Q217" s="78"/>
      <c r="R217" s="78"/>
      <c r="S217" s="80"/>
      <c r="T217" s="91"/>
      <c r="U217" s="92"/>
      <c r="V217" s="93"/>
      <c r="W217" s="94"/>
      <c r="X217" s="95"/>
      <c r="Y217" s="96" t="s">
        <v>186</v>
      </c>
      <c r="Z217" s="97" t="s">
        <v>50</v>
      </c>
      <c r="AA217" s="78" t="s">
        <v>862</v>
      </c>
      <c r="AB217" s="77"/>
      <c r="AC217" s="78"/>
      <c r="AD217" s="77" t="s">
        <v>50</v>
      </c>
      <c r="AE217" s="78" t="s">
        <v>67</v>
      </c>
      <c r="AF217" s="79" t="s">
        <v>51</v>
      </c>
      <c r="AG217" s="79" t="s">
        <v>51</v>
      </c>
      <c r="AH217" s="77" t="s">
        <v>68</v>
      </c>
      <c r="AI217" s="77" t="s">
        <v>68</v>
      </c>
      <c r="AJ217" s="77" t="s">
        <v>50</v>
      </c>
      <c r="AK217" s="80"/>
      <c r="AL217" s="81"/>
      <c r="AM217" s="78"/>
      <c r="AN217" s="78"/>
      <c r="AO217" s="78"/>
      <c r="AP217" s="98">
        <v>2022</v>
      </c>
      <c r="AQ217" s="184" t="s">
        <v>1033</v>
      </c>
      <c r="AR217" s="78" t="s">
        <v>1034</v>
      </c>
      <c r="AS217" s="139"/>
    </row>
    <row r="218" spans="1:45" ht="14.25" customHeight="1" x14ac:dyDescent="0.25">
      <c r="A218" t="s">
        <v>120</v>
      </c>
      <c r="B218">
        <v>1</v>
      </c>
      <c r="C218" t="s">
        <v>56</v>
      </c>
      <c r="D218" s="135" t="s">
        <v>1035</v>
      </c>
      <c r="E218" s="128" t="s">
        <v>1036</v>
      </c>
      <c r="F218" s="190" t="s">
        <v>58</v>
      </c>
      <c r="G218" s="137" t="s">
        <v>1037</v>
      </c>
      <c r="H218" s="136" t="s">
        <v>1038</v>
      </c>
      <c r="I218" s="136">
        <v>32</v>
      </c>
      <c r="J218" s="138">
        <v>32</v>
      </c>
      <c r="K218" s="88" t="s">
        <v>70</v>
      </c>
      <c r="L218" s="89" t="s">
        <v>61</v>
      </c>
      <c r="M218" s="80"/>
      <c r="N218" s="78">
        <v>1422</v>
      </c>
      <c r="O218" s="90"/>
      <c r="P218" s="79">
        <v>6</v>
      </c>
      <c r="Q218" s="78"/>
      <c r="R218" s="78">
        <v>1</v>
      </c>
      <c r="S218" s="80">
        <v>166.667</v>
      </c>
      <c r="T218" s="91">
        <v>43354</v>
      </c>
      <c r="U218" s="92">
        <v>14.7</v>
      </c>
      <c r="V218" s="93">
        <v>1</v>
      </c>
      <c r="W218" s="94">
        <v>1</v>
      </c>
      <c r="X218" s="95">
        <f t="shared" ref="X218:X227" si="7">IF(AND(N218&lt;&gt;"",S218&lt;&gt;""),1000*S218*V218/(N218*W218),"")</f>
        <v>117.20604781997187</v>
      </c>
      <c r="Y218" s="96" t="s">
        <v>107</v>
      </c>
      <c r="Z218" s="97"/>
      <c r="AA218" s="78" t="s">
        <v>65</v>
      </c>
      <c r="AB218" s="77">
        <v>2</v>
      </c>
      <c r="AC218" s="78" t="s">
        <v>1039</v>
      </c>
      <c r="AD218" s="77" t="s">
        <v>50</v>
      </c>
      <c r="AE218" s="78" t="s">
        <v>67</v>
      </c>
      <c r="AF218" s="79" t="s">
        <v>51</v>
      </c>
      <c r="AG218" s="79"/>
      <c r="AH218" s="77" t="s">
        <v>117</v>
      </c>
      <c r="AI218" s="77" t="s">
        <v>117</v>
      </c>
      <c r="AJ218" s="77" t="s">
        <v>50</v>
      </c>
      <c r="AK218" s="80"/>
      <c r="AL218" s="81"/>
      <c r="AM218" s="78">
        <v>32</v>
      </c>
      <c r="AN218" s="78">
        <v>2</v>
      </c>
      <c r="AO218" s="78">
        <v>2018</v>
      </c>
      <c r="AP218" s="98">
        <v>2018</v>
      </c>
      <c r="AQ218" s="184" t="s">
        <v>1040</v>
      </c>
      <c r="AR218" s="78" t="s">
        <v>1041</v>
      </c>
      <c r="AS218" s="98" t="s">
        <v>1042</v>
      </c>
    </row>
    <row r="219" spans="1:45" ht="14.25" customHeight="1" x14ac:dyDescent="0.25">
      <c r="A219" t="s">
        <v>107</v>
      </c>
      <c r="C219" t="s">
        <v>56</v>
      </c>
      <c r="D219" s="85" t="s">
        <v>1043</v>
      </c>
      <c r="E219" s="128" t="s">
        <v>1044</v>
      </c>
      <c r="F219" s="77" t="s">
        <v>58</v>
      </c>
      <c r="G219" s="78" t="s">
        <v>149</v>
      </c>
      <c r="H219" s="77" t="s">
        <v>150</v>
      </c>
      <c r="I219" s="77">
        <v>16</v>
      </c>
      <c r="J219" s="87">
        <v>16</v>
      </c>
      <c r="K219" s="88" t="s">
        <v>70</v>
      </c>
      <c r="L219" s="89" t="s">
        <v>61</v>
      </c>
      <c r="M219" s="80" t="s">
        <v>1045</v>
      </c>
      <c r="N219" s="78"/>
      <c r="O219" s="90"/>
      <c r="P219" s="79">
        <v>6</v>
      </c>
      <c r="Q219" s="78"/>
      <c r="R219" s="78"/>
      <c r="S219" s="80"/>
      <c r="T219" s="91"/>
      <c r="U219" s="92">
        <v>14.7</v>
      </c>
      <c r="V219" s="93">
        <v>0.33</v>
      </c>
      <c r="W219" s="94">
        <v>1</v>
      </c>
      <c r="X219" s="95" t="str">
        <f t="shared" si="7"/>
        <v/>
      </c>
      <c r="Y219" s="96"/>
      <c r="Z219" s="97"/>
      <c r="AA219" s="78" t="s">
        <v>49</v>
      </c>
      <c r="AB219" s="77">
        <v>27</v>
      </c>
      <c r="AC219" s="78" t="s">
        <v>1046</v>
      </c>
      <c r="AD219" s="77" t="s">
        <v>50</v>
      </c>
      <c r="AE219" s="78"/>
      <c r="AF219" s="79" t="s">
        <v>51</v>
      </c>
      <c r="AG219" s="79"/>
      <c r="AH219" s="77">
        <v>256</v>
      </c>
      <c r="AI219" s="77">
        <v>256</v>
      </c>
      <c r="AJ219" s="77"/>
      <c r="AK219" s="80"/>
      <c r="AL219" s="81"/>
      <c r="AM219" s="78"/>
      <c r="AN219" s="78"/>
      <c r="AO219" s="78">
        <v>2003</v>
      </c>
      <c r="AP219" s="98"/>
      <c r="AQ219" s="129"/>
      <c r="AR219" s="78" t="s">
        <v>152</v>
      </c>
      <c r="AS219" s="185"/>
    </row>
    <row r="220" spans="1:45" ht="14.25" customHeight="1" x14ac:dyDescent="0.25">
      <c r="A220" t="s">
        <v>263</v>
      </c>
      <c r="B220">
        <v>1</v>
      </c>
      <c r="C220" t="s">
        <v>56</v>
      </c>
      <c r="D220" s="85" t="s">
        <v>1047</v>
      </c>
      <c r="E220" s="128" t="s">
        <v>1048</v>
      </c>
      <c r="F220" s="77" t="s">
        <v>90</v>
      </c>
      <c r="G220" s="78" t="s">
        <v>1049</v>
      </c>
      <c r="H220" s="77" t="s">
        <v>106</v>
      </c>
      <c r="I220" s="77">
        <v>16</v>
      </c>
      <c r="J220" s="87">
        <v>16</v>
      </c>
      <c r="K220" s="88" t="s">
        <v>70</v>
      </c>
      <c r="L220" s="78" t="s">
        <v>61</v>
      </c>
      <c r="M220" s="80"/>
      <c r="N220" s="78">
        <v>662</v>
      </c>
      <c r="O220" s="90"/>
      <c r="P220" s="79">
        <v>6</v>
      </c>
      <c r="Q220" s="78">
        <v>1</v>
      </c>
      <c r="R220" s="78"/>
      <c r="S220" s="80">
        <v>317.76299999999998</v>
      </c>
      <c r="T220" s="91">
        <v>41719</v>
      </c>
      <c r="U220" s="92">
        <v>14.7</v>
      </c>
      <c r="V220" s="93">
        <v>0.67</v>
      </c>
      <c r="W220" s="94">
        <v>4</v>
      </c>
      <c r="X220" s="95">
        <f t="shared" si="7"/>
        <v>80.400759063444113</v>
      </c>
      <c r="Y220" s="96" t="s">
        <v>107</v>
      </c>
      <c r="Z220" s="97"/>
      <c r="AA220" s="78" t="s">
        <v>991</v>
      </c>
      <c r="AB220" s="77">
        <v>5</v>
      </c>
      <c r="AC220" s="78" t="s">
        <v>1050</v>
      </c>
      <c r="AD220" s="77" t="s">
        <v>50</v>
      </c>
      <c r="AE220" s="78" t="s">
        <v>176</v>
      </c>
      <c r="AF220" s="79" t="s">
        <v>51</v>
      </c>
      <c r="AG220" s="79" t="s">
        <v>51</v>
      </c>
      <c r="AH220" s="77" t="s">
        <v>68</v>
      </c>
      <c r="AI220" s="77" t="s">
        <v>68</v>
      </c>
      <c r="AJ220" s="77" t="s">
        <v>51</v>
      </c>
      <c r="AK220" s="80">
        <v>37</v>
      </c>
      <c r="AL220" s="81"/>
      <c r="AM220" s="78">
        <v>8</v>
      </c>
      <c r="AN220" s="78"/>
      <c r="AO220" s="78">
        <v>2009</v>
      </c>
      <c r="AP220" s="98">
        <v>2012</v>
      </c>
      <c r="AQ220" s="184" t="s">
        <v>1051</v>
      </c>
      <c r="AR220" s="78" t="s">
        <v>1052</v>
      </c>
      <c r="AS220" s="98" t="s">
        <v>1053</v>
      </c>
    </row>
    <row r="221" spans="1:45" ht="14.25" customHeight="1" x14ac:dyDescent="0.25">
      <c r="A221" t="s">
        <v>120</v>
      </c>
      <c r="B221">
        <v>1</v>
      </c>
      <c r="C221" t="s">
        <v>56</v>
      </c>
      <c r="D221" s="85" t="s">
        <v>1054</v>
      </c>
      <c r="E221" s="128" t="s">
        <v>1055</v>
      </c>
      <c r="F221" s="77" t="s">
        <v>256</v>
      </c>
      <c r="G221" s="78" t="s">
        <v>1056</v>
      </c>
      <c r="H221" s="77">
        <v>6805</v>
      </c>
      <c r="I221" s="77">
        <v>8</v>
      </c>
      <c r="J221" s="87">
        <v>8</v>
      </c>
      <c r="K221" s="88" t="s">
        <v>1057</v>
      </c>
      <c r="L221" s="89" t="s">
        <v>1056</v>
      </c>
      <c r="M221" s="80"/>
      <c r="N221" s="78">
        <v>1690</v>
      </c>
      <c r="O221" s="90"/>
      <c r="P221" s="79">
        <v>4</v>
      </c>
      <c r="Q221" s="78"/>
      <c r="R221" s="78"/>
      <c r="S221" s="80">
        <v>83</v>
      </c>
      <c r="T221" s="91"/>
      <c r="U221" s="92"/>
      <c r="V221" s="93">
        <v>0.33</v>
      </c>
      <c r="W221" s="94">
        <v>4</v>
      </c>
      <c r="X221" s="95">
        <f t="shared" si="7"/>
        <v>4.0517751479289945</v>
      </c>
      <c r="Y221" s="96" t="s">
        <v>186</v>
      </c>
      <c r="Z221" s="97"/>
      <c r="AA221" s="78" t="s">
        <v>256</v>
      </c>
      <c r="AB221" s="77"/>
      <c r="AC221" s="78"/>
      <c r="AD221" s="77" t="s">
        <v>50</v>
      </c>
      <c r="AE221" s="78" t="s">
        <v>67</v>
      </c>
      <c r="AF221" s="79" t="s">
        <v>51</v>
      </c>
      <c r="AG221" s="79" t="s">
        <v>51</v>
      </c>
      <c r="AH221" s="77" t="s">
        <v>68</v>
      </c>
      <c r="AI221" s="77" t="s">
        <v>68</v>
      </c>
      <c r="AJ221" s="77" t="s">
        <v>50</v>
      </c>
      <c r="AK221" s="80"/>
      <c r="AL221" s="81"/>
      <c r="AM221" s="78"/>
      <c r="AN221" s="78"/>
      <c r="AO221" s="78"/>
      <c r="AP221" s="98"/>
      <c r="AQ221" s="191" t="s">
        <v>1058</v>
      </c>
      <c r="AR221" s="78"/>
      <c r="AS221" s="170"/>
    </row>
    <row r="222" spans="1:45" ht="14.25" customHeight="1" x14ac:dyDescent="0.25">
      <c r="A222" t="s">
        <v>263</v>
      </c>
      <c r="B222">
        <v>1</v>
      </c>
      <c r="C222" t="s">
        <v>56</v>
      </c>
      <c r="D222" s="85" t="s">
        <v>1059</v>
      </c>
      <c r="E222" s="128" t="s">
        <v>1044</v>
      </c>
      <c r="F222" s="77" t="s">
        <v>135</v>
      </c>
      <c r="G222" s="78" t="s">
        <v>1060</v>
      </c>
      <c r="H222" s="77" t="s">
        <v>150</v>
      </c>
      <c r="I222" s="77">
        <v>8</v>
      </c>
      <c r="J222" s="87">
        <v>8</v>
      </c>
      <c r="K222" s="88" t="s">
        <v>70</v>
      </c>
      <c r="L222" s="89" t="s">
        <v>61</v>
      </c>
      <c r="M222" s="80"/>
      <c r="N222" s="78">
        <v>297</v>
      </c>
      <c r="O222" s="90"/>
      <c r="P222" s="79">
        <v>6</v>
      </c>
      <c r="Q222" s="78"/>
      <c r="R222" s="78"/>
      <c r="S222" s="80">
        <v>191.86500000000001</v>
      </c>
      <c r="T222" s="91">
        <v>41733</v>
      </c>
      <c r="U222" s="92">
        <v>14.7</v>
      </c>
      <c r="V222" s="93">
        <v>0.33</v>
      </c>
      <c r="W222" s="94">
        <v>1</v>
      </c>
      <c r="X222" s="95">
        <f t="shared" si="7"/>
        <v>213.18333333333334</v>
      </c>
      <c r="Y222" s="96" t="s">
        <v>107</v>
      </c>
      <c r="Z222" s="97"/>
      <c r="AA222" s="78" t="s">
        <v>49</v>
      </c>
      <c r="AB222" s="77">
        <v>25</v>
      </c>
      <c r="AC222" s="78" t="s">
        <v>1046</v>
      </c>
      <c r="AD222" s="77" t="s">
        <v>50</v>
      </c>
      <c r="AE222" s="78"/>
      <c r="AF222" s="79"/>
      <c r="AG222" s="79"/>
      <c r="AH222" s="77"/>
      <c r="AI222" s="77"/>
      <c r="AJ222" s="77"/>
      <c r="AK222" s="80"/>
      <c r="AL222" s="81"/>
      <c r="AM222" s="78"/>
      <c r="AN222" s="78"/>
      <c r="AO222" s="78">
        <v>2003</v>
      </c>
      <c r="AP222" s="98">
        <v>2009</v>
      </c>
      <c r="AQ222" s="187"/>
      <c r="AR222" s="78" t="s">
        <v>1061</v>
      </c>
      <c r="AS222" s="98"/>
    </row>
    <row r="223" spans="1:45" ht="14.25" customHeight="1" x14ac:dyDescent="0.25">
      <c r="A223" t="s">
        <v>263</v>
      </c>
      <c r="B223">
        <v>1</v>
      </c>
      <c r="C223" t="s">
        <v>56</v>
      </c>
      <c r="D223" s="85" t="s">
        <v>1062</v>
      </c>
      <c r="E223" s="78" t="s">
        <v>1063</v>
      </c>
      <c r="F223" s="77" t="s">
        <v>135</v>
      </c>
      <c r="G223" s="78" t="s">
        <v>327</v>
      </c>
      <c r="H223" s="77" t="s">
        <v>106</v>
      </c>
      <c r="I223" s="77">
        <v>16</v>
      </c>
      <c r="J223" s="87">
        <v>16</v>
      </c>
      <c r="K223" s="88" t="s">
        <v>70</v>
      </c>
      <c r="L223" s="89" t="s">
        <v>61</v>
      </c>
      <c r="M223" s="80"/>
      <c r="N223" s="78">
        <v>780</v>
      </c>
      <c r="O223" s="90"/>
      <c r="P223" s="79">
        <v>6</v>
      </c>
      <c r="Q223" s="78"/>
      <c r="R223" s="78"/>
      <c r="S223" s="80">
        <v>313.185</v>
      </c>
      <c r="T223" s="91">
        <v>42095</v>
      </c>
      <c r="U223" s="92">
        <v>14.7</v>
      </c>
      <c r="V223" s="93">
        <v>0.67</v>
      </c>
      <c r="W223" s="94">
        <v>1</v>
      </c>
      <c r="X223" s="95">
        <f t="shared" si="7"/>
        <v>269.01788461538462</v>
      </c>
      <c r="Y223" s="96" t="s">
        <v>107</v>
      </c>
      <c r="Z223" s="97"/>
      <c r="AA223" s="78" t="s">
        <v>65</v>
      </c>
      <c r="AB223" s="77">
        <v>1</v>
      </c>
      <c r="AC223" s="78" t="s">
        <v>1064</v>
      </c>
      <c r="AD223" s="77" t="s">
        <v>50</v>
      </c>
      <c r="AE223" s="78"/>
      <c r="AF223" s="79" t="s">
        <v>51</v>
      </c>
      <c r="AG223" s="79" t="s">
        <v>50</v>
      </c>
      <c r="AH223" s="77"/>
      <c r="AI223" s="77"/>
      <c r="AJ223" s="77"/>
      <c r="AK223" s="80"/>
      <c r="AL223" s="81"/>
      <c r="AM223" s="78">
        <v>8</v>
      </c>
      <c r="AN223" s="78"/>
      <c r="AO223" s="78"/>
      <c r="AP223" s="98"/>
      <c r="AQ223" s="99" t="s">
        <v>1065</v>
      </c>
      <c r="AR223" s="78" t="s">
        <v>1066</v>
      </c>
      <c r="AS223" s="98" t="s">
        <v>1067</v>
      </c>
    </row>
    <row r="224" spans="1:45" ht="14.25" customHeight="1" x14ac:dyDescent="0.25">
      <c r="D224" s="100" t="s">
        <v>1068</v>
      </c>
      <c r="E224" s="101" t="s">
        <v>1069</v>
      </c>
      <c r="F224" s="102"/>
      <c r="G224" s="103" t="s">
        <v>1070</v>
      </c>
      <c r="H224" s="102" t="s">
        <v>1071</v>
      </c>
      <c r="I224" s="102">
        <v>16</v>
      </c>
      <c r="J224" s="104">
        <v>16</v>
      </c>
      <c r="K224" s="88" t="s">
        <v>1026</v>
      </c>
      <c r="L224" s="89" t="s">
        <v>61</v>
      </c>
      <c r="M224" s="80" t="s">
        <v>1072</v>
      </c>
      <c r="N224" s="78">
        <v>709</v>
      </c>
      <c r="O224" s="90">
        <v>310</v>
      </c>
      <c r="P224" s="79">
        <v>6</v>
      </c>
      <c r="Q224" s="78">
        <v>1</v>
      </c>
      <c r="R224" s="78"/>
      <c r="S224" s="80">
        <v>250</v>
      </c>
      <c r="T224" s="91">
        <v>44780</v>
      </c>
      <c r="U224" s="92" t="s">
        <v>759</v>
      </c>
      <c r="V224" s="93">
        <v>0.67</v>
      </c>
      <c r="W224" s="94">
        <v>1</v>
      </c>
      <c r="X224" s="95">
        <f t="shared" si="7"/>
        <v>236.24823695345557</v>
      </c>
      <c r="Y224" s="96" t="s">
        <v>107</v>
      </c>
      <c r="Z224" s="97"/>
      <c r="AA224" s="78" t="s">
        <v>76</v>
      </c>
      <c r="AB224" s="77">
        <v>46</v>
      </c>
      <c r="AC224" s="78" t="s">
        <v>1073</v>
      </c>
      <c r="AD224" s="77"/>
      <c r="AE224" s="78" t="s">
        <v>176</v>
      </c>
      <c r="AF224" s="79" t="s">
        <v>51</v>
      </c>
      <c r="AG224" s="79" t="s">
        <v>50</v>
      </c>
      <c r="AH224" s="77" t="s">
        <v>68</v>
      </c>
      <c r="AI224" s="77" t="s">
        <v>68</v>
      </c>
      <c r="AJ224" s="77"/>
      <c r="AK224" s="80">
        <v>60</v>
      </c>
      <c r="AL224" s="81"/>
      <c r="AM224" s="78">
        <v>16</v>
      </c>
      <c r="AN224" s="78"/>
      <c r="AO224" s="78">
        <v>2016</v>
      </c>
      <c r="AP224" s="98">
        <v>2022</v>
      </c>
      <c r="AQ224" s="99" t="s">
        <v>1074</v>
      </c>
      <c r="AR224" s="78" t="s">
        <v>1075</v>
      </c>
      <c r="AS224" s="98" t="s">
        <v>1076</v>
      </c>
    </row>
    <row r="225" spans="1:45" ht="14.25" customHeight="1" x14ac:dyDescent="0.25">
      <c r="D225" s="100" t="s">
        <v>1068</v>
      </c>
      <c r="E225" s="101" t="s">
        <v>1069</v>
      </c>
      <c r="F225" s="102"/>
      <c r="G225" s="103" t="s">
        <v>1070</v>
      </c>
      <c r="H225" s="102" t="s">
        <v>1071</v>
      </c>
      <c r="I225" s="102">
        <v>16</v>
      </c>
      <c r="J225" s="104">
        <v>16</v>
      </c>
      <c r="K225" s="88" t="s">
        <v>758</v>
      </c>
      <c r="L225" s="89" t="s">
        <v>61</v>
      </c>
      <c r="M225" s="80" t="s">
        <v>1072</v>
      </c>
      <c r="N225" s="78">
        <v>716</v>
      </c>
      <c r="O225" s="90">
        <v>309</v>
      </c>
      <c r="P225" s="79">
        <v>6</v>
      </c>
      <c r="Q225" s="78">
        <v>1</v>
      </c>
      <c r="R225" s="78"/>
      <c r="S225" s="80">
        <v>181.81800000000001</v>
      </c>
      <c r="T225" s="91">
        <v>44780</v>
      </c>
      <c r="U225" s="92" t="s">
        <v>759</v>
      </c>
      <c r="V225" s="93">
        <v>0.67</v>
      </c>
      <c r="W225" s="94">
        <v>1</v>
      </c>
      <c r="X225" s="95">
        <f t="shared" si="7"/>
        <v>170.13695530726258</v>
      </c>
      <c r="Y225" s="96" t="s">
        <v>107</v>
      </c>
      <c r="Z225" s="97"/>
      <c r="AA225" s="78" t="s">
        <v>76</v>
      </c>
      <c r="AB225" s="77">
        <v>46</v>
      </c>
      <c r="AC225" s="78" t="s">
        <v>1073</v>
      </c>
      <c r="AD225" s="77"/>
      <c r="AE225" s="78" t="s">
        <v>176</v>
      </c>
      <c r="AF225" s="79" t="s">
        <v>51</v>
      </c>
      <c r="AG225" s="79" t="s">
        <v>50</v>
      </c>
      <c r="AH225" s="77" t="s">
        <v>68</v>
      </c>
      <c r="AI225" s="77" t="s">
        <v>68</v>
      </c>
      <c r="AJ225" s="77"/>
      <c r="AK225" s="80">
        <v>60</v>
      </c>
      <c r="AL225" s="81"/>
      <c r="AM225" s="78">
        <v>16</v>
      </c>
      <c r="AN225" s="78"/>
      <c r="AO225" s="78">
        <v>2016</v>
      </c>
      <c r="AP225" s="98">
        <v>2022</v>
      </c>
      <c r="AQ225" s="99" t="s">
        <v>1074</v>
      </c>
      <c r="AR225" s="78" t="s">
        <v>1075</v>
      </c>
      <c r="AS225" s="98" t="s">
        <v>1076</v>
      </c>
    </row>
    <row r="226" spans="1:45" ht="14.25" customHeight="1" x14ac:dyDescent="0.25">
      <c r="A226" t="s">
        <v>107</v>
      </c>
      <c r="B226">
        <v>1</v>
      </c>
      <c r="C226" t="s">
        <v>56</v>
      </c>
      <c r="D226" s="85" t="s">
        <v>1077</v>
      </c>
      <c r="E226" s="128" t="s">
        <v>1078</v>
      </c>
      <c r="F226" s="77" t="s">
        <v>90</v>
      </c>
      <c r="G226" s="78" t="s">
        <v>1079</v>
      </c>
      <c r="H226" s="77" t="s">
        <v>106</v>
      </c>
      <c r="I226" s="77">
        <v>16</v>
      </c>
      <c r="J226" s="87">
        <v>16</v>
      </c>
      <c r="K226" s="88" t="s">
        <v>70</v>
      </c>
      <c r="L226" s="89" t="s">
        <v>61</v>
      </c>
      <c r="M226" s="80"/>
      <c r="N226" s="78">
        <v>807</v>
      </c>
      <c r="O226" s="90"/>
      <c r="P226" s="79">
        <v>6</v>
      </c>
      <c r="Q226" s="78"/>
      <c r="R226" s="78">
        <v>1</v>
      </c>
      <c r="S226" s="80">
        <v>296.64800000000002</v>
      </c>
      <c r="T226" s="91">
        <v>41733</v>
      </c>
      <c r="U226" s="92">
        <v>14.7</v>
      </c>
      <c r="V226" s="93">
        <v>0.67</v>
      </c>
      <c r="W226" s="94">
        <v>1</v>
      </c>
      <c r="X226" s="95">
        <f t="shared" si="7"/>
        <v>246.28768277571251</v>
      </c>
      <c r="Y226" s="96" t="s">
        <v>107</v>
      </c>
      <c r="Z226" s="97"/>
      <c r="AA226" s="78" t="s">
        <v>49</v>
      </c>
      <c r="AB226" s="77">
        <v>11</v>
      </c>
      <c r="AC226" s="78" t="s">
        <v>144</v>
      </c>
      <c r="AD226" s="77" t="s">
        <v>50</v>
      </c>
      <c r="AE226" s="78" t="s">
        <v>176</v>
      </c>
      <c r="AF226" s="79" t="s">
        <v>51</v>
      </c>
      <c r="AG226" s="79"/>
      <c r="AH226" s="77"/>
      <c r="AI226" s="77" t="s">
        <v>86</v>
      </c>
      <c r="AJ226" s="77"/>
      <c r="AK226" s="80"/>
      <c r="AL226" s="81"/>
      <c r="AM226" s="78"/>
      <c r="AN226" s="78"/>
      <c r="AO226" s="78">
        <v>2008</v>
      </c>
      <c r="AP226" s="98">
        <v>2009</v>
      </c>
      <c r="AQ226" s="129"/>
      <c r="AR226" s="192" t="s">
        <v>1080</v>
      </c>
      <c r="AS226" s="98"/>
    </row>
    <row r="227" spans="1:45" ht="14.25" customHeight="1" x14ac:dyDescent="0.25">
      <c r="C227" t="s">
        <v>56</v>
      </c>
      <c r="D227" s="85" t="s">
        <v>1081</v>
      </c>
      <c r="E227" s="78"/>
      <c r="F227" s="77" t="s">
        <v>179</v>
      </c>
      <c r="G227" s="78" t="s">
        <v>1082</v>
      </c>
      <c r="H227" s="77" t="s">
        <v>496</v>
      </c>
      <c r="I227" s="77">
        <v>32</v>
      </c>
      <c r="J227" s="87">
        <v>32</v>
      </c>
      <c r="K227" s="88" t="s">
        <v>70</v>
      </c>
      <c r="L227" s="89" t="s">
        <v>61</v>
      </c>
      <c r="M227" s="80" t="s">
        <v>179</v>
      </c>
      <c r="N227" s="78"/>
      <c r="O227" s="90"/>
      <c r="P227" s="79">
        <v>6</v>
      </c>
      <c r="Q227" s="78"/>
      <c r="R227" s="78"/>
      <c r="S227" s="80"/>
      <c r="T227" s="91">
        <v>43172</v>
      </c>
      <c r="U227" s="92">
        <v>14.7</v>
      </c>
      <c r="V227" s="93">
        <v>1</v>
      </c>
      <c r="W227" s="94">
        <v>1</v>
      </c>
      <c r="X227" s="95" t="str">
        <f t="shared" si="7"/>
        <v/>
      </c>
      <c r="Y227" s="96"/>
      <c r="Z227" s="97"/>
      <c r="AA227" s="78" t="s">
        <v>49</v>
      </c>
      <c r="AB227" s="77">
        <v>120</v>
      </c>
      <c r="AC227" s="78"/>
      <c r="AD227" s="77" t="s">
        <v>50</v>
      </c>
      <c r="AE227" s="78" t="s">
        <v>176</v>
      </c>
      <c r="AF227" s="79"/>
      <c r="AG227" s="79"/>
      <c r="AH227" s="77"/>
      <c r="AI227" s="77"/>
      <c r="AJ227" s="77"/>
      <c r="AK227" s="80"/>
      <c r="AL227" s="81"/>
      <c r="AM227" s="78">
        <v>32</v>
      </c>
      <c r="AN227" s="78"/>
      <c r="AO227" s="78">
        <v>1995</v>
      </c>
      <c r="AP227" s="98">
        <v>2014</v>
      </c>
      <c r="AQ227" s="88"/>
      <c r="AR227" s="78" t="s">
        <v>1083</v>
      </c>
      <c r="AS227" s="98" t="s">
        <v>1084</v>
      </c>
    </row>
    <row r="228" spans="1:45" ht="14.25" customHeight="1" x14ac:dyDescent="0.25">
      <c r="D228" s="100" t="s">
        <v>1085</v>
      </c>
      <c r="E228" s="101" t="s">
        <v>1086</v>
      </c>
      <c r="F228" s="102"/>
      <c r="G228" s="103" t="s">
        <v>1087</v>
      </c>
      <c r="H228" s="60" t="s">
        <v>496</v>
      </c>
      <c r="I228" s="102">
        <v>32</v>
      </c>
      <c r="J228" s="104">
        <v>32</v>
      </c>
      <c r="K228" s="88"/>
      <c r="L228" s="89"/>
      <c r="M228" s="80"/>
      <c r="N228" s="78"/>
      <c r="O228" s="90"/>
      <c r="P228" s="79"/>
      <c r="Q228" s="78"/>
      <c r="R228" s="78"/>
      <c r="S228" s="80"/>
      <c r="T228" s="91"/>
      <c r="U228" s="92"/>
      <c r="V228" s="93"/>
      <c r="W228" s="94"/>
      <c r="X228" s="95"/>
      <c r="Y228" s="96"/>
      <c r="Z228" s="97"/>
      <c r="AA228" s="78" t="s">
        <v>49</v>
      </c>
      <c r="AB228" s="77"/>
      <c r="AC228" s="78"/>
      <c r="AD228" s="77" t="s">
        <v>50</v>
      </c>
      <c r="AE228" s="78" t="s">
        <v>67</v>
      </c>
      <c r="AF228" s="79" t="s">
        <v>51</v>
      </c>
      <c r="AG228" s="79"/>
      <c r="AH228" s="77" t="s">
        <v>117</v>
      </c>
      <c r="AI228" s="77" t="s">
        <v>117</v>
      </c>
      <c r="AJ228" s="77"/>
      <c r="AK228" s="80"/>
      <c r="AL228" s="81"/>
      <c r="AM228" s="78">
        <v>32</v>
      </c>
      <c r="AN228" s="78"/>
      <c r="AO228" s="78"/>
      <c r="AP228" s="98">
        <v>2019</v>
      </c>
      <c r="AQ228" s="88"/>
      <c r="AR228" s="193" t="s">
        <v>1088</v>
      </c>
      <c r="AS228" s="98" t="s">
        <v>1089</v>
      </c>
    </row>
    <row r="229" spans="1:45" ht="14.25" customHeight="1" x14ac:dyDescent="0.25">
      <c r="A229" t="s">
        <v>263</v>
      </c>
      <c r="B229">
        <v>1</v>
      </c>
      <c r="C229" t="s">
        <v>56</v>
      </c>
      <c r="D229" s="100" t="s">
        <v>1090</v>
      </c>
      <c r="E229" s="101" t="s">
        <v>1091</v>
      </c>
      <c r="F229" s="102" t="s">
        <v>135</v>
      </c>
      <c r="G229" s="103" t="s">
        <v>1092</v>
      </c>
      <c r="H229" s="60" t="s">
        <v>496</v>
      </c>
      <c r="I229" s="102">
        <v>32</v>
      </c>
      <c r="J229" s="104">
        <v>32</v>
      </c>
      <c r="K229" s="88" t="s">
        <v>70</v>
      </c>
      <c r="L229" s="89" t="s">
        <v>61</v>
      </c>
      <c r="M229" s="80"/>
      <c r="N229" s="78">
        <v>2915</v>
      </c>
      <c r="O229" s="90"/>
      <c r="P229" s="79">
        <v>6</v>
      </c>
      <c r="Q229" s="78"/>
      <c r="R229" s="78"/>
      <c r="S229" s="80">
        <v>90.090999999999994</v>
      </c>
      <c r="T229" s="91">
        <v>43294</v>
      </c>
      <c r="U229" s="92">
        <v>14.7</v>
      </c>
      <c r="V229" s="93">
        <v>1</v>
      </c>
      <c r="W229" s="94">
        <v>1</v>
      </c>
      <c r="X229" s="95">
        <f>IF(AND(N229&lt;&gt;"",S229&lt;&gt;""),1000*S229*V229/(N229*W229),"")</f>
        <v>30.906003430531733</v>
      </c>
      <c r="Y229" s="96" t="s">
        <v>107</v>
      </c>
      <c r="Z229" s="97"/>
      <c r="AA229" s="78" t="s">
        <v>49</v>
      </c>
      <c r="AB229" s="77">
        <v>32</v>
      </c>
      <c r="AC229" s="78" t="s">
        <v>1093</v>
      </c>
      <c r="AD229" s="77" t="s">
        <v>50</v>
      </c>
      <c r="AE229" s="78" t="s">
        <v>67</v>
      </c>
      <c r="AF229" s="79" t="s">
        <v>51</v>
      </c>
      <c r="AG229" s="79"/>
      <c r="AH229" s="77" t="s">
        <v>117</v>
      </c>
      <c r="AI229" s="77" t="s">
        <v>117</v>
      </c>
      <c r="AJ229" s="77"/>
      <c r="AK229" s="80"/>
      <c r="AL229" s="81"/>
      <c r="AM229" s="78">
        <v>32</v>
      </c>
      <c r="AN229" s="78">
        <v>5</v>
      </c>
      <c r="AO229" s="78">
        <v>2017</v>
      </c>
      <c r="AP229" s="98">
        <v>2017</v>
      </c>
      <c r="AQ229" s="88"/>
      <c r="AR229" s="194" t="s">
        <v>1094</v>
      </c>
      <c r="AS229" s="98"/>
    </row>
    <row r="230" spans="1:45" ht="14.25" customHeight="1" x14ac:dyDescent="0.25">
      <c r="D230" s="100" t="s">
        <v>1095</v>
      </c>
      <c r="E230" s="101" t="s">
        <v>1096</v>
      </c>
      <c r="F230" s="149" t="s">
        <v>135</v>
      </c>
      <c r="G230" s="61" t="s">
        <v>1097</v>
      </c>
      <c r="H230" s="60" t="s">
        <v>496</v>
      </c>
      <c r="I230" s="102">
        <v>32</v>
      </c>
      <c r="J230" s="104">
        <v>32</v>
      </c>
      <c r="K230" s="88"/>
      <c r="L230" s="89"/>
      <c r="M230" s="80"/>
      <c r="N230" s="78"/>
      <c r="O230" s="90"/>
      <c r="P230" s="79"/>
      <c r="Q230" s="78"/>
      <c r="R230" s="78"/>
      <c r="S230" s="80"/>
      <c r="T230" s="91"/>
      <c r="U230" s="92"/>
      <c r="V230" s="93"/>
      <c r="W230" s="94"/>
      <c r="X230" s="95"/>
      <c r="Y230" s="96"/>
      <c r="Z230" s="97"/>
      <c r="AA230" s="78" t="s">
        <v>49</v>
      </c>
      <c r="AB230" s="77">
        <v>37</v>
      </c>
      <c r="AC230" s="78" t="s">
        <v>1093</v>
      </c>
      <c r="AD230" s="77" t="s">
        <v>50</v>
      </c>
      <c r="AE230" s="78" t="s">
        <v>176</v>
      </c>
      <c r="AF230" s="79" t="s">
        <v>51</v>
      </c>
      <c r="AG230" s="79"/>
      <c r="AH230" s="77" t="s">
        <v>117</v>
      </c>
      <c r="AI230" s="77" t="s">
        <v>117</v>
      </c>
      <c r="AJ230" s="77"/>
      <c r="AK230" s="80"/>
      <c r="AL230" s="81"/>
      <c r="AM230" s="78">
        <v>32</v>
      </c>
      <c r="AN230" s="78"/>
      <c r="AO230" s="78"/>
      <c r="AP230" s="98">
        <v>2019</v>
      </c>
      <c r="AQ230" s="88"/>
      <c r="AR230" s="195" t="s">
        <v>1088</v>
      </c>
      <c r="AS230" s="98" t="s">
        <v>1098</v>
      </c>
    </row>
    <row r="231" spans="1:45" ht="14.25" customHeight="1" x14ac:dyDescent="0.25">
      <c r="C231" t="s">
        <v>56</v>
      </c>
      <c r="D231" s="100" t="s">
        <v>1099</v>
      </c>
      <c r="E231" s="101" t="s">
        <v>1100</v>
      </c>
      <c r="F231" s="102" t="s">
        <v>395</v>
      </c>
      <c r="G231" s="103" t="s">
        <v>1101</v>
      </c>
      <c r="H231" s="60" t="s">
        <v>496</v>
      </c>
      <c r="I231" s="102">
        <v>32</v>
      </c>
      <c r="J231" s="104">
        <v>32</v>
      </c>
      <c r="K231" s="88" t="s">
        <v>70</v>
      </c>
      <c r="L231" s="89" t="s">
        <v>61</v>
      </c>
      <c r="M231" s="80" t="s">
        <v>1102</v>
      </c>
      <c r="N231" s="78"/>
      <c r="O231" s="90"/>
      <c r="P231" s="79">
        <v>6</v>
      </c>
      <c r="Q231" s="78"/>
      <c r="R231" s="78"/>
      <c r="S231" s="80"/>
      <c r="T231" s="91">
        <v>43294</v>
      </c>
      <c r="U231" s="92">
        <v>14.7</v>
      </c>
      <c r="V231" s="93">
        <v>1</v>
      </c>
      <c r="W231" s="94">
        <v>1</v>
      </c>
      <c r="X231" s="95" t="str">
        <f t="shared" ref="X231:X236" si="8">IF(AND(N231&lt;&gt;"",S231&lt;&gt;""),1000*S231*V231/(N231*W231),"")</f>
        <v/>
      </c>
      <c r="Y231" s="96"/>
      <c r="Z231" s="97"/>
      <c r="AA231" s="78" t="s">
        <v>49</v>
      </c>
      <c r="AB231" s="77">
        <v>41</v>
      </c>
      <c r="AC231" s="78" t="s">
        <v>1093</v>
      </c>
      <c r="AD231" s="77" t="s">
        <v>50</v>
      </c>
      <c r="AE231" s="78" t="s">
        <v>67</v>
      </c>
      <c r="AF231" s="79" t="s">
        <v>51</v>
      </c>
      <c r="AG231" s="79"/>
      <c r="AH231" s="77" t="s">
        <v>117</v>
      </c>
      <c r="AI231" s="77" t="s">
        <v>117</v>
      </c>
      <c r="AJ231" s="77"/>
      <c r="AK231" s="80"/>
      <c r="AL231" s="81"/>
      <c r="AM231" s="78">
        <v>32</v>
      </c>
      <c r="AN231" s="78">
        <v>5</v>
      </c>
      <c r="AO231" s="78">
        <v>2015</v>
      </c>
      <c r="AP231" s="98">
        <v>2017</v>
      </c>
      <c r="AQ231" s="88"/>
      <c r="AR231" s="196" t="s">
        <v>1103</v>
      </c>
      <c r="AS231" s="98" t="s">
        <v>1104</v>
      </c>
    </row>
    <row r="232" spans="1:45" ht="14.25" customHeight="1" x14ac:dyDescent="0.25">
      <c r="C232" t="s">
        <v>56</v>
      </c>
      <c r="D232" s="100" t="s">
        <v>1105</v>
      </c>
      <c r="E232" s="101" t="s">
        <v>1106</v>
      </c>
      <c r="F232" s="102" t="s">
        <v>179</v>
      </c>
      <c r="G232" s="103" t="s">
        <v>1107</v>
      </c>
      <c r="H232" s="60" t="s">
        <v>496</v>
      </c>
      <c r="I232" s="102">
        <v>32</v>
      </c>
      <c r="J232" s="104">
        <v>32</v>
      </c>
      <c r="K232" s="88" t="s">
        <v>70</v>
      </c>
      <c r="L232" s="89" t="s">
        <v>61</v>
      </c>
      <c r="M232" s="80" t="s">
        <v>1108</v>
      </c>
      <c r="N232" s="78"/>
      <c r="O232" s="90"/>
      <c r="P232" s="79">
        <v>6</v>
      </c>
      <c r="Q232" s="78"/>
      <c r="R232" s="78"/>
      <c r="S232" s="80"/>
      <c r="T232" s="91">
        <v>43294</v>
      </c>
      <c r="U232" s="92">
        <v>14.7</v>
      </c>
      <c r="V232" s="93">
        <v>1</v>
      </c>
      <c r="W232" s="94">
        <v>1</v>
      </c>
      <c r="X232" s="95" t="str">
        <f t="shared" si="8"/>
        <v/>
      </c>
      <c r="Y232" s="96"/>
      <c r="Z232" s="97"/>
      <c r="AA232" s="78" t="s">
        <v>49</v>
      </c>
      <c r="AB232" s="77">
        <v>4</v>
      </c>
      <c r="AC232" s="78" t="s">
        <v>1081</v>
      </c>
      <c r="AD232" s="77" t="s">
        <v>50</v>
      </c>
      <c r="AE232" s="78" t="s">
        <v>67</v>
      </c>
      <c r="AF232" s="79" t="s">
        <v>51</v>
      </c>
      <c r="AG232" s="79"/>
      <c r="AH232" s="77" t="s">
        <v>117</v>
      </c>
      <c r="AI232" s="77" t="s">
        <v>117</v>
      </c>
      <c r="AJ232" s="77"/>
      <c r="AK232" s="80"/>
      <c r="AL232" s="81"/>
      <c r="AM232" s="78">
        <v>32</v>
      </c>
      <c r="AN232" s="78"/>
      <c r="AO232" s="78">
        <v>1997</v>
      </c>
      <c r="AP232" s="98">
        <v>1998</v>
      </c>
      <c r="AQ232" s="88"/>
      <c r="AR232" s="196" t="s">
        <v>1109</v>
      </c>
      <c r="AS232" s="98" t="s">
        <v>1110</v>
      </c>
    </row>
    <row r="233" spans="1:45" ht="14.25" customHeight="1" x14ac:dyDescent="0.25">
      <c r="A233" t="s">
        <v>263</v>
      </c>
      <c r="B233">
        <v>1</v>
      </c>
      <c r="C233" t="s">
        <v>56</v>
      </c>
      <c r="D233" s="85" t="s">
        <v>1111</v>
      </c>
      <c r="E233" s="128" t="s">
        <v>1112</v>
      </c>
      <c r="F233" s="79" t="s">
        <v>135</v>
      </c>
      <c r="G233" s="78" t="s">
        <v>1113</v>
      </c>
      <c r="H233" s="77" t="s">
        <v>106</v>
      </c>
      <c r="I233" s="197" t="s">
        <v>1114</v>
      </c>
      <c r="J233" s="87">
        <v>16</v>
      </c>
      <c r="K233" s="88" t="s">
        <v>70</v>
      </c>
      <c r="L233" s="89" t="s">
        <v>61</v>
      </c>
      <c r="M233" s="80"/>
      <c r="N233" s="78">
        <v>1755</v>
      </c>
      <c r="O233" s="90"/>
      <c r="P233" s="79">
        <v>6</v>
      </c>
      <c r="Q233" s="78"/>
      <c r="R233" s="78"/>
      <c r="S233" s="80">
        <v>53.475999999999999</v>
      </c>
      <c r="T233" s="91">
        <v>43294</v>
      </c>
      <c r="U233" s="92">
        <v>14.7</v>
      </c>
      <c r="V233" s="93">
        <v>0.67</v>
      </c>
      <c r="W233" s="94">
        <v>1</v>
      </c>
      <c r="X233" s="95">
        <f t="shared" si="8"/>
        <v>20.415339031339034</v>
      </c>
      <c r="Y233" s="96" t="s">
        <v>107</v>
      </c>
      <c r="Z233" s="97"/>
      <c r="AA233" s="78" t="s">
        <v>65</v>
      </c>
      <c r="AB233" s="77">
        <v>49</v>
      </c>
      <c r="AC233" s="78" t="s">
        <v>144</v>
      </c>
      <c r="AD233" s="77" t="s">
        <v>50</v>
      </c>
      <c r="AE233" s="78" t="s">
        <v>67</v>
      </c>
      <c r="AF233" s="79" t="s">
        <v>51</v>
      </c>
      <c r="AG233" s="79"/>
      <c r="AH233" s="77" t="s">
        <v>68</v>
      </c>
      <c r="AI233" s="77" t="s">
        <v>68</v>
      </c>
      <c r="AJ233" s="77" t="s">
        <v>50</v>
      </c>
      <c r="AK233" s="80">
        <v>40</v>
      </c>
      <c r="AL233" s="81"/>
      <c r="AM233" s="78">
        <v>8</v>
      </c>
      <c r="AN233" s="78"/>
      <c r="AO233" s="78">
        <v>2016</v>
      </c>
      <c r="AP233" s="98">
        <v>2017</v>
      </c>
      <c r="AQ233" s="99"/>
      <c r="AR233" s="78" t="s">
        <v>1115</v>
      </c>
      <c r="AS233" s="98" t="s">
        <v>1116</v>
      </c>
    </row>
    <row r="234" spans="1:45" ht="14.25" customHeight="1" x14ac:dyDescent="0.25">
      <c r="C234" t="s">
        <v>56</v>
      </c>
      <c r="D234" s="85" t="s">
        <v>1117</v>
      </c>
      <c r="E234" s="78"/>
      <c r="F234" s="77" t="s">
        <v>179</v>
      </c>
      <c r="G234" s="78" t="s">
        <v>1118</v>
      </c>
      <c r="H234" s="77" t="s">
        <v>106</v>
      </c>
      <c r="I234" s="77">
        <v>32</v>
      </c>
      <c r="J234" s="87">
        <v>32</v>
      </c>
      <c r="K234" s="88" t="s">
        <v>70</v>
      </c>
      <c r="L234" s="89" t="s">
        <v>61</v>
      </c>
      <c r="M234" s="80" t="s">
        <v>179</v>
      </c>
      <c r="N234" s="78"/>
      <c r="O234" s="90"/>
      <c r="P234" s="79">
        <v>6</v>
      </c>
      <c r="Q234" s="78"/>
      <c r="R234" s="78"/>
      <c r="S234" s="80"/>
      <c r="T234" s="91">
        <v>43172</v>
      </c>
      <c r="U234" s="92">
        <v>14.7</v>
      </c>
      <c r="V234" s="93">
        <v>1</v>
      </c>
      <c r="W234" s="94">
        <v>1</v>
      </c>
      <c r="X234" s="95" t="str">
        <f t="shared" si="8"/>
        <v/>
      </c>
      <c r="Y234" s="96"/>
      <c r="Z234" s="97"/>
      <c r="AA234" s="78" t="s">
        <v>49</v>
      </c>
      <c r="AB234" s="77"/>
      <c r="AC234" s="78"/>
      <c r="AD234" s="77"/>
      <c r="AE234" s="78"/>
      <c r="AF234" s="79"/>
      <c r="AG234" s="79"/>
      <c r="AH234" s="77"/>
      <c r="AI234" s="77"/>
      <c r="AJ234" s="77"/>
      <c r="AK234" s="80"/>
      <c r="AL234" s="81"/>
      <c r="AM234" s="78">
        <v>32</v>
      </c>
      <c r="AN234" s="78"/>
      <c r="AO234" s="78">
        <v>2001</v>
      </c>
      <c r="AP234" s="98">
        <v>2001</v>
      </c>
      <c r="AQ234" s="88" t="s">
        <v>1119</v>
      </c>
      <c r="AR234" s="78" t="s">
        <v>1120</v>
      </c>
      <c r="AS234" s="98" t="s">
        <v>1121</v>
      </c>
    </row>
    <row r="235" spans="1:45" ht="14.25" customHeight="1" x14ac:dyDescent="0.25">
      <c r="C235" t="s">
        <v>56</v>
      </c>
      <c r="D235" s="85" t="s">
        <v>1122</v>
      </c>
      <c r="E235" s="128" t="s">
        <v>1123</v>
      </c>
      <c r="F235" s="77" t="s">
        <v>256</v>
      </c>
      <c r="G235" s="78" t="s">
        <v>1124</v>
      </c>
      <c r="H235" s="77">
        <v>8051</v>
      </c>
      <c r="I235" s="77">
        <v>8</v>
      </c>
      <c r="J235" s="87">
        <v>8</v>
      </c>
      <c r="K235" s="88" t="s">
        <v>416</v>
      </c>
      <c r="L235" s="78" t="s">
        <v>1124</v>
      </c>
      <c r="M235" s="80"/>
      <c r="N235" s="78">
        <v>1699</v>
      </c>
      <c r="O235" s="90"/>
      <c r="P235" s="79">
        <v>6</v>
      </c>
      <c r="Q235" s="78"/>
      <c r="R235" s="78"/>
      <c r="S235" s="80">
        <v>200</v>
      </c>
      <c r="T235" s="91">
        <v>36161</v>
      </c>
      <c r="U235" s="92">
        <v>14.7</v>
      </c>
      <c r="V235" s="93">
        <v>0.3</v>
      </c>
      <c r="W235" s="94">
        <v>1</v>
      </c>
      <c r="X235" s="95">
        <f t="shared" si="8"/>
        <v>35.314891112419069</v>
      </c>
      <c r="Y235" s="96" t="s">
        <v>64</v>
      </c>
      <c r="Z235" s="97"/>
      <c r="AA235" s="78" t="s">
        <v>256</v>
      </c>
      <c r="AB235" s="77"/>
      <c r="AC235" s="78"/>
      <c r="AD235" s="77" t="s">
        <v>50</v>
      </c>
      <c r="AE235" s="78" t="s">
        <v>67</v>
      </c>
      <c r="AF235" s="79" t="s">
        <v>51</v>
      </c>
      <c r="AG235" s="79"/>
      <c r="AH235" s="77" t="s">
        <v>68</v>
      </c>
      <c r="AI235" s="77" t="s">
        <v>68</v>
      </c>
      <c r="AJ235" s="77"/>
      <c r="AK235" s="80"/>
      <c r="AL235" s="81"/>
      <c r="AM235" s="78"/>
      <c r="AN235" s="78"/>
      <c r="AO235" s="78">
        <v>1999</v>
      </c>
      <c r="AP235" s="98">
        <v>1999</v>
      </c>
      <c r="AQ235" s="88"/>
      <c r="AR235" s="78" t="s">
        <v>1125</v>
      </c>
      <c r="AS235" s="98" t="s">
        <v>1126</v>
      </c>
    </row>
    <row r="236" spans="1:45" ht="14.25" customHeight="1" x14ac:dyDescent="0.25">
      <c r="A236" t="s">
        <v>263</v>
      </c>
      <c r="B236">
        <v>1</v>
      </c>
      <c r="C236" t="s">
        <v>56</v>
      </c>
      <c r="D236" s="85" t="s">
        <v>1127</v>
      </c>
      <c r="E236" s="128" t="s">
        <v>1128</v>
      </c>
      <c r="F236" s="77" t="s">
        <v>90</v>
      </c>
      <c r="G236" s="78" t="s">
        <v>1129</v>
      </c>
      <c r="H236" s="77" t="s">
        <v>1130</v>
      </c>
      <c r="I236" s="77">
        <v>16</v>
      </c>
      <c r="J236" s="87">
        <v>16</v>
      </c>
      <c r="K236" s="88" t="s">
        <v>70</v>
      </c>
      <c r="L236" s="89" t="s">
        <v>61</v>
      </c>
      <c r="M236" s="80"/>
      <c r="N236" s="78">
        <v>788</v>
      </c>
      <c r="O236" s="90"/>
      <c r="P236" s="79">
        <v>6</v>
      </c>
      <c r="Q236" s="78"/>
      <c r="R236" s="78"/>
      <c r="S236" s="80">
        <v>163.80000000000001</v>
      </c>
      <c r="T236" s="91">
        <v>41688</v>
      </c>
      <c r="U236" s="92">
        <v>14.7</v>
      </c>
      <c r="V236" s="93">
        <v>0.67</v>
      </c>
      <c r="W236" s="94">
        <v>1</v>
      </c>
      <c r="X236" s="95">
        <f t="shared" si="8"/>
        <v>139.2715736040609</v>
      </c>
      <c r="Y236" s="96" t="s">
        <v>107</v>
      </c>
      <c r="Z236" s="97"/>
      <c r="AA236" s="78" t="s">
        <v>49</v>
      </c>
      <c r="AB236" s="77">
        <v>6</v>
      </c>
      <c r="AC236" s="78" t="s">
        <v>1131</v>
      </c>
      <c r="AD236" s="77" t="s">
        <v>50</v>
      </c>
      <c r="AE236" s="78"/>
      <c r="AF236" s="79" t="s">
        <v>51</v>
      </c>
      <c r="AG236" s="79"/>
      <c r="AH236" s="77">
        <v>256</v>
      </c>
      <c r="AI236" s="77" t="s">
        <v>871</v>
      </c>
      <c r="AJ236" s="77"/>
      <c r="AK236" s="80"/>
      <c r="AL236" s="81"/>
      <c r="AM236" s="78"/>
      <c r="AN236" s="78"/>
      <c r="AO236" s="78">
        <v>2001</v>
      </c>
      <c r="AP236" s="98"/>
      <c r="AQ236" s="191"/>
      <c r="AR236" s="78" t="s">
        <v>1132</v>
      </c>
      <c r="AS236" s="98"/>
    </row>
    <row r="237" spans="1:45" ht="14.25" customHeight="1" x14ac:dyDescent="0.25">
      <c r="D237" s="58" t="s">
        <v>1133</v>
      </c>
      <c r="E237" s="101" t="s">
        <v>1134</v>
      </c>
      <c r="F237" s="60"/>
      <c r="G237" s="61" t="s">
        <v>1135</v>
      </c>
      <c r="H237" s="60" t="s">
        <v>1136</v>
      </c>
      <c r="I237" s="60">
        <v>16</v>
      </c>
      <c r="J237" s="62">
        <v>16</v>
      </c>
      <c r="K237" s="88" t="s">
        <v>1137</v>
      </c>
      <c r="L237" s="61" t="s">
        <v>1135</v>
      </c>
      <c r="M237" s="80"/>
      <c r="N237" s="78">
        <v>2471</v>
      </c>
      <c r="O237" s="90">
        <v>612</v>
      </c>
      <c r="P237" s="79" t="s">
        <v>120</v>
      </c>
      <c r="Q237" s="78"/>
      <c r="R237" s="78">
        <v>12</v>
      </c>
      <c r="S237" s="80"/>
      <c r="T237" s="91"/>
      <c r="U237" s="92"/>
      <c r="V237" s="93"/>
      <c r="W237" s="94"/>
      <c r="X237" s="95"/>
      <c r="Y237" s="96" t="s">
        <v>186</v>
      </c>
      <c r="Z237" s="97"/>
      <c r="AA237" s="78" t="s">
        <v>65</v>
      </c>
      <c r="AB237" s="77">
        <v>12</v>
      </c>
      <c r="AC237" s="78" t="s">
        <v>1138</v>
      </c>
      <c r="AD237" s="77" t="s">
        <v>50</v>
      </c>
      <c r="AE237" s="78" t="s">
        <v>176</v>
      </c>
      <c r="AF237" s="79" t="s">
        <v>51</v>
      </c>
      <c r="AG237" s="79" t="s">
        <v>50</v>
      </c>
      <c r="AH237" s="77" t="s">
        <v>68</v>
      </c>
      <c r="AI237" s="77" t="s">
        <v>68</v>
      </c>
      <c r="AJ237" s="77" t="s">
        <v>51</v>
      </c>
      <c r="AK237" s="80">
        <v>29</v>
      </c>
      <c r="AL237" s="81"/>
      <c r="AM237" s="78">
        <v>16</v>
      </c>
      <c r="AN237" s="78"/>
      <c r="AO237" s="78">
        <v>2020</v>
      </c>
      <c r="AP237" s="98">
        <v>2021</v>
      </c>
      <c r="AQ237" s="191"/>
      <c r="AR237" s="78" t="s">
        <v>1139</v>
      </c>
      <c r="AS237" s="98"/>
    </row>
    <row r="238" spans="1:45" ht="14.25" customHeight="1" x14ac:dyDescent="0.25">
      <c r="B238">
        <v>1</v>
      </c>
      <c r="C238" t="s">
        <v>56</v>
      </c>
      <c r="D238" s="85" t="s">
        <v>1140</v>
      </c>
      <c r="E238" s="128" t="s">
        <v>1141</v>
      </c>
      <c r="F238" s="77" t="s">
        <v>135</v>
      </c>
      <c r="G238" s="78" t="s">
        <v>1142</v>
      </c>
      <c r="H238" s="77" t="s">
        <v>666</v>
      </c>
      <c r="I238" s="77">
        <v>16</v>
      </c>
      <c r="J238" s="87">
        <v>16</v>
      </c>
      <c r="K238" s="88" t="s">
        <v>70</v>
      </c>
      <c r="L238" s="89" t="s">
        <v>61</v>
      </c>
      <c r="M238" s="80"/>
      <c r="N238" s="78">
        <v>332</v>
      </c>
      <c r="O238" s="90"/>
      <c r="P238" s="79">
        <v>6</v>
      </c>
      <c r="Q238" s="78"/>
      <c r="R238" s="78"/>
      <c r="S238" s="80">
        <v>317.45999999999998</v>
      </c>
      <c r="T238" s="91">
        <v>43172</v>
      </c>
      <c r="U238" s="92">
        <v>14.7</v>
      </c>
      <c r="V238" s="93">
        <v>0.67</v>
      </c>
      <c r="W238" s="94">
        <v>1</v>
      </c>
      <c r="X238" s="95">
        <f t="shared" ref="X238:X245" si="9">IF(AND(N238&lt;&gt;"",S238&lt;&gt;""),1000*S238*V238/(N238*W238),"")</f>
        <v>640.6572289156627</v>
      </c>
      <c r="Y238" s="96" t="s">
        <v>107</v>
      </c>
      <c r="Z238" s="97"/>
      <c r="AA238" s="78" t="s">
        <v>65</v>
      </c>
      <c r="AB238" s="77">
        <v>1</v>
      </c>
      <c r="AC238" s="78" t="s">
        <v>1140</v>
      </c>
      <c r="AD238" s="77"/>
      <c r="AE238" s="78" t="s">
        <v>176</v>
      </c>
      <c r="AF238" s="79" t="s">
        <v>51</v>
      </c>
      <c r="AG238" s="79" t="s">
        <v>50</v>
      </c>
      <c r="AH238" s="77">
        <v>256</v>
      </c>
      <c r="AI238" s="77" t="s">
        <v>204</v>
      </c>
      <c r="AJ238" s="77"/>
      <c r="AK238" s="80">
        <v>40</v>
      </c>
      <c r="AL238" s="81"/>
      <c r="AM238" s="78">
        <v>16</v>
      </c>
      <c r="AN238" s="78"/>
      <c r="AO238" s="78">
        <v>2001</v>
      </c>
      <c r="AP238" s="98">
        <v>2004</v>
      </c>
      <c r="AQ238" s="99" t="s">
        <v>1143</v>
      </c>
      <c r="AR238" s="78" t="s">
        <v>1144</v>
      </c>
      <c r="AS238" s="98" t="s">
        <v>1145</v>
      </c>
    </row>
    <row r="239" spans="1:45" ht="14.25" customHeight="1" x14ac:dyDescent="0.25">
      <c r="A239" t="s">
        <v>107</v>
      </c>
      <c r="B239">
        <v>1</v>
      </c>
      <c r="C239" t="s">
        <v>56</v>
      </c>
      <c r="D239" s="85" t="s">
        <v>1146</v>
      </c>
      <c r="E239" s="128" t="s">
        <v>1147</v>
      </c>
      <c r="F239" s="77" t="s">
        <v>135</v>
      </c>
      <c r="G239" s="78" t="s">
        <v>1148</v>
      </c>
      <c r="H239" s="77" t="s">
        <v>106</v>
      </c>
      <c r="I239" s="77">
        <v>32</v>
      </c>
      <c r="J239" s="87">
        <v>32</v>
      </c>
      <c r="K239" s="88" t="s">
        <v>70</v>
      </c>
      <c r="L239" s="89" t="s">
        <v>61</v>
      </c>
      <c r="M239" s="80"/>
      <c r="N239" s="78">
        <v>2339</v>
      </c>
      <c r="O239" s="90"/>
      <c r="P239" s="79">
        <v>6</v>
      </c>
      <c r="Q239" s="78"/>
      <c r="R239" s="78">
        <v>1</v>
      </c>
      <c r="S239" s="80">
        <v>159.744</v>
      </c>
      <c r="T239" s="91">
        <v>41882</v>
      </c>
      <c r="U239" s="92">
        <v>14.7</v>
      </c>
      <c r="V239" s="93">
        <v>1</v>
      </c>
      <c r="W239" s="94">
        <v>1.5</v>
      </c>
      <c r="X239" s="95">
        <f t="shared" si="9"/>
        <v>45.530568619067978</v>
      </c>
      <c r="Y239" s="96" t="s">
        <v>64</v>
      </c>
      <c r="Z239" s="97" t="s">
        <v>50</v>
      </c>
      <c r="AA239" s="78" t="s">
        <v>65</v>
      </c>
      <c r="AB239" s="77">
        <v>14</v>
      </c>
      <c r="AC239" s="78" t="s">
        <v>144</v>
      </c>
      <c r="AD239" s="77" t="s">
        <v>50</v>
      </c>
      <c r="AE239" s="78" t="s">
        <v>67</v>
      </c>
      <c r="AF239" s="79" t="s">
        <v>51</v>
      </c>
      <c r="AG239" s="79"/>
      <c r="AH239" s="77" t="s">
        <v>1149</v>
      </c>
      <c r="AI239" s="77" t="s">
        <v>877</v>
      </c>
      <c r="AJ239" s="77" t="s">
        <v>50</v>
      </c>
      <c r="AK239" s="80">
        <v>61</v>
      </c>
      <c r="AL239" s="81"/>
      <c r="AM239" s="78">
        <v>32</v>
      </c>
      <c r="AN239" s="78"/>
      <c r="AO239" s="78">
        <v>2003</v>
      </c>
      <c r="AP239" s="98">
        <v>2014</v>
      </c>
      <c r="AQ239" s="99" t="s">
        <v>1150</v>
      </c>
      <c r="AR239" s="78" t="s">
        <v>1151</v>
      </c>
      <c r="AS239" s="98"/>
    </row>
    <row r="240" spans="1:45" ht="14.25" customHeight="1" x14ac:dyDescent="0.25">
      <c r="A240" t="s">
        <v>107</v>
      </c>
      <c r="B240">
        <v>1</v>
      </c>
      <c r="C240" t="s">
        <v>56</v>
      </c>
      <c r="D240" s="85" t="s">
        <v>1146</v>
      </c>
      <c r="E240" s="128" t="s">
        <v>1147</v>
      </c>
      <c r="F240" s="77" t="s">
        <v>135</v>
      </c>
      <c r="G240" s="78" t="s">
        <v>1148</v>
      </c>
      <c r="H240" s="77" t="s">
        <v>106</v>
      </c>
      <c r="I240" s="77">
        <v>32</v>
      </c>
      <c r="J240" s="87">
        <v>32</v>
      </c>
      <c r="K240" s="88" t="s">
        <v>70</v>
      </c>
      <c r="L240" s="89" t="s">
        <v>61</v>
      </c>
      <c r="M240" s="80"/>
      <c r="N240" s="78">
        <v>3367</v>
      </c>
      <c r="O240" s="90"/>
      <c r="P240" s="79">
        <v>6</v>
      </c>
      <c r="Q240" s="78"/>
      <c r="R240" s="78">
        <v>5</v>
      </c>
      <c r="S240" s="80">
        <v>147.01599999999999</v>
      </c>
      <c r="T240" s="91">
        <v>41882</v>
      </c>
      <c r="U240" s="92">
        <v>14.7</v>
      </c>
      <c r="V240" s="93">
        <v>1</v>
      </c>
      <c r="W240" s="94">
        <v>1.5</v>
      </c>
      <c r="X240" s="95">
        <f t="shared" si="9"/>
        <v>29.109197109197108</v>
      </c>
      <c r="Y240" s="96" t="s">
        <v>64</v>
      </c>
      <c r="Z240" s="97" t="s">
        <v>50</v>
      </c>
      <c r="AA240" s="78" t="s">
        <v>65</v>
      </c>
      <c r="AB240" s="77">
        <v>24</v>
      </c>
      <c r="AC240" s="78" t="s">
        <v>1146</v>
      </c>
      <c r="AD240" s="77" t="s">
        <v>50</v>
      </c>
      <c r="AE240" s="78" t="s">
        <v>67</v>
      </c>
      <c r="AF240" s="79" t="s">
        <v>51</v>
      </c>
      <c r="AG240" s="79"/>
      <c r="AH240" s="77" t="s">
        <v>1149</v>
      </c>
      <c r="AI240" s="77" t="s">
        <v>877</v>
      </c>
      <c r="AJ240" s="77" t="s">
        <v>50</v>
      </c>
      <c r="AK240" s="80">
        <v>61</v>
      </c>
      <c r="AL240" s="81"/>
      <c r="AM240" s="78">
        <v>32</v>
      </c>
      <c r="AN240" s="78"/>
      <c r="AO240" s="78">
        <v>2003</v>
      </c>
      <c r="AP240" s="98">
        <v>2014</v>
      </c>
      <c r="AQ240" s="99" t="s">
        <v>1150</v>
      </c>
      <c r="AR240" s="78" t="s">
        <v>1151</v>
      </c>
      <c r="AS240" s="98"/>
    </row>
    <row r="241" spans="1:45" ht="14.25" customHeight="1" x14ac:dyDescent="0.25">
      <c r="B241">
        <v>1</v>
      </c>
      <c r="C241" t="s">
        <v>56</v>
      </c>
      <c r="D241" s="85" t="s">
        <v>1152</v>
      </c>
      <c r="E241" s="128" t="s">
        <v>1153</v>
      </c>
      <c r="F241" s="77" t="s">
        <v>135</v>
      </c>
      <c r="G241" s="78" t="s">
        <v>1154</v>
      </c>
      <c r="H241" s="77" t="s">
        <v>106</v>
      </c>
      <c r="I241" s="77">
        <v>32</v>
      </c>
      <c r="J241" s="87">
        <v>32</v>
      </c>
      <c r="K241" s="88" t="s">
        <v>70</v>
      </c>
      <c r="L241" s="89" t="s">
        <v>61</v>
      </c>
      <c r="M241" s="80"/>
      <c r="N241" s="78">
        <v>3845</v>
      </c>
      <c r="O241" s="90"/>
      <c r="P241" s="79">
        <v>6</v>
      </c>
      <c r="Q241" s="78">
        <v>3</v>
      </c>
      <c r="R241" s="78">
        <v>4</v>
      </c>
      <c r="S241" s="80">
        <v>123.45699999999999</v>
      </c>
      <c r="T241" s="91">
        <v>43246</v>
      </c>
      <c r="U241" s="92">
        <v>14.7</v>
      </c>
      <c r="V241" s="93">
        <v>1</v>
      </c>
      <c r="W241" s="94">
        <v>1</v>
      </c>
      <c r="X241" s="95">
        <f t="shared" si="9"/>
        <v>32.108452535760726</v>
      </c>
      <c r="Y241" s="96" t="s">
        <v>107</v>
      </c>
      <c r="Z241" s="97"/>
      <c r="AA241" s="78" t="s">
        <v>65</v>
      </c>
      <c r="AB241" s="77">
        <v>12</v>
      </c>
      <c r="AC241" s="78" t="s">
        <v>1152</v>
      </c>
      <c r="AD241" s="77" t="s">
        <v>50</v>
      </c>
      <c r="AE241" s="78" t="s">
        <v>67</v>
      </c>
      <c r="AF241" s="79" t="s">
        <v>51</v>
      </c>
      <c r="AG241" s="79"/>
      <c r="AH241" s="77" t="s">
        <v>1149</v>
      </c>
      <c r="AI241" s="77" t="s">
        <v>877</v>
      </c>
      <c r="AJ241" s="77" t="s">
        <v>50</v>
      </c>
      <c r="AK241" s="80">
        <v>61</v>
      </c>
      <c r="AL241" s="81"/>
      <c r="AM241" s="78">
        <v>32</v>
      </c>
      <c r="AN241" s="78">
        <v>6</v>
      </c>
      <c r="AO241" s="78">
        <v>2014</v>
      </c>
      <c r="AP241" s="98">
        <v>2014</v>
      </c>
      <c r="AQ241" s="99"/>
      <c r="AR241" s="78" t="s">
        <v>1155</v>
      </c>
      <c r="AS241" s="98" t="s">
        <v>1156</v>
      </c>
    </row>
    <row r="242" spans="1:45" ht="14.25" customHeight="1" x14ac:dyDescent="0.25">
      <c r="A242" t="s">
        <v>107</v>
      </c>
      <c r="B242">
        <v>1</v>
      </c>
      <c r="C242" t="s">
        <v>56</v>
      </c>
      <c r="D242" s="85" t="s">
        <v>1157</v>
      </c>
      <c r="E242" s="128" t="s">
        <v>1158</v>
      </c>
      <c r="F242" s="77" t="s">
        <v>58</v>
      </c>
      <c r="G242" s="78" t="s">
        <v>1159</v>
      </c>
      <c r="H242" s="77" t="s">
        <v>75</v>
      </c>
      <c r="I242" s="77">
        <v>32</v>
      </c>
      <c r="J242" s="87">
        <v>32</v>
      </c>
      <c r="K242" s="88" t="s">
        <v>558</v>
      </c>
      <c r="L242" s="89" t="s">
        <v>61</v>
      </c>
      <c r="M242" s="80"/>
      <c r="N242" s="78">
        <v>5345</v>
      </c>
      <c r="O242" s="90"/>
      <c r="P242" s="79">
        <v>6</v>
      </c>
      <c r="Q242" s="78">
        <v>7</v>
      </c>
      <c r="R242" s="78">
        <v>1</v>
      </c>
      <c r="S242" s="80">
        <v>8.2249999999999996</v>
      </c>
      <c r="T242" s="91">
        <v>41703</v>
      </c>
      <c r="U242" s="92">
        <v>14.7</v>
      </c>
      <c r="V242" s="93">
        <v>1</v>
      </c>
      <c r="W242" s="94">
        <v>1</v>
      </c>
      <c r="X242" s="95">
        <f t="shared" si="9"/>
        <v>1.5388213283442469</v>
      </c>
      <c r="Y242" s="96" t="s">
        <v>107</v>
      </c>
      <c r="Z242" s="97"/>
      <c r="AA242" s="78" t="s">
        <v>65</v>
      </c>
      <c r="AB242" s="77">
        <v>30</v>
      </c>
      <c r="AC242" s="78" t="s">
        <v>1160</v>
      </c>
      <c r="AD242" s="77" t="s">
        <v>50</v>
      </c>
      <c r="AE242" s="78" t="s">
        <v>67</v>
      </c>
      <c r="AF242" s="79" t="s">
        <v>51</v>
      </c>
      <c r="AG242" s="79" t="s">
        <v>51</v>
      </c>
      <c r="AH242" s="77" t="s">
        <v>117</v>
      </c>
      <c r="AI242" s="77" t="s">
        <v>117</v>
      </c>
      <c r="AJ242" s="77" t="s">
        <v>50</v>
      </c>
      <c r="AK242" s="80"/>
      <c r="AL242" s="81"/>
      <c r="AM242" s="78">
        <v>32</v>
      </c>
      <c r="AN242" s="78">
        <v>5</v>
      </c>
      <c r="AO242" s="78">
        <v>2014</v>
      </c>
      <c r="AP242" s="98">
        <v>2014</v>
      </c>
      <c r="AQ242" s="99"/>
      <c r="AR242" s="78" t="s">
        <v>1161</v>
      </c>
      <c r="AS242" s="98" t="s">
        <v>1162</v>
      </c>
    </row>
    <row r="243" spans="1:45" ht="14.25" customHeight="1" x14ac:dyDescent="0.25">
      <c r="A243" t="s">
        <v>107</v>
      </c>
      <c r="C243" t="s">
        <v>56</v>
      </c>
      <c r="D243" s="58" t="s">
        <v>1163</v>
      </c>
      <c r="E243" s="61"/>
      <c r="F243" s="60" t="s">
        <v>135</v>
      </c>
      <c r="G243" s="61" t="s">
        <v>1164</v>
      </c>
      <c r="H243" s="60" t="s">
        <v>106</v>
      </c>
      <c r="I243" s="60">
        <v>8</v>
      </c>
      <c r="J243" s="62">
        <v>12</v>
      </c>
      <c r="K243" s="88" t="s">
        <v>70</v>
      </c>
      <c r="L243" s="61" t="s">
        <v>61</v>
      </c>
      <c r="M243" s="80" t="s">
        <v>1165</v>
      </c>
      <c r="N243" s="78"/>
      <c r="O243" s="90"/>
      <c r="P243" s="79">
        <v>6</v>
      </c>
      <c r="Q243" s="78"/>
      <c r="R243" s="78"/>
      <c r="S243" s="80"/>
      <c r="T243" s="91"/>
      <c r="U243" s="92">
        <v>14.7</v>
      </c>
      <c r="V243" s="93">
        <v>0.67</v>
      </c>
      <c r="W243" s="94">
        <v>1</v>
      </c>
      <c r="X243" s="95" t="str">
        <f t="shared" si="9"/>
        <v/>
      </c>
      <c r="Y243" s="96"/>
      <c r="Z243" s="97"/>
      <c r="AA243" s="78" t="s">
        <v>49</v>
      </c>
      <c r="AB243" s="77">
        <v>10</v>
      </c>
      <c r="AC243" s="78" t="s">
        <v>1163</v>
      </c>
      <c r="AD243" s="77"/>
      <c r="AE243" s="78"/>
      <c r="AF243" s="79"/>
      <c r="AG243" s="79"/>
      <c r="AH243" s="77"/>
      <c r="AI243" s="77" t="s">
        <v>871</v>
      </c>
      <c r="AJ243" s="77" t="s">
        <v>50</v>
      </c>
      <c r="AK243" s="80"/>
      <c r="AL243" s="81"/>
      <c r="AM243" s="78">
        <v>32</v>
      </c>
      <c r="AN243" s="78"/>
      <c r="AO243" s="78">
        <v>2000</v>
      </c>
      <c r="AP243" s="98">
        <v>2000</v>
      </c>
      <c r="AQ243" s="88"/>
      <c r="AR243" s="78" t="s">
        <v>1166</v>
      </c>
      <c r="AS243" s="98"/>
    </row>
    <row r="244" spans="1:45" ht="14.25" customHeight="1" x14ac:dyDescent="0.25">
      <c r="D244" s="135" t="s">
        <v>1167</v>
      </c>
      <c r="E244" s="128" t="s">
        <v>1168</v>
      </c>
      <c r="F244" s="136"/>
      <c r="G244" s="78" t="s">
        <v>1169</v>
      </c>
      <c r="H244" s="136" t="s">
        <v>163</v>
      </c>
      <c r="I244" s="136">
        <v>32</v>
      </c>
      <c r="J244" s="138">
        <v>8</v>
      </c>
      <c r="K244" s="88" t="s">
        <v>188</v>
      </c>
      <c r="L244" s="89" t="s">
        <v>1169</v>
      </c>
      <c r="M244" s="80" t="s">
        <v>1170</v>
      </c>
      <c r="N244" s="78">
        <v>1300</v>
      </c>
      <c r="O244" s="90"/>
      <c r="P244" s="79">
        <v>4</v>
      </c>
      <c r="Q244" s="78"/>
      <c r="R244" s="78"/>
      <c r="S244" s="80">
        <v>133</v>
      </c>
      <c r="T244" s="91"/>
      <c r="U244" s="92"/>
      <c r="V244" s="93">
        <v>1</v>
      </c>
      <c r="W244" s="94">
        <v>1</v>
      </c>
      <c r="X244" s="95">
        <f t="shared" si="9"/>
        <v>102.30769230769231</v>
      </c>
      <c r="Y244" s="96"/>
      <c r="Z244" s="97"/>
      <c r="AA244" s="78" t="s">
        <v>49</v>
      </c>
      <c r="AB244" s="77">
        <v>17</v>
      </c>
      <c r="AC244" s="78" t="s">
        <v>1171</v>
      </c>
      <c r="AD244" s="77" t="s">
        <v>50</v>
      </c>
      <c r="AE244" s="78" t="s">
        <v>67</v>
      </c>
      <c r="AF244" s="79" t="s">
        <v>51</v>
      </c>
      <c r="AG244" s="79"/>
      <c r="AH244" s="77" t="s">
        <v>1172</v>
      </c>
      <c r="AI244" s="77" t="s">
        <v>1172</v>
      </c>
      <c r="AJ244" s="77" t="s">
        <v>50</v>
      </c>
      <c r="AK244" s="80">
        <v>28</v>
      </c>
      <c r="AL244" s="81"/>
      <c r="AM244" s="78">
        <v>8</v>
      </c>
      <c r="AN244" s="78"/>
      <c r="AO244" s="78">
        <v>2019</v>
      </c>
      <c r="AP244" s="98">
        <v>2021</v>
      </c>
      <c r="AQ244" s="99" t="s">
        <v>1173</v>
      </c>
      <c r="AR244" s="78" t="s">
        <v>1174</v>
      </c>
      <c r="AS244" s="98" t="s">
        <v>1175</v>
      </c>
    </row>
    <row r="245" spans="1:45" ht="14.25" customHeight="1" x14ac:dyDescent="0.25">
      <c r="B245">
        <v>1</v>
      </c>
      <c r="C245" t="s">
        <v>56</v>
      </c>
      <c r="D245" s="85" t="s">
        <v>1176</v>
      </c>
      <c r="E245" s="128" t="s">
        <v>1177</v>
      </c>
      <c r="F245" s="77" t="s">
        <v>135</v>
      </c>
      <c r="G245" s="78" t="s">
        <v>1178</v>
      </c>
      <c r="H245" s="77" t="s">
        <v>106</v>
      </c>
      <c r="I245" s="77">
        <v>16</v>
      </c>
      <c r="J245" s="87">
        <v>16</v>
      </c>
      <c r="K245" s="88" t="s">
        <v>70</v>
      </c>
      <c r="L245" s="89" t="s">
        <v>61</v>
      </c>
      <c r="M245" s="80"/>
      <c r="N245" s="78">
        <v>928</v>
      </c>
      <c r="O245" s="90"/>
      <c r="P245" s="79">
        <v>6</v>
      </c>
      <c r="Q245" s="78">
        <v>1</v>
      </c>
      <c r="R245" s="78">
        <v>2</v>
      </c>
      <c r="S245" s="80">
        <v>196.078</v>
      </c>
      <c r="T245" s="91">
        <v>43172</v>
      </c>
      <c r="U245" s="92">
        <v>14.7</v>
      </c>
      <c r="V245" s="93">
        <v>0.67</v>
      </c>
      <c r="W245" s="94">
        <v>1</v>
      </c>
      <c r="X245" s="95">
        <f t="shared" si="9"/>
        <v>141.5649353448276</v>
      </c>
      <c r="Y245" s="96" t="s">
        <v>107</v>
      </c>
      <c r="Z245" s="97"/>
      <c r="AA245" s="78" t="s">
        <v>65</v>
      </c>
      <c r="AB245" s="77">
        <v>17</v>
      </c>
      <c r="AC245" s="78" t="s">
        <v>1179</v>
      </c>
      <c r="AD245" s="77" t="s">
        <v>50</v>
      </c>
      <c r="AE245" s="78"/>
      <c r="AF245" s="79"/>
      <c r="AG245" s="79"/>
      <c r="AH245" s="77"/>
      <c r="AI245" s="77"/>
      <c r="AJ245" s="77"/>
      <c r="AK245" s="80"/>
      <c r="AL245" s="81"/>
      <c r="AM245" s="78">
        <v>16</v>
      </c>
      <c r="AN245" s="78"/>
      <c r="AO245" s="78">
        <v>2015</v>
      </c>
      <c r="AP245" s="98">
        <v>2015</v>
      </c>
      <c r="AQ245" s="88"/>
      <c r="AR245" s="78" t="s">
        <v>1180</v>
      </c>
      <c r="AS245" s="98"/>
    </row>
    <row r="246" spans="1:45" ht="14.25" customHeight="1" x14ac:dyDescent="0.25">
      <c r="D246" s="100" t="s">
        <v>1181</v>
      </c>
      <c r="E246" s="101" t="s">
        <v>1182</v>
      </c>
      <c r="F246" s="102" t="s">
        <v>318</v>
      </c>
      <c r="G246" s="103" t="s">
        <v>860</v>
      </c>
      <c r="H246" s="102">
        <v>6502</v>
      </c>
      <c r="I246" s="102">
        <v>8</v>
      </c>
      <c r="J246" s="104">
        <v>8</v>
      </c>
      <c r="K246" s="88"/>
      <c r="L246" s="89"/>
      <c r="M246" s="80"/>
      <c r="N246" s="78"/>
      <c r="O246" s="90"/>
      <c r="P246" s="79"/>
      <c r="Q246" s="78"/>
      <c r="R246" s="78"/>
      <c r="S246" s="80"/>
      <c r="T246" s="91"/>
      <c r="U246" s="92"/>
      <c r="V246" s="93"/>
      <c r="W246" s="94"/>
      <c r="X246" s="95"/>
      <c r="Y246" s="96" t="s">
        <v>202</v>
      </c>
      <c r="Z246" s="97" t="s">
        <v>50</v>
      </c>
      <c r="AA246" s="78" t="s">
        <v>49</v>
      </c>
      <c r="AB246" s="77"/>
      <c r="AC246" s="78"/>
      <c r="AD246" s="77" t="s">
        <v>50</v>
      </c>
      <c r="AE246" s="78" t="s">
        <v>67</v>
      </c>
      <c r="AF246" s="79" t="s">
        <v>51</v>
      </c>
      <c r="AG246" s="79" t="s">
        <v>51</v>
      </c>
      <c r="AH246" s="77" t="s">
        <v>68</v>
      </c>
      <c r="AI246" s="77" t="s">
        <v>68</v>
      </c>
      <c r="AJ246" s="77" t="s">
        <v>50</v>
      </c>
      <c r="AK246" s="80"/>
      <c r="AL246" s="81"/>
      <c r="AM246" s="78"/>
      <c r="AN246" s="78"/>
      <c r="AO246" s="78">
        <v>2014</v>
      </c>
      <c r="AP246" s="98">
        <v>2020</v>
      </c>
      <c r="AQ246" s="99" t="s">
        <v>1183</v>
      </c>
      <c r="AR246" s="78" t="s">
        <v>1184</v>
      </c>
      <c r="AS246" s="98" t="s">
        <v>1185</v>
      </c>
    </row>
    <row r="247" spans="1:45" ht="14.25" customHeight="1" x14ac:dyDescent="0.25">
      <c r="A247" t="s">
        <v>263</v>
      </c>
      <c r="B247">
        <v>1</v>
      </c>
      <c r="C247" t="s">
        <v>56</v>
      </c>
      <c r="D247" s="85" t="s">
        <v>1186</v>
      </c>
      <c r="E247" s="128" t="s">
        <v>1187</v>
      </c>
      <c r="F247" s="77" t="s">
        <v>256</v>
      </c>
      <c r="G247" s="78" t="s">
        <v>1188</v>
      </c>
      <c r="H247" s="77" t="s">
        <v>1189</v>
      </c>
      <c r="I247" s="77">
        <v>32</v>
      </c>
      <c r="J247" s="87">
        <v>16</v>
      </c>
      <c r="K247" s="88" t="s">
        <v>1190</v>
      </c>
      <c r="L247" s="89" t="s">
        <v>1186</v>
      </c>
      <c r="M247" s="80"/>
      <c r="N247" s="78">
        <v>2200</v>
      </c>
      <c r="O247" s="90"/>
      <c r="P247" s="79" t="s">
        <v>120</v>
      </c>
      <c r="Q247" s="78"/>
      <c r="R247" s="78"/>
      <c r="S247" s="80">
        <v>200</v>
      </c>
      <c r="T247" s="91"/>
      <c r="U247" s="92"/>
      <c r="V247" s="93">
        <v>2</v>
      </c>
      <c r="W247" s="94">
        <v>1</v>
      </c>
      <c r="X247" s="95">
        <f t="shared" ref="X247:X252" si="10">IF(AND(N247&lt;&gt;"",S247&lt;&gt;""),1000*S247*V247/(N247*W247),"")</f>
        <v>181.81818181818181</v>
      </c>
      <c r="Y247" s="96" t="s">
        <v>202</v>
      </c>
      <c r="Z247" s="97"/>
      <c r="AA247" s="78" t="s">
        <v>65</v>
      </c>
      <c r="AB247" s="77"/>
      <c r="AC247" s="77" t="s">
        <v>1191</v>
      </c>
      <c r="AD247" s="77" t="s">
        <v>50</v>
      </c>
      <c r="AE247" s="78" t="s">
        <v>67</v>
      </c>
      <c r="AF247" s="79"/>
      <c r="AG247" s="79"/>
      <c r="AH247" s="77" t="s">
        <v>117</v>
      </c>
      <c r="AI247" s="77" t="s">
        <v>117</v>
      </c>
      <c r="AJ247" s="77" t="s">
        <v>50</v>
      </c>
      <c r="AK247" s="80">
        <v>104</v>
      </c>
      <c r="AL247" s="81">
        <v>10</v>
      </c>
      <c r="AM247" s="78">
        <v>16</v>
      </c>
      <c r="AN247" s="78">
        <v>5</v>
      </c>
      <c r="AO247" s="78">
        <v>2001</v>
      </c>
      <c r="AP247" s="98">
        <v>2016</v>
      </c>
      <c r="AQ247" s="99"/>
      <c r="AR247" s="78" t="s">
        <v>1192</v>
      </c>
      <c r="AS247" s="98" t="s">
        <v>1193</v>
      </c>
    </row>
    <row r="248" spans="1:45" ht="14.25" customHeight="1" x14ac:dyDescent="0.25">
      <c r="C248" t="s">
        <v>56</v>
      </c>
      <c r="D248" s="85" t="s">
        <v>1186</v>
      </c>
      <c r="E248" s="128" t="s">
        <v>1187</v>
      </c>
      <c r="F248" s="77" t="s">
        <v>256</v>
      </c>
      <c r="G248" s="78" t="s">
        <v>1188</v>
      </c>
      <c r="H248" s="77" t="s">
        <v>1189</v>
      </c>
      <c r="I248" s="77">
        <v>32</v>
      </c>
      <c r="J248" s="87">
        <v>16</v>
      </c>
      <c r="K248" s="88" t="s">
        <v>1190</v>
      </c>
      <c r="L248" s="89" t="s">
        <v>1186</v>
      </c>
      <c r="M248" s="80"/>
      <c r="N248" s="78">
        <v>1800</v>
      </c>
      <c r="O248" s="90"/>
      <c r="P248" s="79" t="s">
        <v>120</v>
      </c>
      <c r="Q248" s="78"/>
      <c r="R248" s="78"/>
      <c r="S248" s="80">
        <v>200</v>
      </c>
      <c r="T248" s="91"/>
      <c r="U248" s="92"/>
      <c r="V248" s="93">
        <v>1.5</v>
      </c>
      <c r="W248" s="94">
        <v>1</v>
      </c>
      <c r="X248" s="95">
        <f t="shared" si="10"/>
        <v>166.66666666666666</v>
      </c>
      <c r="Y248" s="96" t="s">
        <v>202</v>
      </c>
      <c r="Z248" s="97"/>
      <c r="AA248" s="78" t="s">
        <v>65</v>
      </c>
      <c r="AB248" s="77"/>
      <c r="AC248" s="77" t="s">
        <v>1189</v>
      </c>
      <c r="AD248" s="77" t="s">
        <v>50</v>
      </c>
      <c r="AE248" s="78" t="s">
        <v>67</v>
      </c>
      <c r="AF248" s="79"/>
      <c r="AG248" s="79"/>
      <c r="AH248" s="77" t="s">
        <v>117</v>
      </c>
      <c r="AI248" s="77" t="s">
        <v>117</v>
      </c>
      <c r="AJ248" s="77" t="s">
        <v>50</v>
      </c>
      <c r="AK248" s="80">
        <v>104</v>
      </c>
      <c r="AL248" s="81">
        <v>10</v>
      </c>
      <c r="AM248" s="78">
        <v>16</v>
      </c>
      <c r="AN248" s="78">
        <v>5</v>
      </c>
      <c r="AO248" s="78">
        <v>2001</v>
      </c>
      <c r="AP248" s="98">
        <v>2016</v>
      </c>
      <c r="AQ248" s="99"/>
      <c r="AR248" s="78" t="s">
        <v>1192</v>
      </c>
      <c r="AS248" s="98" t="s">
        <v>1193</v>
      </c>
    </row>
    <row r="249" spans="1:45" ht="14.25" customHeight="1" x14ac:dyDescent="0.25">
      <c r="C249" t="s">
        <v>56</v>
      </c>
      <c r="D249" s="85" t="s">
        <v>1186</v>
      </c>
      <c r="E249" s="128" t="s">
        <v>1187</v>
      </c>
      <c r="F249" s="77" t="s">
        <v>256</v>
      </c>
      <c r="G249" s="78" t="s">
        <v>1188</v>
      </c>
      <c r="H249" s="77" t="s">
        <v>1194</v>
      </c>
      <c r="I249" s="77">
        <v>16</v>
      </c>
      <c r="J249" s="87">
        <v>16</v>
      </c>
      <c r="K249" s="88" t="s">
        <v>416</v>
      </c>
      <c r="L249" s="89" t="s">
        <v>1186</v>
      </c>
      <c r="M249" s="80"/>
      <c r="N249" s="78">
        <v>1100</v>
      </c>
      <c r="O249" s="90"/>
      <c r="P249" s="79">
        <v>6</v>
      </c>
      <c r="Q249" s="78"/>
      <c r="R249" s="78"/>
      <c r="S249" s="80">
        <v>160</v>
      </c>
      <c r="T249" s="91"/>
      <c r="U249" s="92"/>
      <c r="V249" s="93">
        <v>1</v>
      </c>
      <c r="W249" s="94">
        <v>1</v>
      </c>
      <c r="X249" s="95">
        <f t="shared" si="10"/>
        <v>145.45454545454547</v>
      </c>
      <c r="Y249" s="96" t="s">
        <v>202</v>
      </c>
      <c r="Z249" s="97"/>
      <c r="AA249" s="78" t="s">
        <v>65</v>
      </c>
      <c r="AB249" s="77"/>
      <c r="AC249" s="77" t="s">
        <v>1194</v>
      </c>
      <c r="AD249" s="77" t="s">
        <v>50</v>
      </c>
      <c r="AE249" s="78" t="s">
        <v>67</v>
      </c>
      <c r="AF249" s="79"/>
      <c r="AG249" s="79"/>
      <c r="AH249" s="77" t="s">
        <v>68</v>
      </c>
      <c r="AI249" s="77" t="s">
        <v>68</v>
      </c>
      <c r="AJ249" s="77" t="s">
        <v>50</v>
      </c>
      <c r="AK249" s="80">
        <v>92</v>
      </c>
      <c r="AL249" s="81">
        <v>10</v>
      </c>
      <c r="AM249" s="78">
        <v>16</v>
      </c>
      <c r="AN249" s="78">
        <v>5</v>
      </c>
      <c r="AO249" s="78">
        <v>2001</v>
      </c>
      <c r="AP249" s="98">
        <v>2016</v>
      </c>
      <c r="AQ249" s="99"/>
      <c r="AR249" s="78" t="s">
        <v>1192</v>
      </c>
      <c r="AS249" s="98" t="s">
        <v>1193</v>
      </c>
    </row>
    <row r="250" spans="1:45" ht="14.25" customHeight="1" x14ac:dyDescent="0.25">
      <c r="A250" t="s">
        <v>263</v>
      </c>
      <c r="B250">
        <v>1</v>
      </c>
      <c r="C250" t="s">
        <v>56</v>
      </c>
      <c r="D250" s="85" t="s">
        <v>1186</v>
      </c>
      <c r="E250" s="128" t="s">
        <v>1187</v>
      </c>
      <c r="F250" s="77" t="s">
        <v>256</v>
      </c>
      <c r="G250" s="78" t="s">
        <v>1188</v>
      </c>
      <c r="H250" s="77" t="s">
        <v>1194</v>
      </c>
      <c r="I250" s="77">
        <v>16</v>
      </c>
      <c r="J250" s="87">
        <v>16</v>
      </c>
      <c r="K250" s="88" t="s">
        <v>416</v>
      </c>
      <c r="L250" s="89" t="s">
        <v>1186</v>
      </c>
      <c r="M250" s="80"/>
      <c r="N250" s="78">
        <v>1100</v>
      </c>
      <c r="O250" s="90"/>
      <c r="P250" s="79">
        <v>6</v>
      </c>
      <c r="Q250" s="78"/>
      <c r="R250" s="78"/>
      <c r="S250" s="80">
        <v>160</v>
      </c>
      <c r="T250" s="91"/>
      <c r="U250" s="92"/>
      <c r="V250" s="93">
        <v>1</v>
      </c>
      <c r="W250" s="94">
        <v>1</v>
      </c>
      <c r="X250" s="95">
        <f t="shared" si="10"/>
        <v>145.45454545454547</v>
      </c>
      <c r="Y250" s="96" t="s">
        <v>202</v>
      </c>
      <c r="Z250" s="97"/>
      <c r="AA250" s="78" t="s">
        <v>65</v>
      </c>
      <c r="AB250" s="77"/>
      <c r="AC250" s="77" t="s">
        <v>1195</v>
      </c>
      <c r="AD250" s="77" t="s">
        <v>50</v>
      </c>
      <c r="AE250" s="78" t="s">
        <v>67</v>
      </c>
      <c r="AF250" s="79"/>
      <c r="AG250" s="79"/>
      <c r="AH250" s="77" t="s">
        <v>68</v>
      </c>
      <c r="AI250" s="77" t="s">
        <v>68</v>
      </c>
      <c r="AJ250" s="77" t="s">
        <v>50</v>
      </c>
      <c r="AK250" s="80">
        <v>92</v>
      </c>
      <c r="AL250" s="81">
        <v>10</v>
      </c>
      <c r="AM250" s="78">
        <v>16</v>
      </c>
      <c r="AN250" s="78">
        <v>5</v>
      </c>
      <c r="AO250" s="78">
        <v>2001</v>
      </c>
      <c r="AP250" s="98">
        <v>2016</v>
      </c>
      <c r="AQ250" s="99"/>
      <c r="AR250" s="78" t="s">
        <v>1192</v>
      </c>
      <c r="AS250" s="98" t="s">
        <v>1193</v>
      </c>
    </row>
    <row r="251" spans="1:45" ht="14.25" customHeight="1" x14ac:dyDescent="0.25">
      <c r="A251" t="s">
        <v>263</v>
      </c>
      <c r="B251">
        <v>1</v>
      </c>
      <c r="C251" t="s">
        <v>56</v>
      </c>
      <c r="D251" s="85" t="s">
        <v>1196</v>
      </c>
      <c r="E251" s="128" t="s">
        <v>1197</v>
      </c>
      <c r="F251" s="77" t="s">
        <v>90</v>
      </c>
      <c r="G251" s="78" t="s">
        <v>932</v>
      </c>
      <c r="H251" s="77" t="s">
        <v>150</v>
      </c>
      <c r="I251" s="77">
        <v>16</v>
      </c>
      <c r="J251" s="87">
        <v>5</v>
      </c>
      <c r="K251" s="88" t="s">
        <v>70</v>
      </c>
      <c r="L251" s="89" t="s">
        <v>61</v>
      </c>
      <c r="M251" s="80"/>
      <c r="N251" s="78">
        <v>837</v>
      </c>
      <c r="O251" s="90"/>
      <c r="P251" s="79">
        <v>6</v>
      </c>
      <c r="Q251" s="78"/>
      <c r="R251" s="78"/>
      <c r="S251" s="80">
        <v>254.38800000000001</v>
      </c>
      <c r="T251" s="91">
        <v>42512</v>
      </c>
      <c r="U251" s="92">
        <v>14.7</v>
      </c>
      <c r="V251" s="93">
        <v>0.67</v>
      </c>
      <c r="W251" s="94">
        <v>1</v>
      </c>
      <c r="X251" s="95">
        <f t="shared" si="10"/>
        <v>203.63197132616489</v>
      </c>
      <c r="Y251" s="96" t="s">
        <v>107</v>
      </c>
      <c r="Z251" s="97"/>
      <c r="AA251" s="78" t="s">
        <v>49</v>
      </c>
      <c r="AB251" s="77">
        <v>5</v>
      </c>
      <c r="AC251" s="78" t="s">
        <v>1198</v>
      </c>
      <c r="AD251" s="77" t="s">
        <v>50</v>
      </c>
      <c r="AE251" s="78" t="s">
        <v>67</v>
      </c>
      <c r="AF251" s="79" t="s">
        <v>51</v>
      </c>
      <c r="AG251" s="79" t="s">
        <v>51</v>
      </c>
      <c r="AH251" s="77" t="s">
        <v>725</v>
      </c>
      <c r="AI251" s="77" t="s">
        <v>725</v>
      </c>
      <c r="AJ251" s="77" t="s">
        <v>51</v>
      </c>
      <c r="AK251" s="80">
        <v>32</v>
      </c>
      <c r="AL251" s="81"/>
      <c r="AM251" s="78"/>
      <c r="AN251" s="78"/>
      <c r="AO251" s="78">
        <v>2005</v>
      </c>
      <c r="AP251" s="98">
        <v>2012</v>
      </c>
      <c r="AQ251" s="191" t="s">
        <v>1199</v>
      </c>
      <c r="AR251" s="78" t="s">
        <v>1200</v>
      </c>
      <c r="AS251" s="98" t="s">
        <v>1201</v>
      </c>
    </row>
    <row r="252" spans="1:45" ht="14.25" customHeight="1" x14ac:dyDescent="0.25">
      <c r="B252">
        <v>1</v>
      </c>
      <c r="C252" t="s">
        <v>56</v>
      </c>
      <c r="D252" s="85" t="s">
        <v>1202</v>
      </c>
      <c r="E252" s="78"/>
      <c r="F252" s="77" t="s">
        <v>135</v>
      </c>
      <c r="G252" s="78" t="s">
        <v>932</v>
      </c>
      <c r="H252" s="77" t="s">
        <v>150</v>
      </c>
      <c r="I252" s="77">
        <v>24</v>
      </c>
      <c r="J252" s="87">
        <v>6</v>
      </c>
      <c r="K252" s="88" t="s">
        <v>70</v>
      </c>
      <c r="L252" s="89" t="s">
        <v>61</v>
      </c>
      <c r="M252" s="80" t="s">
        <v>1203</v>
      </c>
      <c r="N252" s="78">
        <v>1020</v>
      </c>
      <c r="O252" s="90"/>
      <c r="P252" s="79">
        <v>6</v>
      </c>
      <c r="Q252" s="78"/>
      <c r="R252" s="78">
        <v>3</v>
      </c>
      <c r="S252" s="80">
        <v>166.667</v>
      </c>
      <c r="T252" s="91">
        <v>43172</v>
      </c>
      <c r="U252" s="92">
        <v>14.7</v>
      </c>
      <c r="V252" s="93">
        <v>0.83</v>
      </c>
      <c r="W252" s="94">
        <v>1</v>
      </c>
      <c r="X252" s="95">
        <f t="shared" si="10"/>
        <v>135.6211862745098</v>
      </c>
      <c r="Y252" s="96" t="s">
        <v>107</v>
      </c>
      <c r="Z252" s="97"/>
      <c r="AA252" s="78" t="s">
        <v>49</v>
      </c>
      <c r="AB252" s="77">
        <v>1</v>
      </c>
      <c r="AC252" s="78" t="s">
        <v>1202</v>
      </c>
      <c r="AD252" s="77" t="s">
        <v>50</v>
      </c>
      <c r="AE252" s="78" t="s">
        <v>176</v>
      </c>
      <c r="AF252" s="79" t="s">
        <v>51</v>
      </c>
      <c r="AG252" s="79" t="s">
        <v>51</v>
      </c>
      <c r="AH252" s="77"/>
      <c r="AI252" s="77" t="s">
        <v>204</v>
      </c>
      <c r="AJ252" s="77"/>
      <c r="AK252" s="80">
        <v>27</v>
      </c>
      <c r="AL252" s="81"/>
      <c r="AM252" s="78"/>
      <c r="AN252" s="78"/>
      <c r="AO252" s="78">
        <v>2002</v>
      </c>
      <c r="AP252" s="98">
        <v>2002</v>
      </c>
      <c r="AQ252" s="191"/>
      <c r="AR252" s="78" t="s">
        <v>1204</v>
      </c>
      <c r="AS252" s="98" t="s">
        <v>1205</v>
      </c>
    </row>
    <row r="253" spans="1:45" ht="14.25" customHeight="1" x14ac:dyDescent="0.25">
      <c r="C253" t="s">
        <v>56</v>
      </c>
      <c r="D253" s="85" t="s">
        <v>1206</v>
      </c>
      <c r="E253" s="128" t="s">
        <v>1207</v>
      </c>
      <c r="F253" s="77" t="s">
        <v>256</v>
      </c>
      <c r="G253" s="78" t="s">
        <v>932</v>
      </c>
      <c r="H253" s="77" t="s">
        <v>150</v>
      </c>
      <c r="I253" s="77">
        <v>32</v>
      </c>
      <c r="J253" s="87">
        <v>6</v>
      </c>
      <c r="K253" s="88" t="s">
        <v>1208</v>
      </c>
      <c r="L253" s="78" t="s">
        <v>932</v>
      </c>
      <c r="M253" s="80"/>
      <c r="N253" s="78">
        <v>3368</v>
      </c>
      <c r="O253" s="90"/>
      <c r="P253" s="79">
        <v>4</v>
      </c>
      <c r="Q253" s="78"/>
      <c r="R253" s="78"/>
      <c r="S253" s="80"/>
      <c r="T253" s="91"/>
      <c r="U253" s="92" t="s">
        <v>1209</v>
      </c>
      <c r="V253" s="93">
        <v>1</v>
      </c>
      <c r="W253" s="94">
        <v>1</v>
      </c>
      <c r="X253" s="95"/>
      <c r="Y253" s="96"/>
      <c r="Z253" s="97"/>
      <c r="AA253" s="78" t="s">
        <v>256</v>
      </c>
      <c r="AB253" s="77"/>
      <c r="AC253" s="78"/>
      <c r="AD253" s="77"/>
      <c r="AE253" s="78"/>
      <c r="AF253" s="79"/>
      <c r="AG253" s="79"/>
      <c r="AH253" s="77"/>
      <c r="AI253" s="77"/>
      <c r="AJ253" s="77"/>
      <c r="AK253" s="80"/>
      <c r="AL253" s="81"/>
      <c r="AM253" s="78"/>
      <c r="AN253" s="78"/>
      <c r="AO253" s="78">
        <v>2007</v>
      </c>
      <c r="AP253" s="98">
        <v>2018</v>
      </c>
      <c r="AQ253" s="99" t="s">
        <v>1210</v>
      </c>
      <c r="AR253" s="78" t="s">
        <v>1211</v>
      </c>
      <c r="AS253" s="98" t="s">
        <v>1212</v>
      </c>
    </row>
    <row r="254" spans="1:45" ht="14.25" customHeight="1" x14ac:dyDescent="0.25">
      <c r="D254" s="100" t="s">
        <v>1206</v>
      </c>
      <c r="E254" s="101" t="s">
        <v>1213</v>
      </c>
      <c r="F254" s="149" t="s">
        <v>318</v>
      </c>
      <c r="G254" s="61" t="s">
        <v>1214</v>
      </c>
      <c r="H254" s="77" t="s">
        <v>150</v>
      </c>
      <c r="I254" s="102">
        <v>32</v>
      </c>
      <c r="J254" s="104">
        <v>5</v>
      </c>
      <c r="K254" s="88"/>
      <c r="L254" s="89"/>
      <c r="M254" s="80"/>
      <c r="N254" s="78"/>
      <c r="O254" s="90"/>
      <c r="P254" s="79"/>
      <c r="Q254" s="78"/>
      <c r="R254" s="78"/>
      <c r="S254" s="80"/>
      <c r="T254" s="91"/>
      <c r="U254" s="92"/>
      <c r="V254" s="93"/>
      <c r="W254" s="94"/>
      <c r="X254" s="95"/>
      <c r="Y254" s="96"/>
      <c r="Z254" s="97"/>
      <c r="AA254" s="78" t="s">
        <v>49</v>
      </c>
      <c r="AB254" s="77">
        <v>7</v>
      </c>
      <c r="AC254" s="78" t="s">
        <v>1206</v>
      </c>
      <c r="AD254" s="77" t="s">
        <v>50</v>
      </c>
      <c r="AE254" s="78" t="s">
        <v>150</v>
      </c>
      <c r="AF254" s="79" t="s">
        <v>51</v>
      </c>
      <c r="AG254" s="79"/>
      <c r="AH254" s="77"/>
      <c r="AI254" s="77"/>
      <c r="AJ254" s="77"/>
      <c r="AK254" s="80"/>
      <c r="AL254" s="81"/>
      <c r="AM254" s="78"/>
      <c r="AN254" s="78"/>
      <c r="AO254" s="78"/>
      <c r="AP254" s="98">
        <v>2012</v>
      </c>
      <c r="AQ254" s="99"/>
      <c r="AR254" s="78" t="s">
        <v>1215</v>
      </c>
      <c r="AS254" s="98" t="s">
        <v>1216</v>
      </c>
    </row>
    <row r="255" spans="1:45" ht="14.25" customHeight="1" x14ac:dyDescent="0.25">
      <c r="A255" t="s">
        <v>120</v>
      </c>
      <c r="B255">
        <v>1</v>
      </c>
      <c r="C255" t="s">
        <v>56</v>
      </c>
      <c r="D255" s="85" t="s">
        <v>1217</v>
      </c>
      <c r="E255" s="128" t="s">
        <v>1218</v>
      </c>
      <c r="F255" s="77" t="s">
        <v>90</v>
      </c>
      <c r="G255" s="78" t="s">
        <v>932</v>
      </c>
      <c r="H255" s="77">
        <v>8080</v>
      </c>
      <c r="I255" s="77">
        <v>8</v>
      </c>
      <c r="J255" s="87">
        <v>8</v>
      </c>
      <c r="K255" s="88" t="s">
        <v>70</v>
      </c>
      <c r="L255" s="89" t="s">
        <v>61</v>
      </c>
      <c r="M255" s="80"/>
      <c r="N255" s="78">
        <v>1276</v>
      </c>
      <c r="O255" s="90"/>
      <c r="P255" s="79">
        <v>6</v>
      </c>
      <c r="Q255" s="78"/>
      <c r="R255" s="78"/>
      <c r="S255" s="80">
        <v>183.68799999999999</v>
      </c>
      <c r="T255" s="91">
        <v>42512</v>
      </c>
      <c r="U255" s="92">
        <v>14.7</v>
      </c>
      <c r="V255" s="93">
        <v>0.33</v>
      </c>
      <c r="W255" s="94">
        <v>9</v>
      </c>
      <c r="X255" s="95">
        <f t="shared" ref="X255:X260" si="11">IF(AND(N255&lt;&gt;"",S255&lt;&gt;""),1000*S255*V255/(N255*W255),"")</f>
        <v>5.2783908045977013</v>
      </c>
      <c r="Y255" s="96" t="s">
        <v>107</v>
      </c>
      <c r="Z255" s="97"/>
      <c r="AA255" s="78" t="s">
        <v>49</v>
      </c>
      <c r="AB255" s="77">
        <v>4</v>
      </c>
      <c r="AC255" s="78" t="s">
        <v>1219</v>
      </c>
      <c r="AD255" s="77" t="s">
        <v>50</v>
      </c>
      <c r="AE255" s="78" t="s">
        <v>67</v>
      </c>
      <c r="AF255" s="79" t="s">
        <v>51</v>
      </c>
      <c r="AG255" s="79" t="s">
        <v>51</v>
      </c>
      <c r="AH255" s="77" t="s">
        <v>68</v>
      </c>
      <c r="AI255" s="77" t="s">
        <v>68</v>
      </c>
      <c r="AJ255" s="77" t="s">
        <v>50</v>
      </c>
      <c r="AK255" s="80"/>
      <c r="AL255" s="81"/>
      <c r="AM255" s="78"/>
      <c r="AN255" s="78"/>
      <c r="AO255" s="78">
        <v>2002</v>
      </c>
      <c r="AP255" s="98">
        <v>2016</v>
      </c>
      <c r="AQ255" s="191" t="s">
        <v>1220</v>
      </c>
      <c r="AR255" s="78" t="s">
        <v>1200</v>
      </c>
      <c r="AS255" s="98" t="s">
        <v>1221</v>
      </c>
    </row>
    <row r="256" spans="1:45" x14ac:dyDescent="0.25">
      <c r="B256">
        <v>1</v>
      </c>
      <c r="C256" t="s">
        <v>56</v>
      </c>
      <c r="D256" s="85" t="s">
        <v>1222</v>
      </c>
      <c r="E256" s="128" t="s">
        <v>1223</v>
      </c>
      <c r="F256" s="77" t="s">
        <v>135</v>
      </c>
      <c r="G256" s="78" t="s">
        <v>1224</v>
      </c>
      <c r="H256" s="77">
        <v>9900</v>
      </c>
      <c r="I256" s="77">
        <v>16</v>
      </c>
      <c r="J256" s="87">
        <v>16</v>
      </c>
      <c r="K256" s="88" t="s">
        <v>70</v>
      </c>
      <c r="L256" s="89" t="s">
        <v>61</v>
      </c>
      <c r="M256" s="80"/>
      <c r="N256" s="78">
        <v>1340</v>
      </c>
      <c r="O256" s="90"/>
      <c r="P256" s="79">
        <v>6</v>
      </c>
      <c r="Q256" s="78"/>
      <c r="R256" s="78">
        <v>5</v>
      </c>
      <c r="S256" s="80">
        <v>285.714</v>
      </c>
      <c r="T256" s="91">
        <v>43172</v>
      </c>
      <c r="U256" s="92">
        <v>14.7</v>
      </c>
      <c r="V256" s="93">
        <v>0.83</v>
      </c>
      <c r="W256" s="94">
        <v>3</v>
      </c>
      <c r="X256" s="95">
        <f t="shared" si="11"/>
        <v>58.990701492537312</v>
      </c>
      <c r="Y256" s="96" t="s">
        <v>107</v>
      </c>
      <c r="Z256" s="97"/>
      <c r="AA256" s="78" t="s">
        <v>49</v>
      </c>
      <c r="AB256" s="77">
        <v>10</v>
      </c>
      <c r="AC256" s="78" t="s">
        <v>1222</v>
      </c>
      <c r="AD256" s="77" t="s">
        <v>50</v>
      </c>
      <c r="AE256" s="78" t="s">
        <v>67</v>
      </c>
      <c r="AF256" s="79" t="s">
        <v>51</v>
      </c>
      <c r="AG256" s="79" t="s">
        <v>51</v>
      </c>
      <c r="AH256" s="77" t="s">
        <v>68</v>
      </c>
      <c r="AI256" s="77" t="s">
        <v>68</v>
      </c>
      <c r="AJ256" s="77" t="s">
        <v>50</v>
      </c>
      <c r="AK256" s="80"/>
      <c r="AL256" s="81"/>
      <c r="AM256" s="78">
        <v>16</v>
      </c>
      <c r="AN256" s="78"/>
      <c r="AO256" s="78">
        <v>2016</v>
      </c>
      <c r="AP256" s="98">
        <v>2019</v>
      </c>
      <c r="AQ256" s="99" t="s">
        <v>1225</v>
      </c>
      <c r="AR256" s="78" t="s">
        <v>1226</v>
      </c>
      <c r="AS256" s="98" t="s">
        <v>1227</v>
      </c>
    </row>
    <row r="257" spans="1:45" x14ac:dyDescent="0.25">
      <c r="B257">
        <v>1</v>
      </c>
      <c r="C257" t="s">
        <v>56</v>
      </c>
      <c r="D257" s="85" t="s">
        <v>1228</v>
      </c>
      <c r="E257" s="128" t="s">
        <v>1223</v>
      </c>
      <c r="F257" s="77" t="s">
        <v>135</v>
      </c>
      <c r="G257" s="78" t="s">
        <v>1224</v>
      </c>
      <c r="H257" s="77">
        <v>9900</v>
      </c>
      <c r="I257" s="77">
        <v>16</v>
      </c>
      <c r="J257" s="87">
        <v>16</v>
      </c>
      <c r="K257" s="88"/>
      <c r="L257" s="89"/>
      <c r="M257" s="80"/>
      <c r="N257" s="78"/>
      <c r="O257" s="90"/>
      <c r="P257" s="79"/>
      <c r="Q257" s="78"/>
      <c r="R257" s="78"/>
      <c r="S257" s="80"/>
      <c r="T257" s="91"/>
      <c r="U257" s="92"/>
      <c r="V257" s="93">
        <v>0.83</v>
      </c>
      <c r="W257" s="94">
        <v>3</v>
      </c>
      <c r="X257" s="95" t="str">
        <f t="shared" si="11"/>
        <v/>
      </c>
      <c r="Y257" s="96" t="s">
        <v>1229</v>
      </c>
      <c r="Z257" s="97"/>
      <c r="AA257" s="78" t="s">
        <v>65</v>
      </c>
      <c r="AB257" s="77">
        <v>29</v>
      </c>
      <c r="AC257" s="78" t="s">
        <v>1230</v>
      </c>
      <c r="AD257" s="77" t="s">
        <v>50</v>
      </c>
      <c r="AE257" s="78" t="s">
        <v>67</v>
      </c>
      <c r="AF257" s="79" t="s">
        <v>51</v>
      </c>
      <c r="AG257" s="79" t="s">
        <v>51</v>
      </c>
      <c r="AH257" s="77" t="s">
        <v>68</v>
      </c>
      <c r="AI257" s="77" t="s">
        <v>68</v>
      </c>
      <c r="AJ257" s="77" t="s">
        <v>50</v>
      </c>
      <c r="AK257" s="80"/>
      <c r="AL257" s="81"/>
      <c r="AM257" s="78">
        <v>16</v>
      </c>
      <c r="AN257" s="78"/>
      <c r="AO257" s="78">
        <v>2016</v>
      </c>
      <c r="AP257" s="98">
        <v>2020</v>
      </c>
      <c r="AQ257" s="99" t="s">
        <v>1225</v>
      </c>
      <c r="AR257" s="78" t="s">
        <v>1226</v>
      </c>
      <c r="AS257" s="98" t="s">
        <v>1227</v>
      </c>
    </row>
    <row r="258" spans="1:45" ht="14.25" customHeight="1" x14ac:dyDescent="0.25">
      <c r="A258" t="s">
        <v>263</v>
      </c>
      <c r="B258">
        <v>1</v>
      </c>
      <c r="C258" t="s">
        <v>56</v>
      </c>
      <c r="D258" s="85" t="s">
        <v>1231</v>
      </c>
      <c r="E258" s="86" t="s">
        <v>1232</v>
      </c>
      <c r="F258" s="77" t="s">
        <v>256</v>
      </c>
      <c r="G258" s="78" t="s">
        <v>1233</v>
      </c>
      <c r="H258" s="77" t="s">
        <v>150</v>
      </c>
      <c r="I258" s="77">
        <v>9</v>
      </c>
      <c r="J258" s="87">
        <v>8</v>
      </c>
      <c r="K258" s="88" t="s">
        <v>1234</v>
      </c>
      <c r="L258" s="89" t="s">
        <v>1235</v>
      </c>
      <c r="M258" s="80"/>
      <c r="N258" s="78">
        <v>110</v>
      </c>
      <c r="O258" s="90"/>
      <c r="P258" s="79">
        <v>4</v>
      </c>
      <c r="Q258" s="78" t="s">
        <v>1236</v>
      </c>
      <c r="R258" s="78"/>
      <c r="S258" s="80">
        <v>60</v>
      </c>
      <c r="T258" s="91"/>
      <c r="U258" s="92"/>
      <c r="V258" s="93">
        <v>0.42</v>
      </c>
      <c r="W258" s="94">
        <v>1</v>
      </c>
      <c r="X258" s="95">
        <f t="shared" si="11"/>
        <v>229.09090909090909</v>
      </c>
      <c r="Y258" s="96" t="s">
        <v>186</v>
      </c>
      <c r="Z258" s="97"/>
      <c r="AA258" s="78" t="s">
        <v>256</v>
      </c>
      <c r="AB258" s="77"/>
      <c r="AC258" s="78"/>
      <c r="AD258" s="77"/>
      <c r="AE258" s="78"/>
      <c r="AF258" s="79"/>
      <c r="AG258" s="79"/>
      <c r="AH258" s="77">
        <v>512</v>
      </c>
      <c r="AI258" s="77" t="s">
        <v>86</v>
      </c>
      <c r="AJ258" s="77"/>
      <c r="AK258" s="80"/>
      <c r="AL258" s="81"/>
      <c r="AM258" s="198" t="s">
        <v>1237</v>
      </c>
      <c r="AN258" s="78"/>
      <c r="AO258" s="78">
        <v>2005</v>
      </c>
      <c r="AP258" s="98">
        <v>2011</v>
      </c>
      <c r="AQ258" s="88"/>
      <c r="AR258" s="78" t="s">
        <v>1238</v>
      </c>
      <c r="AS258" s="98"/>
    </row>
    <row r="259" spans="1:45" ht="14.25" customHeight="1" x14ac:dyDescent="0.25">
      <c r="A259" t="s">
        <v>107</v>
      </c>
      <c r="B259">
        <v>1</v>
      </c>
      <c r="C259" t="s">
        <v>160</v>
      </c>
      <c r="D259" s="85" t="s">
        <v>1239</v>
      </c>
      <c r="E259" s="128" t="s">
        <v>1240</v>
      </c>
      <c r="F259" s="77" t="s">
        <v>135</v>
      </c>
      <c r="G259" s="78" t="s">
        <v>1241</v>
      </c>
      <c r="H259" s="77" t="s">
        <v>106</v>
      </c>
      <c r="I259" s="77">
        <v>8</v>
      </c>
      <c r="J259" s="87">
        <v>16</v>
      </c>
      <c r="K259" s="88" t="s">
        <v>259</v>
      </c>
      <c r="L259" s="89" t="s">
        <v>61</v>
      </c>
      <c r="M259" s="80"/>
      <c r="N259" s="78">
        <v>366</v>
      </c>
      <c r="O259" s="90"/>
      <c r="P259" s="79">
        <v>4</v>
      </c>
      <c r="Q259" s="78">
        <v>1</v>
      </c>
      <c r="R259" s="78">
        <v>1</v>
      </c>
      <c r="S259" s="80">
        <v>70.412999999999997</v>
      </c>
      <c r="T259" s="91">
        <v>41696</v>
      </c>
      <c r="U259" s="92">
        <v>14.7</v>
      </c>
      <c r="V259" s="93">
        <v>0.33</v>
      </c>
      <c r="W259" s="94">
        <v>1</v>
      </c>
      <c r="X259" s="95">
        <f t="shared" si="11"/>
        <v>63.487131147540985</v>
      </c>
      <c r="Y259" s="96" t="s">
        <v>107</v>
      </c>
      <c r="Z259" s="97"/>
      <c r="AA259" s="78" t="s">
        <v>65</v>
      </c>
      <c r="AB259" s="77">
        <v>1</v>
      </c>
      <c r="AC259" s="78" t="s">
        <v>1242</v>
      </c>
      <c r="AD259" s="77" t="s">
        <v>50</v>
      </c>
      <c r="AE259" s="78"/>
      <c r="AF259" s="79"/>
      <c r="AG259" s="79"/>
      <c r="AH259" s="77"/>
      <c r="AI259" s="77"/>
      <c r="AJ259" s="77"/>
      <c r="AK259" s="80">
        <v>15</v>
      </c>
      <c r="AL259" s="81"/>
      <c r="AM259" s="78">
        <v>6</v>
      </c>
      <c r="AN259" s="78"/>
      <c r="AO259" s="78">
        <v>2004</v>
      </c>
      <c r="AP259" s="98">
        <v>2014</v>
      </c>
      <c r="AQ259" s="129"/>
      <c r="AR259" s="78" t="s">
        <v>1243</v>
      </c>
      <c r="AS259" s="98"/>
    </row>
    <row r="260" spans="1:45" ht="14.25" customHeight="1" x14ac:dyDescent="0.25">
      <c r="B260">
        <v>1</v>
      </c>
      <c r="C260" t="s">
        <v>56</v>
      </c>
      <c r="D260" s="85" t="s">
        <v>1244</v>
      </c>
      <c r="E260" s="128" t="s">
        <v>1245</v>
      </c>
      <c r="F260" s="77" t="s">
        <v>135</v>
      </c>
      <c r="G260" s="78" t="s">
        <v>1246</v>
      </c>
      <c r="H260" s="77" t="s">
        <v>163</v>
      </c>
      <c r="I260" s="77">
        <v>8</v>
      </c>
      <c r="J260" s="87">
        <v>16</v>
      </c>
      <c r="K260" s="88" t="s">
        <v>70</v>
      </c>
      <c r="L260" s="89" t="s">
        <v>61</v>
      </c>
      <c r="M260" s="80" t="s">
        <v>185</v>
      </c>
      <c r="N260" s="78">
        <v>644</v>
      </c>
      <c r="O260" s="90"/>
      <c r="P260" s="79">
        <v>6</v>
      </c>
      <c r="Q260" s="78"/>
      <c r="R260" s="78">
        <v>2</v>
      </c>
      <c r="S260" s="80">
        <v>232.55799999999999</v>
      </c>
      <c r="T260" s="91">
        <v>42512</v>
      </c>
      <c r="U260" s="92">
        <v>14.7</v>
      </c>
      <c r="V260" s="93">
        <v>0.33</v>
      </c>
      <c r="W260" s="94">
        <v>2</v>
      </c>
      <c r="X260" s="95">
        <f t="shared" si="11"/>
        <v>59.583959627329193</v>
      </c>
      <c r="Y260" s="96" t="s">
        <v>107</v>
      </c>
      <c r="Z260" s="97"/>
      <c r="AA260" s="78" t="s">
        <v>65</v>
      </c>
      <c r="AB260" s="77">
        <v>13</v>
      </c>
      <c r="AC260" s="78" t="s">
        <v>1247</v>
      </c>
      <c r="AD260" s="77"/>
      <c r="AE260" s="78"/>
      <c r="AF260" s="79"/>
      <c r="AG260" s="79"/>
      <c r="AH260" s="77">
        <v>256</v>
      </c>
      <c r="AI260" s="77" t="s">
        <v>204</v>
      </c>
      <c r="AJ260" s="77"/>
      <c r="AK260" s="80"/>
      <c r="AL260" s="81"/>
      <c r="AM260" s="78"/>
      <c r="AN260" s="78"/>
      <c r="AO260" s="78">
        <v>2014</v>
      </c>
      <c r="AP260" s="98">
        <v>2014</v>
      </c>
      <c r="AQ260" s="99" t="s">
        <v>1248</v>
      </c>
      <c r="AR260" s="78"/>
      <c r="AS260" s="98" t="s">
        <v>1249</v>
      </c>
    </row>
    <row r="261" spans="1:45" ht="14.25" customHeight="1" x14ac:dyDescent="0.25">
      <c r="C261" t="s">
        <v>56</v>
      </c>
      <c r="D261" s="85" t="s">
        <v>1250</v>
      </c>
      <c r="E261" s="128" t="s">
        <v>1251</v>
      </c>
      <c r="F261" s="77" t="s">
        <v>398</v>
      </c>
      <c r="G261" s="78" t="s">
        <v>1252</v>
      </c>
      <c r="H261" s="77" t="s">
        <v>150</v>
      </c>
      <c r="I261" s="77"/>
      <c r="J261" s="87"/>
      <c r="K261" s="88"/>
      <c r="L261" s="89"/>
      <c r="M261" s="80"/>
      <c r="N261" s="78"/>
      <c r="O261" s="90"/>
      <c r="P261" s="79"/>
      <c r="Q261" s="78"/>
      <c r="R261" s="78"/>
      <c r="S261" s="80"/>
      <c r="T261" s="91"/>
      <c r="U261" s="92"/>
      <c r="V261" s="93"/>
      <c r="W261" s="94"/>
      <c r="X261" s="95"/>
      <c r="Y261" s="96"/>
      <c r="Z261" s="97"/>
      <c r="AA261" s="78" t="s">
        <v>256</v>
      </c>
      <c r="AB261" s="77"/>
      <c r="AC261" s="78"/>
      <c r="AD261" s="77" t="s">
        <v>50</v>
      </c>
      <c r="AE261" s="78" t="s">
        <v>67</v>
      </c>
      <c r="AF261" s="79"/>
      <c r="AG261" s="79"/>
      <c r="AH261" s="77"/>
      <c r="AI261" s="77"/>
      <c r="AJ261" s="77"/>
      <c r="AK261" s="80"/>
      <c r="AL261" s="81"/>
      <c r="AM261" s="78"/>
      <c r="AN261" s="78"/>
      <c r="AO261" s="78"/>
      <c r="AP261" s="98"/>
      <c r="AQ261" s="129"/>
      <c r="AR261" s="78" t="s">
        <v>1253</v>
      </c>
      <c r="AS261" s="98" t="s">
        <v>1254</v>
      </c>
    </row>
    <row r="262" spans="1:45" ht="14.25" customHeight="1" x14ac:dyDescent="0.25">
      <c r="C262" t="s">
        <v>56</v>
      </c>
      <c r="D262" s="85" t="s">
        <v>1255</v>
      </c>
      <c r="E262" s="128" t="s">
        <v>1256</v>
      </c>
      <c r="F262" s="77" t="s">
        <v>398</v>
      </c>
      <c r="G262" s="78" t="s">
        <v>1257</v>
      </c>
      <c r="H262" s="77" t="s">
        <v>150</v>
      </c>
      <c r="I262" s="77">
        <v>21</v>
      </c>
      <c r="J262" s="87">
        <v>5</v>
      </c>
      <c r="K262" s="88"/>
      <c r="L262" s="78"/>
      <c r="M262" s="80"/>
      <c r="N262" s="78"/>
      <c r="O262" s="90"/>
      <c r="P262" s="79"/>
      <c r="Q262" s="78"/>
      <c r="R262" s="78"/>
      <c r="S262" s="80"/>
      <c r="T262" s="91"/>
      <c r="U262" s="92"/>
      <c r="V262" s="93"/>
      <c r="W262" s="94"/>
      <c r="X262" s="95"/>
      <c r="Y262" s="96"/>
      <c r="Z262" s="97"/>
      <c r="AA262" s="78" t="s">
        <v>256</v>
      </c>
      <c r="AB262" s="77"/>
      <c r="AC262" s="78"/>
      <c r="AD262" s="77"/>
      <c r="AE262" s="78"/>
      <c r="AF262" s="79"/>
      <c r="AG262" s="79"/>
      <c r="AH262" s="77"/>
      <c r="AI262" s="77"/>
      <c r="AJ262" s="77"/>
      <c r="AK262" s="80"/>
      <c r="AL262" s="81"/>
      <c r="AM262" s="78"/>
      <c r="AN262" s="78"/>
      <c r="AO262" s="78">
        <v>1997</v>
      </c>
      <c r="AP262" s="98">
        <v>2011</v>
      </c>
      <c r="AQ262" s="99" t="s">
        <v>1258</v>
      </c>
      <c r="AR262" s="78" t="s">
        <v>1259</v>
      </c>
      <c r="AS262" s="199" t="s">
        <v>1260</v>
      </c>
    </row>
    <row r="263" spans="1:45" ht="14.25" customHeight="1" x14ac:dyDescent="0.25">
      <c r="B263">
        <v>1</v>
      </c>
      <c r="C263" t="s">
        <v>56</v>
      </c>
      <c r="D263" s="85" t="s">
        <v>1261</v>
      </c>
      <c r="E263" s="128" t="s">
        <v>1262</v>
      </c>
      <c r="F263" s="77" t="s">
        <v>90</v>
      </c>
      <c r="G263" s="78" t="s">
        <v>1263</v>
      </c>
      <c r="H263" s="77" t="s">
        <v>1264</v>
      </c>
      <c r="I263" s="77">
        <v>32</v>
      </c>
      <c r="J263" s="87">
        <v>32</v>
      </c>
      <c r="K263" s="88" t="s">
        <v>795</v>
      </c>
      <c r="L263" s="89" t="s">
        <v>1265</v>
      </c>
      <c r="M263" s="80"/>
      <c r="N263" s="78">
        <v>1048</v>
      </c>
      <c r="O263" s="90"/>
      <c r="P263" s="79">
        <v>6</v>
      </c>
      <c r="Q263" s="78">
        <v>4</v>
      </c>
      <c r="R263" s="78">
        <v>33</v>
      </c>
      <c r="S263" s="80">
        <v>185</v>
      </c>
      <c r="T263" s="91">
        <v>43111</v>
      </c>
      <c r="U263" s="92">
        <v>14.7</v>
      </c>
      <c r="V263" s="93">
        <v>1</v>
      </c>
      <c r="W263" s="94">
        <v>1</v>
      </c>
      <c r="X263" s="95">
        <f>IF(AND(N263&lt;&gt;"",S263&lt;&gt;""),1000*S263*V263/(N263*W263),"")</f>
        <v>176.52671755725191</v>
      </c>
      <c r="Y263" s="96" t="s">
        <v>107</v>
      </c>
      <c r="Z263" s="97"/>
      <c r="AA263" s="78" t="s">
        <v>49</v>
      </c>
      <c r="AB263" s="77">
        <v>50</v>
      </c>
      <c r="AC263" s="78"/>
      <c r="AD263" s="77" t="s">
        <v>50</v>
      </c>
      <c r="AE263" s="78" t="s">
        <v>67</v>
      </c>
      <c r="AF263" s="79" t="s">
        <v>51</v>
      </c>
      <c r="AG263" s="79" t="s">
        <v>50</v>
      </c>
      <c r="AH263" s="77" t="s">
        <v>117</v>
      </c>
      <c r="AI263" s="77" t="s">
        <v>117</v>
      </c>
      <c r="AJ263" s="77" t="s">
        <v>50</v>
      </c>
      <c r="AK263" s="80">
        <v>30</v>
      </c>
      <c r="AL263" s="81"/>
      <c r="AM263" s="78">
        <v>32</v>
      </c>
      <c r="AN263" s="78">
        <v>5</v>
      </c>
      <c r="AO263" s="78">
        <v>2014</v>
      </c>
      <c r="AP263" s="98">
        <v>2019</v>
      </c>
      <c r="AQ263" s="99" t="s">
        <v>1266</v>
      </c>
      <c r="AR263" s="78" t="s">
        <v>1267</v>
      </c>
      <c r="AS263" s="140" t="s">
        <v>1268</v>
      </c>
    </row>
    <row r="264" spans="1:45" ht="14.25" customHeight="1" x14ac:dyDescent="0.25">
      <c r="C264" t="s">
        <v>56</v>
      </c>
      <c r="D264" s="85" t="s">
        <v>1269</v>
      </c>
      <c r="E264" s="78"/>
      <c r="F264" s="77" t="s">
        <v>1270</v>
      </c>
      <c r="G264" s="78" t="s">
        <v>1271</v>
      </c>
      <c r="H264" s="77" t="s">
        <v>150</v>
      </c>
      <c r="I264" s="77">
        <v>16</v>
      </c>
      <c r="J264" s="87"/>
      <c r="K264" s="88"/>
      <c r="L264" s="89"/>
      <c r="M264" s="80"/>
      <c r="N264" s="78"/>
      <c r="O264" s="90"/>
      <c r="P264" s="79"/>
      <c r="Q264" s="78"/>
      <c r="R264" s="78"/>
      <c r="S264" s="80"/>
      <c r="T264" s="91"/>
      <c r="U264" s="92"/>
      <c r="V264" s="93"/>
      <c r="W264" s="94"/>
      <c r="X264" s="95"/>
      <c r="Y264" s="96"/>
      <c r="Z264" s="97"/>
      <c r="AA264" s="78" t="s">
        <v>256</v>
      </c>
      <c r="AB264" s="77"/>
      <c r="AC264" s="78"/>
      <c r="AD264" s="77"/>
      <c r="AE264" s="78"/>
      <c r="AF264" s="79"/>
      <c r="AG264" s="79"/>
      <c r="AH264" s="77"/>
      <c r="AI264" s="77"/>
      <c r="AJ264" s="77"/>
      <c r="AK264" s="80"/>
      <c r="AL264" s="81"/>
      <c r="AM264" s="78"/>
      <c r="AN264" s="78"/>
      <c r="AO264" s="78"/>
      <c r="AP264" s="98"/>
      <c r="AQ264" s="99"/>
      <c r="AR264" s="78" t="s">
        <v>1272</v>
      </c>
      <c r="AS264" s="139" t="s">
        <v>1273</v>
      </c>
    </row>
    <row r="265" spans="1:45" ht="14.25" customHeight="1" x14ac:dyDescent="0.25">
      <c r="C265" t="s">
        <v>56</v>
      </c>
      <c r="D265" s="85" t="s">
        <v>1274</v>
      </c>
      <c r="E265" s="128" t="s">
        <v>1275</v>
      </c>
      <c r="F265" s="77" t="s">
        <v>135</v>
      </c>
      <c r="G265" s="78" t="s">
        <v>1276</v>
      </c>
      <c r="H265" s="77" t="s">
        <v>1277</v>
      </c>
      <c r="I265" s="77">
        <v>32</v>
      </c>
      <c r="J265" s="87">
        <v>32</v>
      </c>
      <c r="K265" s="88" t="s">
        <v>1278</v>
      </c>
      <c r="L265" s="89" t="s">
        <v>1276</v>
      </c>
      <c r="M265" s="80"/>
      <c r="N265" s="92" t="s">
        <v>524</v>
      </c>
      <c r="O265" s="90"/>
      <c r="P265" s="79">
        <v>6</v>
      </c>
      <c r="Q265" s="78">
        <v>192</v>
      </c>
      <c r="R265" s="78">
        <v>167</v>
      </c>
      <c r="S265" s="80"/>
      <c r="T265" s="91">
        <v>42370</v>
      </c>
      <c r="U265" s="92" t="s">
        <v>1279</v>
      </c>
      <c r="V265" s="93"/>
      <c r="W265" s="94"/>
      <c r="X265" s="95"/>
      <c r="Y265" s="96" t="s">
        <v>107</v>
      </c>
      <c r="Z265" s="97"/>
      <c r="AA265" s="78" t="s">
        <v>49</v>
      </c>
      <c r="AB265" s="77">
        <v>34</v>
      </c>
      <c r="AC265" s="78" t="s">
        <v>1274</v>
      </c>
      <c r="AD265" s="77" t="s">
        <v>50</v>
      </c>
      <c r="AE265" s="78" t="s">
        <v>67</v>
      </c>
      <c r="AF265" s="79" t="s">
        <v>50</v>
      </c>
      <c r="AG265" s="79"/>
      <c r="AH265" s="77" t="s">
        <v>117</v>
      </c>
      <c r="AI265" s="77" t="s">
        <v>117</v>
      </c>
      <c r="AJ265" s="77" t="s">
        <v>50</v>
      </c>
      <c r="AK265" s="80"/>
      <c r="AL265" s="81"/>
      <c r="AM265" s="78">
        <v>32</v>
      </c>
      <c r="AN265" s="78"/>
      <c r="AO265" s="78">
        <v>2016</v>
      </c>
      <c r="AP265" s="98">
        <v>2017</v>
      </c>
      <c r="AQ265" s="99" t="s">
        <v>1280</v>
      </c>
      <c r="AR265" s="78" t="s">
        <v>1281</v>
      </c>
      <c r="AS265" s="139" t="s">
        <v>1282</v>
      </c>
    </row>
    <row r="266" spans="1:45" ht="14.25" customHeight="1" x14ac:dyDescent="0.25">
      <c r="A266" t="s">
        <v>263</v>
      </c>
      <c r="B266">
        <v>1</v>
      </c>
      <c r="C266" t="s">
        <v>56</v>
      </c>
      <c r="D266" s="58" t="s">
        <v>1283</v>
      </c>
      <c r="E266" s="101" t="s">
        <v>1284</v>
      </c>
      <c r="F266" s="60" t="s">
        <v>90</v>
      </c>
      <c r="G266" s="61" t="s">
        <v>327</v>
      </c>
      <c r="H266" s="77" t="s">
        <v>106</v>
      </c>
      <c r="I266" s="60">
        <v>32</v>
      </c>
      <c r="J266" s="62">
        <v>32</v>
      </c>
      <c r="K266" s="88" t="s">
        <v>70</v>
      </c>
      <c r="L266" s="89" t="s">
        <v>61</v>
      </c>
      <c r="M266" s="80"/>
      <c r="N266" s="78">
        <v>3479</v>
      </c>
      <c r="O266" s="90"/>
      <c r="P266" s="79">
        <v>6</v>
      </c>
      <c r="Q266" s="78">
        <v>3</v>
      </c>
      <c r="R266" s="78">
        <v>2</v>
      </c>
      <c r="S266" s="80">
        <v>151.88300000000001</v>
      </c>
      <c r="T266" s="91">
        <v>42095</v>
      </c>
      <c r="U266" s="92">
        <v>14.7</v>
      </c>
      <c r="V266" s="93">
        <v>1</v>
      </c>
      <c r="W266" s="94">
        <v>1</v>
      </c>
      <c r="X266" s="95">
        <f>IF(AND(N266&lt;&gt;"",S266&lt;&gt;""),1000*S266*V266/(N266*W266),"")</f>
        <v>43.65708536935901</v>
      </c>
      <c r="Y266" s="96" t="s">
        <v>107</v>
      </c>
      <c r="Z266" s="97"/>
      <c r="AA266" s="78" t="s">
        <v>65</v>
      </c>
      <c r="AB266" s="77">
        <v>1</v>
      </c>
      <c r="AC266" s="78" t="s">
        <v>1285</v>
      </c>
      <c r="AD266" s="77" t="s">
        <v>50</v>
      </c>
      <c r="AE266" s="78"/>
      <c r="AF266" s="79" t="s">
        <v>51</v>
      </c>
      <c r="AG266" s="79" t="s">
        <v>50</v>
      </c>
      <c r="AH266" s="77"/>
      <c r="AI266" s="77"/>
      <c r="AJ266" s="77"/>
      <c r="AK266" s="80"/>
      <c r="AL266" s="81"/>
      <c r="AM266" s="78">
        <v>32</v>
      </c>
      <c r="AN266" s="78"/>
      <c r="AO266" s="78">
        <v>2014</v>
      </c>
      <c r="AP266" s="98">
        <v>2014</v>
      </c>
      <c r="AQ266" s="99" t="s">
        <v>1065</v>
      </c>
      <c r="AR266" s="78"/>
      <c r="AS266" s="98"/>
    </row>
    <row r="267" spans="1:45" ht="14.25" customHeight="1" x14ac:dyDescent="0.25">
      <c r="A267" t="s">
        <v>263</v>
      </c>
      <c r="B267">
        <v>1</v>
      </c>
      <c r="C267" t="s">
        <v>56</v>
      </c>
      <c r="D267" s="85" t="s">
        <v>1286</v>
      </c>
      <c r="E267" s="128" t="s">
        <v>1287</v>
      </c>
      <c r="F267" s="77" t="s">
        <v>90</v>
      </c>
      <c r="G267" s="78" t="s">
        <v>327</v>
      </c>
      <c r="H267" s="77" t="s">
        <v>106</v>
      </c>
      <c r="I267" s="77">
        <v>64</v>
      </c>
      <c r="J267" s="87">
        <v>32</v>
      </c>
      <c r="K267" s="88" t="s">
        <v>70</v>
      </c>
      <c r="L267" s="89" t="s">
        <v>61</v>
      </c>
      <c r="M267" s="80"/>
      <c r="N267" s="78">
        <v>10404</v>
      </c>
      <c r="O267" s="90"/>
      <c r="P267" s="79">
        <v>6</v>
      </c>
      <c r="Q267" s="78">
        <v>12</v>
      </c>
      <c r="R267" s="78">
        <v>7</v>
      </c>
      <c r="S267" s="80">
        <v>64.935000000000002</v>
      </c>
      <c r="T267" s="91">
        <v>42095</v>
      </c>
      <c r="U267" s="92">
        <v>14.7</v>
      </c>
      <c r="V267" s="93">
        <v>1.5</v>
      </c>
      <c r="W267" s="94">
        <v>1</v>
      </c>
      <c r="X267" s="95">
        <f>IF(AND(N267&lt;&gt;"",S267&lt;&gt;""),1000*S267*V267/(N267*W267),"")</f>
        <v>9.3620242214532876</v>
      </c>
      <c r="Y267" s="96" t="s">
        <v>107</v>
      </c>
      <c r="Z267" s="97"/>
      <c r="AA267" s="78" t="s">
        <v>65</v>
      </c>
      <c r="AB267" s="77">
        <v>1</v>
      </c>
      <c r="AC267" s="78" t="s">
        <v>1288</v>
      </c>
      <c r="AD267" s="77" t="s">
        <v>50</v>
      </c>
      <c r="AE267" s="78"/>
      <c r="AF267" s="79" t="s">
        <v>51</v>
      </c>
      <c r="AG267" s="79" t="s">
        <v>50</v>
      </c>
      <c r="AH267" s="77"/>
      <c r="AI267" s="77"/>
      <c r="AJ267" s="77"/>
      <c r="AK267" s="80"/>
      <c r="AL267" s="81"/>
      <c r="AM267" s="78"/>
      <c r="AN267" s="78"/>
      <c r="AO267" s="78">
        <v>2015</v>
      </c>
      <c r="AP267" s="98">
        <v>2015</v>
      </c>
      <c r="AQ267" s="99" t="s">
        <v>1065</v>
      </c>
      <c r="AR267" s="78"/>
      <c r="AS267" s="98" t="s">
        <v>1289</v>
      </c>
    </row>
    <row r="268" spans="1:45" ht="14.25" customHeight="1" x14ac:dyDescent="0.25">
      <c r="C268" t="s">
        <v>56</v>
      </c>
      <c r="D268" s="135" t="s">
        <v>1290</v>
      </c>
      <c r="E268" s="128" t="s">
        <v>1291</v>
      </c>
      <c r="F268" s="190" t="s">
        <v>135</v>
      </c>
      <c r="G268" s="137" t="s">
        <v>1292</v>
      </c>
      <c r="H268" s="77" t="s">
        <v>106</v>
      </c>
      <c r="I268" s="136">
        <v>64</v>
      </c>
      <c r="J268" s="138">
        <v>32</v>
      </c>
      <c r="K268" s="88" t="s">
        <v>131</v>
      </c>
      <c r="L268" s="89" t="s">
        <v>61</v>
      </c>
      <c r="M268" s="80" t="s">
        <v>179</v>
      </c>
      <c r="N268" s="78"/>
      <c r="O268" s="90"/>
      <c r="P268" s="79" t="s">
        <v>120</v>
      </c>
      <c r="Q268" s="78"/>
      <c r="R268" s="78"/>
      <c r="S268" s="80"/>
      <c r="T268" s="91">
        <v>43229</v>
      </c>
      <c r="U268" s="92" t="s">
        <v>132</v>
      </c>
      <c r="V268" s="93">
        <v>2</v>
      </c>
      <c r="W268" s="94">
        <v>1</v>
      </c>
      <c r="X268" s="95" t="str">
        <f>IF(AND(N268&lt;&gt;"",S268&lt;&gt;""),1000*S268*V268/(N268*W268),"")</f>
        <v/>
      </c>
      <c r="Y268" s="96"/>
      <c r="Z268" s="97"/>
      <c r="AA268" s="78" t="s">
        <v>49</v>
      </c>
      <c r="AB268" s="77">
        <v>21</v>
      </c>
      <c r="AC268" s="78"/>
      <c r="AD268" s="77" t="s">
        <v>50</v>
      </c>
      <c r="AE268" s="78" t="s">
        <v>67</v>
      </c>
      <c r="AF268" s="79" t="s">
        <v>50</v>
      </c>
      <c r="AG268" s="79" t="s">
        <v>51</v>
      </c>
      <c r="AH268" s="77"/>
      <c r="AI268" s="77"/>
      <c r="AJ268" s="77" t="s">
        <v>50</v>
      </c>
      <c r="AK268" s="80">
        <v>85</v>
      </c>
      <c r="AL268" s="81">
        <v>6</v>
      </c>
      <c r="AM268" s="78">
        <v>32</v>
      </c>
      <c r="AN268" s="78">
        <v>5</v>
      </c>
      <c r="AO268" s="78">
        <v>2018</v>
      </c>
      <c r="AP268" s="98">
        <v>2018</v>
      </c>
      <c r="AQ268" s="99" t="s">
        <v>1293</v>
      </c>
      <c r="AR268" s="78" t="s">
        <v>1294</v>
      </c>
      <c r="AS268" s="98" t="s">
        <v>1295</v>
      </c>
    </row>
    <row r="269" spans="1:45" ht="14.25" customHeight="1" x14ac:dyDescent="0.25">
      <c r="B269">
        <v>1</v>
      </c>
      <c r="C269" t="s">
        <v>56</v>
      </c>
      <c r="D269" s="135" t="s">
        <v>1290</v>
      </c>
      <c r="E269" s="128" t="s">
        <v>1291</v>
      </c>
      <c r="F269" s="190" t="s">
        <v>135</v>
      </c>
      <c r="G269" s="137" t="s">
        <v>1292</v>
      </c>
      <c r="H269" s="77" t="s">
        <v>106</v>
      </c>
      <c r="I269" s="136">
        <v>64</v>
      </c>
      <c r="J269" s="138">
        <v>32</v>
      </c>
      <c r="K269" s="88" t="s">
        <v>188</v>
      </c>
      <c r="L269" s="89" t="s">
        <v>61</v>
      </c>
      <c r="M269" s="80"/>
      <c r="N269" s="78">
        <v>5036</v>
      </c>
      <c r="O269" s="90"/>
      <c r="P269" s="79">
        <v>4</v>
      </c>
      <c r="Q269" s="78"/>
      <c r="R269" s="78">
        <v>21</v>
      </c>
      <c r="S269" s="80">
        <v>65.66</v>
      </c>
      <c r="T269" s="91">
        <v>43229</v>
      </c>
      <c r="U269" s="92" t="s">
        <v>132</v>
      </c>
      <c r="V269" s="93">
        <v>2</v>
      </c>
      <c r="W269" s="94">
        <v>1</v>
      </c>
      <c r="X269" s="95">
        <f>IF(AND(N269&lt;&gt;"",S269&lt;&gt;""),1000*S269*V269/(N269*W269),"")</f>
        <v>26.07625099285147</v>
      </c>
      <c r="Y269" s="96" t="s">
        <v>186</v>
      </c>
      <c r="Z269" s="97"/>
      <c r="AA269" s="78" t="s">
        <v>174</v>
      </c>
      <c r="AB269" s="77">
        <v>13</v>
      </c>
      <c r="AC269" s="78" t="s">
        <v>1296</v>
      </c>
      <c r="AD269" s="77" t="s">
        <v>50</v>
      </c>
      <c r="AE269" s="78" t="s">
        <v>67</v>
      </c>
      <c r="AF269" s="79" t="s">
        <v>50</v>
      </c>
      <c r="AG269" s="79" t="s">
        <v>51</v>
      </c>
      <c r="AH269" s="77"/>
      <c r="AI269" s="77"/>
      <c r="AJ269" s="77" t="s">
        <v>50</v>
      </c>
      <c r="AK269" s="80">
        <v>85</v>
      </c>
      <c r="AL269" s="81">
        <v>6</v>
      </c>
      <c r="AM269" s="78">
        <v>32</v>
      </c>
      <c r="AN269" s="78">
        <v>5</v>
      </c>
      <c r="AO269" s="78">
        <v>2018</v>
      </c>
      <c r="AP269" s="98">
        <v>2018</v>
      </c>
      <c r="AQ269" s="99" t="s">
        <v>1293</v>
      </c>
      <c r="AR269" s="78" t="s">
        <v>1294</v>
      </c>
      <c r="AS269" s="98" t="s">
        <v>1295</v>
      </c>
    </row>
    <row r="270" spans="1:45" ht="14.25" customHeight="1" x14ac:dyDescent="0.25">
      <c r="B270">
        <v>1</v>
      </c>
      <c r="C270" t="s">
        <v>56</v>
      </c>
      <c r="D270" s="58" t="s">
        <v>1297</v>
      </c>
      <c r="E270" s="101" t="s">
        <v>1298</v>
      </c>
      <c r="F270" s="60" t="s">
        <v>1270</v>
      </c>
      <c r="G270" s="61" t="s">
        <v>1299</v>
      </c>
      <c r="H270" s="77" t="s">
        <v>1300</v>
      </c>
      <c r="I270" s="60">
        <v>32</v>
      </c>
      <c r="J270" s="200">
        <v>32</v>
      </c>
      <c r="K270" s="201" t="s">
        <v>1301</v>
      </c>
      <c r="L270" s="202" t="s">
        <v>61</v>
      </c>
      <c r="M270" s="203"/>
      <c r="N270" s="61">
        <v>72649</v>
      </c>
      <c r="O270" s="204"/>
      <c r="P270" s="205">
        <v>6</v>
      </c>
      <c r="Q270" s="61">
        <v>156</v>
      </c>
      <c r="R270" s="61">
        <v>119</v>
      </c>
      <c r="S270" s="203">
        <v>100</v>
      </c>
      <c r="T270" s="206">
        <v>43242</v>
      </c>
      <c r="U270" s="207">
        <v>14.7</v>
      </c>
      <c r="V270" s="208">
        <v>1</v>
      </c>
      <c r="W270" s="209">
        <v>0.125</v>
      </c>
      <c r="X270" s="210">
        <f>IF(AND(N270&lt;&gt;"",S270&lt;&gt;""),1000*S270*V270/(N270*W270),"")</f>
        <v>11.011851505182452</v>
      </c>
      <c r="Y270" s="211" t="s">
        <v>107</v>
      </c>
      <c r="Z270" s="212"/>
      <c r="AA270" s="61" t="s">
        <v>49</v>
      </c>
      <c r="AB270" s="60">
        <v>46</v>
      </c>
      <c r="AC270" s="61" t="s">
        <v>1302</v>
      </c>
      <c r="AD270" s="60"/>
      <c r="AE270" s="61"/>
      <c r="AF270" s="205"/>
      <c r="AG270" s="205"/>
      <c r="AH270" s="60"/>
      <c r="AI270" s="60"/>
      <c r="AJ270" s="60"/>
      <c r="AK270" s="203"/>
      <c r="AL270" s="213"/>
      <c r="AM270" s="61"/>
      <c r="AN270" s="61"/>
      <c r="AO270" s="61">
        <v>2013</v>
      </c>
      <c r="AP270" s="214">
        <v>2016</v>
      </c>
      <c r="AQ270" s="215" t="s">
        <v>1303</v>
      </c>
      <c r="AR270" s="61" t="s">
        <v>1304</v>
      </c>
      <c r="AS270" s="214" t="s">
        <v>1305</v>
      </c>
    </row>
    <row r="271" spans="1:45" ht="14.25" customHeight="1" x14ac:dyDescent="0.25">
      <c r="D271" s="100" t="s">
        <v>1306</v>
      </c>
      <c r="E271" s="101" t="s">
        <v>1307</v>
      </c>
      <c r="F271" s="102" t="s">
        <v>318</v>
      </c>
      <c r="G271" s="103" t="s">
        <v>1308</v>
      </c>
      <c r="H271" s="136" t="s">
        <v>1300</v>
      </c>
      <c r="I271" s="102">
        <v>32</v>
      </c>
      <c r="J271" s="104">
        <v>32</v>
      </c>
      <c r="K271" s="201"/>
      <c r="L271" s="202"/>
      <c r="M271" s="203"/>
      <c r="N271" s="61"/>
      <c r="O271" s="204"/>
      <c r="P271" s="205"/>
      <c r="Q271" s="61"/>
      <c r="R271" s="61"/>
      <c r="S271" s="203"/>
      <c r="T271" s="206"/>
      <c r="U271" s="207"/>
      <c r="V271" s="208"/>
      <c r="W271" s="209"/>
      <c r="X271" s="210"/>
      <c r="Y271" s="211"/>
      <c r="Z271" s="212"/>
      <c r="AA271" s="61" t="s">
        <v>49</v>
      </c>
      <c r="AB271" s="60"/>
      <c r="AC271" s="61"/>
      <c r="AD271" s="60"/>
      <c r="AE271" s="61"/>
      <c r="AF271" s="205"/>
      <c r="AG271" s="205"/>
      <c r="AH271" s="60"/>
      <c r="AI271" s="60"/>
      <c r="AJ271" s="60"/>
      <c r="AK271" s="203"/>
      <c r="AL271" s="213"/>
      <c r="AM271" s="61"/>
      <c r="AN271" s="61"/>
      <c r="AO271" s="61"/>
      <c r="AP271" s="214">
        <v>2020</v>
      </c>
      <c r="AQ271" s="215" t="s">
        <v>1309</v>
      </c>
      <c r="AR271" s="61" t="s">
        <v>1310</v>
      </c>
      <c r="AS271" s="214"/>
    </row>
    <row r="272" spans="1:45" ht="14.25" customHeight="1" x14ac:dyDescent="0.25">
      <c r="A272" t="s">
        <v>263</v>
      </c>
      <c r="B272">
        <v>1</v>
      </c>
      <c r="C272" t="s">
        <v>56</v>
      </c>
      <c r="D272" s="85" t="s">
        <v>1311</v>
      </c>
      <c r="E272" s="128" t="s">
        <v>1312</v>
      </c>
      <c r="F272" s="77" t="s">
        <v>58</v>
      </c>
      <c r="G272" s="78" t="s">
        <v>1313</v>
      </c>
      <c r="H272" s="77" t="s">
        <v>106</v>
      </c>
      <c r="I272" s="77">
        <v>8</v>
      </c>
      <c r="J272" s="87">
        <v>12</v>
      </c>
      <c r="K272" s="88" t="s">
        <v>70</v>
      </c>
      <c r="L272" s="89" t="s">
        <v>61</v>
      </c>
      <c r="M272" s="80"/>
      <c r="N272" s="78">
        <v>956</v>
      </c>
      <c r="O272" s="90"/>
      <c r="P272" s="79">
        <v>4</v>
      </c>
      <c r="Q272" s="78"/>
      <c r="R272" s="78"/>
      <c r="S272" s="80">
        <v>381.38799999999998</v>
      </c>
      <c r="T272" s="91">
        <v>42211</v>
      </c>
      <c r="U272" s="92">
        <v>14.7</v>
      </c>
      <c r="V272" s="93">
        <v>0.33</v>
      </c>
      <c r="W272" s="94">
        <v>1</v>
      </c>
      <c r="X272" s="95">
        <f>IF(AND(N272&lt;&gt;"",S272&lt;&gt;""),1000*S272*V272/(N272*W272),"")</f>
        <v>131.65066945606696</v>
      </c>
      <c r="Y272" s="96" t="s">
        <v>107</v>
      </c>
      <c r="Z272" s="97"/>
      <c r="AA272" s="78" t="s">
        <v>65</v>
      </c>
      <c r="AB272" s="77">
        <v>17</v>
      </c>
      <c r="AC272" s="78" t="s">
        <v>1314</v>
      </c>
      <c r="AD272" s="77"/>
      <c r="AE272" s="78"/>
      <c r="AF272" s="79" t="s">
        <v>51</v>
      </c>
      <c r="AG272" s="79" t="s">
        <v>50</v>
      </c>
      <c r="AH272" s="77"/>
      <c r="AI272" s="77"/>
      <c r="AJ272" s="77"/>
      <c r="AK272" s="80"/>
      <c r="AL272" s="81"/>
      <c r="AM272" s="78">
        <v>8</v>
      </c>
      <c r="AN272" s="78"/>
      <c r="AO272" s="78">
        <v>2015</v>
      </c>
      <c r="AP272" s="98">
        <v>2015</v>
      </c>
      <c r="AQ272" s="129"/>
      <c r="AR272" s="78" t="s">
        <v>1315</v>
      </c>
      <c r="AS272" s="98"/>
    </row>
    <row r="273" spans="2:45" ht="14.25" customHeight="1" x14ac:dyDescent="0.25">
      <c r="D273" s="100" t="s">
        <v>1316</v>
      </c>
      <c r="E273" s="101" t="s">
        <v>1317</v>
      </c>
      <c r="F273" s="102" t="s">
        <v>911</v>
      </c>
      <c r="G273" s="103" t="s">
        <v>642</v>
      </c>
      <c r="H273" s="102" t="s">
        <v>150</v>
      </c>
      <c r="I273" s="102">
        <v>16</v>
      </c>
      <c r="J273" s="104">
        <v>16</v>
      </c>
      <c r="K273" s="88"/>
      <c r="L273" s="89"/>
      <c r="M273" s="80"/>
      <c r="N273" s="78"/>
      <c r="O273" s="90"/>
      <c r="P273" s="79"/>
      <c r="Q273" s="78"/>
      <c r="R273" s="78"/>
      <c r="S273" s="80"/>
      <c r="T273" s="91"/>
      <c r="U273" s="92"/>
      <c r="V273" s="93"/>
      <c r="W273" s="94"/>
      <c r="X273" s="95"/>
      <c r="Y273" s="96"/>
      <c r="Z273" s="97"/>
      <c r="AA273" s="78" t="s">
        <v>49</v>
      </c>
      <c r="AB273" s="77">
        <v>11</v>
      </c>
      <c r="AC273" s="78" t="s">
        <v>85</v>
      </c>
      <c r="AD273" s="77"/>
      <c r="AE273" s="78"/>
      <c r="AF273" s="79"/>
      <c r="AG273" s="79"/>
      <c r="AH273" s="77"/>
      <c r="AI273" s="77"/>
      <c r="AJ273" s="77"/>
      <c r="AK273" s="80"/>
      <c r="AL273" s="81"/>
      <c r="AM273" s="78"/>
      <c r="AN273" s="78"/>
      <c r="AO273" s="78">
        <v>2013</v>
      </c>
      <c r="AP273" s="98">
        <v>2021</v>
      </c>
      <c r="AQ273" s="99" t="s">
        <v>1318</v>
      </c>
      <c r="AR273" s="128" t="s">
        <v>1319</v>
      </c>
      <c r="AS273" s="98" t="s">
        <v>1320</v>
      </c>
    </row>
    <row r="274" spans="2:45" ht="14.25" customHeight="1" x14ac:dyDescent="0.25">
      <c r="B274">
        <v>1</v>
      </c>
      <c r="C274" t="s">
        <v>56</v>
      </c>
      <c r="D274" s="85" t="s">
        <v>1321</v>
      </c>
      <c r="E274" s="128" t="s">
        <v>1322</v>
      </c>
      <c r="F274" s="77" t="s">
        <v>135</v>
      </c>
      <c r="G274" s="78" t="s">
        <v>1323</v>
      </c>
      <c r="H274" s="77" t="s">
        <v>150</v>
      </c>
      <c r="I274" s="77">
        <v>32</v>
      </c>
      <c r="J274" s="87">
        <v>6</v>
      </c>
      <c r="K274" s="88" t="s">
        <v>70</v>
      </c>
      <c r="L274" s="89" t="s">
        <v>61</v>
      </c>
      <c r="M274" s="80" t="s">
        <v>1324</v>
      </c>
      <c r="N274" s="78">
        <v>1719</v>
      </c>
      <c r="O274" s="90"/>
      <c r="P274" s="79">
        <v>6</v>
      </c>
      <c r="Q274" s="78">
        <v>4</v>
      </c>
      <c r="R274" s="78">
        <v>4</v>
      </c>
      <c r="S274" s="80">
        <v>172.41399999999999</v>
      </c>
      <c r="T274" s="91">
        <v>42512</v>
      </c>
      <c r="U274" s="92">
        <v>14.7</v>
      </c>
      <c r="V274" s="93">
        <v>1</v>
      </c>
      <c r="W274" s="94">
        <v>1</v>
      </c>
      <c r="X274" s="95">
        <f>IF(AND(N274&lt;&gt;"",S274&lt;&gt;""),1000*S274*V274/(N274*W274),"")</f>
        <v>100.29901105293776</v>
      </c>
      <c r="Y274" s="96" t="s">
        <v>107</v>
      </c>
      <c r="Z274" s="97"/>
      <c r="AA274" s="78" t="s">
        <v>49</v>
      </c>
      <c r="AB274" s="77">
        <v>1</v>
      </c>
      <c r="AC274" s="78" t="s">
        <v>1325</v>
      </c>
      <c r="AD274" s="77" t="s">
        <v>51</v>
      </c>
      <c r="AE274" s="78"/>
      <c r="AF274" s="79" t="s">
        <v>51</v>
      </c>
      <c r="AG274" s="79" t="s">
        <v>50</v>
      </c>
      <c r="AH274" s="77" t="s">
        <v>86</v>
      </c>
      <c r="AI274" s="77" t="s">
        <v>52</v>
      </c>
      <c r="AJ274" s="77"/>
      <c r="AK274" s="80"/>
      <c r="AL274" s="81"/>
      <c r="AM274" s="78"/>
      <c r="AN274" s="78"/>
      <c r="AO274" s="78">
        <v>2013</v>
      </c>
      <c r="AP274" s="98">
        <v>2013</v>
      </c>
      <c r="AQ274" s="99"/>
      <c r="AR274" s="78" t="s">
        <v>1326</v>
      </c>
      <c r="AS274" s="98"/>
    </row>
    <row r="275" spans="2:45" ht="14.25" customHeight="1" x14ac:dyDescent="0.25">
      <c r="B275">
        <v>1</v>
      </c>
      <c r="C275" t="s">
        <v>56</v>
      </c>
      <c r="D275" s="85" t="s">
        <v>1327</v>
      </c>
      <c r="E275" s="128" t="s">
        <v>1328</v>
      </c>
      <c r="F275" s="77" t="s">
        <v>135</v>
      </c>
      <c r="G275" s="78" t="s">
        <v>642</v>
      </c>
      <c r="H275" s="77" t="s">
        <v>150</v>
      </c>
      <c r="I275" s="77">
        <v>16</v>
      </c>
      <c r="J275" s="87">
        <v>16</v>
      </c>
      <c r="K275" s="88" t="s">
        <v>70</v>
      </c>
      <c r="L275" s="89" t="s">
        <v>61</v>
      </c>
      <c r="M275" s="80"/>
      <c r="N275" s="78">
        <v>1858</v>
      </c>
      <c r="O275" s="90"/>
      <c r="P275" s="79">
        <v>6</v>
      </c>
      <c r="Q275" s="78"/>
      <c r="R275" s="78">
        <v>9</v>
      </c>
      <c r="S275" s="80">
        <v>149.25399999999999</v>
      </c>
      <c r="T275" s="91">
        <v>42512</v>
      </c>
      <c r="U275" s="92">
        <v>14.7</v>
      </c>
      <c r="V275" s="93">
        <v>0.67</v>
      </c>
      <c r="W275" s="94">
        <v>1</v>
      </c>
      <c r="X275" s="95">
        <f>IF(AND(N275&lt;&gt;"",S275&lt;&gt;""),1000*S275*V275/(N275*W275),"")</f>
        <v>53.821410118406895</v>
      </c>
      <c r="Y275" s="96" t="s">
        <v>107</v>
      </c>
      <c r="Z275" s="97" t="s">
        <v>50</v>
      </c>
      <c r="AA275" s="78" t="s">
        <v>49</v>
      </c>
      <c r="AB275" s="77">
        <v>11</v>
      </c>
      <c r="AC275" s="78" t="s">
        <v>85</v>
      </c>
      <c r="AD275" s="77"/>
      <c r="AE275" s="78"/>
      <c r="AF275" s="79"/>
      <c r="AG275" s="79"/>
      <c r="AH275" s="77" t="s">
        <v>68</v>
      </c>
      <c r="AI275" s="77" t="s">
        <v>68</v>
      </c>
      <c r="AJ275" s="77"/>
      <c r="AK275" s="80">
        <v>25</v>
      </c>
      <c r="AL275" s="81"/>
      <c r="AM275" s="78"/>
      <c r="AN275" s="78"/>
      <c r="AO275" s="78">
        <v>2017</v>
      </c>
      <c r="AP275" s="98">
        <v>2020</v>
      </c>
      <c r="AQ275" s="99" t="s">
        <v>1319</v>
      </c>
      <c r="AR275" s="78" t="s">
        <v>1329</v>
      </c>
      <c r="AS275" s="98" t="s">
        <v>1330</v>
      </c>
    </row>
    <row r="276" spans="2:45" ht="14.25" customHeight="1" x14ac:dyDescent="0.25">
      <c r="C276" t="s">
        <v>1331</v>
      </c>
      <c r="D276" s="100" t="s">
        <v>1332</v>
      </c>
      <c r="E276" s="101" t="s">
        <v>1333</v>
      </c>
      <c r="F276" s="77" t="s">
        <v>135</v>
      </c>
      <c r="G276" s="103" t="s">
        <v>1334</v>
      </c>
      <c r="H276" s="102" t="s">
        <v>1335</v>
      </c>
      <c r="I276" s="102">
        <v>32</v>
      </c>
      <c r="J276" s="104">
        <v>32</v>
      </c>
      <c r="K276" s="201" t="s">
        <v>1301</v>
      </c>
      <c r="L276" s="103" t="s">
        <v>1334</v>
      </c>
      <c r="M276" s="80"/>
      <c r="N276" s="78">
        <v>13248</v>
      </c>
      <c r="O276" s="90">
        <v>4990</v>
      </c>
      <c r="P276" s="79">
        <v>6</v>
      </c>
      <c r="Q276" s="78"/>
      <c r="R276" s="78"/>
      <c r="S276" s="80">
        <v>64</v>
      </c>
      <c r="T276" s="91">
        <v>44416</v>
      </c>
      <c r="U276" s="92" t="s">
        <v>166</v>
      </c>
      <c r="V276" s="93">
        <v>1</v>
      </c>
      <c r="W276" s="94">
        <v>1</v>
      </c>
      <c r="X276" s="95">
        <f>IF(AND(N276&lt;&gt;"",S276&lt;&gt;""),1000*S276*V276/(N276*W276),"")</f>
        <v>4.8309178743961354</v>
      </c>
      <c r="Y276" s="96" t="s">
        <v>107</v>
      </c>
      <c r="Z276" s="97"/>
      <c r="AA276" s="78" t="s">
        <v>174</v>
      </c>
      <c r="AB276" s="77">
        <v>18</v>
      </c>
      <c r="AC276" s="78" t="s">
        <v>85</v>
      </c>
      <c r="AD276" s="77" t="s">
        <v>50</v>
      </c>
      <c r="AE276" s="78" t="s">
        <v>176</v>
      </c>
      <c r="AF276" s="79" t="s">
        <v>50</v>
      </c>
      <c r="AG276" s="79"/>
      <c r="AH276" s="77" t="s">
        <v>68</v>
      </c>
      <c r="AI276" s="77" t="s">
        <v>725</v>
      </c>
      <c r="AJ276" s="77" t="s">
        <v>50</v>
      </c>
      <c r="AK276" s="80"/>
      <c r="AL276" s="81"/>
      <c r="AM276" s="78">
        <v>64</v>
      </c>
      <c r="AN276" s="78"/>
      <c r="AO276" s="78">
        <v>2016</v>
      </c>
      <c r="AP276" s="98">
        <v>2023</v>
      </c>
      <c r="AQ276" s="99" t="s">
        <v>1336</v>
      </c>
      <c r="AR276" s="78" t="s">
        <v>1337</v>
      </c>
      <c r="AS276" s="98" t="s">
        <v>1338</v>
      </c>
    </row>
    <row r="277" spans="2:45" ht="14.25" customHeight="1" x14ac:dyDescent="0.25">
      <c r="C277" t="s">
        <v>1331</v>
      </c>
      <c r="D277" s="100" t="s">
        <v>1332</v>
      </c>
      <c r="E277" s="101" t="s">
        <v>1333</v>
      </c>
      <c r="F277" s="77" t="s">
        <v>135</v>
      </c>
      <c r="G277" s="103" t="s">
        <v>1334</v>
      </c>
      <c r="H277" s="102" t="s">
        <v>1335</v>
      </c>
      <c r="I277" s="102">
        <v>64</v>
      </c>
      <c r="J277" s="104">
        <v>32</v>
      </c>
      <c r="K277" s="201" t="s">
        <v>1301</v>
      </c>
      <c r="L277" s="103" t="s">
        <v>1334</v>
      </c>
      <c r="M277" s="80"/>
      <c r="N277" s="78">
        <v>21121</v>
      </c>
      <c r="O277" s="90">
        <v>7392</v>
      </c>
      <c r="P277" s="79">
        <v>6</v>
      </c>
      <c r="Q277" s="78"/>
      <c r="R277" s="78"/>
      <c r="S277" s="80">
        <v>56</v>
      </c>
      <c r="T277" s="91">
        <v>44416</v>
      </c>
      <c r="U277" s="92" t="s">
        <v>166</v>
      </c>
      <c r="V277" s="93">
        <v>2</v>
      </c>
      <c r="W277" s="94">
        <v>1</v>
      </c>
      <c r="X277" s="95">
        <f>IF(AND(N277&lt;&gt;"",S277&lt;&gt;""),1000*S277*V277/(N277*W277),"")</f>
        <v>5.3027792244685381</v>
      </c>
      <c r="Y277" s="96" t="s">
        <v>107</v>
      </c>
      <c r="Z277" s="97"/>
      <c r="AA277" s="78" t="s">
        <v>174</v>
      </c>
      <c r="AB277" s="77">
        <v>18</v>
      </c>
      <c r="AC277" s="78" t="s">
        <v>85</v>
      </c>
      <c r="AD277" s="77" t="s">
        <v>50</v>
      </c>
      <c r="AE277" s="78" t="s">
        <v>176</v>
      </c>
      <c r="AF277" s="79" t="s">
        <v>50</v>
      </c>
      <c r="AG277" s="79"/>
      <c r="AH277" s="77" t="s">
        <v>68</v>
      </c>
      <c r="AI277" s="77" t="s">
        <v>725</v>
      </c>
      <c r="AJ277" s="77" t="s">
        <v>50</v>
      </c>
      <c r="AK277" s="80"/>
      <c r="AL277" s="81"/>
      <c r="AM277" s="78">
        <v>64</v>
      </c>
      <c r="AN277" s="78"/>
      <c r="AO277" s="78">
        <v>2016</v>
      </c>
      <c r="AP277" s="98">
        <v>2023</v>
      </c>
      <c r="AQ277" s="99" t="s">
        <v>1336</v>
      </c>
      <c r="AR277" s="78" t="s">
        <v>1337</v>
      </c>
      <c r="AS277" s="98" t="s">
        <v>1338</v>
      </c>
    </row>
    <row r="278" spans="2:45" ht="14.25" customHeight="1" x14ac:dyDescent="0.25">
      <c r="C278" t="s">
        <v>160</v>
      </c>
      <c r="D278" s="58" t="s">
        <v>1339</v>
      </c>
      <c r="E278" s="101" t="s">
        <v>1340</v>
      </c>
      <c r="F278" s="60" t="s">
        <v>179</v>
      </c>
      <c r="G278" s="61" t="s">
        <v>1341</v>
      </c>
      <c r="H278" s="60" t="s">
        <v>106</v>
      </c>
      <c r="I278" s="60">
        <v>16</v>
      </c>
      <c r="J278" s="62">
        <v>16</v>
      </c>
      <c r="K278" s="88" t="s">
        <v>70</v>
      </c>
      <c r="L278" s="89" t="s">
        <v>61</v>
      </c>
      <c r="M278" s="80" t="s">
        <v>1342</v>
      </c>
      <c r="N278" s="78"/>
      <c r="O278" s="90"/>
      <c r="P278" s="79">
        <v>6</v>
      </c>
      <c r="Q278" s="78"/>
      <c r="R278" s="78"/>
      <c r="S278" s="80"/>
      <c r="T278" s="91">
        <v>43183</v>
      </c>
      <c r="U278" s="92">
        <v>14.7</v>
      </c>
      <c r="V278" s="93">
        <v>0.66</v>
      </c>
      <c r="W278" s="94">
        <v>1</v>
      </c>
      <c r="X278" s="95" t="str">
        <f>IF(AND(N278&lt;&gt;"",S278&lt;&gt;""),1000*S278*V278/(N278*W278),"")</f>
        <v/>
      </c>
      <c r="Y278" s="96"/>
      <c r="Z278" s="97"/>
      <c r="AA278" s="78" t="s">
        <v>65</v>
      </c>
      <c r="AB278" s="77">
        <v>15</v>
      </c>
      <c r="AC278" s="78" t="s">
        <v>1343</v>
      </c>
      <c r="AD278" s="77" t="s">
        <v>50</v>
      </c>
      <c r="AE278" s="78"/>
      <c r="AF278" s="79" t="s">
        <v>51</v>
      </c>
      <c r="AG278" s="79" t="s">
        <v>50</v>
      </c>
      <c r="AH278" s="77" t="s">
        <v>68</v>
      </c>
      <c r="AI278" s="77" t="s">
        <v>68</v>
      </c>
      <c r="AJ278" s="77"/>
      <c r="AK278" s="80">
        <v>13</v>
      </c>
      <c r="AL278" s="81">
        <v>4</v>
      </c>
      <c r="AM278" s="78">
        <v>16</v>
      </c>
      <c r="AN278" s="78"/>
      <c r="AO278" s="78">
        <v>2017</v>
      </c>
      <c r="AP278" s="98">
        <v>2017</v>
      </c>
      <c r="AQ278" s="88"/>
      <c r="AR278" s="78" t="s">
        <v>1344</v>
      </c>
      <c r="AS278" s="98" t="s">
        <v>1345</v>
      </c>
    </row>
    <row r="279" spans="2:45" ht="14.25" customHeight="1" x14ac:dyDescent="0.25">
      <c r="D279" s="100" t="s">
        <v>1346</v>
      </c>
      <c r="E279" s="101" t="s">
        <v>1347</v>
      </c>
      <c r="F279" s="102"/>
      <c r="G279" s="103" t="s">
        <v>1348</v>
      </c>
      <c r="H279" s="60" t="s">
        <v>1349</v>
      </c>
      <c r="I279" s="102">
        <v>18</v>
      </c>
      <c r="J279" s="104">
        <v>18</v>
      </c>
      <c r="K279" s="88"/>
      <c r="L279" s="89"/>
      <c r="M279" s="80"/>
      <c r="N279" s="78"/>
      <c r="O279" s="90"/>
      <c r="P279" s="79"/>
      <c r="Q279" s="78"/>
      <c r="R279" s="78"/>
      <c r="S279" s="80"/>
      <c r="T279" s="91"/>
      <c r="U279" s="92"/>
      <c r="V279" s="93"/>
      <c r="W279" s="94"/>
      <c r="X279" s="95"/>
      <c r="Y279" s="96"/>
      <c r="Z279" s="97" t="s">
        <v>50</v>
      </c>
      <c r="AA279" s="78" t="s">
        <v>65</v>
      </c>
      <c r="AB279" s="77">
        <v>31</v>
      </c>
      <c r="AC279" s="78" t="s">
        <v>144</v>
      </c>
      <c r="AD279" s="77" t="s">
        <v>50</v>
      </c>
      <c r="AE279" s="78" t="s">
        <v>67</v>
      </c>
      <c r="AF279" s="79" t="s">
        <v>51</v>
      </c>
      <c r="AG279" s="79"/>
      <c r="AH279" s="77" t="s">
        <v>204</v>
      </c>
      <c r="AI279" s="77" t="s">
        <v>204</v>
      </c>
      <c r="AJ279" s="77"/>
      <c r="AK279" s="80"/>
      <c r="AL279" s="81"/>
      <c r="AM279" s="78"/>
      <c r="AN279" s="78"/>
      <c r="AO279" s="78"/>
      <c r="AP279" s="98">
        <v>2019</v>
      </c>
      <c r="AQ279" s="99"/>
      <c r="AR279" s="78" t="s">
        <v>1350</v>
      </c>
      <c r="AS279" s="98"/>
    </row>
    <row r="280" spans="2:45" ht="14.25" customHeight="1" x14ac:dyDescent="0.25">
      <c r="B280">
        <v>1</v>
      </c>
      <c r="C280" t="s">
        <v>160</v>
      </c>
      <c r="D280" s="85" t="s">
        <v>1351</v>
      </c>
      <c r="E280" s="128" t="s">
        <v>1352</v>
      </c>
      <c r="F280" s="77" t="s">
        <v>135</v>
      </c>
      <c r="G280" s="78" t="s">
        <v>1341</v>
      </c>
      <c r="H280" s="77" t="s">
        <v>163</v>
      </c>
      <c r="I280" s="77">
        <v>8</v>
      </c>
      <c r="J280" s="87">
        <v>8</v>
      </c>
      <c r="K280" s="88" t="s">
        <v>70</v>
      </c>
      <c r="L280" s="89" t="s">
        <v>61</v>
      </c>
      <c r="M280" s="80"/>
      <c r="N280" s="78">
        <v>258</v>
      </c>
      <c r="O280" s="90"/>
      <c r="P280" s="79">
        <v>6</v>
      </c>
      <c r="Q280" s="78"/>
      <c r="R280" s="78">
        <v>1</v>
      </c>
      <c r="S280" s="80">
        <v>200</v>
      </c>
      <c r="T280" s="91">
        <v>43182</v>
      </c>
      <c r="U280" s="92">
        <v>14.7</v>
      </c>
      <c r="V280" s="93">
        <v>0.33</v>
      </c>
      <c r="W280" s="94">
        <v>3</v>
      </c>
      <c r="X280" s="95">
        <f t="shared" ref="X280:X285" si="12">IF(AND(N280&lt;&gt;"",S280&lt;&gt;""),1000*S280*V280/(N280*W280),"")</f>
        <v>85.271317829457359</v>
      </c>
      <c r="Y280" s="96" t="s">
        <v>107</v>
      </c>
      <c r="Z280" s="97"/>
      <c r="AA280" s="78" t="s">
        <v>49</v>
      </c>
      <c r="AB280" s="77">
        <v>9</v>
      </c>
      <c r="AC280" s="78" t="s">
        <v>613</v>
      </c>
      <c r="AD280" s="77" t="s">
        <v>287</v>
      </c>
      <c r="AE280" s="78"/>
      <c r="AF280" s="79" t="s">
        <v>51</v>
      </c>
      <c r="AG280" s="79"/>
      <c r="AH280" s="77">
        <v>96</v>
      </c>
      <c r="AI280" s="77">
        <v>128</v>
      </c>
      <c r="AJ280" s="77" t="s">
        <v>50</v>
      </c>
      <c r="AK280" s="80">
        <v>10</v>
      </c>
      <c r="AL280" s="81"/>
      <c r="AM280" s="78">
        <v>2</v>
      </c>
      <c r="AN280" s="78"/>
      <c r="AO280" s="78">
        <v>2016</v>
      </c>
      <c r="AP280" s="98">
        <v>2016</v>
      </c>
      <c r="AQ280" s="88" t="s">
        <v>1353</v>
      </c>
      <c r="AR280" s="78" t="s">
        <v>1354</v>
      </c>
      <c r="AS280" s="98" t="s">
        <v>1355</v>
      </c>
    </row>
    <row r="281" spans="2:45" ht="14.25" customHeight="1" x14ac:dyDescent="0.25">
      <c r="C281" t="s">
        <v>56</v>
      </c>
      <c r="D281" s="85" t="s">
        <v>1356</v>
      </c>
      <c r="E281" s="128" t="s">
        <v>1357</v>
      </c>
      <c r="F281" s="77" t="s">
        <v>179</v>
      </c>
      <c r="G281" s="78" t="s">
        <v>1341</v>
      </c>
      <c r="H281" s="77" t="s">
        <v>75</v>
      </c>
      <c r="I281" s="77">
        <v>32</v>
      </c>
      <c r="J281" s="87">
        <v>32</v>
      </c>
      <c r="K281" s="88" t="s">
        <v>70</v>
      </c>
      <c r="L281" s="89" t="s">
        <v>61</v>
      </c>
      <c r="M281" s="80" t="s">
        <v>1342</v>
      </c>
      <c r="N281" s="78"/>
      <c r="O281" s="90"/>
      <c r="P281" s="79">
        <v>6</v>
      </c>
      <c r="Q281" s="78"/>
      <c r="R281" s="78"/>
      <c r="S281" s="80"/>
      <c r="T281" s="91">
        <v>43183</v>
      </c>
      <c r="U281" s="92">
        <v>14.7</v>
      </c>
      <c r="V281" s="93">
        <v>1</v>
      </c>
      <c r="W281" s="94">
        <v>1</v>
      </c>
      <c r="X281" s="95" t="str">
        <f t="shared" si="12"/>
        <v/>
      </c>
      <c r="Y281" s="96"/>
      <c r="Z281" s="97"/>
      <c r="AA281" s="78" t="s">
        <v>65</v>
      </c>
      <c r="AB281" s="77"/>
      <c r="AC281" s="78"/>
      <c r="AD281" s="77" t="s">
        <v>50</v>
      </c>
      <c r="AE281" s="78" t="s">
        <v>67</v>
      </c>
      <c r="AF281" s="79" t="s">
        <v>51</v>
      </c>
      <c r="AG281" s="79" t="s">
        <v>51</v>
      </c>
      <c r="AH281" s="77" t="s">
        <v>117</v>
      </c>
      <c r="AI281" s="77" t="s">
        <v>117</v>
      </c>
      <c r="AJ281" s="77" t="s">
        <v>50</v>
      </c>
      <c r="AK281" s="80"/>
      <c r="AL281" s="81"/>
      <c r="AM281" s="78">
        <v>32</v>
      </c>
      <c r="AN281" s="78">
        <v>5</v>
      </c>
      <c r="AO281" s="78">
        <v>2017</v>
      </c>
      <c r="AP281" s="98">
        <v>2017</v>
      </c>
      <c r="AQ281" s="88"/>
      <c r="AR281" s="78" t="s">
        <v>1358</v>
      </c>
      <c r="AS281" s="98" t="s">
        <v>1359</v>
      </c>
    </row>
    <row r="282" spans="2:45" ht="14.25" customHeight="1" x14ac:dyDescent="0.25">
      <c r="B282">
        <v>1</v>
      </c>
      <c r="C282" t="s">
        <v>160</v>
      </c>
      <c r="D282" s="85" t="s">
        <v>1360</v>
      </c>
      <c r="E282" s="128" t="s">
        <v>1352</v>
      </c>
      <c r="F282" s="77" t="s">
        <v>135</v>
      </c>
      <c r="G282" s="78" t="s">
        <v>1341</v>
      </c>
      <c r="H282" s="77" t="s">
        <v>106</v>
      </c>
      <c r="I282" s="77">
        <v>16</v>
      </c>
      <c r="J282" s="87">
        <v>16</v>
      </c>
      <c r="K282" s="88" t="s">
        <v>70</v>
      </c>
      <c r="L282" s="89" t="s">
        <v>61</v>
      </c>
      <c r="M282" s="80"/>
      <c r="N282" s="78">
        <v>369</v>
      </c>
      <c r="O282" s="90"/>
      <c r="P282" s="79">
        <v>6</v>
      </c>
      <c r="Q282" s="78"/>
      <c r="R282" s="78"/>
      <c r="S282" s="80">
        <v>200</v>
      </c>
      <c r="T282" s="91">
        <v>43182</v>
      </c>
      <c r="U282" s="92">
        <v>14.7</v>
      </c>
      <c r="V282" s="93">
        <v>0.67</v>
      </c>
      <c r="W282" s="94">
        <v>1</v>
      </c>
      <c r="X282" s="95">
        <f t="shared" si="12"/>
        <v>363.14363143631437</v>
      </c>
      <c r="Y282" s="96" t="s">
        <v>107</v>
      </c>
      <c r="Z282" s="97"/>
      <c r="AA282" s="78" t="s">
        <v>65</v>
      </c>
      <c r="AB282" s="77">
        <v>8</v>
      </c>
      <c r="AC282" s="78" t="s">
        <v>1361</v>
      </c>
      <c r="AD282" s="77"/>
      <c r="AE282" s="78"/>
      <c r="AF282" s="79" t="s">
        <v>51</v>
      </c>
      <c r="AG282" s="79"/>
      <c r="AH282" s="77" t="s">
        <v>1362</v>
      </c>
      <c r="AI282" s="77" t="s">
        <v>1362</v>
      </c>
      <c r="AJ282" s="77"/>
      <c r="AK282" s="80">
        <v>13</v>
      </c>
      <c r="AL282" s="81"/>
      <c r="AM282" s="78">
        <v>8</v>
      </c>
      <c r="AN282" s="78"/>
      <c r="AO282" s="78">
        <v>2017</v>
      </c>
      <c r="AP282" s="98">
        <v>2017</v>
      </c>
      <c r="AQ282" s="88"/>
      <c r="AR282" s="78" t="s">
        <v>1363</v>
      </c>
      <c r="AS282" s="98" t="s">
        <v>1364</v>
      </c>
    </row>
    <row r="283" spans="2:45" ht="14.25" customHeight="1" x14ac:dyDescent="0.25">
      <c r="B283">
        <v>1</v>
      </c>
      <c r="C283" t="s">
        <v>160</v>
      </c>
      <c r="D283" s="85" t="s">
        <v>1365</v>
      </c>
      <c r="E283" s="128" t="s">
        <v>1352</v>
      </c>
      <c r="F283" s="77" t="s">
        <v>135</v>
      </c>
      <c r="G283" s="78" t="s">
        <v>1341</v>
      </c>
      <c r="H283" s="77" t="s">
        <v>106</v>
      </c>
      <c r="I283" s="77">
        <v>16</v>
      </c>
      <c r="J283" s="87">
        <v>16</v>
      </c>
      <c r="K283" s="88" t="s">
        <v>70</v>
      </c>
      <c r="L283" s="89" t="s">
        <v>61</v>
      </c>
      <c r="M283" s="80"/>
      <c r="N283" s="78">
        <v>352</v>
      </c>
      <c r="O283" s="90"/>
      <c r="P283" s="79">
        <v>6</v>
      </c>
      <c r="Q283" s="78"/>
      <c r="R283" s="78"/>
      <c r="S283" s="80">
        <v>212.76599999999999</v>
      </c>
      <c r="T283" s="91">
        <v>43182</v>
      </c>
      <c r="U283" s="92">
        <v>14.7</v>
      </c>
      <c r="V283" s="93">
        <v>0.67</v>
      </c>
      <c r="W283" s="94">
        <v>1</v>
      </c>
      <c r="X283" s="95">
        <f t="shared" si="12"/>
        <v>404.98073863636364</v>
      </c>
      <c r="Y283" s="96" t="s">
        <v>107</v>
      </c>
      <c r="Z283" s="97"/>
      <c r="AA283" s="78" t="s">
        <v>49</v>
      </c>
      <c r="AB283" s="77">
        <v>8</v>
      </c>
      <c r="AC283" s="78" t="s">
        <v>1366</v>
      </c>
      <c r="AD283" s="77"/>
      <c r="AE283" s="78"/>
      <c r="AF283" s="79" t="s">
        <v>51</v>
      </c>
      <c r="AG283" s="79"/>
      <c r="AH283" s="77" t="s">
        <v>1362</v>
      </c>
      <c r="AI283" s="77" t="s">
        <v>1362</v>
      </c>
      <c r="AJ283" s="77"/>
      <c r="AK283" s="80">
        <v>8</v>
      </c>
      <c r="AL283" s="81"/>
      <c r="AM283" s="78">
        <v>8</v>
      </c>
      <c r="AN283" s="78"/>
      <c r="AO283" s="78">
        <v>2017</v>
      </c>
      <c r="AP283" s="98">
        <v>2017</v>
      </c>
      <c r="AQ283" s="88"/>
      <c r="AR283" s="78" t="s">
        <v>1363</v>
      </c>
      <c r="AS283" s="98" t="s">
        <v>1367</v>
      </c>
    </row>
    <row r="284" spans="2:45" ht="14.25" customHeight="1" x14ac:dyDescent="0.25">
      <c r="C284" t="s">
        <v>56</v>
      </c>
      <c r="D284" s="85" t="s">
        <v>1368</v>
      </c>
      <c r="E284" s="128" t="s">
        <v>1369</v>
      </c>
      <c r="F284" s="77" t="s">
        <v>179</v>
      </c>
      <c r="G284" s="78" t="s">
        <v>1341</v>
      </c>
      <c r="H284" s="77" t="s">
        <v>163</v>
      </c>
      <c r="I284" s="77">
        <v>8</v>
      </c>
      <c r="J284" s="87">
        <v>12</v>
      </c>
      <c r="K284" s="88" t="s">
        <v>70</v>
      </c>
      <c r="L284" s="89" t="s">
        <v>61</v>
      </c>
      <c r="M284" s="80" t="s">
        <v>1342</v>
      </c>
      <c r="N284" s="78"/>
      <c r="O284" s="90"/>
      <c r="P284" s="79">
        <v>6</v>
      </c>
      <c r="Q284" s="78"/>
      <c r="R284" s="78"/>
      <c r="S284" s="80"/>
      <c r="T284" s="91">
        <v>43183</v>
      </c>
      <c r="U284" s="92">
        <v>14.7</v>
      </c>
      <c r="V284" s="93">
        <v>0.33</v>
      </c>
      <c r="W284" s="94">
        <v>1</v>
      </c>
      <c r="X284" s="95" t="str">
        <f t="shared" si="12"/>
        <v/>
      </c>
      <c r="Y284" s="96"/>
      <c r="Z284" s="97"/>
      <c r="AA284" s="78" t="s">
        <v>65</v>
      </c>
      <c r="AB284" s="77">
        <v>7</v>
      </c>
      <c r="AC284" s="78" t="s">
        <v>1370</v>
      </c>
      <c r="AD284" s="77"/>
      <c r="AE284" s="78"/>
      <c r="AF284" s="79" t="s">
        <v>51</v>
      </c>
      <c r="AG284" s="79"/>
      <c r="AH284" s="77"/>
      <c r="AI284" s="77"/>
      <c r="AJ284" s="77"/>
      <c r="AK284" s="80"/>
      <c r="AL284" s="81"/>
      <c r="AM284" s="78"/>
      <c r="AN284" s="78"/>
      <c r="AO284" s="78">
        <v>2016</v>
      </c>
      <c r="AP284" s="98">
        <v>2016</v>
      </c>
      <c r="AQ284" s="88"/>
      <c r="AR284" s="78" t="s">
        <v>1371</v>
      </c>
      <c r="AS284" s="98" t="s">
        <v>1359</v>
      </c>
    </row>
    <row r="285" spans="2:45" ht="14.25" customHeight="1" x14ac:dyDescent="0.25">
      <c r="B285">
        <v>1</v>
      </c>
      <c r="C285" t="s">
        <v>56</v>
      </c>
      <c r="D285" s="85" t="s">
        <v>1372</v>
      </c>
      <c r="E285" s="128" t="s">
        <v>1373</v>
      </c>
      <c r="F285" s="77" t="s">
        <v>135</v>
      </c>
      <c r="G285" s="78" t="s">
        <v>1374</v>
      </c>
      <c r="H285" s="77">
        <v>6502</v>
      </c>
      <c r="I285" s="77">
        <v>8</v>
      </c>
      <c r="J285" s="87">
        <v>8</v>
      </c>
      <c r="K285" s="88" t="s">
        <v>70</v>
      </c>
      <c r="L285" s="89" t="s">
        <v>61</v>
      </c>
      <c r="M285" s="80"/>
      <c r="N285" s="78">
        <v>2210</v>
      </c>
      <c r="O285" s="90"/>
      <c r="P285" s="79">
        <v>6</v>
      </c>
      <c r="Q285" s="78"/>
      <c r="R285" s="78">
        <v>2</v>
      </c>
      <c r="S285" s="80">
        <v>156.26</v>
      </c>
      <c r="T285" s="91">
        <v>42512</v>
      </c>
      <c r="U285" s="92">
        <v>14.7</v>
      </c>
      <c r="V285" s="93">
        <v>0.33</v>
      </c>
      <c r="W285" s="94">
        <v>4</v>
      </c>
      <c r="X285" s="95">
        <f t="shared" si="12"/>
        <v>5.8332352941176477</v>
      </c>
      <c r="Y285" s="96" t="s">
        <v>107</v>
      </c>
      <c r="Z285" s="97" t="s">
        <v>50</v>
      </c>
      <c r="AA285" s="78" t="s">
        <v>49</v>
      </c>
      <c r="AB285" s="77">
        <v>26</v>
      </c>
      <c r="AC285" s="78" t="s">
        <v>1375</v>
      </c>
      <c r="AD285" s="77" t="s">
        <v>50</v>
      </c>
      <c r="AE285" s="78" t="s">
        <v>67</v>
      </c>
      <c r="AF285" s="79" t="s">
        <v>51</v>
      </c>
      <c r="AG285" s="79" t="s">
        <v>51</v>
      </c>
      <c r="AH285" s="77" t="s">
        <v>68</v>
      </c>
      <c r="AI285" s="77" t="s">
        <v>68</v>
      </c>
      <c r="AJ285" s="77" t="s">
        <v>50</v>
      </c>
      <c r="AK285" s="80"/>
      <c r="AL285" s="81"/>
      <c r="AM285" s="78">
        <v>26</v>
      </c>
      <c r="AN285" s="78"/>
      <c r="AO285" s="78">
        <v>2005</v>
      </c>
      <c r="AP285" s="98">
        <v>2008</v>
      </c>
      <c r="AQ285" s="129"/>
      <c r="AR285" s="78" t="s">
        <v>1376</v>
      </c>
      <c r="AS285" s="98" t="s">
        <v>1377</v>
      </c>
    </row>
    <row r="286" spans="2:45" ht="14.25" customHeight="1" x14ac:dyDescent="0.25">
      <c r="D286" s="135" t="s">
        <v>1378</v>
      </c>
      <c r="E286" s="128" t="s">
        <v>1379</v>
      </c>
      <c r="F286" s="136" t="s">
        <v>911</v>
      </c>
      <c r="G286" s="137" t="s">
        <v>1380</v>
      </c>
      <c r="H286" s="136">
        <v>6502</v>
      </c>
      <c r="I286" s="136">
        <v>8</v>
      </c>
      <c r="J286" s="138">
        <v>8</v>
      </c>
      <c r="K286" s="88"/>
      <c r="L286" s="89"/>
      <c r="M286" s="80"/>
      <c r="N286" s="78"/>
      <c r="O286" s="90"/>
      <c r="P286" s="79"/>
      <c r="Q286" s="78"/>
      <c r="R286" s="78"/>
      <c r="S286" s="80"/>
      <c r="T286" s="91"/>
      <c r="U286" s="92"/>
      <c r="V286" s="93"/>
      <c r="W286" s="94"/>
      <c r="X286" s="95"/>
      <c r="Y286" s="96"/>
      <c r="Z286" s="97"/>
      <c r="AA286" s="78" t="s">
        <v>49</v>
      </c>
      <c r="AB286" s="77"/>
      <c r="AC286" s="78"/>
      <c r="AD286" s="77"/>
      <c r="AE286" s="78"/>
      <c r="AF286" s="79" t="s">
        <v>51</v>
      </c>
      <c r="AG286" s="79"/>
      <c r="AH286" s="77" t="s">
        <v>1362</v>
      </c>
      <c r="AI286" s="77" t="s">
        <v>1362</v>
      </c>
      <c r="AJ286" s="77"/>
      <c r="AK286" s="80"/>
      <c r="AL286" s="81"/>
      <c r="AM286" s="78"/>
      <c r="AN286" s="78"/>
      <c r="AO286" s="78">
        <v>2011</v>
      </c>
      <c r="AP286" s="98">
        <v>2016</v>
      </c>
      <c r="AQ286" s="99" t="s">
        <v>1381</v>
      </c>
      <c r="AR286" s="78" t="s">
        <v>1382</v>
      </c>
      <c r="AS286" s="98" t="s">
        <v>1383</v>
      </c>
    </row>
    <row r="287" spans="2:45" ht="14.25" customHeight="1" x14ac:dyDescent="0.25">
      <c r="C287" t="s">
        <v>56</v>
      </c>
      <c r="D287" s="100" t="s">
        <v>1384</v>
      </c>
      <c r="E287" s="101" t="s">
        <v>1385</v>
      </c>
      <c r="F287" s="102" t="s">
        <v>179</v>
      </c>
      <c r="G287" s="103" t="s">
        <v>1386</v>
      </c>
      <c r="H287" s="60" t="s">
        <v>106</v>
      </c>
      <c r="I287" s="102">
        <v>16</v>
      </c>
      <c r="J287" s="104">
        <v>8</v>
      </c>
      <c r="K287" s="88" t="s">
        <v>131</v>
      </c>
      <c r="L287" s="89" t="s">
        <v>61</v>
      </c>
      <c r="M287" s="80" t="s">
        <v>179</v>
      </c>
      <c r="N287" s="78"/>
      <c r="O287" s="90"/>
      <c r="P287" s="79" t="s">
        <v>120</v>
      </c>
      <c r="Q287" s="78"/>
      <c r="R287" s="78"/>
      <c r="S287" s="80"/>
      <c r="T287" s="91">
        <v>43297</v>
      </c>
      <c r="U287" s="92" t="s">
        <v>132</v>
      </c>
      <c r="V287" s="93">
        <v>0.67</v>
      </c>
      <c r="W287" s="94">
        <v>4</v>
      </c>
      <c r="X287" s="95" t="str">
        <f t="shared" ref="X287:X292" si="13">IF(AND(N287&lt;&gt;"",S287&lt;&gt;""),1000*S287*V287/(N287*W287),"")</f>
        <v/>
      </c>
      <c r="Y287" s="96"/>
      <c r="Z287" s="97" t="s">
        <v>50</v>
      </c>
      <c r="AA287" s="78" t="s">
        <v>65</v>
      </c>
      <c r="AB287" s="77">
        <v>10</v>
      </c>
      <c r="AC287" s="78" t="s">
        <v>613</v>
      </c>
      <c r="AD287" s="77" t="s">
        <v>50</v>
      </c>
      <c r="AE287" s="78" t="s">
        <v>176</v>
      </c>
      <c r="AF287" s="79" t="s">
        <v>51</v>
      </c>
      <c r="AG287" s="79" t="s">
        <v>51</v>
      </c>
      <c r="AH287" s="77" t="s">
        <v>68</v>
      </c>
      <c r="AI287" s="77" t="s">
        <v>68</v>
      </c>
      <c r="AJ287" s="77" t="s">
        <v>50</v>
      </c>
      <c r="AK287" s="80">
        <v>25</v>
      </c>
      <c r="AL287" s="81"/>
      <c r="AM287" s="78">
        <v>8</v>
      </c>
      <c r="AN287" s="78"/>
      <c r="AO287" s="78">
        <v>2018</v>
      </c>
      <c r="AP287" s="98">
        <v>2018</v>
      </c>
      <c r="AQ287" s="99" t="s">
        <v>1387</v>
      </c>
      <c r="AR287" s="78" t="s">
        <v>1388</v>
      </c>
      <c r="AS287" s="98"/>
    </row>
    <row r="288" spans="2:45" ht="14.25" customHeight="1" x14ac:dyDescent="0.25">
      <c r="C288" t="s">
        <v>56</v>
      </c>
      <c r="D288" s="100" t="s">
        <v>1384</v>
      </c>
      <c r="E288" s="101" t="s">
        <v>1385</v>
      </c>
      <c r="F288" s="102" t="s">
        <v>179</v>
      </c>
      <c r="G288" s="103" t="s">
        <v>1386</v>
      </c>
      <c r="H288" s="60" t="s">
        <v>106</v>
      </c>
      <c r="I288" s="102">
        <v>16</v>
      </c>
      <c r="J288" s="104">
        <v>8</v>
      </c>
      <c r="K288" s="88" t="s">
        <v>70</v>
      </c>
      <c r="L288" s="89" t="s">
        <v>61</v>
      </c>
      <c r="M288" s="80" t="s">
        <v>1389</v>
      </c>
      <c r="N288" s="78"/>
      <c r="O288" s="90"/>
      <c r="P288" s="79">
        <v>6</v>
      </c>
      <c r="Q288" s="78"/>
      <c r="R288" s="78"/>
      <c r="S288" s="80"/>
      <c r="T288" s="91">
        <v>43297</v>
      </c>
      <c r="U288" s="92">
        <v>14.7</v>
      </c>
      <c r="V288" s="93">
        <v>0.67</v>
      </c>
      <c r="W288" s="94">
        <v>4</v>
      </c>
      <c r="X288" s="95" t="str">
        <f t="shared" si="13"/>
        <v/>
      </c>
      <c r="Y288" s="96"/>
      <c r="Z288" s="97" t="s">
        <v>50</v>
      </c>
      <c r="AA288" s="78" t="s">
        <v>65</v>
      </c>
      <c r="AB288" s="77">
        <v>10</v>
      </c>
      <c r="AC288" s="78" t="s">
        <v>613</v>
      </c>
      <c r="AD288" s="77" t="s">
        <v>50</v>
      </c>
      <c r="AE288" s="78" t="s">
        <v>176</v>
      </c>
      <c r="AF288" s="79" t="s">
        <v>51</v>
      </c>
      <c r="AG288" s="79" t="s">
        <v>51</v>
      </c>
      <c r="AH288" s="77" t="s">
        <v>68</v>
      </c>
      <c r="AI288" s="77" t="s">
        <v>68</v>
      </c>
      <c r="AJ288" s="77" t="s">
        <v>50</v>
      </c>
      <c r="AK288" s="80">
        <v>25</v>
      </c>
      <c r="AL288" s="81"/>
      <c r="AM288" s="78">
        <v>8</v>
      </c>
      <c r="AN288" s="78"/>
      <c r="AO288" s="78">
        <v>2018</v>
      </c>
      <c r="AP288" s="98">
        <v>2018</v>
      </c>
      <c r="AQ288" s="99" t="s">
        <v>1387</v>
      </c>
      <c r="AR288" s="78" t="s">
        <v>1388</v>
      </c>
      <c r="AS288" s="98"/>
    </row>
    <row r="289" spans="1:45" ht="14.25" customHeight="1" x14ac:dyDescent="0.25">
      <c r="A289" t="s">
        <v>120</v>
      </c>
      <c r="B289">
        <v>1</v>
      </c>
      <c r="C289" t="s">
        <v>56</v>
      </c>
      <c r="D289" s="85" t="s">
        <v>1390</v>
      </c>
      <c r="E289" s="128" t="s">
        <v>1391</v>
      </c>
      <c r="F289" s="77" t="s">
        <v>135</v>
      </c>
      <c r="G289" s="78" t="s">
        <v>1392</v>
      </c>
      <c r="H289" s="77" t="s">
        <v>1393</v>
      </c>
      <c r="I289" s="77">
        <v>64</v>
      </c>
      <c r="J289" s="87">
        <v>32</v>
      </c>
      <c r="K289" s="88" t="s">
        <v>131</v>
      </c>
      <c r="L289" s="89" t="s">
        <v>61</v>
      </c>
      <c r="M289" s="80"/>
      <c r="N289" s="78">
        <v>11605</v>
      </c>
      <c r="O289" s="90"/>
      <c r="P289" s="79" t="s">
        <v>120</v>
      </c>
      <c r="Q289" s="78">
        <v>8</v>
      </c>
      <c r="R289" s="78">
        <v>10</v>
      </c>
      <c r="S289" s="80">
        <v>93.923000000000002</v>
      </c>
      <c r="T289" s="91">
        <v>41742</v>
      </c>
      <c r="U289" s="92" t="s">
        <v>218</v>
      </c>
      <c r="V289" s="93">
        <v>1.5</v>
      </c>
      <c r="W289" s="94">
        <v>4</v>
      </c>
      <c r="X289" s="95">
        <f t="shared" si="13"/>
        <v>3.0349956915122793</v>
      </c>
      <c r="Y289" s="96" t="s">
        <v>186</v>
      </c>
      <c r="Z289" s="97"/>
      <c r="AA289" s="78" t="s">
        <v>174</v>
      </c>
      <c r="AB289" s="77">
        <v>3</v>
      </c>
      <c r="AC289" s="78" t="s">
        <v>715</v>
      </c>
      <c r="AD289" s="77" t="s">
        <v>50</v>
      </c>
      <c r="AE289" s="78" t="s">
        <v>67</v>
      </c>
      <c r="AF289" s="79" t="s">
        <v>50</v>
      </c>
      <c r="AG289" s="79" t="s">
        <v>50</v>
      </c>
      <c r="AH289" s="77" t="s">
        <v>1394</v>
      </c>
      <c r="AI289" s="77" t="s">
        <v>1394</v>
      </c>
      <c r="AJ289" s="77" t="s">
        <v>50</v>
      </c>
      <c r="AK289" s="80">
        <v>256</v>
      </c>
      <c r="AL289" s="81"/>
      <c r="AM289" s="78">
        <v>288</v>
      </c>
      <c r="AN289" s="78"/>
      <c r="AO289" s="78">
        <v>2006</v>
      </c>
      <c r="AP289" s="98">
        <v>2014</v>
      </c>
      <c r="AQ289" s="99" t="s">
        <v>1395</v>
      </c>
      <c r="AR289" s="78" t="s">
        <v>1396</v>
      </c>
      <c r="AS289" s="98" t="s">
        <v>1397</v>
      </c>
    </row>
    <row r="290" spans="1:45" ht="14.25" customHeight="1" x14ac:dyDescent="0.25">
      <c r="C290" t="s">
        <v>56</v>
      </c>
      <c r="D290" s="85" t="s">
        <v>1398</v>
      </c>
      <c r="E290" s="128" t="s">
        <v>1399</v>
      </c>
      <c r="F290" s="77" t="s">
        <v>135</v>
      </c>
      <c r="G290" s="78" t="s">
        <v>243</v>
      </c>
      <c r="H290" s="77" t="s">
        <v>1400</v>
      </c>
      <c r="I290" s="77">
        <v>8</v>
      </c>
      <c r="J290" s="87">
        <v>8</v>
      </c>
      <c r="K290" s="88" t="s">
        <v>188</v>
      </c>
      <c r="L290" s="89" t="s">
        <v>61</v>
      </c>
      <c r="M290" s="80"/>
      <c r="N290" s="78">
        <v>5184</v>
      </c>
      <c r="O290" s="90"/>
      <c r="P290" s="79">
        <v>4</v>
      </c>
      <c r="Q290" s="78">
        <v>1</v>
      </c>
      <c r="R290" s="78">
        <v>16</v>
      </c>
      <c r="S290" s="80"/>
      <c r="T290" s="91">
        <v>43190</v>
      </c>
      <c r="U290" s="92">
        <v>14.7</v>
      </c>
      <c r="V290" s="93">
        <v>0.33</v>
      </c>
      <c r="W290" s="94">
        <v>4</v>
      </c>
      <c r="X290" s="95" t="str">
        <f t="shared" si="13"/>
        <v/>
      </c>
      <c r="Y290" s="96" t="s">
        <v>186</v>
      </c>
      <c r="Z290" s="97"/>
      <c r="AA290" s="78" t="s">
        <v>49</v>
      </c>
      <c r="AB290" s="77">
        <v>4</v>
      </c>
      <c r="AC290" s="78" t="s">
        <v>1401</v>
      </c>
      <c r="AD290" s="77" t="s">
        <v>50</v>
      </c>
      <c r="AE290" s="78"/>
      <c r="AF290" s="79" t="s">
        <v>51</v>
      </c>
      <c r="AG290" s="79" t="s">
        <v>50</v>
      </c>
      <c r="AH290" s="77" t="s">
        <v>871</v>
      </c>
      <c r="AI290" s="77" t="s">
        <v>52</v>
      </c>
      <c r="AJ290" s="77" t="s">
        <v>50</v>
      </c>
      <c r="AK290" s="80"/>
      <c r="AL290" s="81"/>
      <c r="AM290" s="78"/>
      <c r="AN290" s="78"/>
      <c r="AO290" s="78">
        <v>2016</v>
      </c>
      <c r="AP290" s="98">
        <v>2016</v>
      </c>
      <c r="AQ290" s="99"/>
      <c r="AR290" s="78" t="s">
        <v>1402</v>
      </c>
      <c r="AS290" s="98" t="s">
        <v>1403</v>
      </c>
    </row>
    <row r="291" spans="1:45" ht="14.25" customHeight="1" x14ac:dyDescent="0.25">
      <c r="A291" t="s">
        <v>120</v>
      </c>
      <c r="B291">
        <v>1</v>
      </c>
      <c r="C291" t="s">
        <v>56</v>
      </c>
      <c r="D291" s="85" t="s">
        <v>1404</v>
      </c>
      <c r="E291" s="128" t="s">
        <v>1405</v>
      </c>
      <c r="F291" s="77" t="s">
        <v>135</v>
      </c>
      <c r="G291" s="78" t="s">
        <v>1406</v>
      </c>
      <c r="H291" s="77" t="s">
        <v>258</v>
      </c>
      <c r="I291" s="77">
        <v>8</v>
      </c>
      <c r="J291" s="87">
        <v>14</v>
      </c>
      <c r="K291" s="88" t="s">
        <v>70</v>
      </c>
      <c r="L291" s="89" t="s">
        <v>61</v>
      </c>
      <c r="M291" s="80"/>
      <c r="N291" s="78">
        <v>355</v>
      </c>
      <c r="O291" s="90"/>
      <c r="P291" s="79">
        <v>6</v>
      </c>
      <c r="Q291" s="78"/>
      <c r="R291" s="78"/>
      <c r="S291" s="80">
        <v>142.167</v>
      </c>
      <c r="T291" s="91">
        <v>41688</v>
      </c>
      <c r="U291" s="92">
        <v>14.7</v>
      </c>
      <c r="V291" s="93">
        <v>0.33</v>
      </c>
      <c r="W291" s="94">
        <v>1</v>
      </c>
      <c r="X291" s="95">
        <f t="shared" si="13"/>
        <v>132.15523943661972</v>
      </c>
      <c r="Y291" s="96" t="s">
        <v>107</v>
      </c>
      <c r="Z291" s="97"/>
      <c r="AA291" s="78" t="s">
        <v>65</v>
      </c>
      <c r="AB291" s="77">
        <v>8</v>
      </c>
      <c r="AC291" s="78" t="s">
        <v>144</v>
      </c>
      <c r="AD291" s="77" t="s">
        <v>50</v>
      </c>
      <c r="AE291" s="78" t="s">
        <v>67</v>
      </c>
      <c r="AF291" s="79" t="s">
        <v>51</v>
      </c>
      <c r="AG291" s="79"/>
      <c r="AH291" s="77">
        <v>256</v>
      </c>
      <c r="AI291" s="77" t="s">
        <v>204</v>
      </c>
      <c r="AJ291" s="77" t="s">
        <v>50</v>
      </c>
      <c r="AK291" s="80"/>
      <c r="AL291" s="81"/>
      <c r="AM291" s="78"/>
      <c r="AN291" s="78"/>
      <c r="AO291" s="78">
        <v>2002</v>
      </c>
      <c r="AP291" s="98">
        <v>2011</v>
      </c>
      <c r="AQ291" s="99" t="s">
        <v>1407</v>
      </c>
      <c r="AR291" s="78"/>
      <c r="AS291" s="98"/>
    </row>
    <row r="292" spans="1:45" ht="14.25" customHeight="1" x14ac:dyDescent="0.25">
      <c r="A292" t="s">
        <v>120</v>
      </c>
      <c r="B292">
        <v>1</v>
      </c>
      <c r="C292" t="s">
        <v>56</v>
      </c>
      <c r="D292" s="85" t="s">
        <v>1408</v>
      </c>
      <c r="E292" s="128" t="s">
        <v>1409</v>
      </c>
      <c r="F292" s="77" t="s">
        <v>135</v>
      </c>
      <c r="G292" s="78" t="s">
        <v>1410</v>
      </c>
      <c r="H292" s="77">
        <v>6502</v>
      </c>
      <c r="I292" s="77">
        <v>8</v>
      </c>
      <c r="J292" s="87">
        <v>8</v>
      </c>
      <c r="K292" s="88" t="s">
        <v>70</v>
      </c>
      <c r="L292" s="89" t="s">
        <v>61</v>
      </c>
      <c r="M292" s="80"/>
      <c r="N292" s="78">
        <v>646</v>
      </c>
      <c r="O292" s="90"/>
      <c r="P292" s="79">
        <v>6</v>
      </c>
      <c r="Q292" s="78"/>
      <c r="R292" s="78"/>
      <c r="S292" s="80">
        <v>192.64099999999999</v>
      </c>
      <c r="T292" s="91">
        <v>41733</v>
      </c>
      <c r="U292" s="92">
        <v>14.7</v>
      </c>
      <c r="V292" s="93">
        <v>0.33</v>
      </c>
      <c r="W292" s="94">
        <v>4</v>
      </c>
      <c r="X292" s="95">
        <f t="shared" si="13"/>
        <v>24.60198529411765</v>
      </c>
      <c r="Y292" s="96" t="s">
        <v>107</v>
      </c>
      <c r="Z292" s="97"/>
      <c r="AA292" s="78" t="s">
        <v>49</v>
      </c>
      <c r="AB292" s="77">
        <v>5</v>
      </c>
      <c r="AC292" s="78" t="s">
        <v>1408</v>
      </c>
      <c r="AD292" s="77" t="s">
        <v>50</v>
      </c>
      <c r="AE292" s="78" t="s">
        <v>67</v>
      </c>
      <c r="AF292" s="79" t="s">
        <v>51</v>
      </c>
      <c r="AG292" s="79" t="s">
        <v>51</v>
      </c>
      <c r="AH292" s="77" t="s">
        <v>68</v>
      </c>
      <c r="AI292" s="77" t="s">
        <v>68</v>
      </c>
      <c r="AJ292" s="77" t="s">
        <v>50</v>
      </c>
      <c r="AK292" s="80"/>
      <c r="AL292" s="81"/>
      <c r="AM292" s="78"/>
      <c r="AN292" s="78"/>
      <c r="AO292" s="78">
        <v>1999</v>
      </c>
      <c r="AP292" s="98">
        <v>2000</v>
      </c>
      <c r="AQ292" s="99" t="s">
        <v>1411</v>
      </c>
      <c r="AR292" s="78" t="s">
        <v>1412</v>
      </c>
      <c r="AS292" s="98"/>
    </row>
    <row r="293" spans="1:45" ht="14.25" customHeight="1" x14ac:dyDescent="0.25">
      <c r="C293" t="s">
        <v>56</v>
      </c>
      <c r="D293" s="85" t="s">
        <v>1413</v>
      </c>
      <c r="E293" s="128" t="s">
        <v>1414</v>
      </c>
      <c r="F293" s="77" t="s">
        <v>58</v>
      </c>
      <c r="G293" s="78" t="s">
        <v>327</v>
      </c>
      <c r="H293" s="77" t="s">
        <v>106</v>
      </c>
      <c r="I293" s="77">
        <v>64</v>
      </c>
      <c r="J293" s="87">
        <v>32</v>
      </c>
      <c r="K293" s="88"/>
      <c r="L293" s="89"/>
      <c r="M293" s="80"/>
      <c r="N293" s="78"/>
      <c r="O293" s="90"/>
      <c r="P293" s="79"/>
      <c r="Q293" s="78"/>
      <c r="R293" s="78"/>
      <c r="S293" s="80"/>
      <c r="T293" s="91"/>
      <c r="U293" s="92"/>
      <c r="V293" s="93"/>
      <c r="W293" s="94"/>
      <c r="X293" s="95"/>
      <c r="Y293" s="96"/>
      <c r="Z293" s="97"/>
      <c r="AA293" s="78" t="s">
        <v>65</v>
      </c>
      <c r="AB293" s="77"/>
      <c r="AC293" s="78" t="s">
        <v>1415</v>
      </c>
      <c r="AD293" s="77" t="s">
        <v>50</v>
      </c>
      <c r="AE293" s="78" t="s">
        <v>67</v>
      </c>
      <c r="AF293" s="79" t="s">
        <v>50</v>
      </c>
      <c r="AG293" s="79"/>
      <c r="AH293" s="77" t="s">
        <v>1416</v>
      </c>
      <c r="AI293" s="77" t="s">
        <v>1416</v>
      </c>
      <c r="AJ293" s="77" t="s">
        <v>50</v>
      </c>
      <c r="AK293" s="80"/>
      <c r="AL293" s="81"/>
      <c r="AM293" s="78"/>
      <c r="AN293" s="78"/>
      <c r="AO293" s="78">
        <v>2017</v>
      </c>
      <c r="AP293" s="98">
        <v>2018</v>
      </c>
      <c r="AQ293" s="99" t="s">
        <v>1417</v>
      </c>
      <c r="AR293" s="78" t="s">
        <v>1418</v>
      </c>
      <c r="AS293" s="98" t="s">
        <v>1419</v>
      </c>
    </row>
    <row r="294" spans="1:45" ht="14.25" customHeight="1" x14ac:dyDescent="0.25">
      <c r="D294" s="100" t="s">
        <v>1420</v>
      </c>
      <c r="E294" s="101" t="s">
        <v>1421</v>
      </c>
      <c r="F294" s="102" t="s">
        <v>911</v>
      </c>
      <c r="G294" s="103" t="s">
        <v>1422</v>
      </c>
      <c r="H294" s="136">
        <v>68000</v>
      </c>
      <c r="I294" s="102">
        <v>16</v>
      </c>
      <c r="J294" s="104">
        <v>16</v>
      </c>
      <c r="K294" s="88"/>
      <c r="L294" s="89"/>
      <c r="M294" s="80"/>
      <c r="N294" s="78"/>
      <c r="O294" s="90"/>
      <c r="P294" s="79"/>
      <c r="Q294" s="78"/>
      <c r="R294" s="78"/>
      <c r="S294" s="80"/>
      <c r="T294" s="91"/>
      <c r="U294" s="92"/>
      <c r="V294" s="93"/>
      <c r="W294" s="94"/>
      <c r="X294" s="95"/>
      <c r="Y294" s="96"/>
      <c r="Z294" s="97"/>
      <c r="AA294" s="78" t="s">
        <v>174</v>
      </c>
      <c r="AB294" s="77">
        <v>3</v>
      </c>
      <c r="AC294" s="78" t="s">
        <v>1420</v>
      </c>
      <c r="AD294" s="77" t="s">
        <v>50</v>
      </c>
      <c r="AE294" s="78" t="s">
        <v>67</v>
      </c>
      <c r="AF294" s="79" t="s">
        <v>51</v>
      </c>
      <c r="AG294" s="79"/>
      <c r="AH294" s="77" t="s">
        <v>117</v>
      </c>
      <c r="AI294" s="77" t="s">
        <v>117</v>
      </c>
      <c r="AJ294" s="77" t="s">
        <v>50</v>
      </c>
      <c r="AK294" s="80"/>
      <c r="AL294" s="81"/>
      <c r="AM294" s="78">
        <v>16</v>
      </c>
      <c r="AN294" s="78"/>
      <c r="AO294" s="78">
        <v>2018</v>
      </c>
      <c r="AP294" s="98">
        <v>2021</v>
      </c>
      <c r="AQ294" s="99" t="s">
        <v>1423</v>
      </c>
      <c r="AR294" s="78" t="s">
        <v>1424</v>
      </c>
      <c r="AS294" s="98"/>
    </row>
    <row r="295" spans="1:45" ht="14.25" customHeight="1" x14ac:dyDescent="0.25">
      <c r="D295" s="85" t="s">
        <v>1425</v>
      </c>
      <c r="E295" s="128" t="s">
        <v>1426</v>
      </c>
      <c r="F295" s="77"/>
      <c r="G295" s="78" t="s">
        <v>1427</v>
      </c>
      <c r="H295" s="77" t="s">
        <v>106</v>
      </c>
      <c r="I295" s="77">
        <v>32</v>
      </c>
      <c r="J295" s="87">
        <v>32</v>
      </c>
      <c r="K295" s="88"/>
      <c r="L295" s="89"/>
      <c r="M295" s="80"/>
      <c r="N295" s="78"/>
      <c r="O295" s="90"/>
      <c r="P295" s="79"/>
      <c r="Q295" s="78"/>
      <c r="R295" s="78"/>
      <c r="S295" s="80"/>
      <c r="T295" s="91"/>
      <c r="U295" s="92"/>
      <c r="V295" s="93"/>
      <c r="W295" s="94"/>
      <c r="X295" s="95"/>
      <c r="Y295" s="96" t="s">
        <v>107</v>
      </c>
      <c r="Z295" s="97"/>
      <c r="AA295" s="78" t="s">
        <v>49</v>
      </c>
      <c r="AB295" s="77">
        <v>31</v>
      </c>
      <c r="AC295" s="78" t="s">
        <v>85</v>
      </c>
      <c r="AD295" s="77" t="s">
        <v>50</v>
      </c>
      <c r="AE295" s="78" t="s">
        <v>67</v>
      </c>
      <c r="AF295" s="79" t="s">
        <v>50</v>
      </c>
      <c r="AG295" s="79"/>
      <c r="AH295" s="77" t="s">
        <v>117</v>
      </c>
      <c r="AI295" s="77" t="s">
        <v>117</v>
      </c>
      <c r="AJ295" s="77" t="s">
        <v>50</v>
      </c>
      <c r="AK295" s="80"/>
      <c r="AL295" s="81"/>
      <c r="AM295" s="78"/>
      <c r="AN295" s="78"/>
      <c r="AO295" s="78"/>
      <c r="AP295" s="98">
        <v>2015</v>
      </c>
      <c r="AQ295" s="99" t="s">
        <v>1428</v>
      </c>
      <c r="AR295" s="78" t="s">
        <v>1429</v>
      </c>
      <c r="AS295" s="98" t="s">
        <v>1430</v>
      </c>
    </row>
    <row r="296" spans="1:45" ht="14.25" customHeight="1" x14ac:dyDescent="0.25">
      <c r="D296" s="100" t="s">
        <v>1431</v>
      </c>
      <c r="E296" s="101" t="s">
        <v>1432</v>
      </c>
      <c r="F296" s="102" t="s">
        <v>1359</v>
      </c>
      <c r="G296" s="103" t="s">
        <v>757</v>
      </c>
      <c r="H296" s="60" t="s">
        <v>106</v>
      </c>
      <c r="I296" s="102">
        <v>16</v>
      </c>
      <c r="J296" s="104">
        <v>16</v>
      </c>
      <c r="K296" s="88"/>
      <c r="L296" s="89"/>
      <c r="M296" s="80"/>
      <c r="N296" s="78"/>
      <c r="O296" s="90"/>
      <c r="P296" s="79"/>
      <c r="Q296" s="78"/>
      <c r="R296" s="78"/>
      <c r="S296" s="80"/>
      <c r="T296" s="91"/>
      <c r="U296" s="92"/>
      <c r="V296" s="93"/>
      <c r="W296" s="94"/>
      <c r="X296" s="95"/>
      <c r="Y296" s="96" t="s">
        <v>107</v>
      </c>
      <c r="Z296" s="97"/>
      <c r="AA296" s="78" t="s">
        <v>76</v>
      </c>
      <c r="AB296" s="77"/>
      <c r="AC296" s="78" t="s">
        <v>1433</v>
      </c>
      <c r="AD296" s="77"/>
      <c r="AE296" s="78"/>
      <c r="AF296" s="79"/>
      <c r="AG296" s="79"/>
      <c r="AH296" s="77"/>
      <c r="AI296" s="77"/>
      <c r="AJ296" s="77"/>
      <c r="AK296" s="80"/>
      <c r="AL296" s="81"/>
      <c r="AM296" s="78">
        <v>8</v>
      </c>
      <c r="AN296" s="78"/>
      <c r="AO296" s="78"/>
      <c r="AP296" s="98">
        <v>2022</v>
      </c>
      <c r="AQ296" s="99"/>
      <c r="AR296" s="78" t="s">
        <v>1434</v>
      </c>
      <c r="AS296" s="98"/>
    </row>
    <row r="297" spans="1:45" ht="15" customHeight="1" x14ac:dyDescent="0.25">
      <c r="A297" t="s">
        <v>120</v>
      </c>
      <c r="C297" t="s">
        <v>56</v>
      </c>
      <c r="D297" s="85" t="s">
        <v>1435</v>
      </c>
      <c r="E297" s="128" t="s">
        <v>1436</v>
      </c>
      <c r="F297" s="77" t="s">
        <v>135</v>
      </c>
      <c r="G297" s="78" t="s">
        <v>1437</v>
      </c>
      <c r="H297" s="77">
        <v>8085</v>
      </c>
      <c r="I297" s="77">
        <v>8</v>
      </c>
      <c r="J297" s="87">
        <v>8</v>
      </c>
      <c r="K297" s="88" t="s">
        <v>70</v>
      </c>
      <c r="L297" s="89" t="s">
        <v>61</v>
      </c>
      <c r="M297" s="80" t="s">
        <v>1438</v>
      </c>
      <c r="N297" s="78"/>
      <c r="O297" s="90"/>
      <c r="P297" s="79">
        <v>6</v>
      </c>
      <c r="Q297" s="78"/>
      <c r="R297" s="78"/>
      <c r="S297" s="80"/>
      <c r="T297" s="91"/>
      <c r="U297" s="92">
        <v>14.7</v>
      </c>
      <c r="V297" s="93">
        <v>0.33</v>
      </c>
      <c r="W297" s="94">
        <v>4</v>
      </c>
      <c r="X297" s="95" t="str">
        <f>IF(AND(N297&lt;&gt;"",S297&lt;&gt;""),1000*S297*V297/(N297*W297),"")</f>
        <v/>
      </c>
      <c r="Y297" s="96" t="s">
        <v>107</v>
      </c>
      <c r="Z297" s="97"/>
      <c r="AA297" s="78" t="s">
        <v>49</v>
      </c>
      <c r="AB297" s="77">
        <v>1</v>
      </c>
      <c r="AC297" s="78" t="s">
        <v>1439</v>
      </c>
      <c r="AD297" s="77" t="s">
        <v>50</v>
      </c>
      <c r="AE297" s="78" t="s">
        <v>67</v>
      </c>
      <c r="AF297" s="79" t="s">
        <v>51</v>
      </c>
      <c r="AG297" s="79" t="s">
        <v>51</v>
      </c>
      <c r="AH297" s="77" t="s">
        <v>68</v>
      </c>
      <c r="AI297" s="77" t="s">
        <v>68</v>
      </c>
      <c r="AJ297" s="77" t="s">
        <v>50</v>
      </c>
      <c r="AK297" s="80"/>
      <c r="AL297" s="81"/>
      <c r="AM297" s="78"/>
      <c r="AN297" s="78"/>
      <c r="AO297" s="78">
        <v>1993</v>
      </c>
      <c r="AP297" s="98"/>
      <c r="AQ297" s="99" t="s">
        <v>1440</v>
      </c>
      <c r="AR297" s="78" t="s">
        <v>1441</v>
      </c>
      <c r="AS297" s="98"/>
    </row>
    <row r="298" spans="1:45" x14ac:dyDescent="0.25">
      <c r="C298" t="s">
        <v>56</v>
      </c>
      <c r="D298" s="85" t="s">
        <v>1433</v>
      </c>
      <c r="E298" s="128" t="s">
        <v>1442</v>
      </c>
      <c r="F298" s="77" t="s">
        <v>135</v>
      </c>
      <c r="G298" s="78" t="s">
        <v>1443</v>
      </c>
      <c r="H298" s="77"/>
      <c r="I298" s="77"/>
      <c r="J298" s="87"/>
      <c r="K298" s="88" t="s">
        <v>70</v>
      </c>
      <c r="L298" s="89" t="s">
        <v>61</v>
      </c>
      <c r="M298" s="80" t="s">
        <v>1444</v>
      </c>
      <c r="N298" s="78"/>
      <c r="O298" s="90"/>
      <c r="P298" s="79">
        <v>6</v>
      </c>
      <c r="Q298" s="78"/>
      <c r="R298" s="78"/>
      <c r="S298" s="80"/>
      <c r="T298" s="91">
        <v>43149</v>
      </c>
      <c r="U298" s="92">
        <v>14.7</v>
      </c>
      <c r="V298" s="93">
        <v>1</v>
      </c>
      <c r="W298" s="94">
        <v>1</v>
      </c>
      <c r="X298" s="95"/>
      <c r="Y298" s="96"/>
      <c r="Z298" s="97"/>
      <c r="AA298" s="78" t="s">
        <v>49</v>
      </c>
      <c r="AB298" s="77">
        <v>21</v>
      </c>
      <c r="AC298" s="78" t="s">
        <v>1433</v>
      </c>
      <c r="AD298" s="77"/>
      <c r="AE298" s="78"/>
      <c r="AF298" s="79" t="s">
        <v>50</v>
      </c>
      <c r="AG298" s="79"/>
      <c r="AH298" s="77"/>
      <c r="AI298" s="77"/>
      <c r="AJ298" s="77"/>
      <c r="AK298" s="80"/>
      <c r="AL298" s="81"/>
      <c r="AM298" s="78"/>
      <c r="AN298" s="78"/>
      <c r="AO298" s="78">
        <v>2015</v>
      </c>
      <c r="AP298" s="98">
        <v>2015</v>
      </c>
      <c r="AQ298" s="99"/>
      <c r="AR298" s="78" t="s">
        <v>1445</v>
      </c>
      <c r="AS298" s="98" t="s">
        <v>1446</v>
      </c>
    </row>
    <row r="299" spans="1:45" x14ac:dyDescent="0.25">
      <c r="A299" t="s">
        <v>263</v>
      </c>
      <c r="B299">
        <v>1</v>
      </c>
      <c r="C299" t="s">
        <v>56</v>
      </c>
      <c r="D299" s="85" t="s">
        <v>1447</v>
      </c>
      <c r="E299" s="128" t="s">
        <v>1448</v>
      </c>
      <c r="F299" s="77" t="s">
        <v>135</v>
      </c>
      <c r="G299" s="78" t="s">
        <v>1118</v>
      </c>
      <c r="H299" s="77" t="s">
        <v>106</v>
      </c>
      <c r="I299" s="77">
        <v>8</v>
      </c>
      <c r="J299" s="87">
        <v>18</v>
      </c>
      <c r="K299" s="88" t="s">
        <v>70</v>
      </c>
      <c r="L299" s="89" t="s">
        <v>61</v>
      </c>
      <c r="M299" s="80"/>
      <c r="N299" s="78">
        <v>388</v>
      </c>
      <c r="O299" s="90"/>
      <c r="P299" s="79">
        <v>6</v>
      </c>
      <c r="Q299" s="78"/>
      <c r="R299" s="78"/>
      <c r="S299" s="80">
        <v>259.471</v>
      </c>
      <c r="T299" s="91">
        <v>41786</v>
      </c>
      <c r="U299" s="92">
        <v>14.7</v>
      </c>
      <c r="V299" s="93">
        <v>0.33</v>
      </c>
      <c r="W299" s="94">
        <v>1</v>
      </c>
      <c r="X299" s="95">
        <f>IF(AND(N299&lt;&gt;"",S299&lt;&gt;""),1000*S299*V299/(N299*W299),"")</f>
        <v>220.68409793814436</v>
      </c>
      <c r="Y299" s="96" t="s">
        <v>202</v>
      </c>
      <c r="Z299" s="97"/>
      <c r="AA299" s="78" t="s">
        <v>65</v>
      </c>
      <c r="AB299" s="77">
        <v>6</v>
      </c>
      <c r="AC299" s="78" t="s">
        <v>1449</v>
      </c>
      <c r="AD299" s="77" t="s">
        <v>50</v>
      </c>
      <c r="AE299" s="78" t="s">
        <v>176</v>
      </c>
      <c r="AF299" s="79" t="s">
        <v>51</v>
      </c>
      <c r="AG299" s="79" t="s">
        <v>50</v>
      </c>
      <c r="AH299" s="77">
        <v>256</v>
      </c>
      <c r="AI299" s="77" t="s">
        <v>204</v>
      </c>
      <c r="AJ299" s="77" t="s">
        <v>50</v>
      </c>
      <c r="AK299" s="80"/>
      <c r="AL299" s="81"/>
      <c r="AM299" s="78">
        <v>8</v>
      </c>
      <c r="AN299" s="78"/>
      <c r="AO299" s="78">
        <v>2007</v>
      </c>
      <c r="AP299" s="98"/>
      <c r="AQ299" s="99"/>
      <c r="AR299" s="78" t="s">
        <v>1450</v>
      </c>
      <c r="AS299" s="98"/>
    </row>
    <row r="300" spans="1:45" ht="14.25" customHeight="1" x14ac:dyDescent="0.25">
      <c r="A300" t="s">
        <v>120</v>
      </c>
      <c r="B300">
        <v>1</v>
      </c>
      <c r="C300" t="s">
        <v>56</v>
      </c>
      <c r="D300" s="85" t="s">
        <v>1451</v>
      </c>
      <c r="E300" s="128" t="s">
        <v>1452</v>
      </c>
      <c r="F300" s="77" t="s">
        <v>135</v>
      </c>
      <c r="G300" s="78" t="s">
        <v>1453</v>
      </c>
      <c r="H300" s="77" t="s">
        <v>1454</v>
      </c>
      <c r="I300" s="77">
        <v>8</v>
      </c>
      <c r="J300" s="87">
        <v>8</v>
      </c>
      <c r="K300" s="88" t="s">
        <v>131</v>
      </c>
      <c r="L300" s="89" t="s">
        <v>61</v>
      </c>
      <c r="M300" s="80"/>
      <c r="N300" s="78">
        <v>925</v>
      </c>
      <c r="O300" s="90"/>
      <c r="P300" s="79" t="s">
        <v>120</v>
      </c>
      <c r="Q300" s="78">
        <v>1</v>
      </c>
      <c r="R300" s="78">
        <v>1</v>
      </c>
      <c r="S300" s="80">
        <v>126.92</v>
      </c>
      <c r="T300" s="91">
        <v>41690</v>
      </c>
      <c r="U300" s="92" t="s">
        <v>218</v>
      </c>
      <c r="V300" s="93">
        <v>0.33</v>
      </c>
      <c r="W300" s="94">
        <v>4</v>
      </c>
      <c r="X300" s="95">
        <f>IF(AND(N300&lt;&gt;"",S300&lt;&gt;""),1000*S300*V300/(N300*W300),"")</f>
        <v>11.319891891891892</v>
      </c>
      <c r="Y300" s="96" t="s">
        <v>186</v>
      </c>
      <c r="Z300" s="97"/>
      <c r="AA300" s="78" t="s">
        <v>49</v>
      </c>
      <c r="AB300" s="77">
        <v>25</v>
      </c>
      <c r="AC300" s="78" t="s">
        <v>1455</v>
      </c>
      <c r="AD300" s="77" t="s">
        <v>50</v>
      </c>
      <c r="AE300" s="78" t="s">
        <v>67</v>
      </c>
      <c r="AF300" s="79" t="s">
        <v>51</v>
      </c>
      <c r="AG300" s="79" t="s">
        <v>51</v>
      </c>
      <c r="AH300" s="77" t="s">
        <v>68</v>
      </c>
      <c r="AI300" s="77" t="s">
        <v>68</v>
      </c>
      <c r="AJ300" s="77" t="s">
        <v>50</v>
      </c>
      <c r="AK300" s="80"/>
      <c r="AL300" s="81"/>
      <c r="AM300" s="78"/>
      <c r="AN300" s="78"/>
      <c r="AO300" s="78">
        <v>2008</v>
      </c>
      <c r="AP300" s="98">
        <v>2011</v>
      </c>
      <c r="AQ300" s="99" t="s">
        <v>1456</v>
      </c>
      <c r="AR300" s="78" t="s">
        <v>1457</v>
      </c>
      <c r="AS300" s="140"/>
    </row>
    <row r="301" spans="1:45" ht="14.25" customHeight="1" x14ac:dyDescent="0.25">
      <c r="D301" s="100" t="s">
        <v>1458</v>
      </c>
      <c r="E301" s="101" t="s">
        <v>1459</v>
      </c>
      <c r="F301" s="102"/>
      <c r="G301" s="103" t="s">
        <v>1460</v>
      </c>
      <c r="H301" s="136" t="s">
        <v>163</v>
      </c>
      <c r="I301" s="136">
        <v>16</v>
      </c>
      <c r="J301" s="138">
        <v>16</v>
      </c>
      <c r="K301" s="88"/>
      <c r="L301" s="89"/>
      <c r="M301" s="80"/>
      <c r="N301" s="78"/>
      <c r="O301" s="90"/>
      <c r="P301" s="79"/>
      <c r="Q301" s="78"/>
      <c r="R301" s="78"/>
      <c r="S301" s="80"/>
      <c r="T301" s="91"/>
      <c r="U301" s="92"/>
      <c r="V301" s="93"/>
      <c r="W301" s="155"/>
      <c r="X301" s="95"/>
      <c r="Y301" s="96"/>
      <c r="Z301" s="97"/>
      <c r="AA301" s="78" t="s">
        <v>174</v>
      </c>
      <c r="AB301" s="77"/>
      <c r="AC301" s="78"/>
      <c r="AD301" s="77" t="s">
        <v>50</v>
      </c>
      <c r="AE301" s="78"/>
      <c r="AF301" s="79" t="s">
        <v>51</v>
      </c>
      <c r="AG301" s="79" t="s">
        <v>50</v>
      </c>
      <c r="AH301" s="77" t="s">
        <v>725</v>
      </c>
      <c r="AI301" s="77" t="s">
        <v>725</v>
      </c>
      <c r="AJ301" s="77" t="s">
        <v>51</v>
      </c>
      <c r="AK301" s="80"/>
      <c r="AL301" s="81"/>
      <c r="AM301" s="78">
        <v>2</v>
      </c>
      <c r="AN301" s="78"/>
      <c r="AO301" s="78"/>
      <c r="AP301" s="98">
        <v>2021</v>
      </c>
      <c r="AQ301" s="99"/>
      <c r="AR301" s="196" t="s">
        <v>1461</v>
      </c>
      <c r="AS301" s="98"/>
    </row>
    <row r="302" spans="1:45" ht="14.25" customHeight="1" x14ac:dyDescent="0.25">
      <c r="D302" s="100" t="s">
        <v>1458</v>
      </c>
      <c r="E302" s="101" t="s">
        <v>1462</v>
      </c>
      <c r="F302" s="149"/>
      <c r="G302" s="61" t="s">
        <v>1463</v>
      </c>
      <c r="H302" s="77" t="s">
        <v>163</v>
      </c>
      <c r="I302" s="77">
        <v>16</v>
      </c>
      <c r="J302" s="87">
        <v>16</v>
      </c>
      <c r="K302" s="88"/>
      <c r="L302" s="89"/>
      <c r="M302" s="80"/>
      <c r="N302" s="78"/>
      <c r="O302" s="90"/>
      <c r="P302" s="79"/>
      <c r="Q302" s="78"/>
      <c r="R302" s="78"/>
      <c r="S302" s="80"/>
      <c r="T302" s="91"/>
      <c r="U302" s="92"/>
      <c r="V302" s="93"/>
      <c r="W302" s="155"/>
      <c r="X302" s="95"/>
      <c r="Y302" s="96" t="s">
        <v>107</v>
      </c>
      <c r="Z302" s="97"/>
      <c r="AA302" s="78" t="s">
        <v>65</v>
      </c>
      <c r="AB302" s="77">
        <v>22</v>
      </c>
      <c r="AC302" s="78" t="s">
        <v>144</v>
      </c>
      <c r="AD302" s="77" t="s">
        <v>50</v>
      </c>
      <c r="AE302" s="78"/>
      <c r="AF302" s="79" t="s">
        <v>51</v>
      </c>
      <c r="AG302" s="79" t="s">
        <v>50</v>
      </c>
      <c r="AH302" s="77" t="s">
        <v>725</v>
      </c>
      <c r="AI302" s="77" t="s">
        <v>725</v>
      </c>
      <c r="AJ302" s="77" t="s">
        <v>51</v>
      </c>
      <c r="AK302" s="80"/>
      <c r="AL302" s="81"/>
      <c r="AM302" s="78">
        <v>2</v>
      </c>
      <c r="AN302" s="78"/>
      <c r="AO302" s="78"/>
      <c r="AP302" s="98">
        <v>2016</v>
      </c>
      <c r="AQ302" s="99" t="s">
        <v>1464</v>
      </c>
      <c r="AR302" s="78" t="s">
        <v>1465</v>
      </c>
      <c r="AS302" s="98" t="s">
        <v>1466</v>
      </c>
    </row>
    <row r="303" spans="1:45" ht="14.25" customHeight="1" x14ac:dyDescent="0.25">
      <c r="D303" s="100" t="s">
        <v>1458</v>
      </c>
      <c r="E303" s="101" t="s">
        <v>1467</v>
      </c>
      <c r="F303" s="102"/>
      <c r="G303" s="103" t="s">
        <v>1468</v>
      </c>
      <c r="H303" s="102" t="s">
        <v>163</v>
      </c>
      <c r="I303" s="102">
        <v>16</v>
      </c>
      <c r="J303" s="104">
        <v>16</v>
      </c>
      <c r="K303" s="88"/>
      <c r="L303" s="89"/>
      <c r="M303" s="80"/>
      <c r="N303" s="78"/>
      <c r="O303" s="90"/>
      <c r="P303" s="79"/>
      <c r="Q303" s="78"/>
      <c r="R303" s="78"/>
      <c r="S303" s="80"/>
      <c r="T303" s="91"/>
      <c r="U303" s="92"/>
      <c r="V303" s="93"/>
      <c r="W303" s="155"/>
      <c r="X303" s="95"/>
      <c r="Y303" s="96"/>
      <c r="Z303" s="97"/>
      <c r="AA303" s="78" t="s">
        <v>65</v>
      </c>
      <c r="AB303" s="77"/>
      <c r="AC303" s="78"/>
      <c r="AD303" s="77" t="s">
        <v>50</v>
      </c>
      <c r="AE303" s="78"/>
      <c r="AF303" s="79" t="s">
        <v>51</v>
      </c>
      <c r="AG303" s="79" t="s">
        <v>50</v>
      </c>
      <c r="AH303" s="77" t="s">
        <v>725</v>
      </c>
      <c r="AI303" s="77" t="s">
        <v>725</v>
      </c>
      <c r="AJ303" s="77" t="s">
        <v>51</v>
      </c>
      <c r="AK303" s="80"/>
      <c r="AL303" s="81"/>
      <c r="AM303" s="78">
        <v>2</v>
      </c>
      <c r="AN303" s="78"/>
      <c r="AO303" s="78"/>
      <c r="AP303" s="98">
        <v>2021</v>
      </c>
      <c r="AQ303" s="99"/>
      <c r="AR303" s="196" t="s">
        <v>1469</v>
      </c>
      <c r="AS303" s="98"/>
    </row>
    <row r="304" spans="1:45" ht="14.25" customHeight="1" x14ac:dyDescent="0.25">
      <c r="D304" s="100" t="s">
        <v>1458</v>
      </c>
      <c r="E304" s="101" t="s">
        <v>1470</v>
      </c>
      <c r="F304" s="102"/>
      <c r="G304" s="103" t="s">
        <v>1471</v>
      </c>
      <c r="H304" s="102" t="s">
        <v>163</v>
      </c>
      <c r="I304" s="102">
        <v>16</v>
      </c>
      <c r="J304" s="104">
        <v>16</v>
      </c>
      <c r="K304" s="88"/>
      <c r="L304" s="89"/>
      <c r="M304" s="80"/>
      <c r="N304" s="78"/>
      <c r="O304" s="90"/>
      <c r="P304" s="79"/>
      <c r="Q304" s="78"/>
      <c r="R304" s="78"/>
      <c r="S304" s="80"/>
      <c r="T304" s="91"/>
      <c r="U304" s="92"/>
      <c r="V304" s="93"/>
      <c r="W304" s="155"/>
      <c r="X304" s="95"/>
      <c r="Y304" s="96"/>
      <c r="Z304" s="97"/>
      <c r="AA304" s="78" t="s">
        <v>49</v>
      </c>
      <c r="AB304" s="77">
        <v>34</v>
      </c>
      <c r="AC304" s="78" t="s">
        <v>1472</v>
      </c>
      <c r="AD304" s="77" t="s">
        <v>50</v>
      </c>
      <c r="AE304" s="78"/>
      <c r="AF304" s="79" t="s">
        <v>51</v>
      </c>
      <c r="AG304" s="79" t="s">
        <v>50</v>
      </c>
      <c r="AH304" s="77" t="s">
        <v>68</v>
      </c>
      <c r="AI304" s="77" t="s">
        <v>68</v>
      </c>
      <c r="AJ304" s="77" t="s">
        <v>51</v>
      </c>
      <c r="AK304" s="80"/>
      <c r="AL304" s="81"/>
      <c r="AM304" s="78">
        <v>2</v>
      </c>
      <c r="AN304" s="78"/>
      <c r="AO304" s="78"/>
      <c r="AP304" s="98">
        <v>2021</v>
      </c>
      <c r="AQ304" s="99"/>
      <c r="AR304" s="196" t="s">
        <v>1473</v>
      </c>
      <c r="AS304" s="98"/>
    </row>
    <row r="305" spans="1:45" ht="14.25" customHeight="1" x14ac:dyDescent="0.25">
      <c r="D305" s="100" t="s">
        <v>1458</v>
      </c>
      <c r="E305" s="101" t="s">
        <v>1474</v>
      </c>
      <c r="F305" s="149"/>
      <c r="G305" s="61" t="s">
        <v>1475</v>
      </c>
      <c r="H305" s="102" t="s">
        <v>163</v>
      </c>
      <c r="I305" s="102">
        <v>16</v>
      </c>
      <c r="J305" s="104">
        <v>16</v>
      </c>
      <c r="K305" s="88"/>
      <c r="L305" s="89" t="s">
        <v>1475</v>
      </c>
      <c r="M305" s="80" t="s">
        <v>1476</v>
      </c>
      <c r="N305" s="78">
        <v>267</v>
      </c>
      <c r="O305" s="90"/>
      <c r="P305" s="79">
        <v>4</v>
      </c>
      <c r="Q305" s="78"/>
      <c r="R305" s="78">
        <v>4</v>
      </c>
      <c r="S305" s="80"/>
      <c r="T305" s="91"/>
      <c r="U305" s="92"/>
      <c r="V305" s="93"/>
      <c r="W305" s="155"/>
      <c r="X305" s="95"/>
      <c r="Y305" s="96" t="s">
        <v>1229</v>
      </c>
      <c r="Z305" s="97"/>
      <c r="AA305" s="78" t="s">
        <v>65</v>
      </c>
      <c r="AB305" s="77">
        <v>22</v>
      </c>
      <c r="AC305" s="78" t="s">
        <v>1458</v>
      </c>
      <c r="AD305" s="77" t="s">
        <v>50</v>
      </c>
      <c r="AE305" s="78"/>
      <c r="AF305" s="79" t="s">
        <v>51</v>
      </c>
      <c r="AG305" s="79" t="s">
        <v>50</v>
      </c>
      <c r="AH305" s="77" t="s">
        <v>725</v>
      </c>
      <c r="AI305" s="77" t="s">
        <v>725</v>
      </c>
      <c r="AJ305" s="77" t="s">
        <v>51</v>
      </c>
      <c r="AK305" s="80"/>
      <c r="AL305" s="81"/>
      <c r="AM305" s="78">
        <v>2</v>
      </c>
      <c r="AN305" s="78"/>
      <c r="AO305" s="78"/>
      <c r="AP305" s="98">
        <v>2020</v>
      </c>
      <c r="AQ305" s="99" t="s">
        <v>1464</v>
      </c>
      <c r="AR305" s="214" t="s">
        <v>1465</v>
      </c>
      <c r="AS305" s="98" t="s">
        <v>1466</v>
      </c>
    </row>
    <row r="306" spans="1:45" ht="14.25" customHeight="1" x14ac:dyDescent="0.25">
      <c r="D306" s="100" t="s">
        <v>1458</v>
      </c>
      <c r="E306" s="101" t="s">
        <v>1477</v>
      </c>
      <c r="F306" s="149"/>
      <c r="G306" s="61" t="s">
        <v>1478</v>
      </c>
      <c r="H306" s="60" t="s">
        <v>163</v>
      </c>
      <c r="I306" s="60">
        <v>16</v>
      </c>
      <c r="J306" s="62">
        <v>16</v>
      </c>
      <c r="K306" s="88"/>
      <c r="L306" s="89"/>
      <c r="M306" s="80"/>
      <c r="N306" s="78"/>
      <c r="O306" s="90"/>
      <c r="P306" s="79"/>
      <c r="Q306" s="78"/>
      <c r="R306" s="78"/>
      <c r="S306" s="80"/>
      <c r="T306" s="91"/>
      <c r="U306" s="92"/>
      <c r="V306" s="93"/>
      <c r="W306" s="155"/>
      <c r="X306" s="95"/>
      <c r="Y306" s="96" t="s">
        <v>186</v>
      </c>
      <c r="Z306" s="97"/>
      <c r="AA306" s="78" t="s">
        <v>65</v>
      </c>
      <c r="AB306" s="77">
        <v>24</v>
      </c>
      <c r="AC306" s="78" t="s">
        <v>144</v>
      </c>
      <c r="AD306" s="77" t="s">
        <v>50</v>
      </c>
      <c r="AE306" s="78"/>
      <c r="AF306" s="79" t="s">
        <v>51</v>
      </c>
      <c r="AG306" s="79" t="s">
        <v>50</v>
      </c>
      <c r="AH306" s="77" t="s">
        <v>725</v>
      </c>
      <c r="AI306" s="77" t="s">
        <v>725</v>
      </c>
      <c r="AJ306" s="77" t="s">
        <v>51</v>
      </c>
      <c r="AK306" s="80"/>
      <c r="AL306" s="81"/>
      <c r="AM306" s="78">
        <v>2</v>
      </c>
      <c r="AN306" s="78"/>
      <c r="AO306" s="78"/>
      <c r="AP306" s="98">
        <v>2023</v>
      </c>
      <c r="AQ306" s="99" t="s">
        <v>1464</v>
      </c>
      <c r="AR306" s="78" t="s">
        <v>1465</v>
      </c>
      <c r="AS306" s="98" t="s">
        <v>1466</v>
      </c>
    </row>
    <row r="307" spans="1:45" ht="14.25" customHeight="1" x14ac:dyDescent="0.25">
      <c r="C307" t="s">
        <v>160</v>
      </c>
      <c r="D307" s="85" t="s">
        <v>1479</v>
      </c>
      <c r="E307" s="128" t="s">
        <v>1480</v>
      </c>
      <c r="F307" s="77" t="s">
        <v>135</v>
      </c>
      <c r="G307" s="78" t="s">
        <v>1481</v>
      </c>
      <c r="H307" s="77" t="s">
        <v>163</v>
      </c>
      <c r="I307" s="77">
        <v>16</v>
      </c>
      <c r="J307" s="87">
        <v>16</v>
      </c>
      <c r="K307" s="88" t="s">
        <v>358</v>
      </c>
      <c r="L307" s="78" t="s">
        <v>61</v>
      </c>
      <c r="M307" s="80" t="s">
        <v>357</v>
      </c>
      <c r="N307" s="78">
        <v>80</v>
      </c>
      <c r="O307" s="90"/>
      <c r="P307" s="79">
        <v>4</v>
      </c>
      <c r="Q307" s="78"/>
      <c r="R307" s="78">
        <v>1</v>
      </c>
      <c r="S307" s="80">
        <v>203.62</v>
      </c>
      <c r="T307" s="91">
        <v>43275</v>
      </c>
      <c r="U307" s="92" t="s">
        <v>132</v>
      </c>
      <c r="V307" s="93">
        <v>0.67</v>
      </c>
      <c r="W307" s="155">
        <v>2</v>
      </c>
      <c r="X307" s="153">
        <f>IF(AND(N307&lt;&gt;"",S307&lt;&gt;""),1000*S307*V307/(N307*W307),"")</f>
        <v>852.65874999999994</v>
      </c>
      <c r="Y307" s="96" t="s">
        <v>186</v>
      </c>
      <c r="Z307" s="97"/>
      <c r="AA307" s="78" t="s">
        <v>65</v>
      </c>
      <c r="AB307" s="77">
        <v>1</v>
      </c>
      <c r="AC307" s="78" t="s">
        <v>1482</v>
      </c>
      <c r="AD307" s="77"/>
      <c r="AE307" s="78"/>
      <c r="AF307" s="79" t="s">
        <v>51</v>
      </c>
      <c r="AG307" s="79" t="s">
        <v>51</v>
      </c>
      <c r="AH307" s="77">
        <v>256</v>
      </c>
      <c r="AI307" s="77">
        <v>256</v>
      </c>
      <c r="AJ307" s="77" t="s">
        <v>51</v>
      </c>
      <c r="AK307" s="80">
        <v>4</v>
      </c>
      <c r="AL307" s="81"/>
      <c r="AM307" s="78"/>
      <c r="AN307" s="78"/>
      <c r="AO307" s="78"/>
      <c r="AP307" s="98">
        <v>2008</v>
      </c>
      <c r="AQ307" s="99" t="s">
        <v>1483</v>
      </c>
      <c r="AR307" s="78" t="s">
        <v>1484</v>
      </c>
      <c r="AS307" s="98" t="s">
        <v>1485</v>
      </c>
    </row>
    <row r="308" spans="1:45" ht="14.25" customHeight="1" x14ac:dyDescent="0.25">
      <c r="C308" t="s">
        <v>160</v>
      </c>
      <c r="D308" s="85" t="s">
        <v>1479</v>
      </c>
      <c r="E308" s="128" t="s">
        <v>1480</v>
      </c>
      <c r="F308" s="77" t="s">
        <v>135</v>
      </c>
      <c r="G308" s="78" t="s">
        <v>1481</v>
      </c>
      <c r="H308" s="77" t="s">
        <v>163</v>
      </c>
      <c r="I308" s="77">
        <v>16</v>
      </c>
      <c r="J308" s="87">
        <v>16</v>
      </c>
      <c r="K308" s="88" t="s">
        <v>358</v>
      </c>
      <c r="L308" s="78" t="s">
        <v>61</v>
      </c>
      <c r="M308" s="80" t="s">
        <v>357</v>
      </c>
      <c r="N308" s="78">
        <v>196</v>
      </c>
      <c r="O308" s="90"/>
      <c r="P308" s="79">
        <v>4</v>
      </c>
      <c r="Q308" s="78"/>
      <c r="R308" s="78">
        <v>1</v>
      </c>
      <c r="S308" s="80">
        <v>165.84</v>
      </c>
      <c r="T308" s="91">
        <v>43275</v>
      </c>
      <c r="U308" s="92" t="s">
        <v>132</v>
      </c>
      <c r="V308" s="93">
        <v>0.67</v>
      </c>
      <c r="W308" s="155">
        <v>2</v>
      </c>
      <c r="X308" s="153">
        <f>IF(AND(N308&lt;&gt;"",S308&lt;&gt;""),1000*S308*V308/(N308*W308),"")</f>
        <v>283.45102040816329</v>
      </c>
      <c r="Y308" s="96" t="s">
        <v>186</v>
      </c>
      <c r="Z308" s="97"/>
      <c r="AA308" s="78" t="s">
        <v>65</v>
      </c>
      <c r="AB308" s="77">
        <v>2</v>
      </c>
      <c r="AC308" s="78" t="s">
        <v>1486</v>
      </c>
      <c r="AD308" s="77"/>
      <c r="AE308" s="78"/>
      <c r="AF308" s="79" t="s">
        <v>51</v>
      </c>
      <c r="AG308" s="79" t="s">
        <v>51</v>
      </c>
      <c r="AH308" s="77">
        <v>256</v>
      </c>
      <c r="AI308" s="77">
        <v>256</v>
      </c>
      <c r="AJ308" s="77" t="s">
        <v>51</v>
      </c>
      <c r="AK308" s="80">
        <v>4</v>
      </c>
      <c r="AL308" s="81"/>
      <c r="AM308" s="78"/>
      <c r="AN308" s="78"/>
      <c r="AO308" s="78"/>
      <c r="AP308" s="98">
        <v>2008</v>
      </c>
      <c r="AQ308" s="99" t="s">
        <v>1483</v>
      </c>
      <c r="AR308" s="78" t="s">
        <v>1484</v>
      </c>
      <c r="AS308" s="98" t="s">
        <v>1485</v>
      </c>
    </row>
    <row r="309" spans="1:45" ht="14.25" customHeight="1" x14ac:dyDescent="0.25">
      <c r="D309" s="100" t="s">
        <v>1487</v>
      </c>
      <c r="E309" s="101" t="s">
        <v>1488</v>
      </c>
      <c r="F309" s="102"/>
      <c r="G309" s="103" t="s">
        <v>1489</v>
      </c>
      <c r="H309" s="60" t="s">
        <v>106</v>
      </c>
      <c r="I309" s="102">
        <v>32</v>
      </c>
      <c r="J309" s="104">
        <v>32</v>
      </c>
      <c r="K309" s="88"/>
      <c r="L309" s="89"/>
      <c r="M309" s="80"/>
      <c r="N309" s="78"/>
      <c r="O309" s="90"/>
      <c r="P309" s="79"/>
      <c r="Q309" s="78"/>
      <c r="R309" s="78"/>
      <c r="S309" s="80"/>
      <c r="T309" s="91"/>
      <c r="U309" s="92"/>
      <c r="V309" s="93"/>
      <c r="W309" s="155"/>
      <c r="X309" s="95"/>
      <c r="Y309" s="96"/>
      <c r="Z309" s="97"/>
      <c r="AA309" s="78" t="s">
        <v>49</v>
      </c>
      <c r="AB309" s="77">
        <v>135</v>
      </c>
      <c r="AC309" s="78" t="s">
        <v>1490</v>
      </c>
      <c r="AD309" s="77"/>
      <c r="AE309" s="78" t="s">
        <v>176</v>
      </c>
      <c r="AF309" s="79" t="s">
        <v>51</v>
      </c>
      <c r="AG309" s="79" t="s">
        <v>50</v>
      </c>
      <c r="AH309" s="77"/>
      <c r="AI309" s="77"/>
      <c r="AJ309" s="77"/>
      <c r="AK309" s="80"/>
      <c r="AL309" s="81"/>
      <c r="AM309" s="78"/>
      <c r="AN309" s="78"/>
      <c r="AO309" s="78"/>
      <c r="AP309" s="98">
        <v>2021</v>
      </c>
      <c r="AQ309" s="99"/>
      <c r="AR309" s="78"/>
      <c r="AS309" s="98" t="s">
        <v>1491</v>
      </c>
    </row>
    <row r="310" spans="1:45" ht="14.25" customHeight="1" x14ac:dyDescent="0.25">
      <c r="A310" t="s">
        <v>120</v>
      </c>
      <c r="B310">
        <v>1</v>
      </c>
      <c r="C310" t="s">
        <v>56</v>
      </c>
      <c r="D310" s="85" t="s">
        <v>1492</v>
      </c>
      <c r="E310" s="128" t="s">
        <v>1493</v>
      </c>
      <c r="F310" s="77" t="s">
        <v>135</v>
      </c>
      <c r="G310" s="78" t="s">
        <v>1494</v>
      </c>
      <c r="H310" s="77" t="s">
        <v>1454</v>
      </c>
      <c r="I310" s="77">
        <v>8</v>
      </c>
      <c r="J310" s="87">
        <v>8</v>
      </c>
      <c r="K310" s="88" t="s">
        <v>70</v>
      </c>
      <c r="L310" s="89" t="s">
        <v>61</v>
      </c>
      <c r="M310" s="80"/>
      <c r="N310" s="78">
        <v>2190</v>
      </c>
      <c r="O310" s="90"/>
      <c r="P310" s="79">
        <v>6</v>
      </c>
      <c r="Q310" s="78"/>
      <c r="R310" s="78"/>
      <c r="S310" s="80">
        <v>126.759</v>
      </c>
      <c r="T310" s="91">
        <v>41732</v>
      </c>
      <c r="U310" s="92">
        <v>14.7</v>
      </c>
      <c r="V310" s="93">
        <v>0.33</v>
      </c>
      <c r="W310" s="94">
        <v>4</v>
      </c>
      <c r="X310" s="95">
        <f t="shared" ref="X310:X316" si="14">IF(AND(N310&lt;&gt;"",S310&lt;&gt;""),1000*S310*V310/(N310*W310),"")</f>
        <v>4.7751678082191784</v>
      </c>
      <c r="Y310" s="96" t="s">
        <v>107</v>
      </c>
      <c r="Z310" s="97"/>
      <c r="AA310" s="78" t="s">
        <v>49</v>
      </c>
      <c r="AB310" s="77">
        <v>1</v>
      </c>
      <c r="AC310" s="78" t="s">
        <v>1495</v>
      </c>
      <c r="AD310" s="77" t="s">
        <v>50</v>
      </c>
      <c r="AE310" s="78" t="s">
        <v>67</v>
      </c>
      <c r="AF310" s="79" t="s">
        <v>779</v>
      </c>
      <c r="AG310" s="79" t="s">
        <v>51</v>
      </c>
      <c r="AH310" s="77" t="s">
        <v>68</v>
      </c>
      <c r="AI310" s="77" t="s">
        <v>68</v>
      </c>
      <c r="AJ310" s="77" t="s">
        <v>51</v>
      </c>
      <c r="AK310" s="80">
        <v>53</v>
      </c>
      <c r="AL310" s="81"/>
      <c r="AM310" s="78">
        <v>8</v>
      </c>
      <c r="AN310" s="78">
        <v>2</v>
      </c>
      <c r="AO310" s="78">
        <v>2000</v>
      </c>
      <c r="AP310" s="98"/>
      <c r="AQ310" s="88" t="s">
        <v>1496</v>
      </c>
      <c r="AR310" s="78" t="s">
        <v>1497</v>
      </c>
      <c r="AS310" s="140"/>
    </row>
    <row r="311" spans="1:45" ht="14.25" customHeight="1" x14ac:dyDescent="0.25">
      <c r="A311" t="s">
        <v>120</v>
      </c>
      <c r="B311">
        <v>1</v>
      </c>
      <c r="C311" t="s">
        <v>56</v>
      </c>
      <c r="D311" s="85" t="s">
        <v>1498</v>
      </c>
      <c r="E311" s="128" t="s">
        <v>1499</v>
      </c>
      <c r="F311" s="77" t="s">
        <v>1500</v>
      </c>
      <c r="G311" s="78" t="s">
        <v>1501</v>
      </c>
      <c r="H311" s="77">
        <v>6801</v>
      </c>
      <c r="I311" s="77">
        <v>8</v>
      </c>
      <c r="J311" s="87">
        <v>8</v>
      </c>
      <c r="K311" s="88" t="s">
        <v>558</v>
      </c>
      <c r="L311" s="89" t="s">
        <v>61</v>
      </c>
      <c r="M311" s="80"/>
      <c r="N311" s="78">
        <v>1412</v>
      </c>
      <c r="O311" s="90"/>
      <c r="P311" s="79">
        <v>6</v>
      </c>
      <c r="Q311" s="78">
        <v>1</v>
      </c>
      <c r="R311" s="78">
        <v>3</v>
      </c>
      <c r="S311" s="80">
        <v>31.207000000000001</v>
      </c>
      <c r="T311" s="91">
        <v>41685</v>
      </c>
      <c r="U311" s="92">
        <v>14.7</v>
      </c>
      <c r="V311" s="93">
        <v>0.33</v>
      </c>
      <c r="W311" s="94">
        <v>4</v>
      </c>
      <c r="X311" s="95">
        <f t="shared" si="14"/>
        <v>1.8233551699716717</v>
      </c>
      <c r="Y311" s="96" t="s">
        <v>107</v>
      </c>
      <c r="Z311" s="97"/>
      <c r="AA311" s="78" t="s">
        <v>65</v>
      </c>
      <c r="AB311" s="77">
        <v>6</v>
      </c>
      <c r="AC311" s="78" t="s">
        <v>1502</v>
      </c>
      <c r="AD311" s="77"/>
      <c r="AE311" s="78"/>
      <c r="AF311" s="79" t="s">
        <v>51</v>
      </c>
      <c r="AG311" s="79" t="s">
        <v>51</v>
      </c>
      <c r="AH311" s="77" t="s">
        <v>68</v>
      </c>
      <c r="AI311" s="77" t="s">
        <v>68</v>
      </c>
      <c r="AJ311" s="77" t="s">
        <v>50</v>
      </c>
      <c r="AK311" s="80"/>
      <c r="AL311" s="81"/>
      <c r="AM311" s="78"/>
      <c r="AN311" s="78"/>
      <c r="AO311" s="78">
        <v>2014</v>
      </c>
      <c r="AP311" s="98"/>
      <c r="AQ311" s="129"/>
      <c r="AR311" s="78" t="s">
        <v>1503</v>
      </c>
      <c r="AS311" s="98"/>
    </row>
    <row r="312" spans="1:45" ht="14.25" customHeight="1" x14ac:dyDescent="0.25">
      <c r="A312" t="s">
        <v>120</v>
      </c>
      <c r="B312">
        <v>1</v>
      </c>
      <c r="C312" t="s">
        <v>56</v>
      </c>
      <c r="D312" s="85" t="s">
        <v>1504</v>
      </c>
      <c r="E312" s="128" t="s">
        <v>1505</v>
      </c>
      <c r="F312" s="77" t="s">
        <v>135</v>
      </c>
      <c r="G312" s="78" t="s">
        <v>1506</v>
      </c>
      <c r="H312" s="77" t="s">
        <v>75</v>
      </c>
      <c r="I312" s="77">
        <v>32</v>
      </c>
      <c r="J312" s="87">
        <v>32</v>
      </c>
      <c r="K312" s="88" t="s">
        <v>70</v>
      </c>
      <c r="L312" s="89" t="s">
        <v>61</v>
      </c>
      <c r="M312" s="80"/>
      <c r="N312" s="78">
        <v>1446</v>
      </c>
      <c r="O312" s="90"/>
      <c r="P312" s="79">
        <v>6</v>
      </c>
      <c r="Q312" s="78"/>
      <c r="R312" s="78">
        <v>4</v>
      </c>
      <c r="S312" s="80">
        <v>114.56100000000001</v>
      </c>
      <c r="T312" s="91">
        <v>42488</v>
      </c>
      <c r="U312" s="92">
        <v>14.7</v>
      </c>
      <c r="V312" s="93">
        <v>1</v>
      </c>
      <c r="W312" s="94">
        <v>1</v>
      </c>
      <c r="X312" s="95">
        <f t="shared" si="14"/>
        <v>79.226141078838168</v>
      </c>
      <c r="Y312" s="96" t="s">
        <v>107</v>
      </c>
      <c r="Z312" s="97"/>
      <c r="AA312" s="78" t="s">
        <v>49</v>
      </c>
      <c r="AB312" s="77">
        <v>9</v>
      </c>
      <c r="AC312" s="78" t="s">
        <v>1507</v>
      </c>
      <c r="AD312" s="77"/>
      <c r="AE312" s="78" t="s">
        <v>67</v>
      </c>
      <c r="AF312" s="79" t="s">
        <v>51</v>
      </c>
      <c r="AG312" s="79" t="s">
        <v>51</v>
      </c>
      <c r="AH312" s="77" t="s">
        <v>117</v>
      </c>
      <c r="AI312" s="77" t="s">
        <v>117</v>
      </c>
      <c r="AJ312" s="77" t="s">
        <v>50</v>
      </c>
      <c r="AK312" s="80">
        <v>41</v>
      </c>
      <c r="AL312" s="81"/>
      <c r="AM312" s="78">
        <v>32</v>
      </c>
      <c r="AN312" s="78"/>
      <c r="AO312" s="78">
        <v>2016</v>
      </c>
      <c r="AP312" s="98"/>
      <c r="AQ312" s="99" t="s">
        <v>1508</v>
      </c>
      <c r="AR312" s="78" t="s">
        <v>1509</v>
      </c>
      <c r="AS312" s="140"/>
    </row>
    <row r="313" spans="1:45" ht="14.25" customHeight="1" x14ac:dyDescent="0.25">
      <c r="A313" t="s">
        <v>107</v>
      </c>
      <c r="C313" t="s">
        <v>56</v>
      </c>
      <c r="D313" s="85" t="s">
        <v>1510</v>
      </c>
      <c r="E313" s="128" t="s">
        <v>1511</v>
      </c>
      <c r="F313" s="77" t="s">
        <v>90</v>
      </c>
      <c r="G313" s="78" t="s">
        <v>1512</v>
      </c>
      <c r="H313" s="77" t="s">
        <v>106</v>
      </c>
      <c r="I313" s="77">
        <v>32</v>
      </c>
      <c r="J313" s="87">
        <v>32</v>
      </c>
      <c r="K313" s="88" t="s">
        <v>70</v>
      </c>
      <c r="L313" s="89" t="s">
        <v>61</v>
      </c>
      <c r="M313" s="80" t="s">
        <v>1513</v>
      </c>
      <c r="N313" s="78"/>
      <c r="O313" s="90"/>
      <c r="P313" s="79">
        <v>6</v>
      </c>
      <c r="Q313" s="78"/>
      <c r="R313" s="78"/>
      <c r="S313" s="80"/>
      <c r="T313" s="91"/>
      <c r="U313" s="92">
        <v>14.7</v>
      </c>
      <c r="V313" s="93">
        <v>1</v>
      </c>
      <c r="W313" s="94">
        <v>1</v>
      </c>
      <c r="X313" s="95" t="str">
        <f t="shared" si="14"/>
        <v/>
      </c>
      <c r="Y313" s="96"/>
      <c r="Z313" s="97"/>
      <c r="AA313" s="78" t="s">
        <v>49</v>
      </c>
      <c r="AB313" s="77">
        <v>28</v>
      </c>
      <c r="AC313" s="78" t="s">
        <v>144</v>
      </c>
      <c r="AD313" s="77" t="s">
        <v>50</v>
      </c>
      <c r="AE313" s="78" t="s">
        <v>176</v>
      </c>
      <c r="AF313" s="79" t="s">
        <v>51</v>
      </c>
      <c r="AG313" s="79"/>
      <c r="AH313" s="77"/>
      <c r="AI313" s="77"/>
      <c r="AJ313" s="77" t="s">
        <v>50</v>
      </c>
      <c r="AK313" s="80"/>
      <c r="AL313" s="81"/>
      <c r="AM313" s="78"/>
      <c r="AN313" s="78"/>
      <c r="AO313" s="78">
        <v>2008</v>
      </c>
      <c r="AP313" s="98">
        <v>2010</v>
      </c>
      <c r="AQ313" s="129"/>
      <c r="AR313" s="78" t="s">
        <v>1514</v>
      </c>
      <c r="AS313" s="98"/>
    </row>
    <row r="314" spans="1:45" ht="14.25" customHeight="1" x14ac:dyDescent="0.25">
      <c r="A314" t="s">
        <v>263</v>
      </c>
      <c r="B314">
        <v>1</v>
      </c>
      <c r="C314" t="s">
        <v>56</v>
      </c>
      <c r="D314" s="85" t="s">
        <v>1515</v>
      </c>
      <c r="E314" s="128" t="s">
        <v>1516</v>
      </c>
      <c r="F314" s="77" t="s">
        <v>135</v>
      </c>
      <c r="G314" s="78" t="s">
        <v>1517</v>
      </c>
      <c r="H314" s="77" t="s">
        <v>312</v>
      </c>
      <c r="I314" s="77">
        <v>32</v>
      </c>
      <c r="J314" s="87">
        <v>16</v>
      </c>
      <c r="K314" s="88" t="s">
        <v>131</v>
      </c>
      <c r="L314" s="89" t="s">
        <v>61</v>
      </c>
      <c r="M314" s="80"/>
      <c r="N314" s="78">
        <v>1420</v>
      </c>
      <c r="O314" s="90"/>
      <c r="P314" s="79" t="s">
        <v>120</v>
      </c>
      <c r="Q314" s="78">
        <v>8</v>
      </c>
      <c r="R314" s="78">
        <v>24</v>
      </c>
      <c r="S314" s="80">
        <v>283.20600000000002</v>
      </c>
      <c r="T314" s="91">
        <v>41800</v>
      </c>
      <c r="U314" s="92" t="s">
        <v>218</v>
      </c>
      <c r="V314" s="93">
        <v>1</v>
      </c>
      <c r="W314" s="94">
        <v>1</v>
      </c>
      <c r="X314" s="95">
        <f t="shared" si="14"/>
        <v>199.44084507042254</v>
      </c>
      <c r="Y314" s="96" t="s">
        <v>64</v>
      </c>
      <c r="Z314" s="97"/>
      <c r="AA314" s="78" t="s">
        <v>65</v>
      </c>
      <c r="AB314" s="77"/>
      <c r="AC314" s="78" t="s">
        <v>1518</v>
      </c>
      <c r="AD314" s="77" t="s">
        <v>50</v>
      </c>
      <c r="AE314" s="78"/>
      <c r="AF314" s="79" t="s">
        <v>51</v>
      </c>
      <c r="AG314" s="79"/>
      <c r="AH314" s="77"/>
      <c r="AI314" s="77"/>
      <c r="AJ314" s="77" t="s">
        <v>51</v>
      </c>
      <c r="AK314" s="80">
        <v>40</v>
      </c>
      <c r="AL314" s="81"/>
      <c r="AM314" s="78">
        <v>10</v>
      </c>
      <c r="AN314" s="78">
        <v>8</v>
      </c>
      <c r="AO314" s="78">
        <v>2013</v>
      </c>
      <c r="AP314" s="98">
        <v>2015</v>
      </c>
      <c r="AQ314" s="129"/>
      <c r="AR314" s="78" t="s">
        <v>1519</v>
      </c>
      <c r="AS314" s="98"/>
    </row>
    <row r="315" spans="1:45" ht="14.25" customHeight="1" x14ac:dyDescent="0.25">
      <c r="C315" t="s">
        <v>56</v>
      </c>
      <c r="D315" s="85" t="s">
        <v>1520</v>
      </c>
      <c r="E315" s="128" t="s">
        <v>1521</v>
      </c>
      <c r="F315" s="77" t="s">
        <v>179</v>
      </c>
      <c r="G315" s="78" t="s">
        <v>1522</v>
      </c>
      <c r="H315" s="77" t="s">
        <v>1523</v>
      </c>
      <c r="I315" s="77">
        <v>8</v>
      </c>
      <c r="J315" s="87">
        <v>8</v>
      </c>
      <c r="K315" s="88" t="s">
        <v>259</v>
      </c>
      <c r="L315" s="89" t="s">
        <v>61</v>
      </c>
      <c r="M315" s="80" t="s">
        <v>1524</v>
      </c>
      <c r="N315" s="78"/>
      <c r="O315" s="90"/>
      <c r="P315" s="79">
        <v>4</v>
      </c>
      <c r="Q315" s="78"/>
      <c r="R315" s="78"/>
      <c r="S315" s="80"/>
      <c r="T315" s="91">
        <v>42512</v>
      </c>
      <c r="U315" s="92">
        <v>14.7</v>
      </c>
      <c r="V315" s="93">
        <v>0.33</v>
      </c>
      <c r="W315" s="94">
        <v>2</v>
      </c>
      <c r="X315" s="95" t="str">
        <f t="shared" si="14"/>
        <v/>
      </c>
      <c r="Y315" s="96"/>
      <c r="Z315" s="97"/>
      <c r="AA315" s="78" t="s">
        <v>65</v>
      </c>
      <c r="AB315" s="77">
        <v>85</v>
      </c>
      <c r="AC315" s="78" t="s">
        <v>144</v>
      </c>
      <c r="AD315" s="77"/>
      <c r="AE315" s="78"/>
      <c r="AF315" s="79"/>
      <c r="AG315" s="79"/>
      <c r="AH315" s="77"/>
      <c r="AI315" s="77"/>
      <c r="AJ315" s="77"/>
      <c r="AK315" s="80"/>
      <c r="AL315" s="81"/>
      <c r="AM315" s="78">
        <v>64</v>
      </c>
      <c r="AN315" s="78"/>
      <c r="AO315" s="78">
        <v>2010</v>
      </c>
      <c r="AP315" s="98"/>
      <c r="AQ315" s="99" t="s">
        <v>1525</v>
      </c>
      <c r="AR315" s="78" t="s">
        <v>1526</v>
      </c>
      <c r="AS315" s="139" t="s">
        <v>1527</v>
      </c>
    </row>
    <row r="316" spans="1:45" ht="14.25" customHeight="1" x14ac:dyDescent="0.25">
      <c r="A316" t="s">
        <v>107</v>
      </c>
      <c r="B316">
        <v>1</v>
      </c>
      <c r="C316" t="s">
        <v>56</v>
      </c>
      <c r="D316" s="85" t="s">
        <v>1528</v>
      </c>
      <c r="E316" s="128" t="s">
        <v>1529</v>
      </c>
      <c r="F316" s="77" t="s">
        <v>90</v>
      </c>
      <c r="G316" s="78" t="s">
        <v>1530</v>
      </c>
      <c r="H316" s="77" t="s">
        <v>106</v>
      </c>
      <c r="I316" s="77">
        <v>16</v>
      </c>
      <c r="J316" s="87">
        <v>16</v>
      </c>
      <c r="K316" s="88" t="s">
        <v>70</v>
      </c>
      <c r="L316" s="89" t="s">
        <v>61</v>
      </c>
      <c r="M316" s="80"/>
      <c r="N316" s="78">
        <v>871</v>
      </c>
      <c r="O316" s="90"/>
      <c r="P316" s="79">
        <v>6</v>
      </c>
      <c r="Q316" s="78"/>
      <c r="R316" s="78"/>
      <c r="S316" s="80">
        <v>151.51499999999999</v>
      </c>
      <c r="T316" s="91">
        <v>43173</v>
      </c>
      <c r="U316" s="92">
        <v>14.7</v>
      </c>
      <c r="V316" s="93">
        <v>0.67</v>
      </c>
      <c r="W316" s="94">
        <v>1</v>
      </c>
      <c r="X316" s="95">
        <f t="shared" si="14"/>
        <v>116.55</v>
      </c>
      <c r="Y316" s="96" t="s">
        <v>107</v>
      </c>
      <c r="Z316" s="97"/>
      <c r="AA316" s="78" t="s">
        <v>49</v>
      </c>
      <c r="AB316" s="77">
        <v>20</v>
      </c>
      <c r="AC316" s="78" t="s">
        <v>144</v>
      </c>
      <c r="AD316" s="77" t="s">
        <v>50</v>
      </c>
      <c r="AE316" s="78" t="s">
        <v>176</v>
      </c>
      <c r="AF316" s="79" t="s">
        <v>51</v>
      </c>
      <c r="AG316" s="79"/>
      <c r="AH316" s="77" t="s">
        <v>68</v>
      </c>
      <c r="AI316" s="77" t="s">
        <v>68</v>
      </c>
      <c r="AJ316" s="77"/>
      <c r="AK316" s="80"/>
      <c r="AL316" s="81"/>
      <c r="AM316" s="78">
        <v>16</v>
      </c>
      <c r="AN316" s="78"/>
      <c r="AO316" s="78">
        <v>2005</v>
      </c>
      <c r="AP316" s="98">
        <v>2015</v>
      </c>
      <c r="AQ316" s="99"/>
      <c r="AR316" s="78"/>
      <c r="AS316" s="98"/>
    </row>
    <row r="317" spans="1:45" ht="14.25" customHeight="1" x14ac:dyDescent="0.25">
      <c r="D317" s="100" t="s">
        <v>1531</v>
      </c>
      <c r="E317" s="101" t="s">
        <v>1532</v>
      </c>
      <c r="F317" s="102" t="s">
        <v>911</v>
      </c>
      <c r="G317" s="103" t="s">
        <v>1533</v>
      </c>
      <c r="H317" s="102" t="s">
        <v>163</v>
      </c>
      <c r="I317" s="102">
        <v>8</v>
      </c>
      <c r="J317" s="104">
        <v>16</v>
      </c>
      <c r="K317" s="88"/>
      <c r="L317" s="89"/>
      <c r="M317" s="80"/>
      <c r="N317" s="78"/>
      <c r="O317" s="90"/>
      <c r="P317" s="79"/>
      <c r="Q317" s="78"/>
      <c r="R317" s="78"/>
      <c r="S317" s="80"/>
      <c r="T317" s="91"/>
      <c r="U317" s="92"/>
      <c r="V317" s="93"/>
      <c r="W317" s="94"/>
      <c r="X317" s="95"/>
      <c r="Y317" s="96"/>
      <c r="Z317" s="97"/>
      <c r="AA317" s="78" t="s">
        <v>65</v>
      </c>
      <c r="AB317" s="77"/>
      <c r="AC317" s="78"/>
      <c r="AD317" s="77" t="s">
        <v>50</v>
      </c>
      <c r="AE317" s="78"/>
      <c r="AF317" s="79" t="s">
        <v>51</v>
      </c>
      <c r="AG317" s="79"/>
      <c r="AH317" s="77"/>
      <c r="AI317" s="77"/>
      <c r="AJ317" s="77" t="s">
        <v>50</v>
      </c>
      <c r="AK317" s="80">
        <v>16</v>
      </c>
      <c r="AL317" s="81">
        <v>2</v>
      </c>
      <c r="AM317" s="78"/>
      <c r="AN317" s="78"/>
      <c r="AO317" s="78">
        <v>2018</v>
      </c>
      <c r="AP317" s="98">
        <v>2019</v>
      </c>
      <c r="AQ317" s="99"/>
      <c r="AR317" s="78" t="s">
        <v>1534</v>
      </c>
      <c r="AS317" s="98"/>
    </row>
    <row r="318" spans="1:45" x14ac:dyDescent="0.25">
      <c r="B318">
        <v>1</v>
      </c>
      <c r="C318" t="s">
        <v>56</v>
      </c>
      <c r="D318" s="85" t="s">
        <v>1535</v>
      </c>
      <c r="E318" s="128"/>
      <c r="F318" s="77" t="s">
        <v>135</v>
      </c>
      <c r="G318" s="78" t="s">
        <v>1021</v>
      </c>
      <c r="H318" s="77">
        <v>8051</v>
      </c>
      <c r="I318" s="77">
        <v>8</v>
      </c>
      <c r="J318" s="87">
        <v>8</v>
      </c>
      <c r="K318" s="88" t="s">
        <v>70</v>
      </c>
      <c r="L318" s="89" t="s">
        <v>61</v>
      </c>
      <c r="M318" s="80"/>
      <c r="N318" s="78">
        <v>2690</v>
      </c>
      <c r="O318" s="90"/>
      <c r="P318" s="79">
        <v>6</v>
      </c>
      <c r="Q318" s="78">
        <v>1</v>
      </c>
      <c r="R318" s="78">
        <v>1</v>
      </c>
      <c r="S318" s="80">
        <v>105.26300000000001</v>
      </c>
      <c r="T318" s="91">
        <v>42512</v>
      </c>
      <c r="U318" s="92">
        <v>14.7</v>
      </c>
      <c r="V318" s="93">
        <v>0.33</v>
      </c>
      <c r="W318" s="94">
        <v>4</v>
      </c>
      <c r="X318" s="95">
        <f>IF(AND(N318&lt;&gt;"",S318&lt;&gt;""),1000*S318*V318/(N318*W318),"")</f>
        <v>3.228326208178439</v>
      </c>
      <c r="Y318" s="96" t="s">
        <v>107</v>
      </c>
      <c r="Z318" s="97"/>
      <c r="AA318" s="78" t="s">
        <v>49</v>
      </c>
      <c r="AB318" s="77">
        <v>9</v>
      </c>
      <c r="AC318" s="78" t="s">
        <v>1022</v>
      </c>
      <c r="AD318" s="77" t="s">
        <v>50</v>
      </c>
      <c r="AE318" s="78" t="s">
        <v>67</v>
      </c>
      <c r="AF318" s="79" t="s">
        <v>51</v>
      </c>
      <c r="AG318" s="79"/>
      <c r="AH318" s="77" t="s">
        <v>68</v>
      </c>
      <c r="AI318" s="77" t="s">
        <v>68</v>
      </c>
      <c r="AJ318" s="77" t="s">
        <v>50</v>
      </c>
      <c r="AK318" s="80"/>
      <c r="AL318" s="81"/>
      <c r="AM318" s="78"/>
      <c r="AN318" s="78"/>
      <c r="AO318" s="78">
        <v>1999</v>
      </c>
      <c r="AP318" s="98">
        <v>1999</v>
      </c>
      <c r="AQ318" s="99"/>
      <c r="AR318" s="78" t="s">
        <v>1536</v>
      </c>
      <c r="AS318" s="216" t="s">
        <v>1537</v>
      </c>
    </row>
    <row r="319" spans="1:45" s="84" customFormat="1" x14ac:dyDescent="0.25">
      <c r="D319" s="144" t="s">
        <v>1538</v>
      </c>
      <c r="E319" s="145" t="s">
        <v>1539</v>
      </c>
      <c r="F319" s="146"/>
      <c r="G319" s="147" t="s">
        <v>1540</v>
      </c>
      <c r="H319" s="146">
        <v>360</v>
      </c>
      <c r="I319" s="146">
        <v>8</v>
      </c>
      <c r="J319" s="148">
        <v>16</v>
      </c>
      <c r="K319" s="132" t="s">
        <v>60</v>
      </c>
      <c r="L319" s="114" t="s">
        <v>61</v>
      </c>
      <c r="M319" s="115" t="s">
        <v>179</v>
      </c>
      <c r="N319" s="111"/>
      <c r="O319" s="116"/>
      <c r="P319" s="117">
        <v>6</v>
      </c>
      <c r="Q319" s="111"/>
      <c r="R319" s="111"/>
      <c r="S319" s="115"/>
      <c r="T319" s="118">
        <v>44508</v>
      </c>
      <c r="U319" s="119" t="s">
        <v>63</v>
      </c>
      <c r="V319" s="120">
        <v>1</v>
      </c>
      <c r="W319" s="121">
        <v>20</v>
      </c>
      <c r="X319" s="122" t="str">
        <f>IF(AND(N319&lt;&gt;"",S319&lt;&gt;""),1000*S319*V319/(N319*W319),"")</f>
        <v/>
      </c>
      <c r="Y319" s="123" t="s">
        <v>107</v>
      </c>
      <c r="Z319" s="124"/>
      <c r="AA319" s="111" t="s">
        <v>49</v>
      </c>
      <c r="AB319" s="110">
        <v>72</v>
      </c>
      <c r="AC319" s="111" t="s">
        <v>1541</v>
      </c>
      <c r="AD319" s="110" t="s">
        <v>50</v>
      </c>
      <c r="AE319" s="111" t="s">
        <v>67</v>
      </c>
      <c r="AF319" s="117"/>
      <c r="AG319" s="117"/>
      <c r="AH319" s="110" t="s">
        <v>1542</v>
      </c>
      <c r="AI319" s="110" t="s">
        <v>1542</v>
      </c>
      <c r="AJ319" s="110" t="s">
        <v>50</v>
      </c>
      <c r="AK319" s="115">
        <v>160</v>
      </c>
      <c r="AL319" s="125"/>
      <c r="AM319" s="111">
        <v>16</v>
      </c>
      <c r="AN319" s="111"/>
      <c r="AO319" s="111">
        <v>2012</v>
      </c>
      <c r="AP319" s="126">
        <v>2021</v>
      </c>
      <c r="AQ319" s="127" t="s">
        <v>1543</v>
      </c>
      <c r="AR319" s="111" t="s">
        <v>1544</v>
      </c>
      <c r="AS319" s="217" t="s">
        <v>1545</v>
      </c>
    </row>
    <row r="320" spans="1:45" x14ac:dyDescent="0.25">
      <c r="D320" s="100" t="s">
        <v>1546</v>
      </c>
      <c r="E320" s="101" t="s">
        <v>1547</v>
      </c>
      <c r="F320" s="102" t="s">
        <v>58</v>
      </c>
      <c r="G320" s="61" t="s">
        <v>1548</v>
      </c>
      <c r="H320" s="60" t="s">
        <v>106</v>
      </c>
      <c r="I320" s="102">
        <v>16</v>
      </c>
      <c r="J320" s="104">
        <v>16</v>
      </c>
      <c r="K320" s="88"/>
      <c r="L320" s="89"/>
      <c r="M320" s="80"/>
      <c r="N320" s="78"/>
      <c r="O320" s="90"/>
      <c r="P320" s="79"/>
      <c r="Q320" s="78"/>
      <c r="R320" s="78"/>
      <c r="S320" s="80"/>
      <c r="T320" s="91"/>
      <c r="U320" s="92"/>
      <c r="V320" s="93"/>
      <c r="W320" s="94"/>
      <c r="X320" s="95"/>
      <c r="Y320" s="96"/>
      <c r="Z320" s="97"/>
      <c r="AA320" s="78" t="s">
        <v>65</v>
      </c>
      <c r="AB320" s="77">
        <v>8</v>
      </c>
      <c r="AC320" s="78" t="s">
        <v>85</v>
      </c>
      <c r="AD320" s="77" t="s">
        <v>50</v>
      </c>
      <c r="AE320" s="78"/>
      <c r="AF320" s="79" t="s">
        <v>51</v>
      </c>
      <c r="AG320" s="79"/>
      <c r="AH320" s="77" t="s">
        <v>204</v>
      </c>
      <c r="AI320" s="77" t="s">
        <v>204</v>
      </c>
      <c r="AJ320" s="77" t="s">
        <v>51</v>
      </c>
      <c r="AK320" s="80">
        <v>16</v>
      </c>
      <c r="AL320" s="81"/>
      <c r="AM320" s="78">
        <v>16</v>
      </c>
      <c r="AN320" s="78"/>
      <c r="AO320" s="78">
        <v>2020</v>
      </c>
      <c r="AP320" s="98">
        <v>2020</v>
      </c>
      <c r="AQ320" s="99" t="s">
        <v>1549</v>
      </c>
      <c r="AR320" s="78"/>
      <c r="AS320" s="216" t="s">
        <v>1550</v>
      </c>
    </row>
    <row r="321" spans="1:45" x14ac:dyDescent="0.25">
      <c r="A321" t="s">
        <v>107</v>
      </c>
      <c r="B321">
        <v>1</v>
      </c>
      <c r="C321" t="s">
        <v>56</v>
      </c>
      <c r="D321" s="85" t="s">
        <v>1551</v>
      </c>
      <c r="E321" s="128" t="s">
        <v>1552</v>
      </c>
      <c r="F321" s="77" t="s">
        <v>58</v>
      </c>
      <c r="G321" s="78" t="s">
        <v>1553</v>
      </c>
      <c r="H321" s="77" t="s">
        <v>106</v>
      </c>
      <c r="I321" s="77">
        <v>16</v>
      </c>
      <c r="J321" s="87">
        <v>32</v>
      </c>
      <c r="K321" s="88" t="s">
        <v>748</v>
      </c>
      <c r="L321" s="89" t="s">
        <v>1554</v>
      </c>
      <c r="M321" s="80" t="s">
        <v>1555</v>
      </c>
      <c r="N321" s="78">
        <v>321</v>
      </c>
      <c r="O321" s="90"/>
      <c r="P321" s="79">
        <v>6</v>
      </c>
      <c r="Q321" s="78">
        <v>1</v>
      </c>
      <c r="R321" s="78">
        <v>2</v>
      </c>
      <c r="S321" s="80">
        <v>405</v>
      </c>
      <c r="T321" s="91"/>
      <c r="U321" s="92">
        <v>13.2</v>
      </c>
      <c r="V321" s="93">
        <v>0.67</v>
      </c>
      <c r="W321" s="94">
        <v>1</v>
      </c>
      <c r="X321" s="95">
        <f>IF(AND(N321&lt;&gt;"",S321&lt;&gt;""),1000*S321*V321/(N321*W321),"")</f>
        <v>845.32710280373828</v>
      </c>
      <c r="Y321" s="96" t="s">
        <v>107</v>
      </c>
      <c r="Z321" s="97"/>
      <c r="AA321" s="78" t="s">
        <v>65</v>
      </c>
      <c r="AB321" s="77">
        <v>22</v>
      </c>
      <c r="AC321" s="78" t="s">
        <v>1556</v>
      </c>
      <c r="AD321" s="77" t="s">
        <v>50</v>
      </c>
      <c r="AE321" s="78" t="s">
        <v>67</v>
      </c>
      <c r="AF321" s="79" t="s">
        <v>51</v>
      </c>
      <c r="AG321" s="79" t="s">
        <v>50</v>
      </c>
      <c r="AH321" s="77" t="s">
        <v>68</v>
      </c>
      <c r="AI321" s="77" t="s">
        <v>68</v>
      </c>
      <c r="AJ321" s="77" t="s">
        <v>51</v>
      </c>
      <c r="AK321" s="80">
        <v>24</v>
      </c>
      <c r="AL321" s="81"/>
      <c r="AM321" s="78">
        <v>32</v>
      </c>
      <c r="AN321" s="78">
        <v>9</v>
      </c>
      <c r="AO321" s="78">
        <v>2011</v>
      </c>
      <c r="AP321" s="98">
        <v>2016</v>
      </c>
      <c r="AQ321" s="88" t="s">
        <v>1557</v>
      </c>
      <c r="AR321" s="78" t="s">
        <v>1558</v>
      </c>
      <c r="AS321" s="98" t="s">
        <v>1559</v>
      </c>
    </row>
    <row r="322" spans="1:45" ht="14.25" customHeight="1" x14ac:dyDescent="0.25">
      <c r="C322" t="s">
        <v>56</v>
      </c>
      <c r="D322" s="85" t="s">
        <v>1560</v>
      </c>
      <c r="E322" s="78"/>
      <c r="F322" s="77" t="s">
        <v>398</v>
      </c>
      <c r="G322" s="78" t="s">
        <v>1561</v>
      </c>
      <c r="H322" s="77" t="s">
        <v>150</v>
      </c>
      <c r="I322" s="77">
        <v>32</v>
      </c>
      <c r="J322" s="87">
        <v>8</v>
      </c>
      <c r="K322" s="88"/>
      <c r="L322" s="89"/>
      <c r="M322" s="80"/>
      <c r="N322" s="78"/>
      <c r="O322" s="90"/>
      <c r="P322" s="79"/>
      <c r="Q322" s="78"/>
      <c r="R322" s="78"/>
      <c r="S322" s="80"/>
      <c r="T322" s="91"/>
      <c r="U322" s="92"/>
      <c r="V322" s="93"/>
      <c r="W322" s="94">
        <v>1</v>
      </c>
      <c r="X322" s="95" t="str">
        <f>IF(AND(N322&lt;&gt;"",S322&lt;&gt;""),1000*S322*V322/(N322*W322),"")</f>
        <v/>
      </c>
      <c r="Y322" s="96"/>
      <c r="Z322" s="97"/>
      <c r="AA322" s="78" t="s">
        <v>256</v>
      </c>
      <c r="AB322" s="77"/>
      <c r="AC322" s="78"/>
      <c r="AD322" s="77"/>
      <c r="AE322" s="78"/>
      <c r="AF322" s="79" t="s">
        <v>51</v>
      </c>
      <c r="AG322" s="79"/>
      <c r="AH322" s="77" t="s">
        <v>117</v>
      </c>
      <c r="AI322" s="77" t="s">
        <v>117</v>
      </c>
      <c r="AJ322" s="77"/>
      <c r="AK322" s="80"/>
      <c r="AL322" s="81"/>
      <c r="AM322" s="78"/>
      <c r="AN322" s="78"/>
      <c r="AO322" s="78">
        <v>1995</v>
      </c>
      <c r="AP322" s="98">
        <v>2002</v>
      </c>
      <c r="AQ322" s="191"/>
      <c r="AR322" s="78" t="s">
        <v>1562</v>
      </c>
      <c r="AS322" s="98" t="s">
        <v>1563</v>
      </c>
    </row>
    <row r="323" spans="1:45" ht="14.25" customHeight="1" x14ac:dyDescent="0.25">
      <c r="C323" t="s">
        <v>56</v>
      </c>
      <c r="D323" s="85" t="s">
        <v>1564</v>
      </c>
      <c r="E323" s="128" t="s">
        <v>1565</v>
      </c>
      <c r="F323" s="77" t="s">
        <v>179</v>
      </c>
      <c r="G323" s="78"/>
      <c r="H323" s="77" t="s">
        <v>975</v>
      </c>
      <c r="I323" s="77"/>
      <c r="J323" s="87"/>
      <c r="K323" s="88" t="s">
        <v>70</v>
      </c>
      <c r="L323" s="89" t="s">
        <v>61</v>
      </c>
      <c r="M323" s="80" t="s">
        <v>181</v>
      </c>
      <c r="N323" s="78"/>
      <c r="O323" s="90"/>
      <c r="P323" s="79">
        <v>6</v>
      </c>
      <c r="Q323" s="78"/>
      <c r="R323" s="78"/>
      <c r="S323" s="80"/>
      <c r="T323" s="91">
        <v>43173</v>
      </c>
      <c r="U323" s="92">
        <v>14.7</v>
      </c>
      <c r="V323" s="93">
        <v>0.33</v>
      </c>
      <c r="W323" s="94">
        <v>1</v>
      </c>
      <c r="X323" s="95" t="str">
        <f>IF(AND(N323&lt;&gt;"",S323&lt;&gt;""),1000*S323*V323/(N323*W323),"")</f>
        <v/>
      </c>
      <c r="Y323" s="96"/>
      <c r="Z323" s="97"/>
      <c r="AA323" s="78" t="s">
        <v>49</v>
      </c>
      <c r="AB323" s="77">
        <v>25</v>
      </c>
      <c r="AC323" s="78" t="s">
        <v>1566</v>
      </c>
      <c r="AD323" s="77"/>
      <c r="AE323" s="78"/>
      <c r="AF323" s="79"/>
      <c r="AG323" s="79"/>
      <c r="AH323" s="77"/>
      <c r="AI323" s="77"/>
      <c r="AJ323" s="77"/>
      <c r="AK323" s="80"/>
      <c r="AL323" s="81"/>
      <c r="AM323" s="78"/>
      <c r="AN323" s="78"/>
      <c r="AO323" s="78">
        <v>2010</v>
      </c>
      <c r="AP323" s="98">
        <v>2010</v>
      </c>
      <c r="AQ323" s="191"/>
      <c r="AR323" s="78" t="s">
        <v>1567</v>
      </c>
      <c r="AS323" s="98" t="s">
        <v>1568</v>
      </c>
    </row>
    <row r="324" spans="1:45" ht="14.25" customHeight="1" x14ac:dyDescent="0.25">
      <c r="D324" s="100" t="s">
        <v>1569</v>
      </c>
      <c r="E324" s="101" t="s">
        <v>1570</v>
      </c>
      <c r="F324" s="149"/>
      <c r="G324" s="61" t="s">
        <v>1571</v>
      </c>
      <c r="H324" s="60" t="s">
        <v>106</v>
      </c>
      <c r="I324" s="102">
        <v>16</v>
      </c>
      <c r="J324" s="104">
        <v>16</v>
      </c>
      <c r="K324" s="88"/>
      <c r="L324" s="89"/>
      <c r="M324" s="80"/>
      <c r="N324" s="78"/>
      <c r="O324" s="90"/>
      <c r="P324" s="79"/>
      <c r="Q324" s="78"/>
      <c r="R324" s="78"/>
      <c r="S324" s="80"/>
      <c r="T324" s="91"/>
      <c r="U324" s="92"/>
      <c r="V324" s="93"/>
      <c r="W324" s="94"/>
      <c r="X324" s="95"/>
      <c r="Y324" s="96"/>
      <c r="Z324" s="97"/>
      <c r="AA324" s="78" t="s">
        <v>49</v>
      </c>
      <c r="AB324" s="77">
        <v>17</v>
      </c>
      <c r="AC324" s="78" t="s">
        <v>1572</v>
      </c>
      <c r="AD324" s="77"/>
      <c r="AE324" s="78"/>
      <c r="AF324" s="79" t="s">
        <v>51</v>
      </c>
      <c r="AG324" s="79"/>
      <c r="AH324" s="77"/>
      <c r="AI324" s="77"/>
      <c r="AJ324" s="77"/>
      <c r="AK324" s="80"/>
      <c r="AL324" s="81"/>
      <c r="AM324" s="78"/>
      <c r="AN324" s="78"/>
      <c r="AO324" s="78"/>
      <c r="AP324" s="98">
        <v>2020</v>
      </c>
      <c r="AQ324" s="191"/>
      <c r="AR324" s="78" t="s">
        <v>1573</v>
      </c>
      <c r="AS324" s="98" t="s">
        <v>1574</v>
      </c>
    </row>
    <row r="325" spans="1:45" ht="14.25" customHeight="1" x14ac:dyDescent="0.25">
      <c r="A325" t="s">
        <v>107</v>
      </c>
      <c r="B325">
        <v>1</v>
      </c>
      <c r="C325" t="s">
        <v>56</v>
      </c>
      <c r="D325" s="85" t="s">
        <v>1575</v>
      </c>
      <c r="E325" s="128" t="s">
        <v>154</v>
      </c>
      <c r="F325" s="77" t="s">
        <v>1500</v>
      </c>
      <c r="G325" s="78" t="s">
        <v>1576</v>
      </c>
      <c r="H325" s="77" t="s">
        <v>163</v>
      </c>
      <c r="I325" s="77">
        <v>8</v>
      </c>
      <c r="J325" s="87">
        <v>15</v>
      </c>
      <c r="K325" s="88" t="s">
        <v>70</v>
      </c>
      <c r="L325" s="89" t="s">
        <v>61</v>
      </c>
      <c r="M325" s="80" t="s">
        <v>1577</v>
      </c>
      <c r="N325" s="78">
        <v>786</v>
      </c>
      <c r="O325" s="90"/>
      <c r="P325" s="79">
        <v>6</v>
      </c>
      <c r="Q325" s="78"/>
      <c r="R325" s="78">
        <v>1</v>
      </c>
      <c r="S325" s="80">
        <v>339.55900000000003</v>
      </c>
      <c r="T325" s="91">
        <v>41799</v>
      </c>
      <c r="U325" s="92">
        <v>14.7</v>
      </c>
      <c r="V325" s="93">
        <v>0.33</v>
      </c>
      <c r="W325" s="94">
        <v>1</v>
      </c>
      <c r="X325" s="95">
        <f>IF(AND(N325&lt;&gt;"",S325&lt;&gt;""),1000*S325*V325/(N325*W325),"")</f>
        <v>142.56293893129771</v>
      </c>
      <c r="Y325" s="96" t="s">
        <v>107</v>
      </c>
      <c r="Z325" s="97"/>
      <c r="AA325" s="78" t="s">
        <v>65</v>
      </c>
      <c r="AB325" s="77">
        <v>34</v>
      </c>
      <c r="AC325" s="78" t="s">
        <v>85</v>
      </c>
      <c r="AD325" s="77" t="s">
        <v>50</v>
      </c>
      <c r="AE325" s="78"/>
      <c r="AF325" s="79" t="s">
        <v>51</v>
      </c>
      <c r="AG325" s="79"/>
      <c r="AH325" s="77">
        <v>128</v>
      </c>
      <c r="AI325" s="77" t="s">
        <v>86</v>
      </c>
      <c r="AJ325" s="77"/>
      <c r="AK325" s="80">
        <v>32</v>
      </c>
      <c r="AL325" s="81"/>
      <c r="AM325" s="78"/>
      <c r="AN325" s="78"/>
      <c r="AO325" s="78">
        <v>2014</v>
      </c>
      <c r="AP325" s="98"/>
      <c r="AQ325" s="191"/>
      <c r="AR325" s="78" t="s">
        <v>1578</v>
      </c>
      <c r="AS325" s="98" t="s">
        <v>1579</v>
      </c>
    </row>
    <row r="326" spans="1:45" ht="14.25" customHeight="1" x14ac:dyDescent="0.25">
      <c r="D326" s="100" t="s">
        <v>1580</v>
      </c>
      <c r="E326" s="101" t="s">
        <v>1581</v>
      </c>
      <c r="F326" s="77" t="s">
        <v>135</v>
      </c>
      <c r="G326" s="103"/>
      <c r="H326" s="102" t="s">
        <v>1038</v>
      </c>
      <c r="I326" s="102">
        <v>32</v>
      </c>
      <c r="J326" s="104">
        <v>32</v>
      </c>
      <c r="K326" s="88"/>
      <c r="L326" s="89"/>
      <c r="M326" s="80"/>
      <c r="N326" s="78"/>
      <c r="O326" s="90"/>
      <c r="P326" s="79"/>
      <c r="Q326" s="78"/>
      <c r="R326" s="78"/>
      <c r="S326" s="80"/>
      <c r="T326" s="91"/>
      <c r="U326" s="92"/>
      <c r="V326" s="93"/>
      <c r="W326" s="94"/>
      <c r="X326" s="95"/>
      <c r="Y326" s="96"/>
      <c r="Z326" s="97"/>
      <c r="AA326" s="78" t="s">
        <v>49</v>
      </c>
      <c r="AB326" s="77"/>
      <c r="AC326" s="78"/>
      <c r="AD326" s="77"/>
      <c r="AE326" s="78"/>
      <c r="AF326" s="79" t="s">
        <v>51</v>
      </c>
      <c r="AG326" s="79"/>
      <c r="AH326" s="77" t="s">
        <v>117</v>
      </c>
      <c r="AI326" s="77" t="s">
        <v>117</v>
      </c>
      <c r="AJ326" s="77" t="s">
        <v>50</v>
      </c>
      <c r="AK326" s="80"/>
      <c r="AL326" s="81"/>
      <c r="AM326" s="78">
        <v>32</v>
      </c>
      <c r="AN326" s="78"/>
      <c r="AO326" s="78">
        <v>2020</v>
      </c>
      <c r="AP326" s="98">
        <v>2022</v>
      </c>
      <c r="AQ326" s="99" t="s">
        <v>1582</v>
      </c>
      <c r="AR326" s="78" t="s">
        <v>1583</v>
      </c>
      <c r="AS326" s="98"/>
    </row>
    <row r="327" spans="1:45" ht="15" customHeight="1" x14ac:dyDescent="0.25">
      <c r="A327" t="s">
        <v>120</v>
      </c>
      <c r="B327">
        <v>1</v>
      </c>
      <c r="C327" t="s">
        <v>56</v>
      </c>
      <c r="D327" s="85" t="s">
        <v>1584</v>
      </c>
      <c r="E327" s="128" t="s">
        <v>1585</v>
      </c>
      <c r="F327" s="77" t="s">
        <v>318</v>
      </c>
      <c r="G327" s="78" t="s">
        <v>1586</v>
      </c>
      <c r="H327" s="77" t="s">
        <v>75</v>
      </c>
      <c r="I327" s="77">
        <v>32</v>
      </c>
      <c r="J327" s="87">
        <v>32</v>
      </c>
      <c r="K327" s="88" t="s">
        <v>70</v>
      </c>
      <c r="L327" s="89" t="s">
        <v>61</v>
      </c>
      <c r="M327" s="80"/>
      <c r="N327" s="78">
        <v>1533</v>
      </c>
      <c r="O327" s="90"/>
      <c r="P327" s="79">
        <v>6</v>
      </c>
      <c r="Q327" s="78"/>
      <c r="R327" s="78"/>
      <c r="S327" s="80">
        <v>162.54900000000001</v>
      </c>
      <c r="T327" s="91">
        <v>41687</v>
      </c>
      <c r="U327" s="92">
        <v>14.7</v>
      </c>
      <c r="V327" s="93">
        <v>1</v>
      </c>
      <c r="W327" s="94">
        <v>1</v>
      </c>
      <c r="X327" s="95">
        <f>IF(AND(N327&lt;&gt;"",S327&lt;&gt;""),1000*S327*V327/(N327*W327),"")</f>
        <v>106.03326810176125</v>
      </c>
      <c r="Y327" s="96" t="s">
        <v>202</v>
      </c>
      <c r="Z327" s="97"/>
      <c r="AA327" s="78" t="s">
        <v>49</v>
      </c>
      <c r="AB327" s="77">
        <v>12</v>
      </c>
      <c r="AC327" s="78" t="s">
        <v>1587</v>
      </c>
      <c r="AD327" s="77" t="s">
        <v>50</v>
      </c>
      <c r="AE327" s="78" t="s">
        <v>67</v>
      </c>
      <c r="AF327" s="79" t="s">
        <v>51</v>
      </c>
      <c r="AG327" s="79"/>
      <c r="AH327" s="77" t="s">
        <v>117</v>
      </c>
      <c r="AI327" s="77" t="s">
        <v>117</v>
      </c>
      <c r="AJ327" s="77" t="s">
        <v>50</v>
      </c>
      <c r="AK327" s="80"/>
      <c r="AL327" s="81"/>
      <c r="AM327" s="78">
        <v>32</v>
      </c>
      <c r="AN327" s="78"/>
      <c r="AO327" s="78">
        <v>2011</v>
      </c>
      <c r="AP327" s="98">
        <v>2018</v>
      </c>
      <c r="AQ327" s="99" t="s">
        <v>1588</v>
      </c>
      <c r="AR327" s="78" t="s">
        <v>1589</v>
      </c>
      <c r="AS327" s="139" t="s">
        <v>1590</v>
      </c>
    </row>
    <row r="328" spans="1:45" ht="15" customHeight="1" x14ac:dyDescent="0.25">
      <c r="D328" s="100" t="s">
        <v>1591</v>
      </c>
      <c r="E328" s="101" t="s">
        <v>1592</v>
      </c>
      <c r="F328" s="102" t="s">
        <v>58</v>
      </c>
      <c r="G328" s="103" t="s">
        <v>1593</v>
      </c>
      <c r="H328" s="60" t="s">
        <v>106</v>
      </c>
      <c r="I328" s="102">
        <v>8</v>
      </c>
      <c r="J328" s="104">
        <v>16</v>
      </c>
      <c r="K328" s="88"/>
      <c r="L328" s="89"/>
      <c r="M328" s="80"/>
      <c r="N328" s="78"/>
      <c r="O328" s="90"/>
      <c r="P328" s="79"/>
      <c r="Q328" s="78"/>
      <c r="R328" s="78"/>
      <c r="S328" s="80"/>
      <c r="T328" s="91"/>
      <c r="U328" s="92"/>
      <c r="V328" s="93"/>
      <c r="W328" s="94"/>
      <c r="X328" s="95"/>
      <c r="Y328" s="96"/>
      <c r="Z328" s="97" t="s">
        <v>50</v>
      </c>
      <c r="AA328" s="78" t="s">
        <v>49</v>
      </c>
      <c r="AB328" s="77">
        <v>51</v>
      </c>
      <c r="AC328" s="78" t="s">
        <v>1556</v>
      </c>
      <c r="AD328" s="77" t="s">
        <v>50</v>
      </c>
      <c r="AE328" s="78" t="s">
        <v>176</v>
      </c>
      <c r="AF328" s="79" t="s">
        <v>51</v>
      </c>
      <c r="AG328" s="79"/>
      <c r="AH328" s="77" t="s">
        <v>204</v>
      </c>
      <c r="AI328" s="77" t="s">
        <v>204</v>
      </c>
      <c r="AJ328" s="77" t="s">
        <v>50</v>
      </c>
      <c r="AK328" s="80">
        <v>11</v>
      </c>
      <c r="AL328" s="81"/>
      <c r="AM328" s="78">
        <v>8</v>
      </c>
      <c r="AN328" s="78"/>
      <c r="AO328" s="78">
        <v>2021</v>
      </c>
      <c r="AP328" s="98">
        <v>2022</v>
      </c>
      <c r="AQ328" s="99" t="s">
        <v>1594</v>
      </c>
      <c r="AR328" s="78" t="s">
        <v>1595</v>
      </c>
      <c r="AS328" s="139" t="s">
        <v>1596</v>
      </c>
    </row>
    <row r="329" spans="1:45" ht="15" customHeight="1" x14ac:dyDescent="0.25">
      <c r="A329" t="s">
        <v>263</v>
      </c>
      <c r="B329">
        <v>1</v>
      </c>
      <c r="C329" t="s">
        <v>160</v>
      </c>
      <c r="D329" s="85" t="s">
        <v>1597</v>
      </c>
      <c r="E329" s="128" t="s">
        <v>1598</v>
      </c>
      <c r="F329" s="77" t="s">
        <v>135</v>
      </c>
      <c r="G329" s="78" t="s">
        <v>1599</v>
      </c>
      <c r="H329" s="77" t="s">
        <v>150</v>
      </c>
      <c r="I329" s="77">
        <v>16</v>
      </c>
      <c r="J329" s="87">
        <v>16</v>
      </c>
      <c r="K329" s="107" t="s">
        <v>164</v>
      </c>
      <c r="L329" s="78" t="s">
        <v>61</v>
      </c>
      <c r="M329" s="80" t="s">
        <v>62</v>
      </c>
      <c r="N329" s="78">
        <v>253</v>
      </c>
      <c r="O329" s="90"/>
      <c r="P329" s="79">
        <v>6</v>
      </c>
      <c r="Q329" s="78"/>
      <c r="R329" s="78">
        <v>1</v>
      </c>
      <c r="S329" s="80">
        <v>335.57</v>
      </c>
      <c r="T329" s="91">
        <v>44013</v>
      </c>
      <c r="U329" s="92" t="s">
        <v>166</v>
      </c>
      <c r="V329" s="93">
        <v>0.8</v>
      </c>
      <c r="W329" s="94">
        <v>1</v>
      </c>
      <c r="X329" s="150">
        <f t="shared" ref="X329:X334" si="15">IF(AND(N329&lt;&gt;"",S329&lt;&gt;""),1000*S329*V329/(N329*W329),"")</f>
        <v>1061.090909090909</v>
      </c>
      <c r="Y329" s="96" t="s">
        <v>107</v>
      </c>
      <c r="Z329" s="97"/>
      <c r="AA329" s="78" t="s">
        <v>49</v>
      </c>
      <c r="AB329" s="77">
        <v>1</v>
      </c>
      <c r="AC329" s="78" t="s">
        <v>1600</v>
      </c>
      <c r="AD329" s="77" t="s">
        <v>50</v>
      </c>
      <c r="AE329" s="78" t="s">
        <v>150</v>
      </c>
      <c r="AF329" s="79" t="s">
        <v>51</v>
      </c>
      <c r="AG329" s="79"/>
      <c r="AH329" s="77" t="s">
        <v>68</v>
      </c>
      <c r="AI329" s="77" t="s">
        <v>68</v>
      </c>
      <c r="AJ329" s="77"/>
      <c r="AK329" s="80">
        <v>20</v>
      </c>
      <c r="AL329" s="81"/>
      <c r="AM329" s="78"/>
      <c r="AN329" s="78">
        <v>2</v>
      </c>
      <c r="AO329" s="78">
        <v>2006</v>
      </c>
      <c r="AP329" s="98">
        <v>2015</v>
      </c>
      <c r="AQ329" s="99" t="s">
        <v>1601</v>
      </c>
      <c r="AR329" s="78" t="s">
        <v>1602</v>
      </c>
      <c r="AS329" s="98" t="s">
        <v>1603</v>
      </c>
    </row>
    <row r="330" spans="1:45" ht="15" customHeight="1" x14ac:dyDescent="0.25">
      <c r="A330" t="s">
        <v>263</v>
      </c>
      <c r="B330">
        <v>1</v>
      </c>
      <c r="C330" t="s">
        <v>160</v>
      </c>
      <c r="D330" s="85" t="s">
        <v>1597</v>
      </c>
      <c r="E330" s="128" t="s">
        <v>1598</v>
      </c>
      <c r="F330" s="77" t="s">
        <v>135</v>
      </c>
      <c r="G330" s="78" t="s">
        <v>1599</v>
      </c>
      <c r="H330" s="77" t="s">
        <v>150</v>
      </c>
      <c r="I330" s="77">
        <v>16</v>
      </c>
      <c r="J330" s="87">
        <v>16</v>
      </c>
      <c r="K330" s="88" t="s">
        <v>70</v>
      </c>
      <c r="L330" s="78" t="s">
        <v>61</v>
      </c>
      <c r="M330" s="80"/>
      <c r="N330" s="78">
        <v>335</v>
      </c>
      <c r="O330" s="90"/>
      <c r="P330" s="79">
        <v>6</v>
      </c>
      <c r="Q330" s="78"/>
      <c r="R330" s="78">
        <v>1</v>
      </c>
      <c r="S330" s="80">
        <v>180.47300000000001</v>
      </c>
      <c r="T330" s="91">
        <v>42267</v>
      </c>
      <c r="U330" s="92">
        <v>14.7</v>
      </c>
      <c r="V330" s="93">
        <v>0.8</v>
      </c>
      <c r="W330" s="94">
        <v>1</v>
      </c>
      <c r="X330" s="95">
        <f t="shared" si="15"/>
        <v>430.98029850746269</v>
      </c>
      <c r="Y330" s="96" t="s">
        <v>107</v>
      </c>
      <c r="Z330" s="97"/>
      <c r="AA330" s="78" t="s">
        <v>49</v>
      </c>
      <c r="AB330" s="77">
        <v>1</v>
      </c>
      <c r="AC330" s="78" t="s">
        <v>1600</v>
      </c>
      <c r="AD330" s="77" t="s">
        <v>50</v>
      </c>
      <c r="AE330" s="78" t="s">
        <v>150</v>
      </c>
      <c r="AF330" s="79" t="s">
        <v>51</v>
      </c>
      <c r="AG330" s="79"/>
      <c r="AH330" s="77" t="s">
        <v>68</v>
      </c>
      <c r="AI330" s="77" t="s">
        <v>68</v>
      </c>
      <c r="AJ330" s="77"/>
      <c r="AK330" s="80">
        <v>20</v>
      </c>
      <c r="AL330" s="81"/>
      <c r="AM330" s="78"/>
      <c r="AN330" s="78">
        <v>2</v>
      </c>
      <c r="AO330" s="78">
        <v>2006</v>
      </c>
      <c r="AP330" s="98">
        <v>2015</v>
      </c>
      <c r="AQ330" s="99" t="s">
        <v>1601</v>
      </c>
      <c r="AR330" s="78" t="s">
        <v>1602</v>
      </c>
      <c r="AS330" s="98" t="s">
        <v>1603</v>
      </c>
    </row>
    <row r="331" spans="1:45" ht="15" customHeight="1" x14ac:dyDescent="0.25">
      <c r="A331" t="s">
        <v>263</v>
      </c>
      <c r="B331">
        <v>1</v>
      </c>
      <c r="C331" t="s">
        <v>160</v>
      </c>
      <c r="D331" s="85" t="s">
        <v>1604</v>
      </c>
      <c r="E331" s="128" t="s">
        <v>1598</v>
      </c>
      <c r="F331" s="77" t="s">
        <v>135</v>
      </c>
      <c r="G331" s="78" t="s">
        <v>1599</v>
      </c>
      <c r="H331" s="77" t="s">
        <v>150</v>
      </c>
      <c r="I331" s="77">
        <v>16</v>
      </c>
      <c r="J331" s="87">
        <v>16</v>
      </c>
      <c r="K331" s="88" t="s">
        <v>70</v>
      </c>
      <c r="L331" s="78" t="s">
        <v>61</v>
      </c>
      <c r="M331" s="80" t="s">
        <v>201</v>
      </c>
      <c r="N331" s="78">
        <v>518</v>
      </c>
      <c r="O331" s="90"/>
      <c r="P331" s="79">
        <v>6</v>
      </c>
      <c r="Q331" s="78"/>
      <c r="R331" s="78"/>
      <c r="S331" s="80">
        <v>411.86200000000002</v>
      </c>
      <c r="T331" s="91">
        <v>42267</v>
      </c>
      <c r="U331" s="92">
        <v>14.7</v>
      </c>
      <c r="V331" s="93">
        <v>0.8</v>
      </c>
      <c r="W331" s="94">
        <v>1</v>
      </c>
      <c r="X331" s="95">
        <f t="shared" si="15"/>
        <v>636.08030888030896</v>
      </c>
      <c r="Y331" s="96" t="s">
        <v>107</v>
      </c>
      <c r="Z331" s="97"/>
      <c r="AA331" s="78" t="s">
        <v>65</v>
      </c>
      <c r="AB331" s="77">
        <v>3</v>
      </c>
      <c r="AC331" s="78" t="s">
        <v>1600</v>
      </c>
      <c r="AD331" s="77" t="s">
        <v>50</v>
      </c>
      <c r="AE331" s="78" t="s">
        <v>150</v>
      </c>
      <c r="AF331" s="79" t="s">
        <v>51</v>
      </c>
      <c r="AG331" s="79"/>
      <c r="AH331" s="77" t="s">
        <v>68</v>
      </c>
      <c r="AI331" s="77" t="s">
        <v>68</v>
      </c>
      <c r="AJ331" s="77"/>
      <c r="AK331" s="80">
        <v>20</v>
      </c>
      <c r="AL331" s="81"/>
      <c r="AM331" s="78"/>
      <c r="AN331" s="78">
        <v>2</v>
      </c>
      <c r="AO331" s="78">
        <v>2006</v>
      </c>
      <c r="AP331" s="98">
        <v>2017</v>
      </c>
      <c r="AQ331" s="99" t="s">
        <v>1605</v>
      </c>
      <c r="AR331" s="78" t="s">
        <v>1602</v>
      </c>
      <c r="AS331" s="98" t="s">
        <v>1606</v>
      </c>
    </row>
    <row r="332" spans="1:45" ht="15" customHeight="1" x14ac:dyDescent="0.25">
      <c r="B332">
        <v>1</v>
      </c>
      <c r="C332" t="s">
        <v>160</v>
      </c>
      <c r="D332" s="85" t="s">
        <v>1607</v>
      </c>
      <c r="E332" s="128" t="s">
        <v>1598</v>
      </c>
      <c r="F332" s="77" t="s">
        <v>135</v>
      </c>
      <c r="G332" s="78" t="s">
        <v>1599</v>
      </c>
      <c r="H332" s="77" t="s">
        <v>150</v>
      </c>
      <c r="I332" s="77">
        <v>32</v>
      </c>
      <c r="J332" s="87">
        <v>16</v>
      </c>
      <c r="K332" s="88" t="s">
        <v>70</v>
      </c>
      <c r="L332" s="78" t="s">
        <v>61</v>
      </c>
      <c r="M332" s="80" t="s">
        <v>201</v>
      </c>
      <c r="N332" s="78">
        <v>930</v>
      </c>
      <c r="O332" s="90"/>
      <c r="P332" s="79">
        <v>6</v>
      </c>
      <c r="Q332" s="78"/>
      <c r="R332" s="78"/>
      <c r="S332" s="80">
        <v>357.52600000000001</v>
      </c>
      <c r="T332" s="91">
        <v>42268</v>
      </c>
      <c r="U332" s="92">
        <v>14.7</v>
      </c>
      <c r="V332" s="93">
        <v>1</v>
      </c>
      <c r="W332" s="94">
        <v>1</v>
      </c>
      <c r="X332" s="95">
        <f t="shared" si="15"/>
        <v>384.43655913978495</v>
      </c>
      <c r="Y332" s="96" t="s">
        <v>107</v>
      </c>
      <c r="Z332" s="97"/>
      <c r="AA332" s="78" t="s">
        <v>65</v>
      </c>
      <c r="AB332" s="77">
        <v>3</v>
      </c>
      <c r="AC332" s="78" t="s">
        <v>1600</v>
      </c>
      <c r="AD332" s="77" t="s">
        <v>50</v>
      </c>
      <c r="AE332" s="78" t="s">
        <v>150</v>
      </c>
      <c r="AF332" s="79" t="s">
        <v>51</v>
      </c>
      <c r="AG332" s="79"/>
      <c r="AH332" s="77" t="s">
        <v>68</v>
      </c>
      <c r="AI332" s="77" t="s">
        <v>68</v>
      </c>
      <c r="AJ332" s="77"/>
      <c r="AK332" s="80">
        <v>20</v>
      </c>
      <c r="AL332" s="81"/>
      <c r="AM332" s="78"/>
      <c r="AN332" s="78">
        <v>2</v>
      </c>
      <c r="AO332" s="78">
        <v>2006</v>
      </c>
      <c r="AP332" s="98">
        <v>2017</v>
      </c>
      <c r="AQ332" s="88"/>
      <c r="AR332" s="78" t="s">
        <v>1602</v>
      </c>
      <c r="AS332" s="98" t="s">
        <v>1606</v>
      </c>
    </row>
    <row r="333" spans="1:45" ht="15" customHeight="1" x14ac:dyDescent="0.25">
      <c r="A333" t="s">
        <v>263</v>
      </c>
      <c r="B333">
        <v>1</v>
      </c>
      <c r="C333" t="s">
        <v>160</v>
      </c>
      <c r="D333" s="85" t="s">
        <v>1608</v>
      </c>
      <c r="E333" s="128" t="s">
        <v>1598</v>
      </c>
      <c r="F333" s="77" t="s">
        <v>135</v>
      </c>
      <c r="G333" s="78" t="s">
        <v>1599</v>
      </c>
      <c r="H333" s="77" t="s">
        <v>150</v>
      </c>
      <c r="I333" s="77">
        <v>32</v>
      </c>
      <c r="J333" s="87">
        <v>16</v>
      </c>
      <c r="K333" s="88" t="s">
        <v>70</v>
      </c>
      <c r="L333" s="78" t="s">
        <v>61</v>
      </c>
      <c r="M333" s="80" t="s">
        <v>201</v>
      </c>
      <c r="N333" s="78">
        <v>2612</v>
      </c>
      <c r="O333" s="90"/>
      <c r="P333" s="79">
        <v>6</v>
      </c>
      <c r="Q333" s="78"/>
      <c r="R333" s="78"/>
      <c r="S333" s="80">
        <v>301.56799999999998</v>
      </c>
      <c r="T333" s="91">
        <v>42267</v>
      </c>
      <c r="U333" s="92">
        <v>14.7</v>
      </c>
      <c r="V333" s="93">
        <v>1</v>
      </c>
      <c r="W333" s="94">
        <v>1</v>
      </c>
      <c r="X333" s="95">
        <f t="shared" si="15"/>
        <v>115.45482388973966</v>
      </c>
      <c r="Y333" s="96" t="s">
        <v>107</v>
      </c>
      <c r="Z333" s="97"/>
      <c r="AA333" s="78" t="s">
        <v>65</v>
      </c>
      <c r="AB333" s="77">
        <v>3</v>
      </c>
      <c r="AC333" s="78" t="s">
        <v>1600</v>
      </c>
      <c r="AD333" s="77" t="s">
        <v>50</v>
      </c>
      <c r="AE333" s="78" t="s">
        <v>150</v>
      </c>
      <c r="AF333" s="79" t="s">
        <v>51</v>
      </c>
      <c r="AG333" s="79"/>
      <c r="AH333" s="77" t="s">
        <v>68</v>
      </c>
      <c r="AI333" s="77" t="s">
        <v>68</v>
      </c>
      <c r="AJ333" s="77"/>
      <c r="AK333" s="80">
        <v>20</v>
      </c>
      <c r="AL333" s="81"/>
      <c r="AM333" s="78"/>
      <c r="AN333" s="78">
        <v>2</v>
      </c>
      <c r="AO333" s="78">
        <v>2006</v>
      </c>
      <c r="AP333" s="98">
        <v>2017</v>
      </c>
      <c r="AQ333" s="88"/>
      <c r="AR333" s="78" t="s">
        <v>1602</v>
      </c>
      <c r="AS333" s="98" t="s">
        <v>1609</v>
      </c>
    </row>
    <row r="334" spans="1:45" ht="15" customHeight="1" x14ac:dyDescent="0.25">
      <c r="B334">
        <v>1</v>
      </c>
      <c r="C334" t="s">
        <v>160</v>
      </c>
      <c r="D334" s="85" t="s">
        <v>1610</v>
      </c>
      <c r="E334" s="128" t="s">
        <v>1598</v>
      </c>
      <c r="F334" s="77" t="s">
        <v>135</v>
      </c>
      <c r="G334" s="78" t="s">
        <v>1599</v>
      </c>
      <c r="H334" s="77" t="s">
        <v>150</v>
      </c>
      <c r="I334" s="77">
        <v>32</v>
      </c>
      <c r="J334" s="87">
        <v>16</v>
      </c>
      <c r="K334" s="88" t="s">
        <v>70</v>
      </c>
      <c r="L334" s="89" t="s">
        <v>61</v>
      </c>
      <c r="M334" s="80" t="s">
        <v>201</v>
      </c>
      <c r="N334" s="78">
        <v>1588</v>
      </c>
      <c r="O334" s="90"/>
      <c r="P334" s="79">
        <v>6</v>
      </c>
      <c r="Q334" s="78"/>
      <c r="R334" s="78"/>
      <c r="S334" s="80">
        <v>354.73599999999999</v>
      </c>
      <c r="T334" s="91">
        <v>42267</v>
      </c>
      <c r="U334" s="92">
        <v>14.7</v>
      </c>
      <c r="V334" s="93">
        <v>1</v>
      </c>
      <c r="W334" s="94">
        <v>1</v>
      </c>
      <c r="X334" s="95">
        <f t="shared" si="15"/>
        <v>223.38539042821159</v>
      </c>
      <c r="Y334" s="96" t="s">
        <v>107</v>
      </c>
      <c r="Z334" s="97"/>
      <c r="AA334" s="78" t="s">
        <v>65</v>
      </c>
      <c r="AB334" s="77">
        <v>3</v>
      </c>
      <c r="AC334" s="78" t="s">
        <v>1600</v>
      </c>
      <c r="AD334" s="77" t="s">
        <v>50</v>
      </c>
      <c r="AE334" s="78" t="s">
        <v>150</v>
      </c>
      <c r="AF334" s="79" t="s">
        <v>51</v>
      </c>
      <c r="AG334" s="79"/>
      <c r="AH334" s="77" t="s">
        <v>68</v>
      </c>
      <c r="AI334" s="77" t="s">
        <v>68</v>
      </c>
      <c r="AJ334" s="77"/>
      <c r="AK334" s="80">
        <v>20</v>
      </c>
      <c r="AL334" s="81"/>
      <c r="AM334" s="78"/>
      <c r="AN334" s="78">
        <v>2</v>
      </c>
      <c r="AO334" s="78">
        <v>2006</v>
      </c>
      <c r="AP334" s="98">
        <v>2017</v>
      </c>
      <c r="AQ334" s="88"/>
      <c r="AR334" s="78" t="s">
        <v>1602</v>
      </c>
      <c r="AS334" s="98" t="s">
        <v>1611</v>
      </c>
    </row>
    <row r="335" spans="1:45" ht="14.25" customHeight="1" x14ac:dyDescent="0.25">
      <c r="C335" t="s">
        <v>56</v>
      </c>
      <c r="D335" s="85" t="s">
        <v>1612</v>
      </c>
      <c r="E335" s="128" t="s">
        <v>1613</v>
      </c>
      <c r="F335" s="77" t="s">
        <v>775</v>
      </c>
      <c r="G335" s="78" t="s">
        <v>1614</v>
      </c>
      <c r="H335" s="77" t="s">
        <v>150</v>
      </c>
      <c r="I335" s="77">
        <v>32</v>
      </c>
      <c r="J335" s="87">
        <v>16</v>
      </c>
      <c r="K335" s="88"/>
      <c r="L335" s="89"/>
      <c r="M335" s="80"/>
      <c r="N335" s="78"/>
      <c r="O335" s="90"/>
      <c r="P335" s="79"/>
      <c r="Q335" s="78"/>
      <c r="R335" s="78"/>
      <c r="S335" s="80"/>
      <c r="T335" s="91"/>
      <c r="U335" s="92"/>
      <c r="V335" s="93"/>
      <c r="W335" s="94"/>
      <c r="X335" s="95"/>
      <c r="Y335" s="96"/>
      <c r="Z335" s="97"/>
      <c r="AA335" s="78" t="s">
        <v>775</v>
      </c>
      <c r="AB335" s="77">
        <v>11</v>
      </c>
      <c r="AC335" s="78" t="s">
        <v>1600</v>
      </c>
      <c r="AD335" s="77" t="s">
        <v>50</v>
      </c>
      <c r="AE335" s="78" t="s">
        <v>150</v>
      </c>
      <c r="AF335" s="79" t="s">
        <v>51</v>
      </c>
      <c r="AG335" s="79"/>
      <c r="AH335" s="77" t="s">
        <v>68</v>
      </c>
      <c r="AI335" s="77" t="s">
        <v>68</v>
      </c>
      <c r="AJ335" s="77"/>
      <c r="AK335" s="80">
        <v>20</v>
      </c>
      <c r="AL335" s="81"/>
      <c r="AM335" s="78"/>
      <c r="AN335" s="78"/>
      <c r="AO335" s="78">
        <v>2017</v>
      </c>
      <c r="AP335" s="98">
        <v>2018</v>
      </c>
      <c r="AQ335" s="88"/>
      <c r="AR335" s="78" t="s">
        <v>1615</v>
      </c>
      <c r="AS335" s="98"/>
    </row>
    <row r="336" spans="1:45" ht="14.25" customHeight="1" x14ac:dyDescent="0.25">
      <c r="D336" s="100" t="s">
        <v>1616</v>
      </c>
      <c r="E336" s="101" t="s">
        <v>1617</v>
      </c>
      <c r="F336" s="102"/>
      <c r="G336" s="103" t="s">
        <v>1618</v>
      </c>
      <c r="H336" s="102" t="s">
        <v>150</v>
      </c>
      <c r="I336" s="102">
        <v>32</v>
      </c>
      <c r="J336" s="104">
        <v>16</v>
      </c>
      <c r="K336" s="88"/>
      <c r="L336" s="89"/>
      <c r="M336" s="80"/>
      <c r="N336" s="78"/>
      <c r="O336" s="90"/>
      <c r="P336" s="79"/>
      <c r="Q336" s="78"/>
      <c r="R336" s="78"/>
      <c r="S336" s="80"/>
      <c r="T336" s="91"/>
      <c r="U336" s="92"/>
      <c r="V336" s="93"/>
      <c r="W336" s="94"/>
      <c r="X336" s="95"/>
      <c r="Y336" s="96" t="s">
        <v>186</v>
      </c>
      <c r="Z336" s="97"/>
      <c r="AA336" s="78" t="s">
        <v>49</v>
      </c>
      <c r="AB336" s="77">
        <v>5</v>
      </c>
      <c r="AC336" s="78" t="s">
        <v>1616</v>
      </c>
      <c r="AD336" s="77" t="s">
        <v>50</v>
      </c>
      <c r="AE336" s="78" t="s">
        <v>150</v>
      </c>
      <c r="AF336" s="79" t="s">
        <v>51</v>
      </c>
      <c r="AG336" s="79"/>
      <c r="AH336" s="77" t="s">
        <v>68</v>
      </c>
      <c r="AI336" s="77" t="s">
        <v>68</v>
      </c>
      <c r="AJ336" s="77"/>
      <c r="AK336" s="80">
        <v>20</v>
      </c>
      <c r="AL336" s="81"/>
      <c r="AM336" s="78"/>
      <c r="AN336" s="78"/>
      <c r="AO336" s="78"/>
      <c r="AP336" s="98">
        <v>2019</v>
      </c>
      <c r="AQ336" s="88"/>
      <c r="AR336" s="78" t="s">
        <v>1619</v>
      </c>
      <c r="AS336" s="98" t="s">
        <v>1620</v>
      </c>
    </row>
    <row r="337" spans="1:45" ht="14.25" customHeight="1" x14ac:dyDescent="0.25">
      <c r="A337" t="s">
        <v>120</v>
      </c>
      <c r="B337">
        <v>1</v>
      </c>
      <c r="C337" t="s">
        <v>56</v>
      </c>
      <c r="D337" s="100" t="s">
        <v>1621</v>
      </c>
      <c r="E337" s="101" t="s">
        <v>1622</v>
      </c>
      <c r="F337" s="60" t="s">
        <v>135</v>
      </c>
      <c r="G337" s="61" t="s">
        <v>1623</v>
      </c>
      <c r="H337" s="60">
        <v>68000</v>
      </c>
      <c r="I337" s="60">
        <v>32</v>
      </c>
      <c r="J337" s="62">
        <v>16</v>
      </c>
      <c r="K337" s="88" t="s">
        <v>1624</v>
      </c>
      <c r="L337" s="61" t="s">
        <v>1623</v>
      </c>
      <c r="M337" s="80" t="s">
        <v>1625</v>
      </c>
      <c r="N337" s="78">
        <v>1900</v>
      </c>
      <c r="O337" s="90"/>
      <c r="P337" s="79">
        <v>4</v>
      </c>
      <c r="Q337" s="78"/>
      <c r="R337" s="78">
        <v>4</v>
      </c>
      <c r="S337" s="80">
        <v>180</v>
      </c>
      <c r="T337" s="91"/>
      <c r="U337" s="92"/>
      <c r="V337" s="93">
        <v>1</v>
      </c>
      <c r="W337" s="94">
        <v>6</v>
      </c>
      <c r="X337" s="95">
        <f t="shared" ref="X337:X342" si="16">IF(AND(N337&lt;&gt;"",S337&lt;&gt;""),1000*S337*V337/(N337*W337),"")</f>
        <v>15.789473684210526</v>
      </c>
      <c r="Y337" s="96" t="s">
        <v>186</v>
      </c>
      <c r="Z337" s="97"/>
      <c r="AA337" s="78" t="s">
        <v>65</v>
      </c>
      <c r="AB337" s="77">
        <v>1</v>
      </c>
      <c r="AC337" s="78" t="s">
        <v>1621</v>
      </c>
      <c r="AD337" s="77" t="s">
        <v>50</v>
      </c>
      <c r="AE337" s="78" t="s">
        <v>67</v>
      </c>
      <c r="AF337" s="79" t="s">
        <v>51</v>
      </c>
      <c r="AG337" s="79"/>
      <c r="AH337" s="77" t="s">
        <v>117</v>
      </c>
      <c r="AI337" s="77" t="s">
        <v>117</v>
      </c>
      <c r="AJ337" s="77" t="s">
        <v>50</v>
      </c>
      <c r="AK337" s="80"/>
      <c r="AL337" s="81"/>
      <c r="AM337" s="78">
        <v>16</v>
      </c>
      <c r="AN337" s="78"/>
      <c r="AO337" s="78">
        <v>2009</v>
      </c>
      <c r="AP337" s="98">
        <v>2014</v>
      </c>
      <c r="AQ337" s="99"/>
      <c r="AR337" s="78" t="s">
        <v>1626</v>
      </c>
      <c r="AS337" s="98" t="s">
        <v>1627</v>
      </c>
    </row>
    <row r="338" spans="1:45" ht="14.25" customHeight="1" x14ac:dyDescent="0.25">
      <c r="D338" s="100" t="s">
        <v>1621</v>
      </c>
      <c r="E338" s="128" t="s">
        <v>1628</v>
      </c>
      <c r="F338" s="136"/>
      <c r="G338" s="137" t="s">
        <v>1629</v>
      </c>
      <c r="H338" s="102">
        <v>68000</v>
      </c>
      <c r="I338" s="136">
        <v>16</v>
      </c>
      <c r="J338" s="138">
        <v>16</v>
      </c>
      <c r="K338" s="88" t="s">
        <v>1630</v>
      </c>
      <c r="L338" s="163" t="s">
        <v>1629</v>
      </c>
      <c r="M338" s="80"/>
      <c r="N338" s="78">
        <v>1900</v>
      </c>
      <c r="O338" s="90"/>
      <c r="P338" s="79">
        <v>4</v>
      </c>
      <c r="Q338" s="78"/>
      <c r="R338" s="78">
        <v>9</v>
      </c>
      <c r="S338" s="80">
        <v>90</v>
      </c>
      <c r="T338" s="91"/>
      <c r="U338" s="92"/>
      <c r="V338" s="93">
        <v>1</v>
      </c>
      <c r="W338" s="94">
        <v>6</v>
      </c>
      <c r="X338" s="95">
        <f t="shared" si="16"/>
        <v>7.8947368421052628</v>
      </c>
      <c r="Y338" s="96"/>
      <c r="Z338" s="97"/>
      <c r="AA338" s="78" t="s">
        <v>65</v>
      </c>
      <c r="AB338" s="77">
        <v>38</v>
      </c>
      <c r="AC338" s="78" t="s">
        <v>1631</v>
      </c>
      <c r="AD338" s="77"/>
      <c r="AE338" s="78" t="s">
        <v>67</v>
      </c>
      <c r="AF338" s="79" t="s">
        <v>51</v>
      </c>
      <c r="AG338" s="79" t="s">
        <v>51</v>
      </c>
      <c r="AH338" s="77" t="s">
        <v>68</v>
      </c>
      <c r="AI338" s="77" t="s">
        <v>68</v>
      </c>
      <c r="AJ338" s="77" t="s">
        <v>50</v>
      </c>
      <c r="AK338" s="80"/>
      <c r="AL338" s="81"/>
      <c r="AM338" s="78">
        <v>16</v>
      </c>
      <c r="AN338" s="78"/>
      <c r="AO338" s="78"/>
      <c r="AP338" s="98">
        <v>2018</v>
      </c>
      <c r="AQ338" s="88"/>
      <c r="AR338" s="78" t="s">
        <v>1632</v>
      </c>
      <c r="AS338" s="98" t="s">
        <v>1633</v>
      </c>
    </row>
    <row r="339" spans="1:45" ht="14.25" customHeight="1" x14ac:dyDescent="0.25">
      <c r="A339" t="s">
        <v>107</v>
      </c>
      <c r="B339">
        <v>1</v>
      </c>
      <c r="C339" t="s">
        <v>56</v>
      </c>
      <c r="D339" s="85" t="s">
        <v>1634</v>
      </c>
      <c r="E339" s="128" t="s">
        <v>1635</v>
      </c>
      <c r="F339" s="77" t="s">
        <v>135</v>
      </c>
      <c r="G339" s="78" t="s">
        <v>1636</v>
      </c>
      <c r="H339" s="77" t="s">
        <v>106</v>
      </c>
      <c r="I339" s="77">
        <v>32</v>
      </c>
      <c r="J339" s="218">
        <v>32</v>
      </c>
      <c r="K339" s="88" t="s">
        <v>70</v>
      </c>
      <c r="L339" s="89" t="s">
        <v>61</v>
      </c>
      <c r="M339" s="80"/>
      <c r="N339" s="78">
        <v>1396</v>
      </c>
      <c r="O339" s="90"/>
      <c r="P339" s="79">
        <v>6</v>
      </c>
      <c r="Q339" s="78"/>
      <c r="R339" s="78"/>
      <c r="S339" s="80">
        <v>158.72999999999999</v>
      </c>
      <c r="T339" s="91">
        <v>43173</v>
      </c>
      <c r="U339" s="92">
        <v>14.7</v>
      </c>
      <c r="V339" s="93">
        <v>1</v>
      </c>
      <c r="W339" s="94">
        <v>1</v>
      </c>
      <c r="X339" s="95">
        <f t="shared" si="16"/>
        <v>113.70343839541547</v>
      </c>
      <c r="Y339" s="96" t="s">
        <v>107</v>
      </c>
      <c r="Z339" s="97"/>
      <c r="AA339" s="78" t="s">
        <v>49</v>
      </c>
      <c r="AB339" s="77">
        <v>17</v>
      </c>
      <c r="AC339" s="78" t="s">
        <v>1637</v>
      </c>
      <c r="AD339" s="77" t="s">
        <v>50</v>
      </c>
      <c r="AE339" s="78"/>
      <c r="AF339" s="79" t="s">
        <v>51</v>
      </c>
      <c r="AG339" s="79" t="s">
        <v>50</v>
      </c>
      <c r="AH339" s="77" t="s">
        <v>524</v>
      </c>
      <c r="AI339" s="77" t="s">
        <v>524</v>
      </c>
      <c r="AJ339" s="77"/>
      <c r="AK339" s="80"/>
      <c r="AL339" s="81"/>
      <c r="AM339" s="78">
        <v>32</v>
      </c>
      <c r="AN339" s="78">
        <v>5</v>
      </c>
      <c r="AO339" s="78">
        <v>2002</v>
      </c>
      <c r="AP339" s="98">
        <v>2014</v>
      </c>
      <c r="AQ339" s="191"/>
      <c r="AR339" s="78" t="s">
        <v>1638</v>
      </c>
      <c r="AS339" s="98" t="s">
        <v>1639</v>
      </c>
    </row>
    <row r="340" spans="1:45" ht="14.25" customHeight="1" x14ac:dyDescent="0.25">
      <c r="A340" t="s">
        <v>107</v>
      </c>
      <c r="B340">
        <v>1</v>
      </c>
      <c r="C340" t="s">
        <v>56</v>
      </c>
      <c r="D340" s="85" t="s">
        <v>1634</v>
      </c>
      <c r="E340" s="128" t="s">
        <v>1635</v>
      </c>
      <c r="F340" s="77" t="s">
        <v>135</v>
      </c>
      <c r="G340" s="78" t="s">
        <v>1636</v>
      </c>
      <c r="H340" s="77" t="s">
        <v>106</v>
      </c>
      <c r="I340" s="77">
        <v>32</v>
      </c>
      <c r="J340" s="87">
        <v>32</v>
      </c>
      <c r="K340" s="88" t="s">
        <v>70</v>
      </c>
      <c r="L340" s="78" t="s">
        <v>61</v>
      </c>
      <c r="M340" s="80"/>
      <c r="N340" s="78">
        <v>1369</v>
      </c>
      <c r="O340" s="90"/>
      <c r="P340" s="79">
        <v>6</v>
      </c>
      <c r="Q340" s="78"/>
      <c r="R340" s="78"/>
      <c r="S340" s="80">
        <v>142.63300000000001</v>
      </c>
      <c r="T340" s="91">
        <v>41688</v>
      </c>
      <c r="U340" s="92">
        <v>14.7</v>
      </c>
      <c r="V340" s="93">
        <v>1</v>
      </c>
      <c r="W340" s="94">
        <v>1</v>
      </c>
      <c r="X340" s="95">
        <f t="shared" si="16"/>
        <v>104.18772826880935</v>
      </c>
      <c r="Y340" s="96" t="s">
        <v>107</v>
      </c>
      <c r="Z340" s="97"/>
      <c r="AA340" s="78" t="s">
        <v>49</v>
      </c>
      <c r="AB340" s="77">
        <v>17</v>
      </c>
      <c r="AC340" s="78" t="s">
        <v>144</v>
      </c>
      <c r="AD340" s="77" t="s">
        <v>50</v>
      </c>
      <c r="AE340" s="78"/>
      <c r="AF340" s="79" t="s">
        <v>51</v>
      </c>
      <c r="AG340" s="79" t="s">
        <v>50</v>
      </c>
      <c r="AH340" s="77" t="s">
        <v>524</v>
      </c>
      <c r="AI340" s="77" t="s">
        <v>524</v>
      </c>
      <c r="AJ340" s="77"/>
      <c r="AK340" s="80"/>
      <c r="AL340" s="81"/>
      <c r="AM340" s="78">
        <v>32</v>
      </c>
      <c r="AN340" s="78">
        <v>5</v>
      </c>
      <c r="AO340" s="78">
        <v>2002</v>
      </c>
      <c r="AP340" s="98">
        <v>2014</v>
      </c>
      <c r="AQ340" s="191"/>
      <c r="AR340" s="78" t="s">
        <v>1638</v>
      </c>
      <c r="AS340" s="98"/>
    </row>
    <row r="341" spans="1:45" ht="14.25" customHeight="1" x14ac:dyDescent="0.25">
      <c r="A341" t="s">
        <v>263</v>
      </c>
      <c r="B341">
        <v>1</v>
      </c>
      <c r="C341" t="s">
        <v>56</v>
      </c>
      <c r="D341" s="85" t="s">
        <v>1640</v>
      </c>
      <c r="E341" s="78"/>
      <c r="F341" s="77" t="s">
        <v>135</v>
      </c>
      <c r="G341" s="78" t="s">
        <v>1641</v>
      </c>
      <c r="H341" s="77" t="s">
        <v>106</v>
      </c>
      <c r="I341" s="77">
        <v>4</v>
      </c>
      <c r="J341" s="87">
        <v>8</v>
      </c>
      <c r="K341" s="88" t="s">
        <v>70</v>
      </c>
      <c r="L341" s="78" t="s">
        <v>61</v>
      </c>
      <c r="M341" s="80"/>
      <c r="N341" s="78">
        <v>723</v>
      </c>
      <c r="O341" s="90"/>
      <c r="P341" s="79">
        <v>6</v>
      </c>
      <c r="Q341" s="78"/>
      <c r="R341" s="78"/>
      <c r="S341" s="80">
        <v>178.25299999999999</v>
      </c>
      <c r="T341" s="91">
        <v>41687</v>
      </c>
      <c r="U341" s="92">
        <v>14.7</v>
      </c>
      <c r="V341" s="93">
        <v>0.33</v>
      </c>
      <c r="W341" s="94">
        <v>1</v>
      </c>
      <c r="X341" s="95">
        <f t="shared" si="16"/>
        <v>81.360290456431542</v>
      </c>
      <c r="Y341" s="96" t="s">
        <v>107</v>
      </c>
      <c r="Z341" s="97"/>
      <c r="AA341" s="78" t="s">
        <v>49</v>
      </c>
      <c r="AB341" s="77">
        <v>3</v>
      </c>
      <c r="AC341" s="78" t="s">
        <v>1642</v>
      </c>
      <c r="AD341" s="77" t="s">
        <v>50</v>
      </c>
      <c r="AE341" s="78"/>
      <c r="AF341" s="79"/>
      <c r="AG341" s="79"/>
      <c r="AH341" s="77"/>
      <c r="AI341" s="77"/>
      <c r="AJ341" s="77"/>
      <c r="AK341" s="80">
        <v>27</v>
      </c>
      <c r="AL341" s="81"/>
      <c r="AM341" s="78">
        <v>16</v>
      </c>
      <c r="AN341" s="78"/>
      <c r="AO341" s="78">
        <v>2002</v>
      </c>
      <c r="AP341" s="98"/>
      <c r="AQ341" s="191"/>
      <c r="AR341" s="78" t="s">
        <v>1643</v>
      </c>
      <c r="AS341" s="98"/>
    </row>
    <row r="342" spans="1:45" ht="14.25" customHeight="1" x14ac:dyDescent="0.25">
      <c r="B342">
        <v>1</v>
      </c>
      <c r="C342" t="s">
        <v>56</v>
      </c>
      <c r="D342" s="85" t="s">
        <v>1644</v>
      </c>
      <c r="E342" s="78"/>
      <c r="F342" s="77" t="s">
        <v>135</v>
      </c>
      <c r="G342" s="78" t="s">
        <v>1645</v>
      </c>
      <c r="H342" s="77" t="s">
        <v>106</v>
      </c>
      <c r="I342" s="77">
        <v>8</v>
      </c>
      <c r="J342" s="87">
        <v>32</v>
      </c>
      <c r="K342" s="88" t="s">
        <v>70</v>
      </c>
      <c r="L342" s="78" t="s">
        <v>61</v>
      </c>
      <c r="M342" s="80" t="s">
        <v>1646</v>
      </c>
      <c r="N342" s="78">
        <v>3287</v>
      </c>
      <c r="O342" s="90"/>
      <c r="P342" s="79">
        <v>6</v>
      </c>
      <c r="Q342" s="78">
        <v>3</v>
      </c>
      <c r="R342" s="78">
        <v>3</v>
      </c>
      <c r="S342" s="80">
        <v>157.47999999999999</v>
      </c>
      <c r="T342" s="91">
        <v>43173</v>
      </c>
      <c r="U342" s="92">
        <v>14.7</v>
      </c>
      <c r="V342" s="93">
        <v>0.33</v>
      </c>
      <c r="W342" s="94">
        <v>1</v>
      </c>
      <c r="X342" s="95">
        <f t="shared" si="16"/>
        <v>15.810282932765441</v>
      </c>
      <c r="Y342" s="96" t="s">
        <v>202</v>
      </c>
      <c r="Z342" s="97" t="s">
        <v>50</v>
      </c>
      <c r="AA342" s="78" t="s">
        <v>65</v>
      </c>
      <c r="AB342" s="77">
        <v>17</v>
      </c>
      <c r="AC342" s="78" t="s">
        <v>830</v>
      </c>
      <c r="AD342" s="77"/>
      <c r="AE342" s="78"/>
      <c r="AF342" s="79"/>
      <c r="AG342" s="79"/>
      <c r="AH342" s="77"/>
      <c r="AI342" s="77"/>
      <c r="AJ342" s="77"/>
      <c r="AK342" s="80"/>
      <c r="AL342" s="81"/>
      <c r="AM342" s="78">
        <v>16</v>
      </c>
      <c r="AN342" s="78"/>
      <c r="AO342" s="78"/>
      <c r="AP342" s="98"/>
      <c r="AQ342" s="191"/>
      <c r="AR342" s="78" t="s">
        <v>1647</v>
      </c>
      <c r="AS342" s="98" t="s">
        <v>1648</v>
      </c>
    </row>
    <row r="343" spans="1:45" ht="14.25" customHeight="1" x14ac:dyDescent="0.25">
      <c r="C343" t="s">
        <v>56</v>
      </c>
      <c r="D343" s="85" t="s">
        <v>1649</v>
      </c>
      <c r="E343" s="128" t="s">
        <v>1650</v>
      </c>
      <c r="F343" s="77" t="s">
        <v>1651</v>
      </c>
      <c r="G343" s="78" t="s">
        <v>1652</v>
      </c>
      <c r="H343" s="77" t="s">
        <v>1653</v>
      </c>
      <c r="I343" s="77">
        <v>32</v>
      </c>
      <c r="J343" s="87">
        <v>16</v>
      </c>
      <c r="K343" s="88"/>
      <c r="L343" s="78"/>
      <c r="M343" s="80" t="s">
        <v>1654</v>
      </c>
      <c r="N343" s="78"/>
      <c r="O343" s="90"/>
      <c r="P343" s="79"/>
      <c r="Q343" s="78"/>
      <c r="R343" s="78"/>
      <c r="S343" s="80"/>
      <c r="T343" s="91"/>
      <c r="U343" s="92"/>
      <c r="V343" s="93"/>
      <c r="W343" s="94"/>
      <c r="X343" s="95"/>
      <c r="Y343" s="96"/>
      <c r="Z343" s="97"/>
      <c r="AA343" s="78" t="s">
        <v>49</v>
      </c>
      <c r="AB343" s="77">
        <v>136</v>
      </c>
      <c r="AC343" s="78"/>
      <c r="AD343" s="77"/>
      <c r="AE343" s="78"/>
      <c r="AF343" s="79"/>
      <c r="AG343" s="79"/>
      <c r="AH343" s="77"/>
      <c r="AI343" s="77"/>
      <c r="AJ343" s="77"/>
      <c r="AK343" s="80"/>
      <c r="AL343" s="81"/>
      <c r="AM343" s="78"/>
      <c r="AN343" s="78"/>
      <c r="AO343" s="78">
        <v>2014</v>
      </c>
      <c r="AP343" s="98">
        <v>2020</v>
      </c>
      <c r="AQ343" s="99" t="s">
        <v>1655</v>
      </c>
      <c r="AR343" s="128" t="s">
        <v>1656</v>
      </c>
      <c r="AS343" s="98" t="s">
        <v>1657</v>
      </c>
    </row>
    <row r="344" spans="1:45" ht="14.25" customHeight="1" x14ac:dyDescent="0.25">
      <c r="D344" s="100" t="s">
        <v>1658</v>
      </c>
      <c r="E344" s="101" t="s">
        <v>1659</v>
      </c>
      <c r="F344" s="102" t="s">
        <v>135</v>
      </c>
      <c r="G344" s="103"/>
      <c r="H344" s="102" t="s">
        <v>1653</v>
      </c>
      <c r="I344" s="102">
        <v>32</v>
      </c>
      <c r="J344" s="104">
        <v>16</v>
      </c>
      <c r="K344" s="88"/>
      <c r="L344" s="89"/>
      <c r="M344" s="80"/>
      <c r="N344" s="78"/>
      <c r="O344" s="90"/>
      <c r="P344" s="79"/>
      <c r="Q344" s="78"/>
      <c r="R344" s="78"/>
      <c r="S344" s="80"/>
      <c r="T344" s="91"/>
      <c r="U344" s="92"/>
      <c r="V344" s="93"/>
      <c r="W344" s="94"/>
      <c r="X344" s="95"/>
      <c r="Y344" s="96"/>
      <c r="Z344" s="97" t="s">
        <v>50</v>
      </c>
      <c r="AA344" s="78" t="s">
        <v>49</v>
      </c>
      <c r="AB344" s="77">
        <v>45</v>
      </c>
      <c r="AC344" s="78" t="s">
        <v>144</v>
      </c>
      <c r="AD344" s="77" t="s">
        <v>50</v>
      </c>
      <c r="AE344" s="78" t="s">
        <v>67</v>
      </c>
      <c r="AF344" s="79"/>
      <c r="AG344" s="79"/>
      <c r="AH344" s="77" t="s">
        <v>117</v>
      </c>
      <c r="AI344" s="77" t="s">
        <v>117</v>
      </c>
      <c r="AJ344" s="77" t="s">
        <v>50</v>
      </c>
      <c r="AK344" s="80"/>
      <c r="AL344" s="81"/>
      <c r="AM344" s="78">
        <v>16</v>
      </c>
      <c r="AN344" s="78"/>
      <c r="AO344" s="78">
        <v>2014</v>
      </c>
      <c r="AP344" s="98">
        <v>2020</v>
      </c>
      <c r="AQ344" s="99" t="s">
        <v>1660</v>
      </c>
      <c r="AR344" s="219" t="s">
        <v>1661</v>
      </c>
      <c r="AS344" s="98"/>
    </row>
    <row r="345" spans="1:45" ht="14.25" customHeight="1" x14ac:dyDescent="0.25">
      <c r="D345" s="100" t="s">
        <v>1662</v>
      </c>
      <c r="E345" s="101" t="s">
        <v>1663</v>
      </c>
      <c r="F345" s="102"/>
      <c r="G345" s="103" t="s">
        <v>1664</v>
      </c>
      <c r="H345" s="60" t="s">
        <v>106</v>
      </c>
      <c r="I345" s="102">
        <v>8</v>
      </c>
      <c r="J345" s="104">
        <v>8</v>
      </c>
      <c r="K345" s="88"/>
      <c r="L345" s="89"/>
      <c r="M345" s="80"/>
      <c r="N345" s="78"/>
      <c r="O345" s="90"/>
      <c r="P345" s="79"/>
      <c r="Q345" s="78"/>
      <c r="R345" s="78"/>
      <c r="S345" s="80"/>
      <c r="T345" s="91"/>
      <c r="U345" s="92"/>
      <c r="V345" s="93"/>
      <c r="W345" s="94"/>
      <c r="X345" s="95"/>
      <c r="Y345" s="96" t="s">
        <v>202</v>
      </c>
      <c r="Z345" s="97"/>
      <c r="AA345" s="78" t="s">
        <v>65</v>
      </c>
      <c r="AB345" s="77">
        <v>2</v>
      </c>
      <c r="AC345" s="78" t="s">
        <v>1662</v>
      </c>
      <c r="AD345" s="77" t="s">
        <v>50</v>
      </c>
      <c r="AE345" s="78"/>
      <c r="AF345" s="79" t="s">
        <v>51</v>
      </c>
      <c r="AG345" s="79" t="s">
        <v>50</v>
      </c>
      <c r="AH345" s="77">
        <v>256</v>
      </c>
      <c r="AI345" s="77">
        <v>256</v>
      </c>
      <c r="AJ345" s="77" t="s">
        <v>50</v>
      </c>
      <c r="AK345" s="80">
        <v>16</v>
      </c>
      <c r="AL345" s="81"/>
      <c r="AM345" s="78">
        <v>4</v>
      </c>
      <c r="AN345" s="78"/>
      <c r="AO345" s="78"/>
      <c r="AP345" s="98">
        <v>2020</v>
      </c>
      <c r="AQ345" s="99"/>
      <c r="AR345" s="219" t="s">
        <v>1665</v>
      </c>
      <c r="AS345" s="98" t="s">
        <v>1666</v>
      </c>
    </row>
    <row r="346" spans="1:45" ht="14.25" customHeight="1" x14ac:dyDescent="0.25">
      <c r="A346" t="s">
        <v>263</v>
      </c>
      <c r="B346">
        <v>1</v>
      </c>
      <c r="C346" t="s">
        <v>56</v>
      </c>
      <c r="D346" s="85" t="s">
        <v>1667</v>
      </c>
      <c r="E346" s="128" t="s">
        <v>1668</v>
      </c>
      <c r="F346" s="77" t="s">
        <v>135</v>
      </c>
      <c r="G346" s="78" t="s">
        <v>1669</v>
      </c>
      <c r="H346" s="77" t="s">
        <v>150</v>
      </c>
      <c r="I346" s="77">
        <v>16</v>
      </c>
      <c r="J346" s="87">
        <v>16</v>
      </c>
      <c r="K346" s="88" t="s">
        <v>1670</v>
      </c>
      <c r="L346" s="89" t="s">
        <v>1671</v>
      </c>
      <c r="M346" s="80"/>
      <c r="N346" s="78">
        <v>2000</v>
      </c>
      <c r="O346" s="90"/>
      <c r="P346" s="79">
        <v>4</v>
      </c>
      <c r="Q346" s="78"/>
      <c r="R346" s="78"/>
      <c r="S346" s="80">
        <v>100</v>
      </c>
      <c r="T346" s="91"/>
      <c r="U346" s="92" t="s">
        <v>1672</v>
      </c>
      <c r="V346" s="93">
        <v>0.67</v>
      </c>
      <c r="W346" s="94">
        <v>1</v>
      </c>
      <c r="X346" s="95">
        <f>IF(AND(N346&lt;&gt;"",S346&lt;&gt;""),1000*S346*V346/(N346*W346),"")</f>
        <v>33.5</v>
      </c>
      <c r="Y346" s="96" t="s">
        <v>186</v>
      </c>
      <c r="Z346" s="97"/>
      <c r="AA346" s="78" t="s">
        <v>49</v>
      </c>
      <c r="AB346" s="77">
        <v>11</v>
      </c>
      <c r="AC346" s="78" t="s">
        <v>715</v>
      </c>
      <c r="AD346" s="77" t="s">
        <v>50</v>
      </c>
      <c r="AE346" s="78" t="s">
        <v>67</v>
      </c>
      <c r="AF346" s="79" t="s">
        <v>51</v>
      </c>
      <c r="AG346" s="79"/>
      <c r="AH346" s="77" t="s">
        <v>1673</v>
      </c>
      <c r="AI346" s="77" t="s">
        <v>1673</v>
      </c>
      <c r="AJ346" s="77"/>
      <c r="AK346" s="80"/>
      <c r="AL346" s="81"/>
      <c r="AM346" s="78"/>
      <c r="AN346" s="78"/>
      <c r="AO346" s="78">
        <v>2004</v>
      </c>
      <c r="AP346" s="98">
        <v>2014</v>
      </c>
      <c r="AQ346" s="129"/>
      <c r="AR346" s="128" t="s">
        <v>1674</v>
      </c>
      <c r="AS346" s="139" t="s">
        <v>1675</v>
      </c>
    </row>
    <row r="347" spans="1:45" ht="14.25" customHeight="1" x14ac:dyDescent="0.25">
      <c r="A347" t="s">
        <v>107</v>
      </c>
      <c r="C347" t="s">
        <v>56</v>
      </c>
      <c r="D347" s="85" t="s">
        <v>1676</v>
      </c>
      <c r="E347" s="128" t="s">
        <v>1677</v>
      </c>
      <c r="F347" s="77" t="s">
        <v>135</v>
      </c>
      <c r="G347" s="78" t="s">
        <v>1678</v>
      </c>
      <c r="H347" s="77" t="s">
        <v>106</v>
      </c>
      <c r="I347" s="77">
        <v>16</v>
      </c>
      <c r="J347" s="87">
        <v>26</v>
      </c>
      <c r="K347" s="88" t="s">
        <v>70</v>
      </c>
      <c r="L347" s="89" t="s">
        <v>61</v>
      </c>
      <c r="M347" s="80" t="s">
        <v>1679</v>
      </c>
      <c r="N347" s="78"/>
      <c r="O347" s="90"/>
      <c r="P347" s="79">
        <v>6</v>
      </c>
      <c r="Q347" s="78"/>
      <c r="R347" s="78"/>
      <c r="S347" s="80"/>
      <c r="T347" s="91"/>
      <c r="U347" s="92">
        <v>14.7</v>
      </c>
      <c r="V347" s="93">
        <v>0.67</v>
      </c>
      <c r="W347" s="94">
        <v>1</v>
      </c>
      <c r="X347" s="95" t="str">
        <f>IF(AND(N347&lt;&gt;"",S347&lt;&gt;""),1000*S347*V347/(N347*W347),"")</f>
        <v/>
      </c>
      <c r="Y347" s="96"/>
      <c r="Z347" s="97"/>
      <c r="AA347" s="78" t="s">
        <v>49</v>
      </c>
      <c r="AB347" s="77">
        <v>9</v>
      </c>
      <c r="AC347" s="78" t="s">
        <v>1680</v>
      </c>
      <c r="AD347" s="77" t="s">
        <v>50</v>
      </c>
      <c r="AE347" s="78" t="s">
        <v>176</v>
      </c>
      <c r="AF347" s="79" t="s">
        <v>51</v>
      </c>
      <c r="AG347" s="79"/>
      <c r="AH347" s="77" t="s">
        <v>68</v>
      </c>
      <c r="AI347" s="77" t="s">
        <v>68</v>
      </c>
      <c r="AJ347" s="77"/>
      <c r="AK347" s="80"/>
      <c r="AL347" s="81"/>
      <c r="AM347" s="78">
        <v>16</v>
      </c>
      <c r="AN347" s="78"/>
      <c r="AO347" s="78">
        <v>2012</v>
      </c>
      <c r="AP347" s="98"/>
      <c r="AQ347" s="129"/>
      <c r="AR347" s="78" t="s">
        <v>1681</v>
      </c>
      <c r="AS347" s="98"/>
    </row>
    <row r="348" spans="1:45" ht="14.25" customHeight="1" x14ac:dyDescent="0.25">
      <c r="D348" s="100" t="s">
        <v>1682</v>
      </c>
      <c r="E348" s="101" t="s">
        <v>1683</v>
      </c>
      <c r="F348" s="102"/>
      <c r="G348" s="103" t="s">
        <v>1684</v>
      </c>
      <c r="H348" s="102" t="s">
        <v>150</v>
      </c>
      <c r="I348" s="102">
        <v>16</v>
      </c>
      <c r="J348" s="104">
        <v>16</v>
      </c>
      <c r="K348" s="88"/>
      <c r="L348" s="89"/>
      <c r="M348" s="80"/>
      <c r="N348" s="78"/>
      <c r="O348" s="90"/>
      <c r="P348" s="79"/>
      <c r="Q348" s="78"/>
      <c r="R348" s="78"/>
      <c r="S348" s="80"/>
      <c r="T348" s="91"/>
      <c r="U348" s="92"/>
      <c r="V348" s="93"/>
      <c r="W348" s="94"/>
      <c r="X348" s="95"/>
      <c r="Y348" s="96"/>
      <c r="Z348" s="97"/>
      <c r="AA348" s="78" t="s">
        <v>65</v>
      </c>
      <c r="AB348" s="77">
        <v>11</v>
      </c>
      <c r="AC348" s="78" t="s">
        <v>1685</v>
      </c>
      <c r="AD348" s="77" t="s">
        <v>50</v>
      </c>
      <c r="AE348" s="78" t="s">
        <v>150</v>
      </c>
      <c r="AF348" s="79" t="s">
        <v>51</v>
      </c>
      <c r="AG348" s="79"/>
      <c r="AH348" s="77" t="s">
        <v>68</v>
      </c>
      <c r="AI348" s="77" t="s">
        <v>68</v>
      </c>
      <c r="AJ348" s="77"/>
      <c r="AK348" s="80">
        <v>24</v>
      </c>
      <c r="AL348" s="81"/>
      <c r="AM348" s="78"/>
      <c r="AN348" s="78"/>
      <c r="AO348" s="78"/>
      <c r="AP348" s="98">
        <v>2020</v>
      </c>
      <c r="AQ348" s="129"/>
      <c r="AR348" s="78" t="s">
        <v>1686</v>
      </c>
      <c r="AS348" s="98"/>
    </row>
    <row r="349" spans="1:45" ht="14.25" customHeight="1" x14ac:dyDescent="0.25">
      <c r="A349" t="s">
        <v>120</v>
      </c>
      <c r="B349">
        <v>1</v>
      </c>
      <c r="C349" t="s">
        <v>56</v>
      </c>
      <c r="D349" s="85" t="s">
        <v>1687</v>
      </c>
      <c r="E349" s="128" t="s">
        <v>1688</v>
      </c>
      <c r="F349" s="77" t="s">
        <v>58</v>
      </c>
      <c r="G349" s="78" t="s">
        <v>211</v>
      </c>
      <c r="H349" s="77">
        <v>68000</v>
      </c>
      <c r="I349" s="77">
        <v>16</v>
      </c>
      <c r="J349" s="87">
        <v>16</v>
      </c>
      <c r="K349" s="88" t="s">
        <v>70</v>
      </c>
      <c r="L349" s="89" t="s">
        <v>61</v>
      </c>
      <c r="M349" s="80"/>
      <c r="N349" s="78">
        <v>2392</v>
      </c>
      <c r="O349" s="90"/>
      <c r="P349" s="79">
        <v>6</v>
      </c>
      <c r="Q349" s="78"/>
      <c r="R349" s="78"/>
      <c r="S349" s="80">
        <v>23.914999999999999</v>
      </c>
      <c r="T349" s="91">
        <v>41725</v>
      </c>
      <c r="U349" s="92">
        <v>14.7</v>
      </c>
      <c r="V349" s="93">
        <v>0.67</v>
      </c>
      <c r="W349" s="94">
        <v>4</v>
      </c>
      <c r="X349" s="95">
        <f>IF(AND(N349&lt;&gt;"",S349&lt;&gt;""),1000*S349*V349/(N349*W349),"")</f>
        <v>1.6746498745819398</v>
      </c>
      <c r="Y349" s="96" t="s">
        <v>107</v>
      </c>
      <c r="Z349" s="97"/>
      <c r="AA349" s="78" t="s">
        <v>65</v>
      </c>
      <c r="AB349" s="77">
        <v>15</v>
      </c>
      <c r="AC349" s="78" t="s">
        <v>1689</v>
      </c>
      <c r="AD349" s="77" t="s">
        <v>50</v>
      </c>
      <c r="AE349" s="78" t="s">
        <v>67</v>
      </c>
      <c r="AF349" s="79" t="s">
        <v>51</v>
      </c>
      <c r="AG349" s="79" t="s">
        <v>51</v>
      </c>
      <c r="AH349" s="77" t="s">
        <v>204</v>
      </c>
      <c r="AI349" s="77" t="s">
        <v>117</v>
      </c>
      <c r="AJ349" s="77" t="s">
        <v>50</v>
      </c>
      <c r="AK349" s="80"/>
      <c r="AL349" s="81"/>
      <c r="AM349" s="78">
        <v>16</v>
      </c>
      <c r="AN349" s="78"/>
      <c r="AO349" s="78">
        <v>2003</v>
      </c>
      <c r="AP349" s="98">
        <v>2009</v>
      </c>
      <c r="AQ349" s="129"/>
      <c r="AR349" s="78" t="s">
        <v>1690</v>
      </c>
      <c r="AS349" s="98"/>
    </row>
    <row r="350" spans="1:45" ht="14.25" customHeight="1" x14ac:dyDescent="0.25">
      <c r="A350" t="s">
        <v>263</v>
      </c>
      <c r="B350">
        <v>1</v>
      </c>
      <c r="C350" t="s">
        <v>56</v>
      </c>
      <c r="D350" s="100" t="s">
        <v>1691</v>
      </c>
      <c r="E350" s="101" t="s">
        <v>1692</v>
      </c>
      <c r="F350" s="102" t="s">
        <v>82</v>
      </c>
      <c r="G350" s="103" t="s">
        <v>1693</v>
      </c>
      <c r="H350" s="102" t="s">
        <v>1038</v>
      </c>
      <c r="I350" s="102">
        <v>64</v>
      </c>
      <c r="J350" s="104">
        <v>32</v>
      </c>
      <c r="K350" s="88" t="s">
        <v>70</v>
      </c>
      <c r="L350" s="89" t="s">
        <v>61</v>
      </c>
      <c r="M350" s="80" t="s">
        <v>1694</v>
      </c>
      <c r="N350" s="78">
        <v>2455</v>
      </c>
      <c r="O350" s="90"/>
      <c r="P350" s="79">
        <v>6</v>
      </c>
      <c r="Q350" s="78"/>
      <c r="R350" s="78"/>
      <c r="S350" s="80">
        <v>175.43899999999999</v>
      </c>
      <c r="T350" s="91">
        <v>43304</v>
      </c>
      <c r="U350" s="92">
        <v>14.7</v>
      </c>
      <c r="V350" s="93">
        <v>2</v>
      </c>
      <c r="W350" s="94">
        <v>1</v>
      </c>
      <c r="X350" s="95">
        <f>IF(AND(N350&lt;&gt;"",S350&lt;&gt;""),1000*S350*V350/(N350*W350),"")</f>
        <v>142.92382892057026</v>
      </c>
      <c r="Y350" s="96" t="s">
        <v>107</v>
      </c>
      <c r="Z350" s="97" t="s">
        <v>55</v>
      </c>
      <c r="AA350" s="78" t="s">
        <v>65</v>
      </c>
      <c r="AB350" s="77">
        <v>4</v>
      </c>
      <c r="AC350" s="78" t="s">
        <v>1695</v>
      </c>
      <c r="AD350" s="77" t="s">
        <v>50</v>
      </c>
      <c r="AE350" s="78" t="s">
        <v>67</v>
      </c>
      <c r="AF350" s="79" t="s">
        <v>51</v>
      </c>
      <c r="AG350" s="79" t="s">
        <v>50</v>
      </c>
      <c r="AH350" s="77" t="s">
        <v>1416</v>
      </c>
      <c r="AI350" s="77" t="s">
        <v>1416</v>
      </c>
      <c r="AJ350" s="77" t="s">
        <v>50</v>
      </c>
      <c r="AK350" s="80"/>
      <c r="AL350" s="81"/>
      <c r="AM350" s="78">
        <v>32</v>
      </c>
      <c r="AN350" s="78"/>
      <c r="AO350" s="78">
        <v>2016</v>
      </c>
      <c r="AP350" s="98">
        <v>2017</v>
      </c>
      <c r="AQ350" s="99" t="s">
        <v>1696</v>
      </c>
      <c r="AR350" s="78" t="s">
        <v>1697</v>
      </c>
      <c r="AS350" s="98" t="s">
        <v>1698</v>
      </c>
    </row>
    <row r="351" spans="1:45" ht="15" customHeight="1" x14ac:dyDescent="0.25">
      <c r="B351">
        <v>1</v>
      </c>
      <c r="C351" t="s">
        <v>160</v>
      </c>
      <c r="D351" s="85" t="s">
        <v>1699</v>
      </c>
      <c r="E351" s="128" t="s">
        <v>1700</v>
      </c>
      <c r="F351" s="77" t="s">
        <v>135</v>
      </c>
      <c r="G351" s="78" t="s">
        <v>1693</v>
      </c>
      <c r="H351" s="77" t="s">
        <v>150</v>
      </c>
      <c r="I351" s="77">
        <v>16</v>
      </c>
      <c r="J351" s="87">
        <v>16</v>
      </c>
      <c r="K351" s="88" t="s">
        <v>70</v>
      </c>
      <c r="L351" s="89" t="s">
        <v>61</v>
      </c>
      <c r="M351" s="80"/>
      <c r="N351" s="78">
        <v>735</v>
      </c>
      <c r="O351" s="90"/>
      <c r="P351" s="79">
        <v>6</v>
      </c>
      <c r="Q351" s="78"/>
      <c r="R351" s="78">
        <v>8</v>
      </c>
      <c r="S351" s="80">
        <v>172.41399999999999</v>
      </c>
      <c r="T351" s="91">
        <v>43174</v>
      </c>
      <c r="U351" s="92">
        <v>14.7</v>
      </c>
      <c r="V351" s="93">
        <v>0.67</v>
      </c>
      <c r="W351" s="94">
        <v>1</v>
      </c>
      <c r="X351" s="95">
        <f>IF(AND(N351&lt;&gt;"",S351&lt;&gt;""),1000*S351*V351/(N351*W351),"")</f>
        <v>157.16650340136056</v>
      </c>
      <c r="Y351" s="96" t="s">
        <v>107</v>
      </c>
      <c r="Z351" s="97" t="s">
        <v>50</v>
      </c>
      <c r="AA351" s="78" t="s">
        <v>65</v>
      </c>
      <c r="AB351" s="77">
        <v>27</v>
      </c>
      <c r="AC351" s="78" t="s">
        <v>1701</v>
      </c>
      <c r="AD351" s="77" t="s">
        <v>50</v>
      </c>
      <c r="AE351" s="78" t="s">
        <v>67</v>
      </c>
      <c r="AF351" s="79" t="s">
        <v>51</v>
      </c>
      <c r="AG351" s="79"/>
      <c r="AH351" s="77" t="s">
        <v>68</v>
      </c>
      <c r="AI351" s="77" t="s">
        <v>68</v>
      </c>
      <c r="AJ351" s="77"/>
      <c r="AK351" s="80">
        <v>20</v>
      </c>
      <c r="AL351" s="81"/>
      <c r="AM351" s="78"/>
      <c r="AN351" s="78">
        <v>2</v>
      </c>
      <c r="AO351" s="78">
        <v>2012</v>
      </c>
      <c r="AP351" s="98">
        <v>2015</v>
      </c>
      <c r="AQ351" s="99" t="s">
        <v>1702</v>
      </c>
      <c r="AR351" s="78" t="s">
        <v>1703</v>
      </c>
      <c r="AS351" s="139" t="s">
        <v>1704</v>
      </c>
    </row>
    <row r="352" spans="1:45" ht="15" customHeight="1" x14ac:dyDescent="0.25">
      <c r="D352" s="100" t="s">
        <v>1705</v>
      </c>
      <c r="E352" s="101" t="s">
        <v>1706</v>
      </c>
      <c r="F352" s="102"/>
      <c r="G352" s="103" t="s">
        <v>1707</v>
      </c>
      <c r="H352" s="60" t="s">
        <v>106</v>
      </c>
      <c r="I352" s="102">
        <v>32</v>
      </c>
      <c r="J352" s="104">
        <v>32</v>
      </c>
      <c r="K352" s="88"/>
      <c r="L352" s="89"/>
      <c r="M352" s="80"/>
      <c r="N352" s="78"/>
      <c r="O352" s="90"/>
      <c r="P352" s="79"/>
      <c r="Q352" s="78"/>
      <c r="R352" s="78"/>
      <c r="S352" s="80"/>
      <c r="T352" s="91"/>
      <c r="U352" s="92"/>
      <c r="V352" s="93"/>
      <c r="W352" s="94"/>
      <c r="X352" s="95"/>
      <c r="Y352" s="96"/>
      <c r="Z352" s="97"/>
      <c r="AA352" s="78" t="s">
        <v>65</v>
      </c>
      <c r="AB352" s="77"/>
      <c r="AC352" s="78"/>
      <c r="AD352" s="77" t="s">
        <v>50</v>
      </c>
      <c r="AE352" s="78"/>
      <c r="AF352" s="79" t="s">
        <v>51</v>
      </c>
      <c r="AG352" s="79"/>
      <c r="AH352" s="77" t="s">
        <v>117</v>
      </c>
      <c r="AI352" s="77" t="s">
        <v>117</v>
      </c>
      <c r="AJ352" s="77"/>
      <c r="AK352" s="80"/>
      <c r="AL352" s="81"/>
      <c r="AM352" s="78"/>
      <c r="AN352" s="78"/>
      <c r="AO352" s="78">
        <v>2018</v>
      </c>
      <c r="AP352" s="98">
        <v>2020</v>
      </c>
      <c r="AQ352" s="99"/>
      <c r="AR352" s="78" t="s">
        <v>1708</v>
      </c>
      <c r="AS352" s="139"/>
    </row>
    <row r="353" spans="1:45" ht="14.25" customHeight="1" x14ac:dyDescent="0.25">
      <c r="B353">
        <v>1</v>
      </c>
      <c r="C353" t="s">
        <v>56</v>
      </c>
      <c r="D353" s="85" t="s">
        <v>1709</v>
      </c>
      <c r="E353" s="128" t="s">
        <v>1710</v>
      </c>
      <c r="F353" s="77" t="s">
        <v>1500</v>
      </c>
      <c r="G353" s="78" t="s">
        <v>327</v>
      </c>
      <c r="H353" s="77" t="s">
        <v>106</v>
      </c>
      <c r="I353" s="77">
        <v>32</v>
      </c>
      <c r="J353" s="87">
        <v>32</v>
      </c>
      <c r="K353" s="88" t="s">
        <v>70</v>
      </c>
      <c r="L353" s="78" t="s">
        <v>61</v>
      </c>
      <c r="M353" s="80"/>
      <c r="N353" s="78">
        <v>3790</v>
      </c>
      <c r="O353" s="90"/>
      <c r="P353" s="79">
        <v>6</v>
      </c>
      <c r="Q353" s="78">
        <v>4</v>
      </c>
      <c r="R353" s="78">
        <v>1</v>
      </c>
      <c r="S353" s="80">
        <v>200</v>
      </c>
      <c r="T353" s="91">
        <v>43175</v>
      </c>
      <c r="U353" s="92">
        <v>14.7</v>
      </c>
      <c r="V353" s="93">
        <v>1</v>
      </c>
      <c r="W353" s="94">
        <v>4</v>
      </c>
      <c r="X353" s="95">
        <f t="shared" ref="X353:X363" si="17">IF(AND(N353&lt;&gt;"",S353&lt;&gt;""),1000*S353*V353/(N353*W353),"")</f>
        <v>13.192612137203167</v>
      </c>
      <c r="Y353" s="96" t="s">
        <v>107</v>
      </c>
      <c r="Z353" s="97"/>
      <c r="AA353" s="78" t="s">
        <v>65</v>
      </c>
      <c r="AB353" s="77">
        <v>25</v>
      </c>
      <c r="AC353" s="78" t="s">
        <v>1711</v>
      </c>
      <c r="AD353" s="77" t="s">
        <v>50</v>
      </c>
      <c r="AE353" s="78"/>
      <c r="AF353" s="79" t="s">
        <v>51</v>
      </c>
      <c r="AG353" s="79"/>
      <c r="AH353" s="77" t="s">
        <v>117</v>
      </c>
      <c r="AI353" s="77" t="s">
        <v>117</v>
      </c>
      <c r="AJ353" s="77" t="s">
        <v>50</v>
      </c>
      <c r="AK353" s="80"/>
      <c r="AL353" s="81"/>
      <c r="AM353" s="78">
        <v>32</v>
      </c>
      <c r="AN353" s="78"/>
      <c r="AO353" s="78">
        <v>2011</v>
      </c>
      <c r="AP353" s="98">
        <v>2012</v>
      </c>
      <c r="AQ353" s="99" t="s">
        <v>1065</v>
      </c>
      <c r="AR353" s="78" t="s">
        <v>1712</v>
      </c>
      <c r="AS353" s="98"/>
    </row>
    <row r="354" spans="1:45" ht="14.25" customHeight="1" x14ac:dyDescent="0.25">
      <c r="B354">
        <v>1</v>
      </c>
      <c r="C354" t="s">
        <v>56</v>
      </c>
      <c r="D354" s="135" t="s">
        <v>1713</v>
      </c>
      <c r="E354" s="128" t="s">
        <v>1714</v>
      </c>
      <c r="F354" s="136" t="s">
        <v>58</v>
      </c>
      <c r="G354" s="137" t="s">
        <v>1715</v>
      </c>
      <c r="H354" s="77" t="s">
        <v>106</v>
      </c>
      <c r="I354" s="136">
        <v>32</v>
      </c>
      <c r="J354" s="138">
        <v>32</v>
      </c>
      <c r="K354" s="88" t="s">
        <v>70</v>
      </c>
      <c r="L354" s="89" t="s">
        <v>61</v>
      </c>
      <c r="M354" s="80" t="s">
        <v>1716</v>
      </c>
      <c r="N354" s="78">
        <v>6178</v>
      </c>
      <c r="O354" s="90"/>
      <c r="P354" s="79">
        <v>6</v>
      </c>
      <c r="Q354" s="78">
        <v>3</v>
      </c>
      <c r="R354" s="78"/>
      <c r="S354" s="80">
        <v>18.518000000000001</v>
      </c>
      <c r="T354" s="91">
        <v>43175</v>
      </c>
      <c r="U354" s="92">
        <v>14.7</v>
      </c>
      <c r="V354" s="93">
        <v>1</v>
      </c>
      <c r="W354" s="94">
        <v>1</v>
      </c>
      <c r="X354" s="95">
        <f t="shared" si="17"/>
        <v>2.9974101651019747</v>
      </c>
      <c r="Y354" s="96" t="s">
        <v>107</v>
      </c>
      <c r="Z354" s="97" t="s">
        <v>50</v>
      </c>
      <c r="AA354" s="78" t="s">
        <v>65</v>
      </c>
      <c r="AB354" s="77">
        <v>19</v>
      </c>
      <c r="AC354" s="78" t="s">
        <v>1713</v>
      </c>
      <c r="AD354" s="77" t="s">
        <v>50</v>
      </c>
      <c r="AE354" s="78" t="s">
        <v>67</v>
      </c>
      <c r="AF354" s="79" t="s">
        <v>51</v>
      </c>
      <c r="AG354" s="79" t="s">
        <v>50</v>
      </c>
      <c r="AH354" s="77" t="s">
        <v>117</v>
      </c>
      <c r="AI354" s="77" t="s">
        <v>117</v>
      </c>
      <c r="AJ354" s="77"/>
      <c r="AK354" s="80"/>
      <c r="AL354" s="81"/>
      <c r="AM354" s="78">
        <v>32</v>
      </c>
      <c r="AN354" s="78"/>
      <c r="AO354" s="78">
        <v>2016</v>
      </c>
      <c r="AP354" s="98">
        <v>2018</v>
      </c>
      <c r="AQ354" s="99" t="s">
        <v>1717</v>
      </c>
      <c r="AR354" s="78" t="s">
        <v>1718</v>
      </c>
      <c r="AS354" s="98"/>
    </row>
    <row r="355" spans="1:45" ht="14.25" customHeight="1" x14ac:dyDescent="0.25">
      <c r="A355" t="s">
        <v>263</v>
      </c>
      <c r="B355">
        <v>1</v>
      </c>
      <c r="C355" t="s">
        <v>56</v>
      </c>
      <c r="D355" s="58" t="s">
        <v>1719</v>
      </c>
      <c r="E355" s="101" t="s">
        <v>1720</v>
      </c>
      <c r="F355" s="60" t="s">
        <v>135</v>
      </c>
      <c r="G355" s="61" t="s">
        <v>1721</v>
      </c>
      <c r="H355" s="60" t="s">
        <v>106</v>
      </c>
      <c r="I355" s="60">
        <v>18</v>
      </c>
      <c r="J355" s="200">
        <v>18</v>
      </c>
      <c r="K355" s="88" t="s">
        <v>70</v>
      </c>
      <c r="L355" s="89" t="s">
        <v>61</v>
      </c>
      <c r="M355" s="80"/>
      <c r="N355" s="78">
        <v>281</v>
      </c>
      <c r="O355" s="204"/>
      <c r="P355" s="79">
        <v>6</v>
      </c>
      <c r="Q355" s="78"/>
      <c r="R355" s="78">
        <v>1</v>
      </c>
      <c r="S355" s="80">
        <v>277.77800000000002</v>
      </c>
      <c r="T355" s="91">
        <v>43275</v>
      </c>
      <c r="U355" s="92">
        <v>14.7</v>
      </c>
      <c r="V355" s="93">
        <v>0.67</v>
      </c>
      <c r="W355" s="94">
        <v>1</v>
      </c>
      <c r="X355" s="95">
        <f t="shared" si="17"/>
        <v>662.31765124555159</v>
      </c>
      <c r="Y355" s="211" t="s">
        <v>107</v>
      </c>
      <c r="Z355" s="212"/>
      <c r="AA355" s="61" t="s">
        <v>65</v>
      </c>
      <c r="AB355" s="60">
        <v>1</v>
      </c>
      <c r="AC355" s="61" t="s">
        <v>1722</v>
      </c>
      <c r="AD355" s="60" t="s">
        <v>50</v>
      </c>
      <c r="AE355" s="61" t="s">
        <v>176</v>
      </c>
      <c r="AF355" s="205" t="s">
        <v>51</v>
      </c>
      <c r="AG355" s="205" t="s">
        <v>51</v>
      </c>
      <c r="AH355" s="60">
        <v>256</v>
      </c>
      <c r="AI355" s="60">
        <v>256</v>
      </c>
      <c r="AJ355" s="60" t="s">
        <v>51</v>
      </c>
      <c r="AK355" s="203">
        <v>22</v>
      </c>
      <c r="AL355" s="213"/>
      <c r="AM355" s="61">
        <v>16</v>
      </c>
      <c r="AN355" s="61"/>
      <c r="AO355" s="61"/>
      <c r="AP355" s="214">
        <v>2008</v>
      </c>
      <c r="AQ355" s="215" t="s">
        <v>1723</v>
      </c>
      <c r="AR355" s="61" t="s">
        <v>1724</v>
      </c>
      <c r="AS355" s="214"/>
    </row>
    <row r="356" spans="1:45" ht="14.25" customHeight="1" x14ac:dyDescent="0.25">
      <c r="B356">
        <v>1</v>
      </c>
      <c r="C356" t="s">
        <v>56</v>
      </c>
      <c r="D356" s="85" t="s">
        <v>1725</v>
      </c>
      <c r="E356" s="128" t="s">
        <v>1726</v>
      </c>
      <c r="F356" s="77" t="s">
        <v>58</v>
      </c>
      <c r="G356" s="78" t="s">
        <v>1727</v>
      </c>
      <c r="H356" s="77" t="s">
        <v>1728</v>
      </c>
      <c r="I356" s="77">
        <v>36</v>
      </c>
      <c r="J356" s="87">
        <v>36</v>
      </c>
      <c r="K356" s="88" t="s">
        <v>1729</v>
      </c>
      <c r="L356" s="89" t="s">
        <v>1727</v>
      </c>
      <c r="M356" s="80"/>
      <c r="N356" s="78">
        <v>4427</v>
      </c>
      <c r="O356" s="90"/>
      <c r="P356" s="79">
        <v>6</v>
      </c>
      <c r="Q356" s="78"/>
      <c r="R356" s="78">
        <v>15</v>
      </c>
      <c r="S356" s="80">
        <v>50</v>
      </c>
      <c r="T356" s="91">
        <v>41644</v>
      </c>
      <c r="U356" s="92">
        <v>14.7</v>
      </c>
      <c r="V356" s="93">
        <v>1</v>
      </c>
      <c r="W356" s="94">
        <v>2</v>
      </c>
      <c r="X356" s="95">
        <f t="shared" si="17"/>
        <v>5.6471651231081994</v>
      </c>
      <c r="Y356" s="96" t="s">
        <v>107</v>
      </c>
      <c r="Z356" s="97"/>
      <c r="AA356" s="78" t="s">
        <v>65</v>
      </c>
      <c r="AB356" s="77">
        <v>39</v>
      </c>
      <c r="AC356" s="78" t="s">
        <v>1730</v>
      </c>
      <c r="AD356" s="77" t="s">
        <v>50</v>
      </c>
      <c r="AE356" s="78" t="s">
        <v>67</v>
      </c>
      <c r="AF356" s="79" t="s">
        <v>50</v>
      </c>
      <c r="AG356" s="79" t="s">
        <v>51</v>
      </c>
      <c r="AH356" s="77"/>
      <c r="AI356" s="77"/>
      <c r="AJ356" s="77" t="s">
        <v>51</v>
      </c>
      <c r="AK356" s="80"/>
      <c r="AL356" s="81"/>
      <c r="AM356" s="78"/>
      <c r="AN356" s="78"/>
      <c r="AO356" s="78">
        <v>2011</v>
      </c>
      <c r="AP356" s="98">
        <v>2014</v>
      </c>
      <c r="AQ356" s="129"/>
      <c r="AR356" s="78" t="s">
        <v>1731</v>
      </c>
      <c r="AS356" s="98" t="s">
        <v>1732</v>
      </c>
    </row>
    <row r="357" spans="1:45" ht="14.25" customHeight="1" x14ac:dyDescent="0.25">
      <c r="D357" s="100" t="s">
        <v>1733</v>
      </c>
      <c r="E357" s="101" t="s">
        <v>1734</v>
      </c>
      <c r="F357" s="102"/>
      <c r="G357" s="103" t="s">
        <v>1735</v>
      </c>
      <c r="H357" s="102" t="s">
        <v>84</v>
      </c>
      <c r="I357" s="102">
        <v>32</v>
      </c>
      <c r="J357" s="104">
        <v>16</v>
      </c>
      <c r="K357" s="88"/>
      <c r="L357" s="89"/>
      <c r="M357" s="80"/>
      <c r="N357" s="78"/>
      <c r="O357" s="90"/>
      <c r="P357" s="79"/>
      <c r="Q357" s="78"/>
      <c r="R357" s="78"/>
      <c r="S357" s="80"/>
      <c r="T357" s="91"/>
      <c r="U357" s="92"/>
      <c r="V357" s="93"/>
      <c r="W357" s="94"/>
      <c r="X357" s="95"/>
      <c r="Y357" s="96" t="s">
        <v>107</v>
      </c>
      <c r="Z357" s="97" t="s">
        <v>50</v>
      </c>
      <c r="AA357" s="78" t="s">
        <v>174</v>
      </c>
      <c r="AB357" s="77">
        <v>15</v>
      </c>
      <c r="AC357" s="78" t="s">
        <v>1733</v>
      </c>
      <c r="AD357" s="77" t="s">
        <v>50</v>
      </c>
      <c r="AE357" s="78" t="s">
        <v>176</v>
      </c>
      <c r="AF357" s="79" t="s">
        <v>51</v>
      </c>
      <c r="AG357" s="79"/>
      <c r="AH357" s="77" t="s">
        <v>117</v>
      </c>
      <c r="AI357" s="77" t="s">
        <v>117</v>
      </c>
      <c r="AJ357" s="77" t="s">
        <v>50</v>
      </c>
      <c r="AK357" s="80">
        <v>37</v>
      </c>
      <c r="AL357" s="81"/>
      <c r="AM357" s="78">
        <v>32</v>
      </c>
      <c r="AN357" s="78"/>
      <c r="AO357" s="78">
        <v>2022</v>
      </c>
      <c r="AP357" s="98">
        <v>2023</v>
      </c>
      <c r="AQ357" s="129"/>
      <c r="AR357" s="78" t="s">
        <v>1736</v>
      </c>
      <c r="AS357" s="98" t="s">
        <v>1737</v>
      </c>
    </row>
    <row r="358" spans="1:45" ht="14.25" customHeight="1" x14ac:dyDescent="0.25">
      <c r="C358" t="s">
        <v>56</v>
      </c>
      <c r="D358" s="100" t="s">
        <v>1738</v>
      </c>
      <c r="E358" s="101" t="s">
        <v>1739</v>
      </c>
      <c r="F358" s="102" t="s">
        <v>911</v>
      </c>
      <c r="G358" s="103" t="s">
        <v>1740</v>
      </c>
      <c r="H358" s="102">
        <v>6502</v>
      </c>
      <c r="I358" s="102">
        <v>8</v>
      </c>
      <c r="J358" s="104">
        <v>8</v>
      </c>
      <c r="K358" s="88"/>
      <c r="L358" s="89"/>
      <c r="M358" s="80"/>
      <c r="N358" s="78"/>
      <c r="O358" s="90"/>
      <c r="P358" s="79"/>
      <c r="Q358" s="78"/>
      <c r="R358" s="78"/>
      <c r="S358" s="80"/>
      <c r="T358" s="91"/>
      <c r="U358" s="92"/>
      <c r="V358" s="93"/>
      <c r="W358" s="94"/>
      <c r="X358" s="95" t="str">
        <f t="shared" si="17"/>
        <v/>
      </c>
      <c r="Y358" s="96"/>
      <c r="Z358" s="97"/>
      <c r="AA358" s="78" t="s">
        <v>65</v>
      </c>
      <c r="AB358" s="77"/>
      <c r="AC358" s="78"/>
      <c r="AD358" s="77"/>
      <c r="AE358" s="78" t="s">
        <v>67</v>
      </c>
      <c r="AF358" s="79" t="s">
        <v>51</v>
      </c>
      <c r="AG358" s="79" t="s">
        <v>51</v>
      </c>
      <c r="AH358" s="77" t="s">
        <v>68</v>
      </c>
      <c r="AI358" s="77" t="s">
        <v>68</v>
      </c>
      <c r="AJ358" s="77" t="s">
        <v>50</v>
      </c>
      <c r="AK358" s="80"/>
      <c r="AL358" s="81"/>
      <c r="AM358" s="78"/>
      <c r="AN358" s="78"/>
      <c r="AO358" s="78"/>
      <c r="AP358" s="98">
        <v>2016</v>
      </c>
      <c r="AQ358" s="99" t="s">
        <v>1741</v>
      </c>
      <c r="AR358" s="78"/>
      <c r="AS358" s="98"/>
    </row>
    <row r="359" spans="1:45" ht="14.25" customHeight="1" x14ac:dyDescent="0.25">
      <c r="A359" t="s">
        <v>120</v>
      </c>
      <c r="B359">
        <v>1</v>
      </c>
      <c r="C359" t="s">
        <v>56</v>
      </c>
      <c r="D359" s="85" t="s">
        <v>1742</v>
      </c>
      <c r="E359" s="128" t="s">
        <v>1743</v>
      </c>
      <c r="F359" s="77" t="s">
        <v>90</v>
      </c>
      <c r="G359" s="78" t="s">
        <v>1744</v>
      </c>
      <c r="H359" s="77">
        <v>6502</v>
      </c>
      <c r="I359" s="77">
        <v>8</v>
      </c>
      <c r="J359" s="87">
        <v>8</v>
      </c>
      <c r="K359" s="88" t="s">
        <v>70</v>
      </c>
      <c r="L359" s="89" t="s">
        <v>61</v>
      </c>
      <c r="M359" s="80"/>
      <c r="N359" s="78">
        <v>4942</v>
      </c>
      <c r="O359" s="90"/>
      <c r="P359" s="79">
        <v>6</v>
      </c>
      <c r="Q359" s="78"/>
      <c r="R359" s="78"/>
      <c r="S359" s="80">
        <v>214.27</v>
      </c>
      <c r="T359" s="91">
        <v>41690</v>
      </c>
      <c r="U359" s="92">
        <v>14.7</v>
      </c>
      <c r="V359" s="93">
        <v>0.33</v>
      </c>
      <c r="W359" s="94">
        <v>4</v>
      </c>
      <c r="X359" s="95">
        <f t="shared" si="17"/>
        <v>3.576947592067989</v>
      </c>
      <c r="Y359" s="96" t="s">
        <v>107</v>
      </c>
      <c r="Z359" s="97"/>
      <c r="AA359" s="78" t="s">
        <v>49</v>
      </c>
      <c r="AB359" s="77">
        <v>3</v>
      </c>
      <c r="AC359" s="78" t="s">
        <v>1745</v>
      </c>
      <c r="AD359" s="77" t="s">
        <v>50</v>
      </c>
      <c r="AE359" s="78" t="s">
        <v>67</v>
      </c>
      <c r="AF359" s="79" t="s">
        <v>51</v>
      </c>
      <c r="AG359" s="79" t="s">
        <v>51</v>
      </c>
      <c r="AH359" s="77" t="s">
        <v>68</v>
      </c>
      <c r="AI359" s="77" t="s">
        <v>68</v>
      </c>
      <c r="AJ359" s="77" t="s">
        <v>50</v>
      </c>
      <c r="AK359" s="80"/>
      <c r="AL359" s="81"/>
      <c r="AM359" s="78"/>
      <c r="AN359" s="78"/>
      <c r="AO359" s="78">
        <v>2010</v>
      </c>
      <c r="AP359" s="98">
        <v>2010</v>
      </c>
      <c r="AQ359" s="88"/>
      <c r="AR359" s="78" t="s">
        <v>1746</v>
      </c>
      <c r="AS359" s="98"/>
    </row>
    <row r="360" spans="1:45" ht="14.25" customHeight="1" x14ac:dyDescent="0.25">
      <c r="A360" t="s">
        <v>263</v>
      </c>
      <c r="B360">
        <v>1</v>
      </c>
      <c r="C360" t="s">
        <v>56</v>
      </c>
      <c r="D360" s="85" t="s">
        <v>1747</v>
      </c>
      <c r="E360" s="128" t="s">
        <v>1748</v>
      </c>
      <c r="F360" s="77" t="s">
        <v>135</v>
      </c>
      <c r="G360" s="78" t="s">
        <v>1749</v>
      </c>
      <c r="H360" s="77" t="s">
        <v>1750</v>
      </c>
      <c r="I360" s="77">
        <v>32</v>
      </c>
      <c r="J360" s="87">
        <v>32</v>
      </c>
      <c r="K360" s="88" t="s">
        <v>1751</v>
      </c>
      <c r="L360" s="89" t="s">
        <v>61</v>
      </c>
      <c r="M360" s="80"/>
      <c r="N360" s="78">
        <v>2166</v>
      </c>
      <c r="O360" s="90"/>
      <c r="P360" s="79" t="s">
        <v>120</v>
      </c>
      <c r="Q360" s="78">
        <v>4</v>
      </c>
      <c r="R360" s="78">
        <v>30</v>
      </c>
      <c r="S360" s="80">
        <v>149.03100000000001</v>
      </c>
      <c r="T360" s="91">
        <v>41762</v>
      </c>
      <c r="U360" s="77" t="s">
        <v>218</v>
      </c>
      <c r="V360" s="93">
        <v>0.8</v>
      </c>
      <c r="W360" s="94">
        <v>1</v>
      </c>
      <c r="X360" s="95">
        <f t="shared" si="17"/>
        <v>55.043767313019394</v>
      </c>
      <c r="Y360" s="96" t="s">
        <v>92</v>
      </c>
      <c r="Z360" s="97"/>
      <c r="AA360" s="78" t="s">
        <v>65</v>
      </c>
      <c r="AB360" s="77">
        <v>24</v>
      </c>
      <c r="AC360" s="78" t="s">
        <v>1752</v>
      </c>
      <c r="AD360" s="77" t="s">
        <v>50</v>
      </c>
      <c r="AE360" s="78" t="s">
        <v>67</v>
      </c>
      <c r="AF360" s="79" t="s">
        <v>51</v>
      </c>
      <c r="AG360" s="79" t="s">
        <v>50</v>
      </c>
      <c r="AH360" s="77" t="s">
        <v>117</v>
      </c>
      <c r="AI360" s="77" t="s">
        <v>117</v>
      </c>
      <c r="AJ360" s="77" t="s">
        <v>50</v>
      </c>
      <c r="AK360" s="80"/>
      <c r="AL360" s="81"/>
      <c r="AM360" s="78">
        <v>32</v>
      </c>
      <c r="AN360" s="78">
        <v>6</v>
      </c>
      <c r="AO360" s="78">
        <v>2006</v>
      </c>
      <c r="AP360" s="98">
        <v>2017</v>
      </c>
      <c r="AQ360" s="99" t="s">
        <v>1753</v>
      </c>
      <c r="AR360" s="78" t="s">
        <v>1754</v>
      </c>
      <c r="AS360" s="139" t="s">
        <v>1755</v>
      </c>
    </row>
    <row r="361" spans="1:45" ht="14.25" customHeight="1" x14ac:dyDescent="0.25">
      <c r="A361" t="s">
        <v>263</v>
      </c>
      <c r="B361">
        <v>1</v>
      </c>
      <c r="C361" t="s">
        <v>56</v>
      </c>
      <c r="D361" s="85" t="s">
        <v>1747</v>
      </c>
      <c r="E361" s="128" t="s">
        <v>1748</v>
      </c>
      <c r="F361" s="77" t="s">
        <v>135</v>
      </c>
      <c r="G361" s="78" t="s">
        <v>1749</v>
      </c>
      <c r="H361" s="77" t="s">
        <v>1750</v>
      </c>
      <c r="I361" s="77">
        <v>32</v>
      </c>
      <c r="J361" s="87">
        <v>32</v>
      </c>
      <c r="K361" s="88" t="s">
        <v>1756</v>
      </c>
      <c r="L361" s="89" t="s">
        <v>1757</v>
      </c>
      <c r="M361" s="80"/>
      <c r="N361" s="78">
        <v>2370</v>
      </c>
      <c r="O361" s="90"/>
      <c r="P361" s="79">
        <v>4</v>
      </c>
      <c r="Q361" s="78">
        <v>4</v>
      </c>
      <c r="R361" s="78">
        <v>30</v>
      </c>
      <c r="S361" s="80">
        <v>115</v>
      </c>
      <c r="T361" s="91"/>
      <c r="U361" s="77"/>
      <c r="V361" s="93">
        <v>0.8</v>
      </c>
      <c r="W361" s="94">
        <v>1</v>
      </c>
      <c r="X361" s="95">
        <f t="shared" si="17"/>
        <v>38.81856540084388</v>
      </c>
      <c r="Y361" s="96" t="s">
        <v>92</v>
      </c>
      <c r="Z361" s="97"/>
      <c r="AA361" s="78" t="s">
        <v>65</v>
      </c>
      <c r="AB361" s="77">
        <v>24</v>
      </c>
      <c r="AC361" s="78" t="s">
        <v>1752</v>
      </c>
      <c r="AD361" s="77" t="s">
        <v>50</v>
      </c>
      <c r="AE361" s="78" t="s">
        <v>67</v>
      </c>
      <c r="AF361" s="79" t="s">
        <v>51</v>
      </c>
      <c r="AG361" s="79" t="s">
        <v>50</v>
      </c>
      <c r="AH361" s="77" t="s">
        <v>117</v>
      </c>
      <c r="AI361" s="77" t="s">
        <v>117</v>
      </c>
      <c r="AJ361" s="77" t="s">
        <v>50</v>
      </c>
      <c r="AK361" s="80"/>
      <c r="AL361" s="81"/>
      <c r="AM361" s="78">
        <v>32</v>
      </c>
      <c r="AN361" s="78">
        <v>6</v>
      </c>
      <c r="AO361" s="78">
        <v>2006</v>
      </c>
      <c r="AP361" s="98">
        <v>2017</v>
      </c>
      <c r="AQ361" s="99" t="s">
        <v>1753</v>
      </c>
      <c r="AR361" s="78" t="s">
        <v>1754</v>
      </c>
      <c r="AS361" s="139" t="s">
        <v>1755</v>
      </c>
    </row>
    <row r="362" spans="1:45" ht="14.25" customHeight="1" x14ac:dyDescent="0.25">
      <c r="A362" t="s">
        <v>263</v>
      </c>
      <c r="B362">
        <v>1</v>
      </c>
      <c r="C362" t="s">
        <v>56</v>
      </c>
      <c r="D362" s="85" t="s">
        <v>1758</v>
      </c>
      <c r="E362" s="128" t="s">
        <v>1759</v>
      </c>
      <c r="F362" s="77" t="s">
        <v>135</v>
      </c>
      <c r="G362" s="78" t="s">
        <v>1757</v>
      </c>
      <c r="H362" s="77" t="s">
        <v>106</v>
      </c>
      <c r="I362" s="77">
        <v>8</v>
      </c>
      <c r="J362" s="87">
        <v>18</v>
      </c>
      <c r="K362" s="88" t="s">
        <v>1760</v>
      </c>
      <c r="L362" s="89" t="s">
        <v>1757</v>
      </c>
      <c r="M362" s="80"/>
      <c r="N362" s="78">
        <v>265</v>
      </c>
      <c r="O362" s="90"/>
      <c r="P362" s="79">
        <v>4</v>
      </c>
      <c r="Q362" s="78"/>
      <c r="R362" s="78">
        <v>1</v>
      </c>
      <c r="S362" s="80">
        <v>103.5</v>
      </c>
      <c r="T362" s="91"/>
      <c r="U362" s="92"/>
      <c r="V362" s="93">
        <v>0.33</v>
      </c>
      <c r="W362" s="94">
        <v>2</v>
      </c>
      <c r="X362" s="95">
        <f t="shared" si="17"/>
        <v>64.443396226415089</v>
      </c>
      <c r="Y362" s="96" t="s">
        <v>64</v>
      </c>
      <c r="Z362" s="97"/>
      <c r="AA362" s="78" t="s">
        <v>49</v>
      </c>
      <c r="AB362" s="77">
        <v>10</v>
      </c>
      <c r="AC362" s="78" t="s">
        <v>1761</v>
      </c>
      <c r="AD362" s="77" t="s">
        <v>50</v>
      </c>
      <c r="AE362" s="78" t="s">
        <v>67</v>
      </c>
      <c r="AF362" s="79" t="s">
        <v>51</v>
      </c>
      <c r="AG362" s="79"/>
      <c r="AH362" s="77">
        <v>256</v>
      </c>
      <c r="AI362" s="77" t="s">
        <v>204</v>
      </c>
      <c r="AJ362" s="77" t="s">
        <v>50</v>
      </c>
      <c r="AK362" s="80"/>
      <c r="AL362" s="81"/>
      <c r="AM362" s="78">
        <v>32</v>
      </c>
      <c r="AN362" s="78"/>
      <c r="AO362" s="78">
        <v>2005</v>
      </c>
      <c r="AP362" s="98">
        <v>2010</v>
      </c>
      <c r="AQ362" s="99" t="s">
        <v>1762</v>
      </c>
      <c r="AR362" s="78" t="s">
        <v>1763</v>
      </c>
      <c r="AS362" s="139" t="s">
        <v>1764</v>
      </c>
    </row>
    <row r="363" spans="1:45" ht="14.25" customHeight="1" x14ac:dyDescent="0.25">
      <c r="C363" t="s">
        <v>160</v>
      </c>
      <c r="D363" s="85" t="s">
        <v>1765</v>
      </c>
      <c r="E363" s="128" t="s">
        <v>1766</v>
      </c>
      <c r="F363" s="77" t="s">
        <v>318</v>
      </c>
      <c r="G363" s="78" t="s">
        <v>1767</v>
      </c>
      <c r="H363" s="77" t="s">
        <v>684</v>
      </c>
      <c r="I363" s="77">
        <v>16</v>
      </c>
      <c r="J363" s="87">
        <v>16</v>
      </c>
      <c r="K363" s="88" t="s">
        <v>70</v>
      </c>
      <c r="L363" s="89" t="s">
        <v>61</v>
      </c>
      <c r="M363" s="80" t="s">
        <v>1768</v>
      </c>
      <c r="N363" s="78"/>
      <c r="O363" s="90"/>
      <c r="P363" s="79">
        <v>6</v>
      </c>
      <c r="Q363" s="78"/>
      <c r="R363" s="78"/>
      <c r="S363" s="80"/>
      <c r="T363" s="91">
        <v>43175</v>
      </c>
      <c r="U363" s="92">
        <v>14.7</v>
      </c>
      <c r="V363" s="93">
        <v>0.67</v>
      </c>
      <c r="W363" s="94">
        <v>2</v>
      </c>
      <c r="X363" s="95" t="str">
        <f t="shared" si="17"/>
        <v/>
      </c>
      <c r="Y363" s="96"/>
      <c r="Z363" s="97"/>
      <c r="AA363" s="78" t="s">
        <v>49</v>
      </c>
      <c r="AB363" s="77">
        <v>13</v>
      </c>
      <c r="AC363" s="78" t="s">
        <v>1769</v>
      </c>
      <c r="AD363" s="77" t="s">
        <v>50</v>
      </c>
      <c r="AE363" s="78" t="s">
        <v>67</v>
      </c>
      <c r="AF363" s="79" t="s">
        <v>51</v>
      </c>
      <c r="AG363" s="79"/>
      <c r="AH363" s="77" t="s">
        <v>68</v>
      </c>
      <c r="AI363" s="77" t="s">
        <v>68</v>
      </c>
      <c r="AJ363" s="77" t="s">
        <v>51</v>
      </c>
      <c r="AK363" s="80">
        <v>16</v>
      </c>
      <c r="AL363" s="81"/>
      <c r="AM363" s="78">
        <v>8</v>
      </c>
      <c r="AN363" s="78"/>
      <c r="AO363" s="78">
        <v>2002</v>
      </c>
      <c r="AP363" s="98">
        <v>2002</v>
      </c>
      <c r="AQ363" s="99" t="s">
        <v>1770</v>
      </c>
      <c r="AR363" s="78" t="s">
        <v>1771</v>
      </c>
      <c r="AS363" s="139" t="s">
        <v>1772</v>
      </c>
    </row>
    <row r="364" spans="1:45" ht="14.25" customHeight="1" x14ac:dyDescent="0.25">
      <c r="D364" s="100" t="s">
        <v>1773</v>
      </c>
      <c r="E364" s="101" t="s">
        <v>1774</v>
      </c>
      <c r="F364" s="102"/>
      <c r="G364" s="103" t="s">
        <v>1775</v>
      </c>
      <c r="H364" s="60" t="s">
        <v>106</v>
      </c>
      <c r="I364" s="102">
        <v>16</v>
      </c>
      <c r="J364" s="104">
        <v>16</v>
      </c>
      <c r="K364" s="88"/>
      <c r="L364" s="89"/>
      <c r="M364" s="80"/>
      <c r="N364" s="78"/>
      <c r="O364" s="90"/>
      <c r="P364" s="79"/>
      <c r="Q364" s="78"/>
      <c r="R364" s="78"/>
      <c r="S364" s="80"/>
      <c r="T364" s="91"/>
      <c r="U364" s="92"/>
      <c r="V364" s="93"/>
      <c r="W364" s="94"/>
      <c r="X364" s="95"/>
      <c r="Y364" s="96"/>
      <c r="Z364" s="97"/>
      <c r="AA364" s="78" t="s">
        <v>49</v>
      </c>
      <c r="AB364" s="77"/>
      <c r="AC364" s="78"/>
      <c r="AD364" s="77" t="s">
        <v>50</v>
      </c>
      <c r="AE364" s="78" t="s">
        <v>176</v>
      </c>
      <c r="AF364" s="79" t="s">
        <v>51</v>
      </c>
      <c r="AG364" s="79"/>
      <c r="AH364" s="77" t="s">
        <v>68</v>
      </c>
      <c r="AI364" s="77" t="s">
        <v>68</v>
      </c>
      <c r="AJ364" s="77" t="s">
        <v>50</v>
      </c>
      <c r="AK364" s="80">
        <v>16</v>
      </c>
      <c r="AL364" s="81"/>
      <c r="AM364" s="78">
        <v>8</v>
      </c>
      <c r="AN364" s="78"/>
      <c r="AO364" s="78"/>
      <c r="AP364" s="98">
        <v>2017</v>
      </c>
      <c r="AQ364" s="99" t="s">
        <v>1776</v>
      </c>
      <c r="AR364" s="78" t="s">
        <v>1771</v>
      </c>
      <c r="AS364" s="139" t="s">
        <v>1777</v>
      </c>
    </row>
    <row r="365" spans="1:45" ht="14.25" customHeight="1" x14ac:dyDescent="0.25">
      <c r="C365" t="s">
        <v>160</v>
      </c>
      <c r="D365" s="100" t="s">
        <v>1778</v>
      </c>
      <c r="E365" s="101" t="s">
        <v>1779</v>
      </c>
      <c r="F365" s="102" t="s">
        <v>82</v>
      </c>
      <c r="G365" s="103" t="s">
        <v>1780</v>
      </c>
      <c r="H365" s="102" t="s">
        <v>1781</v>
      </c>
      <c r="I365" s="102">
        <v>64</v>
      </c>
      <c r="J365" s="104">
        <v>32</v>
      </c>
      <c r="K365" s="88" t="s">
        <v>70</v>
      </c>
      <c r="L365" s="89" t="s">
        <v>61</v>
      </c>
      <c r="M365" s="80"/>
      <c r="N365" s="78"/>
      <c r="O365" s="90"/>
      <c r="P365" s="79">
        <v>6</v>
      </c>
      <c r="Q365" s="78"/>
      <c r="R365" s="78"/>
      <c r="S365" s="80"/>
      <c r="T365" s="91">
        <v>43294</v>
      </c>
      <c r="U365" s="92">
        <v>14.7</v>
      </c>
      <c r="V365" s="93">
        <v>1</v>
      </c>
      <c r="W365" s="94">
        <v>1</v>
      </c>
      <c r="X365" s="95" t="str">
        <f t="shared" ref="X365:X382" si="18">IF(AND(N365&lt;&gt;"",S365&lt;&gt;""),1000*S365*V365/(N365*W365),"")</f>
        <v/>
      </c>
      <c r="Y365" s="96"/>
      <c r="Z365" s="97" t="s">
        <v>55</v>
      </c>
      <c r="AA365" s="78" t="s">
        <v>65</v>
      </c>
      <c r="AB365" s="77">
        <v>2</v>
      </c>
      <c r="AC365" s="78" t="s">
        <v>1782</v>
      </c>
      <c r="AD365" s="77" t="s">
        <v>50</v>
      </c>
      <c r="AE365" s="78" t="s">
        <v>67</v>
      </c>
      <c r="AF365" s="79" t="s">
        <v>51</v>
      </c>
      <c r="AG365" s="79"/>
      <c r="AH365" s="77" t="s">
        <v>117</v>
      </c>
      <c r="AI365" s="77" t="s">
        <v>117</v>
      </c>
      <c r="AJ365" s="77" t="s">
        <v>50</v>
      </c>
      <c r="AK365" s="80">
        <v>10</v>
      </c>
      <c r="AL365" s="81"/>
      <c r="AM365" s="78">
        <v>32</v>
      </c>
      <c r="AN365" s="78"/>
      <c r="AO365" s="78">
        <v>2018</v>
      </c>
      <c r="AP365" s="98">
        <v>2019</v>
      </c>
      <c r="AQ365" s="99"/>
      <c r="AR365" s="78" t="s">
        <v>1783</v>
      </c>
      <c r="AS365" s="139" t="s">
        <v>1784</v>
      </c>
    </row>
    <row r="366" spans="1:45" ht="14.25" customHeight="1" x14ac:dyDescent="0.25">
      <c r="A366" t="s">
        <v>263</v>
      </c>
      <c r="C366" t="s">
        <v>160</v>
      </c>
      <c r="D366" s="100" t="s">
        <v>1778</v>
      </c>
      <c r="E366" s="101" t="s">
        <v>1785</v>
      </c>
      <c r="F366" s="102" t="s">
        <v>135</v>
      </c>
      <c r="G366" s="164" t="s">
        <v>1786</v>
      </c>
      <c r="H366" s="102" t="s">
        <v>1781</v>
      </c>
      <c r="I366" s="102">
        <v>64</v>
      </c>
      <c r="J366" s="104">
        <v>32</v>
      </c>
      <c r="K366" s="88"/>
      <c r="L366" s="89"/>
      <c r="M366" s="80"/>
      <c r="N366" s="78"/>
      <c r="O366" s="90"/>
      <c r="P366" s="79"/>
      <c r="Q366" s="78"/>
      <c r="R366" s="78"/>
      <c r="S366" s="80"/>
      <c r="T366" s="91"/>
      <c r="U366" s="92"/>
      <c r="V366" s="93"/>
      <c r="W366" s="94"/>
      <c r="X366" s="95" t="str">
        <f t="shared" si="18"/>
        <v/>
      </c>
      <c r="Y366" s="96"/>
      <c r="Z366" s="97"/>
      <c r="AA366" s="78" t="s">
        <v>65</v>
      </c>
      <c r="AB366" s="77">
        <v>28</v>
      </c>
      <c r="AC366" s="78"/>
      <c r="AD366" s="77" t="s">
        <v>50</v>
      </c>
      <c r="AE366" s="78" t="s">
        <v>176</v>
      </c>
      <c r="AF366" s="79" t="s">
        <v>51</v>
      </c>
      <c r="AG366" s="79"/>
      <c r="AH366" s="77" t="s">
        <v>117</v>
      </c>
      <c r="AI366" s="77" t="s">
        <v>117</v>
      </c>
      <c r="AJ366" s="77" t="s">
        <v>50</v>
      </c>
      <c r="AK366" s="80">
        <v>10</v>
      </c>
      <c r="AL366" s="81"/>
      <c r="AM366" s="78">
        <v>32</v>
      </c>
      <c r="AN366" s="78"/>
      <c r="AO366" s="78">
        <v>2018</v>
      </c>
      <c r="AP366" s="98">
        <v>2019</v>
      </c>
      <c r="AQ366" s="99"/>
      <c r="AR366" s="78" t="s">
        <v>1787</v>
      </c>
      <c r="AS366" s="139" t="s">
        <v>1788</v>
      </c>
    </row>
    <row r="367" spans="1:45" ht="14.25" customHeight="1" x14ac:dyDescent="0.25">
      <c r="A367" t="s">
        <v>263</v>
      </c>
      <c r="B367">
        <v>1</v>
      </c>
      <c r="C367" t="s">
        <v>160</v>
      </c>
      <c r="D367" s="100" t="s">
        <v>1778</v>
      </c>
      <c r="E367" s="101" t="s">
        <v>1779</v>
      </c>
      <c r="F367" s="102" t="s">
        <v>135</v>
      </c>
      <c r="G367" s="103" t="s">
        <v>1780</v>
      </c>
      <c r="H367" s="102" t="s">
        <v>1781</v>
      </c>
      <c r="I367" s="102">
        <v>64</v>
      </c>
      <c r="J367" s="104">
        <v>32</v>
      </c>
      <c r="K367" s="88" t="s">
        <v>70</v>
      </c>
      <c r="L367" s="89" t="s">
        <v>61</v>
      </c>
      <c r="M367" s="80"/>
      <c r="N367" s="78">
        <v>731</v>
      </c>
      <c r="O367" s="90"/>
      <c r="P367" s="79">
        <v>6</v>
      </c>
      <c r="Q367" s="78"/>
      <c r="R367" s="78">
        <v>2</v>
      </c>
      <c r="S367" s="80">
        <v>153.846</v>
      </c>
      <c r="T367" s="91">
        <v>43294</v>
      </c>
      <c r="U367" s="92">
        <v>14.7</v>
      </c>
      <c r="V367" s="93">
        <v>1</v>
      </c>
      <c r="W367" s="94">
        <v>1</v>
      </c>
      <c r="X367" s="95">
        <f t="shared" si="18"/>
        <v>210.45964432284541</v>
      </c>
      <c r="Y367" s="96" t="s">
        <v>107</v>
      </c>
      <c r="Z367" s="97" t="s">
        <v>55</v>
      </c>
      <c r="AA367" s="78" t="s">
        <v>65</v>
      </c>
      <c r="AB367" s="77">
        <v>2</v>
      </c>
      <c r="AC367" s="78" t="s">
        <v>1782</v>
      </c>
      <c r="AD367" s="77" t="s">
        <v>50</v>
      </c>
      <c r="AE367" s="78" t="s">
        <v>67</v>
      </c>
      <c r="AF367" s="79" t="s">
        <v>51</v>
      </c>
      <c r="AG367" s="79"/>
      <c r="AH367" s="77" t="s">
        <v>117</v>
      </c>
      <c r="AI367" s="77" t="s">
        <v>117</v>
      </c>
      <c r="AJ367" s="77" t="s">
        <v>50</v>
      </c>
      <c r="AK367" s="80">
        <v>10</v>
      </c>
      <c r="AL367" s="81"/>
      <c r="AM367" s="78">
        <v>32</v>
      </c>
      <c r="AN367" s="78"/>
      <c r="AO367" s="78">
        <v>2018</v>
      </c>
      <c r="AP367" s="98">
        <v>2019</v>
      </c>
      <c r="AQ367" s="99"/>
      <c r="AR367" s="78" t="s">
        <v>1783</v>
      </c>
      <c r="AS367" s="139" t="s">
        <v>1789</v>
      </c>
    </row>
    <row r="368" spans="1:45" ht="14.25" customHeight="1" x14ac:dyDescent="0.25">
      <c r="A368" t="s">
        <v>263</v>
      </c>
      <c r="C368" t="s">
        <v>160</v>
      </c>
      <c r="D368" s="100" t="s">
        <v>1778</v>
      </c>
      <c r="E368" s="101" t="s">
        <v>1779</v>
      </c>
      <c r="F368" s="102" t="s">
        <v>135</v>
      </c>
      <c r="G368" s="103" t="s">
        <v>1780</v>
      </c>
      <c r="H368" s="102" t="s">
        <v>1781</v>
      </c>
      <c r="I368" s="102">
        <v>64</v>
      </c>
      <c r="J368" s="104">
        <v>32</v>
      </c>
      <c r="K368" s="88" t="s">
        <v>70</v>
      </c>
      <c r="L368" s="89" t="s">
        <v>61</v>
      </c>
      <c r="M368" s="80"/>
      <c r="N368" s="78">
        <v>884</v>
      </c>
      <c r="O368" s="90"/>
      <c r="P368" s="79">
        <v>6</v>
      </c>
      <c r="Q368" s="78"/>
      <c r="R368" s="78">
        <v>2</v>
      </c>
      <c r="S368" s="80">
        <v>136.98599999999999</v>
      </c>
      <c r="T368" s="91">
        <v>43294</v>
      </c>
      <c r="U368" s="92">
        <v>14.7</v>
      </c>
      <c r="V368" s="93">
        <v>1</v>
      </c>
      <c r="W368" s="94">
        <v>1</v>
      </c>
      <c r="X368" s="95">
        <f t="shared" si="18"/>
        <v>154.96153846153845</v>
      </c>
      <c r="Y368" s="96" t="s">
        <v>107</v>
      </c>
      <c r="Z368" s="97" t="s">
        <v>55</v>
      </c>
      <c r="AA368" s="78" t="s">
        <v>65</v>
      </c>
      <c r="AB368" s="77">
        <v>2</v>
      </c>
      <c r="AC368" s="78" t="s">
        <v>1782</v>
      </c>
      <c r="AD368" s="77" t="s">
        <v>50</v>
      </c>
      <c r="AE368" s="78" t="s">
        <v>67</v>
      </c>
      <c r="AF368" s="79" t="s">
        <v>51</v>
      </c>
      <c r="AG368" s="79"/>
      <c r="AH368" s="77" t="s">
        <v>117</v>
      </c>
      <c r="AI368" s="77" t="s">
        <v>117</v>
      </c>
      <c r="AJ368" s="77" t="s">
        <v>50</v>
      </c>
      <c r="AK368" s="80">
        <v>10</v>
      </c>
      <c r="AL368" s="81"/>
      <c r="AM368" s="78">
        <v>32</v>
      </c>
      <c r="AN368" s="78"/>
      <c r="AO368" s="78">
        <v>2018</v>
      </c>
      <c r="AP368" s="98">
        <v>2019</v>
      </c>
      <c r="AQ368" s="99"/>
      <c r="AR368" s="78" t="s">
        <v>1783</v>
      </c>
      <c r="AS368" s="139" t="s">
        <v>1790</v>
      </c>
    </row>
    <row r="369" spans="1:45" ht="14.25" customHeight="1" x14ac:dyDescent="0.25">
      <c r="A369" t="s">
        <v>263</v>
      </c>
      <c r="C369" t="s">
        <v>160</v>
      </c>
      <c r="D369" s="100" t="s">
        <v>1778</v>
      </c>
      <c r="E369" s="101" t="s">
        <v>1785</v>
      </c>
      <c r="F369" s="102"/>
      <c r="G369" s="103" t="s">
        <v>1791</v>
      </c>
      <c r="H369" s="102" t="s">
        <v>1781</v>
      </c>
      <c r="I369" s="102">
        <v>64</v>
      </c>
      <c r="J369" s="104">
        <v>32</v>
      </c>
      <c r="K369" s="88" t="s">
        <v>70</v>
      </c>
      <c r="L369" s="89" t="s">
        <v>61</v>
      </c>
      <c r="M369" s="80"/>
      <c r="N369" s="78">
        <v>884</v>
      </c>
      <c r="O369" s="90"/>
      <c r="P369" s="79">
        <v>6</v>
      </c>
      <c r="Q369" s="78"/>
      <c r="R369" s="78">
        <v>2</v>
      </c>
      <c r="S369" s="80">
        <v>136.98599999999999</v>
      </c>
      <c r="T369" s="91">
        <v>43294</v>
      </c>
      <c r="U369" s="92">
        <v>14.7</v>
      </c>
      <c r="V369" s="93">
        <v>1</v>
      </c>
      <c r="W369" s="94">
        <v>1</v>
      </c>
      <c r="X369" s="95">
        <f t="shared" si="18"/>
        <v>154.96153846153845</v>
      </c>
      <c r="Y369" s="96"/>
      <c r="Z369" s="97"/>
      <c r="AA369" s="78" t="s">
        <v>65</v>
      </c>
      <c r="AB369" s="77"/>
      <c r="AC369" s="78"/>
      <c r="AD369" s="77" t="s">
        <v>50</v>
      </c>
      <c r="AE369" s="78" t="s">
        <v>67</v>
      </c>
      <c r="AF369" s="79" t="s">
        <v>51</v>
      </c>
      <c r="AG369" s="79"/>
      <c r="AH369" s="77" t="s">
        <v>117</v>
      </c>
      <c r="AI369" s="77" t="s">
        <v>117</v>
      </c>
      <c r="AJ369" s="77" t="s">
        <v>50</v>
      </c>
      <c r="AK369" s="80">
        <v>10</v>
      </c>
      <c r="AL369" s="81"/>
      <c r="AM369" s="78">
        <v>32</v>
      </c>
      <c r="AN369" s="78"/>
      <c r="AO369" s="78">
        <v>2018</v>
      </c>
      <c r="AP369" s="98">
        <v>2019</v>
      </c>
      <c r="AQ369" s="99"/>
      <c r="AR369" s="78" t="s">
        <v>1792</v>
      </c>
      <c r="AS369" s="139" t="s">
        <v>1793</v>
      </c>
    </row>
    <row r="370" spans="1:45" ht="14.25" customHeight="1" x14ac:dyDescent="0.25">
      <c r="A370" t="s">
        <v>263</v>
      </c>
      <c r="B370">
        <v>1</v>
      </c>
      <c r="C370" t="s">
        <v>56</v>
      </c>
      <c r="D370" s="85" t="s">
        <v>1794</v>
      </c>
      <c r="E370" s="128" t="s">
        <v>1795</v>
      </c>
      <c r="F370" s="77" t="s">
        <v>58</v>
      </c>
      <c r="G370" s="78" t="s">
        <v>61</v>
      </c>
      <c r="H370" s="77" t="s">
        <v>163</v>
      </c>
      <c r="I370" s="77">
        <v>1</v>
      </c>
      <c r="J370" s="87">
        <v>9</v>
      </c>
      <c r="K370" s="88" t="s">
        <v>70</v>
      </c>
      <c r="L370" s="89" t="s">
        <v>61</v>
      </c>
      <c r="M370" s="80" t="s">
        <v>1796</v>
      </c>
      <c r="N370" s="78">
        <v>75</v>
      </c>
      <c r="O370" s="90"/>
      <c r="P370" s="79">
        <v>6</v>
      </c>
      <c r="Q370" s="78"/>
      <c r="R370" s="78">
        <v>1</v>
      </c>
      <c r="S370" s="80">
        <v>171</v>
      </c>
      <c r="T370" s="91">
        <v>42738</v>
      </c>
      <c r="U370" s="92">
        <v>14.5</v>
      </c>
      <c r="V370" s="93">
        <v>0.04</v>
      </c>
      <c r="W370" s="94">
        <v>1</v>
      </c>
      <c r="X370" s="95">
        <f t="shared" si="18"/>
        <v>91.2</v>
      </c>
      <c r="Y370" s="96" t="s">
        <v>202</v>
      </c>
      <c r="Z370" s="97"/>
      <c r="AA370" s="78" t="s">
        <v>49</v>
      </c>
      <c r="AB370" s="77">
        <v>2</v>
      </c>
      <c r="AC370" s="78" t="s">
        <v>1794</v>
      </c>
      <c r="AD370" s="77" t="s">
        <v>50</v>
      </c>
      <c r="AE370" s="78"/>
      <c r="AF370" s="79" t="s">
        <v>51</v>
      </c>
      <c r="AG370" s="79" t="s">
        <v>50</v>
      </c>
      <c r="AH370" s="77">
        <v>32</v>
      </c>
      <c r="AI370" s="77" t="s">
        <v>871</v>
      </c>
      <c r="AJ370" s="77" t="s">
        <v>51</v>
      </c>
      <c r="AK370" s="80">
        <v>24</v>
      </c>
      <c r="AL370" s="81"/>
      <c r="AM370" s="78"/>
      <c r="AN370" s="78">
        <v>1</v>
      </c>
      <c r="AO370" s="78">
        <v>2016</v>
      </c>
      <c r="AP370" s="98">
        <v>2017</v>
      </c>
      <c r="AQ370" s="129"/>
      <c r="AR370" s="78" t="s">
        <v>1797</v>
      </c>
      <c r="AS370" s="98"/>
    </row>
    <row r="371" spans="1:45" ht="14.25" customHeight="1" x14ac:dyDescent="0.25">
      <c r="C371" t="s">
        <v>160</v>
      </c>
      <c r="D371" s="85" t="s">
        <v>1798</v>
      </c>
      <c r="E371" s="128" t="s">
        <v>1795</v>
      </c>
      <c r="F371" s="77" t="s">
        <v>135</v>
      </c>
      <c r="G371" s="78" t="s">
        <v>61</v>
      </c>
      <c r="H371" s="77" t="s">
        <v>163</v>
      </c>
      <c r="I371" s="77">
        <v>1</v>
      </c>
      <c r="J371" s="87">
        <v>9</v>
      </c>
      <c r="K371" s="88" t="s">
        <v>1799</v>
      </c>
      <c r="L371" s="78" t="s">
        <v>61</v>
      </c>
      <c r="M371" s="80" t="s">
        <v>1796</v>
      </c>
      <c r="N371" s="78">
        <v>63</v>
      </c>
      <c r="O371" s="90"/>
      <c r="P371" s="79">
        <v>6</v>
      </c>
      <c r="Q371" s="78"/>
      <c r="R371" s="78">
        <v>1</v>
      </c>
      <c r="S371" s="80">
        <v>357.91</v>
      </c>
      <c r="T371" s="91">
        <v>41746</v>
      </c>
      <c r="U371" s="92">
        <v>14.5</v>
      </c>
      <c r="V371" s="93">
        <v>0.04</v>
      </c>
      <c r="W371" s="94">
        <v>1</v>
      </c>
      <c r="X371" s="95">
        <f t="shared" si="18"/>
        <v>227.24444444444444</v>
      </c>
      <c r="Y371" s="96" t="s">
        <v>64</v>
      </c>
      <c r="Z371" s="97"/>
      <c r="AA371" s="78" t="s">
        <v>49</v>
      </c>
      <c r="AB371" s="77">
        <v>3</v>
      </c>
      <c r="AC371" s="78" t="s">
        <v>1800</v>
      </c>
      <c r="AD371" s="77" t="s">
        <v>50</v>
      </c>
      <c r="AE371" s="78" t="s">
        <v>176</v>
      </c>
      <c r="AF371" s="79" t="s">
        <v>51</v>
      </c>
      <c r="AG371" s="79" t="s">
        <v>50</v>
      </c>
      <c r="AH371" s="77">
        <v>64</v>
      </c>
      <c r="AI371" s="77" t="s">
        <v>871</v>
      </c>
      <c r="AJ371" s="77" t="s">
        <v>51</v>
      </c>
      <c r="AK371" s="80">
        <v>8</v>
      </c>
      <c r="AL371" s="81"/>
      <c r="AM371" s="78">
        <v>64</v>
      </c>
      <c r="AN371" s="78">
        <v>1</v>
      </c>
      <c r="AO371" s="78">
        <v>2003</v>
      </c>
      <c r="AP371" s="98">
        <v>2009</v>
      </c>
      <c r="AQ371" s="129"/>
      <c r="AR371" s="78" t="s">
        <v>1801</v>
      </c>
      <c r="AS371" s="98"/>
    </row>
    <row r="372" spans="1:45" ht="14.25" customHeight="1" x14ac:dyDescent="0.25">
      <c r="A372" t="s">
        <v>263</v>
      </c>
      <c r="B372">
        <v>1</v>
      </c>
      <c r="C372" t="s">
        <v>56</v>
      </c>
      <c r="D372" s="85" t="s">
        <v>1802</v>
      </c>
      <c r="E372" s="128" t="s">
        <v>1795</v>
      </c>
      <c r="F372" s="77" t="s">
        <v>90</v>
      </c>
      <c r="G372" s="78" t="s">
        <v>61</v>
      </c>
      <c r="H372" s="77" t="s">
        <v>163</v>
      </c>
      <c r="I372" s="77">
        <v>1</v>
      </c>
      <c r="J372" s="87">
        <v>9</v>
      </c>
      <c r="K372" s="88" t="s">
        <v>70</v>
      </c>
      <c r="L372" s="78" t="s">
        <v>61</v>
      </c>
      <c r="M372" s="80" t="s">
        <v>1796</v>
      </c>
      <c r="N372" s="78">
        <v>147</v>
      </c>
      <c r="O372" s="90"/>
      <c r="P372" s="79">
        <v>6</v>
      </c>
      <c r="Q372" s="78"/>
      <c r="R372" s="78">
        <v>1</v>
      </c>
      <c r="S372" s="80">
        <v>176.429</v>
      </c>
      <c r="T372" s="91">
        <v>42738</v>
      </c>
      <c r="U372" s="92">
        <v>14.5</v>
      </c>
      <c r="V372" s="93">
        <v>0.06</v>
      </c>
      <c r="W372" s="94">
        <v>1</v>
      </c>
      <c r="X372" s="95">
        <f t="shared" si="18"/>
        <v>72.011836734693873</v>
      </c>
      <c r="Y372" s="96" t="s">
        <v>202</v>
      </c>
      <c r="Z372" s="97"/>
      <c r="AA372" s="78" t="s">
        <v>49</v>
      </c>
      <c r="AB372" s="77">
        <v>2</v>
      </c>
      <c r="AC372" s="78" t="s">
        <v>1802</v>
      </c>
      <c r="AD372" s="77" t="s">
        <v>50</v>
      </c>
      <c r="AE372" s="78"/>
      <c r="AF372" s="79" t="s">
        <v>51</v>
      </c>
      <c r="AG372" s="79" t="s">
        <v>50</v>
      </c>
      <c r="AH372" s="77">
        <v>512</v>
      </c>
      <c r="AI372" s="77" t="s">
        <v>871</v>
      </c>
      <c r="AJ372" s="77" t="s">
        <v>51</v>
      </c>
      <c r="AK372" s="80">
        <v>24</v>
      </c>
      <c r="AL372" s="81"/>
      <c r="AM372" s="78"/>
      <c r="AN372" s="78">
        <v>1</v>
      </c>
      <c r="AO372" s="78">
        <v>2016</v>
      </c>
      <c r="AP372" s="98"/>
      <c r="AQ372" s="129"/>
      <c r="AR372" s="78" t="s">
        <v>1803</v>
      </c>
      <c r="AS372" s="98" t="s">
        <v>1804</v>
      </c>
    </row>
    <row r="373" spans="1:45" ht="14.25" customHeight="1" x14ac:dyDescent="0.25">
      <c r="B373">
        <v>1</v>
      </c>
      <c r="C373" t="s">
        <v>56</v>
      </c>
      <c r="D373" s="85" t="s">
        <v>1805</v>
      </c>
      <c r="E373" s="106"/>
      <c r="F373" s="77" t="s">
        <v>58</v>
      </c>
      <c r="G373" s="78" t="s">
        <v>61</v>
      </c>
      <c r="H373" s="77" t="s">
        <v>163</v>
      </c>
      <c r="I373" s="77">
        <v>16</v>
      </c>
      <c r="J373" s="87">
        <v>18</v>
      </c>
      <c r="K373" s="88" t="s">
        <v>70</v>
      </c>
      <c r="L373" s="89" t="s">
        <v>61</v>
      </c>
      <c r="M373" s="80"/>
      <c r="N373" s="78">
        <v>483</v>
      </c>
      <c r="O373" s="90"/>
      <c r="P373" s="79">
        <v>6</v>
      </c>
      <c r="Q373" s="78"/>
      <c r="R373" s="78">
        <v>1</v>
      </c>
      <c r="S373" s="80">
        <v>294.11799999999999</v>
      </c>
      <c r="T373" s="91">
        <v>43187</v>
      </c>
      <c r="U373" s="92">
        <v>14.5</v>
      </c>
      <c r="V373" s="93">
        <v>0.16</v>
      </c>
      <c r="W373" s="94">
        <v>1</v>
      </c>
      <c r="X373" s="95">
        <f t="shared" si="18"/>
        <v>97.4303933747412</v>
      </c>
      <c r="Y373" s="96" t="s">
        <v>107</v>
      </c>
      <c r="Z373" s="97"/>
      <c r="AA373" s="78" t="s">
        <v>49</v>
      </c>
      <c r="AB373" s="77">
        <v>2</v>
      </c>
      <c r="AC373" s="78" t="s">
        <v>1806</v>
      </c>
      <c r="AD373" s="77"/>
      <c r="AE373" s="78"/>
      <c r="AF373" s="79" t="s">
        <v>51</v>
      </c>
      <c r="AG373" s="79"/>
      <c r="AH373" s="77">
        <v>256</v>
      </c>
      <c r="AI373" s="77" t="s">
        <v>86</v>
      </c>
      <c r="AJ373" s="77"/>
      <c r="AK373" s="80">
        <v>77</v>
      </c>
      <c r="AL373" s="81"/>
      <c r="AM373" s="78"/>
      <c r="AN373" s="78">
        <v>1</v>
      </c>
      <c r="AO373" s="78">
        <v>2010</v>
      </c>
      <c r="AP373" s="98">
        <v>2018</v>
      </c>
      <c r="AQ373" s="129"/>
      <c r="AR373" s="78" t="s">
        <v>1807</v>
      </c>
      <c r="AS373" s="98" t="s">
        <v>1808</v>
      </c>
    </row>
    <row r="374" spans="1:45" ht="14.25" customHeight="1" x14ac:dyDescent="0.25">
      <c r="A374" t="s">
        <v>263</v>
      </c>
      <c r="B374">
        <v>1</v>
      </c>
      <c r="C374" t="s">
        <v>56</v>
      </c>
      <c r="D374" s="85" t="s">
        <v>1809</v>
      </c>
      <c r="E374" s="128" t="s">
        <v>1795</v>
      </c>
      <c r="F374" s="77" t="s">
        <v>90</v>
      </c>
      <c r="G374" s="78" t="s">
        <v>61</v>
      </c>
      <c r="H374" s="77" t="s">
        <v>163</v>
      </c>
      <c r="I374" s="77">
        <v>4</v>
      </c>
      <c r="J374" s="87">
        <v>9</v>
      </c>
      <c r="K374" s="88" t="s">
        <v>70</v>
      </c>
      <c r="L374" s="89" t="s">
        <v>61</v>
      </c>
      <c r="M374" s="80" t="s">
        <v>1796</v>
      </c>
      <c r="N374" s="78">
        <v>144</v>
      </c>
      <c r="O374" s="90"/>
      <c r="P374" s="79">
        <v>6</v>
      </c>
      <c r="Q374" s="78"/>
      <c r="R374" s="78">
        <v>1</v>
      </c>
      <c r="S374" s="80">
        <v>195</v>
      </c>
      <c r="T374" s="91">
        <v>42755</v>
      </c>
      <c r="U374" s="92">
        <v>14.5</v>
      </c>
      <c r="V374" s="93">
        <v>0.16</v>
      </c>
      <c r="W374" s="94">
        <v>1</v>
      </c>
      <c r="X374" s="95">
        <f t="shared" si="18"/>
        <v>216.66666666666666</v>
      </c>
      <c r="Y374" s="96" t="s">
        <v>202</v>
      </c>
      <c r="Z374" s="97"/>
      <c r="AA374" s="78" t="s">
        <v>49</v>
      </c>
      <c r="AB374" s="77">
        <v>2</v>
      </c>
      <c r="AC374" s="78" t="s">
        <v>1794</v>
      </c>
      <c r="AD374" s="77" t="s">
        <v>50</v>
      </c>
      <c r="AE374" s="78"/>
      <c r="AF374" s="79" t="s">
        <v>51</v>
      </c>
      <c r="AG374" s="79" t="s">
        <v>50</v>
      </c>
      <c r="AH374" s="77">
        <v>32</v>
      </c>
      <c r="AI374" s="77" t="s">
        <v>871</v>
      </c>
      <c r="AJ374" s="77" t="s">
        <v>51</v>
      </c>
      <c r="AK374" s="80">
        <v>24</v>
      </c>
      <c r="AL374" s="81"/>
      <c r="AM374" s="78"/>
      <c r="AN374" s="78">
        <v>1</v>
      </c>
      <c r="AO374" s="78">
        <v>2016</v>
      </c>
      <c r="AP374" s="98"/>
      <c r="AQ374" s="129"/>
      <c r="AR374" s="78" t="s">
        <v>1810</v>
      </c>
      <c r="AS374" s="98"/>
    </row>
    <row r="375" spans="1:45" ht="14.25" customHeight="1" x14ac:dyDescent="0.25">
      <c r="A375" t="s">
        <v>263</v>
      </c>
      <c r="B375">
        <v>1</v>
      </c>
      <c r="C375" t="s">
        <v>56</v>
      </c>
      <c r="D375" s="85" t="s">
        <v>1811</v>
      </c>
      <c r="E375" s="128" t="s">
        <v>1795</v>
      </c>
      <c r="F375" s="77" t="s">
        <v>90</v>
      </c>
      <c r="G375" s="78" t="s">
        <v>61</v>
      </c>
      <c r="H375" s="77" t="s">
        <v>163</v>
      </c>
      <c r="I375" s="77">
        <v>4</v>
      </c>
      <c r="J375" s="87">
        <v>9</v>
      </c>
      <c r="K375" s="107" t="s">
        <v>164</v>
      </c>
      <c r="L375" s="89" t="s">
        <v>61</v>
      </c>
      <c r="M375" s="80" t="s">
        <v>1796</v>
      </c>
      <c r="N375" s="78">
        <v>210</v>
      </c>
      <c r="O375" s="90"/>
      <c r="P375" s="79">
        <v>6</v>
      </c>
      <c r="Q375" s="78"/>
      <c r="R375" s="78">
        <v>0</v>
      </c>
      <c r="S375" s="80">
        <v>396.82499999999999</v>
      </c>
      <c r="T375" s="91">
        <v>44190</v>
      </c>
      <c r="U375" s="92" t="s">
        <v>166</v>
      </c>
      <c r="V375" s="93">
        <v>0.24</v>
      </c>
      <c r="W375" s="94">
        <v>1</v>
      </c>
      <c r="X375" s="95">
        <f t="shared" si="18"/>
        <v>453.51428571428573</v>
      </c>
      <c r="Y375" s="96" t="s">
        <v>202</v>
      </c>
      <c r="Z375" s="97"/>
      <c r="AA375" s="78" t="s">
        <v>49</v>
      </c>
      <c r="AB375" s="77">
        <v>2</v>
      </c>
      <c r="AC375" s="78" t="s">
        <v>1802</v>
      </c>
      <c r="AD375" s="77" t="s">
        <v>50</v>
      </c>
      <c r="AE375" s="78"/>
      <c r="AF375" s="79" t="s">
        <v>51</v>
      </c>
      <c r="AG375" s="79" t="s">
        <v>50</v>
      </c>
      <c r="AH375" s="77">
        <v>512</v>
      </c>
      <c r="AI375" s="77" t="s">
        <v>871</v>
      </c>
      <c r="AJ375" s="77" t="s">
        <v>51</v>
      </c>
      <c r="AK375" s="80">
        <v>24</v>
      </c>
      <c r="AL375" s="81"/>
      <c r="AM375" s="78"/>
      <c r="AN375" s="78">
        <v>1</v>
      </c>
      <c r="AO375" s="78">
        <v>2016</v>
      </c>
      <c r="AP375" s="98"/>
      <c r="AQ375" s="129"/>
      <c r="AR375" s="78" t="s">
        <v>1810</v>
      </c>
      <c r="AS375" s="98" t="s">
        <v>1804</v>
      </c>
    </row>
    <row r="376" spans="1:45" ht="14.25" customHeight="1" x14ac:dyDescent="0.25">
      <c r="A376" t="s">
        <v>263</v>
      </c>
      <c r="B376">
        <v>1</v>
      </c>
      <c r="C376" t="s">
        <v>56</v>
      </c>
      <c r="D376" s="85" t="s">
        <v>1811</v>
      </c>
      <c r="E376" s="128" t="s">
        <v>1795</v>
      </c>
      <c r="F376" s="77" t="s">
        <v>90</v>
      </c>
      <c r="G376" s="78" t="s">
        <v>61</v>
      </c>
      <c r="H376" s="77" t="s">
        <v>163</v>
      </c>
      <c r="I376" s="77">
        <v>4</v>
      </c>
      <c r="J376" s="87">
        <v>9</v>
      </c>
      <c r="K376" s="88" t="s">
        <v>70</v>
      </c>
      <c r="L376" s="89" t="s">
        <v>61</v>
      </c>
      <c r="M376" s="80" t="s">
        <v>1796</v>
      </c>
      <c r="N376" s="78">
        <v>151</v>
      </c>
      <c r="O376" s="90"/>
      <c r="P376" s="79">
        <v>6</v>
      </c>
      <c r="Q376" s="78"/>
      <c r="R376" s="78">
        <v>1</v>
      </c>
      <c r="S376" s="80">
        <v>151</v>
      </c>
      <c r="T376" s="91">
        <v>42755</v>
      </c>
      <c r="U376" s="92">
        <v>14.5</v>
      </c>
      <c r="V376" s="93">
        <v>0.24</v>
      </c>
      <c r="W376" s="94">
        <v>1</v>
      </c>
      <c r="X376" s="95">
        <f t="shared" si="18"/>
        <v>240</v>
      </c>
      <c r="Y376" s="96" t="s">
        <v>202</v>
      </c>
      <c r="Z376" s="97"/>
      <c r="AA376" s="78" t="s">
        <v>49</v>
      </c>
      <c r="AB376" s="77">
        <v>2</v>
      </c>
      <c r="AC376" s="78" t="s">
        <v>1802</v>
      </c>
      <c r="AD376" s="77" t="s">
        <v>50</v>
      </c>
      <c r="AE376" s="78"/>
      <c r="AF376" s="79" t="s">
        <v>51</v>
      </c>
      <c r="AG376" s="79" t="s">
        <v>50</v>
      </c>
      <c r="AH376" s="77">
        <v>512</v>
      </c>
      <c r="AI376" s="77" t="s">
        <v>871</v>
      </c>
      <c r="AJ376" s="77" t="s">
        <v>51</v>
      </c>
      <c r="AK376" s="80">
        <v>24</v>
      </c>
      <c r="AL376" s="81"/>
      <c r="AM376" s="78"/>
      <c r="AN376" s="78">
        <v>1</v>
      </c>
      <c r="AO376" s="78">
        <v>2016</v>
      </c>
      <c r="AP376" s="98"/>
      <c r="AQ376" s="129"/>
      <c r="AR376" s="78" t="s">
        <v>1810</v>
      </c>
      <c r="AS376" s="98" t="s">
        <v>1804</v>
      </c>
    </row>
    <row r="377" spans="1:45" ht="14.25" customHeight="1" x14ac:dyDescent="0.25">
      <c r="A377" t="s">
        <v>107</v>
      </c>
      <c r="B377">
        <v>1</v>
      </c>
      <c r="C377" t="s">
        <v>56</v>
      </c>
      <c r="D377" s="85" t="s">
        <v>1812</v>
      </c>
      <c r="E377" s="128" t="s">
        <v>1813</v>
      </c>
      <c r="F377" s="77" t="s">
        <v>135</v>
      </c>
      <c r="G377" s="78" t="s">
        <v>1814</v>
      </c>
      <c r="H377" s="77" t="s">
        <v>1815</v>
      </c>
      <c r="I377" s="77">
        <v>32</v>
      </c>
      <c r="J377" s="87">
        <v>32</v>
      </c>
      <c r="K377" s="88" t="s">
        <v>1234</v>
      </c>
      <c r="L377" s="89" t="s">
        <v>61</v>
      </c>
      <c r="M377" s="80"/>
      <c r="N377" s="78">
        <v>37459</v>
      </c>
      <c r="O377" s="90"/>
      <c r="P377" s="79">
        <v>4</v>
      </c>
      <c r="Q377" s="78">
        <v>25</v>
      </c>
      <c r="R377" s="78">
        <v>54</v>
      </c>
      <c r="S377" s="80">
        <v>42.944000000000003</v>
      </c>
      <c r="T377" s="91">
        <v>41751</v>
      </c>
      <c r="U377" s="92" t="s">
        <v>218</v>
      </c>
      <c r="V377" s="93">
        <v>1</v>
      </c>
      <c r="W377" s="94">
        <v>1</v>
      </c>
      <c r="X377" s="95">
        <f t="shared" si="18"/>
        <v>1.1464267599241837</v>
      </c>
      <c r="Y377" s="96" t="s">
        <v>186</v>
      </c>
      <c r="Z377" s="97"/>
      <c r="AA377" s="78" t="s">
        <v>49</v>
      </c>
      <c r="AB377" s="77">
        <v>57</v>
      </c>
      <c r="AC377" s="78" t="s">
        <v>715</v>
      </c>
      <c r="AD377" s="77" t="s">
        <v>50</v>
      </c>
      <c r="AE377" s="78" t="s">
        <v>67</v>
      </c>
      <c r="AF377" s="79" t="s">
        <v>50</v>
      </c>
      <c r="AG377" s="79"/>
      <c r="AH377" s="77" t="s">
        <v>117</v>
      </c>
      <c r="AI377" s="77" t="s">
        <v>1816</v>
      </c>
      <c r="AJ377" s="77" t="s">
        <v>50</v>
      </c>
      <c r="AK377" s="80"/>
      <c r="AL377" s="81"/>
      <c r="AM377" s="78">
        <v>32</v>
      </c>
      <c r="AN377" s="78">
        <v>4</v>
      </c>
      <c r="AO377" s="78">
        <v>2011</v>
      </c>
      <c r="AP377" s="98"/>
      <c r="AQ377" s="99" t="s">
        <v>1817</v>
      </c>
      <c r="AR377" s="78" t="s">
        <v>1818</v>
      </c>
      <c r="AS377" s="98" t="s">
        <v>1819</v>
      </c>
    </row>
    <row r="378" spans="1:45" ht="15" customHeight="1" x14ac:dyDescent="0.25">
      <c r="A378" t="s">
        <v>120</v>
      </c>
      <c r="B378">
        <v>1</v>
      </c>
      <c r="C378" t="s">
        <v>56</v>
      </c>
      <c r="D378" s="85" t="s">
        <v>1820</v>
      </c>
      <c r="E378" s="128" t="s">
        <v>1821</v>
      </c>
      <c r="F378" s="77" t="s">
        <v>135</v>
      </c>
      <c r="G378" s="78" t="s">
        <v>1822</v>
      </c>
      <c r="H378" s="77" t="s">
        <v>1823</v>
      </c>
      <c r="I378" s="77">
        <v>32</v>
      </c>
      <c r="J378" s="87">
        <v>32</v>
      </c>
      <c r="K378" s="88" t="s">
        <v>70</v>
      </c>
      <c r="L378" s="89" t="s">
        <v>61</v>
      </c>
      <c r="M378" s="80"/>
      <c r="N378" s="78">
        <v>5992</v>
      </c>
      <c r="O378" s="90"/>
      <c r="P378" s="79">
        <v>6</v>
      </c>
      <c r="Q378" s="78">
        <v>1</v>
      </c>
      <c r="R378" s="78">
        <v>12</v>
      </c>
      <c r="S378" s="80">
        <v>133.333</v>
      </c>
      <c r="T378" s="91">
        <v>43287</v>
      </c>
      <c r="U378" s="92">
        <v>14.7</v>
      </c>
      <c r="V378" s="93">
        <v>1</v>
      </c>
      <c r="W378" s="94">
        <v>1</v>
      </c>
      <c r="X378" s="95">
        <f t="shared" si="18"/>
        <v>22.25183578104139</v>
      </c>
      <c r="Y378" s="96" t="s">
        <v>107</v>
      </c>
      <c r="Z378" s="97"/>
      <c r="AA378" s="78" t="s">
        <v>49</v>
      </c>
      <c r="AB378" s="77">
        <v>82</v>
      </c>
      <c r="AC378" s="78" t="s">
        <v>1824</v>
      </c>
      <c r="AD378" s="77" t="s">
        <v>50</v>
      </c>
      <c r="AE378" s="78" t="s">
        <v>67</v>
      </c>
      <c r="AF378" s="79" t="s">
        <v>50</v>
      </c>
      <c r="AG378" s="79"/>
      <c r="AH378" s="77" t="s">
        <v>117</v>
      </c>
      <c r="AI378" s="77" t="s">
        <v>117</v>
      </c>
      <c r="AJ378" s="77" t="s">
        <v>50</v>
      </c>
      <c r="AK378" s="80"/>
      <c r="AL378" s="81"/>
      <c r="AM378" s="78">
        <v>64</v>
      </c>
      <c r="AN378" s="78">
        <v>5</v>
      </c>
      <c r="AO378" s="78">
        <v>1999</v>
      </c>
      <c r="AP378" s="98">
        <v>2003</v>
      </c>
      <c r="AQ378" s="99" t="s">
        <v>1825</v>
      </c>
      <c r="AR378" s="78" t="s">
        <v>1826</v>
      </c>
      <c r="AS378" s="140" t="s">
        <v>1827</v>
      </c>
    </row>
    <row r="379" spans="1:45" ht="15" customHeight="1" x14ac:dyDescent="0.25">
      <c r="C379" t="s">
        <v>56</v>
      </c>
      <c r="D379" s="85" t="s">
        <v>1820</v>
      </c>
      <c r="E379" s="128" t="s">
        <v>1821</v>
      </c>
      <c r="F379" s="77" t="s">
        <v>135</v>
      </c>
      <c r="G379" s="78" t="s">
        <v>1822</v>
      </c>
      <c r="H379" s="77" t="s">
        <v>1823</v>
      </c>
      <c r="I379" s="77">
        <v>32</v>
      </c>
      <c r="J379" s="87">
        <v>32</v>
      </c>
      <c r="K379" s="88" t="s">
        <v>1670</v>
      </c>
      <c r="L379" s="89" t="s">
        <v>1828</v>
      </c>
      <c r="M379" s="80"/>
      <c r="N379" s="78">
        <v>7554</v>
      </c>
      <c r="O379" s="90"/>
      <c r="P379" s="79">
        <v>4</v>
      </c>
      <c r="Q379" s="78"/>
      <c r="R379" s="78">
        <v>42</v>
      </c>
      <c r="S379" s="80">
        <v>50</v>
      </c>
      <c r="T379" s="91">
        <v>38565</v>
      </c>
      <c r="U379" s="92"/>
      <c r="V379" s="93">
        <v>1</v>
      </c>
      <c r="W379" s="94">
        <v>1</v>
      </c>
      <c r="X379" s="95">
        <f t="shared" si="18"/>
        <v>6.619009796134498</v>
      </c>
      <c r="Y379" s="96" t="s">
        <v>186</v>
      </c>
      <c r="Z379" s="97"/>
      <c r="AA379" s="78" t="s">
        <v>49</v>
      </c>
      <c r="AB379" s="77">
        <v>90</v>
      </c>
      <c r="AC379" s="78" t="s">
        <v>1824</v>
      </c>
      <c r="AD379" s="77" t="s">
        <v>50</v>
      </c>
      <c r="AE379" s="78" t="s">
        <v>67</v>
      </c>
      <c r="AF379" s="79" t="s">
        <v>50</v>
      </c>
      <c r="AG379" s="79"/>
      <c r="AH379" s="77" t="s">
        <v>117</v>
      </c>
      <c r="AI379" s="77" t="s">
        <v>117</v>
      </c>
      <c r="AJ379" s="77" t="s">
        <v>50</v>
      </c>
      <c r="AK379" s="80"/>
      <c r="AL379" s="81"/>
      <c r="AM379" s="78">
        <v>64</v>
      </c>
      <c r="AN379" s="78">
        <v>5</v>
      </c>
      <c r="AO379" s="78">
        <v>1999</v>
      </c>
      <c r="AP379" s="98">
        <v>2003</v>
      </c>
      <c r="AQ379" s="99" t="s">
        <v>1825</v>
      </c>
      <c r="AR379" s="78" t="s">
        <v>1829</v>
      </c>
      <c r="AS379" s="140" t="s">
        <v>1827</v>
      </c>
    </row>
    <row r="380" spans="1:45" ht="15" customHeight="1" x14ac:dyDescent="0.25">
      <c r="A380" t="s">
        <v>120</v>
      </c>
      <c r="B380">
        <v>1</v>
      </c>
      <c r="C380" t="s">
        <v>56</v>
      </c>
      <c r="D380" s="220" t="s">
        <v>1830</v>
      </c>
      <c r="E380" s="128" t="s">
        <v>1831</v>
      </c>
      <c r="F380" s="77" t="s">
        <v>135</v>
      </c>
      <c r="G380" s="78" t="s">
        <v>1832</v>
      </c>
      <c r="H380" s="77" t="s">
        <v>1038</v>
      </c>
      <c r="I380" s="77">
        <v>32</v>
      </c>
      <c r="J380" s="87">
        <v>32</v>
      </c>
      <c r="K380" s="88"/>
      <c r="L380" s="89"/>
      <c r="M380" s="80"/>
      <c r="N380" s="78"/>
      <c r="O380" s="90"/>
      <c r="P380" s="79">
        <v>6</v>
      </c>
      <c r="Q380" s="78"/>
      <c r="R380" s="78"/>
      <c r="S380" s="80"/>
      <c r="T380" s="91"/>
      <c r="U380" s="92"/>
      <c r="V380" s="93">
        <v>1</v>
      </c>
      <c r="W380" s="94">
        <v>1</v>
      </c>
      <c r="X380" s="95" t="str">
        <f t="shared" si="18"/>
        <v/>
      </c>
      <c r="Y380" s="96" t="s">
        <v>125</v>
      </c>
      <c r="Z380" s="97" t="s">
        <v>50</v>
      </c>
      <c r="AA380" s="78" t="s">
        <v>49</v>
      </c>
      <c r="AB380" s="77" t="s">
        <v>1833</v>
      </c>
      <c r="AC380" s="78"/>
      <c r="AD380" s="77" t="s">
        <v>50</v>
      </c>
      <c r="AE380" s="78" t="s">
        <v>67</v>
      </c>
      <c r="AF380" s="79" t="s">
        <v>50</v>
      </c>
      <c r="AG380" s="79"/>
      <c r="AH380" s="77" t="s">
        <v>117</v>
      </c>
      <c r="AI380" s="77" t="s">
        <v>117</v>
      </c>
      <c r="AJ380" s="77" t="s">
        <v>50</v>
      </c>
      <c r="AK380" s="80"/>
      <c r="AL380" s="81"/>
      <c r="AM380" s="78">
        <v>64</v>
      </c>
      <c r="AN380" s="78">
        <v>7</v>
      </c>
      <c r="AO380" s="78">
        <v>2003</v>
      </c>
      <c r="AP380" s="98">
        <v>2021</v>
      </c>
      <c r="AQ380" s="99" t="s">
        <v>1825</v>
      </c>
      <c r="AR380" s="221" t="s">
        <v>1834</v>
      </c>
      <c r="AS380" s="222"/>
    </row>
    <row r="381" spans="1:45" ht="15" customHeight="1" x14ac:dyDescent="0.25">
      <c r="A381" t="s">
        <v>120</v>
      </c>
      <c r="B381">
        <v>1</v>
      </c>
      <c r="C381" t="s">
        <v>56</v>
      </c>
      <c r="D381" s="220" t="s">
        <v>1830</v>
      </c>
      <c r="E381" s="128" t="s">
        <v>1831</v>
      </c>
      <c r="F381" s="77" t="s">
        <v>135</v>
      </c>
      <c r="G381" s="78" t="s">
        <v>1832</v>
      </c>
      <c r="H381" s="77" t="s">
        <v>1823</v>
      </c>
      <c r="I381" s="77">
        <v>32</v>
      </c>
      <c r="J381" s="87">
        <v>32</v>
      </c>
      <c r="K381" s="88" t="s">
        <v>70</v>
      </c>
      <c r="L381" s="89" t="s">
        <v>1822</v>
      </c>
      <c r="M381" s="80"/>
      <c r="N381" s="78">
        <v>2920</v>
      </c>
      <c r="O381" s="90"/>
      <c r="P381" s="79">
        <v>6</v>
      </c>
      <c r="Q381" s="78"/>
      <c r="R381" s="78"/>
      <c r="S381" s="80">
        <v>183</v>
      </c>
      <c r="T381" s="91"/>
      <c r="U381" s="92"/>
      <c r="V381" s="93">
        <v>1</v>
      </c>
      <c r="W381" s="94">
        <v>1</v>
      </c>
      <c r="X381" s="95">
        <f t="shared" si="18"/>
        <v>62.671232876712331</v>
      </c>
      <c r="Y381" s="96" t="s">
        <v>125</v>
      </c>
      <c r="Z381" s="97" t="s">
        <v>50</v>
      </c>
      <c r="AA381" s="78" t="s">
        <v>49</v>
      </c>
      <c r="AB381" s="77" t="s">
        <v>1833</v>
      </c>
      <c r="AC381" s="78" t="s">
        <v>1835</v>
      </c>
      <c r="AD381" s="77" t="s">
        <v>50</v>
      </c>
      <c r="AE381" s="78" t="s">
        <v>67</v>
      </c>
      <c r="AF381" s="79" t="s">
        <v>50</v>
      </c>
      <c r="AG381" s="79"/>
      <c r="AH381" s="77" t="s">
        <v>117</v>
      </c>
      <c r="AI381" s="77" t="s">
        <v>117</v>
      </c>
      <c r="AJ381" s="77" t="s">
        <v>50</v>
      </c>
      <c r="AK381" s="80"/>
      <c r="AL381" s="81"/>
      <c r="AM381" s="78">
        <v>64</v>
      </c>
      <c r="AN381" s="78">
        <v>7</v>
      </c>
      <c r="AO381" s="78">
        <v>2003</v>
      </c>
      <c r="AP381" s="98">
        <v>2021</v>
      </c>
      <c r="AQ381" s="99" t="s">
        <v>1825</v>
      </c>
      <c r="AR381" s="223" t="s">
        <v>1836</v>
      </c>
      <c r="AS381" s="222" t="s">
        <v>1837</v>
      </c>
    </row>
    <row r="382" spans="1:45" ht="15" customHeight="1" x14ac:dyDescent="0.25">
      <c r="A382" t="s">
        <v>263</v>
      </c>
      <c r="B382">
        <v>1</v>
      </c>
      <c r="C382" t="s">
        <v>56</v>
      </c>
      <c r="D382" s="85" t="s">
        <v>1838</v>
      </c>
      <c r="E382" s="128" t="s">
        <v>1839</v>
      </c>
      <c r="F382" s="77" t="s">
        <v>135</v>
      </c>
      <c r="G382" s="78" t="s">
        <v>1671</v>
      </c>
      <c r="H382" s="77" t="s">
        <v>163</v>
      </c>
      <c r="I382" s="77">
        <v>16</v>
      </c>
      <c r="J382" s="87">
        <v>16</v>
      </c>
      <c r="K382" s="88" t="s">
        <v>565</v>
      </c>
      <c r="L382" s="89" t="s">
        <v>1671</v>
      </c>
      <c r="M382" s="80"/>
      <c r="N382" s="78">
        <v>112</v>
      </c>
      <c r="O382" s="90"/>
      <c r="P382" s="79">
        <v>6</v>
      </c>
      <c r="Q382" s="78"/>
      <c r="R382" s="78">
        <v>1</v>
      </c>
      <c r="S382" s="80">
        <v>182</v>
      </c>
      <c r="T382" s="91"/>
      <c r="U382" s="92"/>
      <c r="V382" s="93">
        <v>0.67</v>
      </c>
      <c r="W382" s="94">
        <v>1</v>
      </c>
      <c r="X382" s="150">
        <f t="shared" si="18"/>
        <v>1088.75</v>
      </c>
      <c r="Y382" s="96" t="s">
        <v>202</v>
      </c>
      <c r="Z382" s="97"/>
      <c r="AA382" s="78" t="s">
        <v>49</v>
      </c>
      <c r="AB382" s="77">
        <v>5</v>
      </c>
      <c r="AC382" s="78" t="s">
        <v>1838</v>
      </c>
      <c r="AD382" s="77" t="s">
        <v>50</v>
      </c>
      <c r="AE382" s="78" t="s">
        <v>67</v>
      </c>
      <c r="AF382" s="79" t="s">
        <v>51</v>
      </c>
      <c r="AG382" s="79" t="s">
        <v>50</v>
      </c>
      <c r="AH382" s="77">
        <v>256</v>
      </c>
      <c r="AI382" s="77" t="s">
        <v>68</v>
      </c>
      <c r="AJ382" s="77"/>
      <c r="AK382" s="80"/>
      <c r="AL382" s="81"/>
      <c r="AM382" s="78">
        <v>2</v>
      </c>
      <c r="AN382" s="78">
        <v>2</v>
      </c>
      <c r="AO382" s="78">
        <v>2008</v>
      </c>
      <c r="AP382" s="98">
        <v>2020</v>
      </c>
      <c r="AQ382" s="99" t="s">
        <v>1840</v>
      </c>
      <c r="AR382" s="78" t="s">
        <v>1841</v>
      </c>
      <c r="AS382" s="98" t="s">
        <v>1842</v>
      </c>
    </row>
    <row r="383" spans="1:45" ht="15" customHeight="1" x14ac:dyDescent="0.25">
      <c r="D383" s="85" t="s">
        <v>1843</v>
      </c>
      <c r="E383" s="128" t="s">
        <v>1844</v>
      </c>
      <c r="F383" s="77" t="s">
        <v>135</v>
      </c>
      <c r="G383" s="78" t="s">
        <v>1845</v>
      </c>
      <c r="H383" s="77" t="s">
        <v>163</v>
      </c>
      <c r="I383" s="77">
        <v>32</v>
      </c>
      <c r="J383" s="87">
        <v>32</v>
      </c>
      <c r="K383" s="88"/>
      <c r="L383" s="89"/>
      <c r="M383" s="80"/>
      <c r="N383" s="78"/>
      <c r="O383" s="90"/>
      <c r="P383" s="79"/>
      <c r="Q383" s="78"/>
      <c r="R383" s="78"/>
      <c r="S383" s="80"/>
      <c r="T383" s="91"/>
      <c r="U383" s="92"/>
      <c r="V383" s="93"/>
      <c r="W383" s="94"/>
      <c r="X383" s="95"/>
      <c r="Y383" s="96"/>
      <c r="Z383" s="97" t="s">
        <v>50</v>
      </c>
      <c r="AA383" s="78" t="s">
        <v>49</v>
      </c>
      <c r="AB383" s="77">
        <v>42</v>
      </c>
      <c r="AC383" s="78" t="s">
        <v>1846</v>
      </c>
      <c r="AD383" s="77" t="s">
        <v>50</v>
      </c>
      <c r="AE383" s="78" t="s">
        <v>67</v>
      </c>
      <c r="AF383" s="79" t="s">
        <v>51</v>
      </c>
      <c r="AG383" s="79"/>
      <c r="AH383" s="77" t="s">
        <v>204</v>
      </c>
      <c r="AI383" s="77" t="s">
        <v>204</v>
      </c>
      <c r="AJ383" s="77" t="s">
        <v>51</v>
      </c>
      <c r="AK383" s="80"/>
      <c r="AL383" s="81"/>
      <c r="AM383" s="78">
        <v>3</v>
      </c>
      <c r="AN383" s="78"/>
      <c r="AO383" s="78"/>
      <c r="AP383" s="98">
        <v>2017</v>
      </c>
      <c r="AQ383" s="99"/>
      <c r="AR383" s="78" t="s">
        <v>1847</v>
      </c>
      <c r="AS383" s="98"/>
    </row>
    <row r="384" spans="1:45" ht="14.25" customHeight="1" x14ac:dyDescent="0.25">
      <c r="A384" t="s">
        <v>120</v>
      </c>
      <c r="B384">
        <v>1</v>
      </c>
      <c r="C384" t="s">
        <v>56</v>
      </c>
      <c r="D384" s="85" t="s">
        <v>1848</v>
      </c>
      <c r="E384" s="128" t="s">
        <v>1849</v>
      </c>
      <c r="F384" s="77" t="s">
        <v>90</v>
      </c>
      <c r="G384" s="78" t="s">
        <v>1586</v>
      </c>
      <c r="H384" s="77">
        <v>8051</v>
      </c>
      <c r="I384" s="77">
        <v>8</v>
      </c>
      <c r="J384" s="87">
        <v>8</v>
      </c>
      <c r="K384" s="88" t="s">
        <v>70</v>
      </c>
      <c r="L384" s="89" t="s">
        <v>61</v>
      </c>
      <c r="M384" s="80"/>
      <c r="N384" s="78">
        <v>1022</v>
      </c>
      <c r="O384" s="90"/>
      <c r="P384" s="79">
        <v>6</v>
      </c>
      <c r="Q384" s="78">
        <v>1</v>
      </c>
      <c r="R384" s="78">
        <v>1</v>
      </c>
      <c r="S384" s="80">
        <v>153.846</v>
      </c>
      <c r="T384" s="91">
        <v>43193</v>
      </c>
      <c r="U384" s="92">
        <v>14.7</v>
      </c>
      <c r="V384" s="93">
        <v>0.33</v>
      </c>
      <c r="W384" s="94">
        <v>6</v>
      </c>
      <c r="X384" s="95">
        <f>IF(AND(N384&lt;&gt;"",S384&lt;&gt;""),1000*S384*V384/(N384*W384),"")</f>
        <v>8.2793835616438365</v>
      </c>
      <c r="Y384" s="96" t="s">
        <v>202</v>
      </c>
      <c r="Z384" s="97" t="s">
        <v>50</v>
      </c>
      <c r="AA384" s="78" t="s">
        <v>49</v>
      </c>
      <c r="AB384" s="77">
        <v>8</v>
      </c>
      <c r="AC384" s="78" t="s">
        <v>1850</v>
      </c>
      <c r="AD384" s="77" t="s">
        <v>50</v>
      </c>
      <c r="AE384" s="78" t="s">
        <v>67</v>
      </c>
      <c r="AF384" s="79" t="s">
        <v>51</v>
      </c>
      <c r="AG384" s="77" t="s">
        <v>51</v>
      </c>
      <c r="AH384" s="77" t="s">
        <v>68</v>
      </c>
      <c r="AI384" s="77" t="s">
        <v>68</v>
      </c>
      <c r="AJ384" s="77" t="s">
        <v>50</v>
      </c>
      <c r="AK384" s="80"/>
      <c r="AL384" s="81"/>
      <c r="AM384" s="78"/>
      <c r="AN384" s="78"/>
      <c r="AO384" s="78">
        <v>2012</v>
      </c>
      <c r="AP384" s="98">
        <v>2018</v>
      </c>
      <c r="AQ384" s="129"/>
      <c r="AR384" s="78" t="s">
        <v>1851</v>
      </c>
      <c r="AS384" s="98" t="s">
        <v>1852</v>
      </c>
    </row>
    <row r="385" spans="1:45" ht="14.25" customHeight="1" x14ac:dyDescent="0.25">
      <c r="A385" t="s">
        <v>120</v>
      </c>
      <c r="B385">
        <v>1</v>
      </c>
      <c r="C385" t="s">
        <v>56</v>
      </c>
      <c r="D385" s="85" t="s">
        <v>1853</v>
      </c>
      <c r="E385" s="128" t="s">
        <v>1854</v>
      </c>
      <c r="F385" s="77" t="s">
        <v>135</v>
      </c>
      <c r="G385" s="78" t="s">
        <v>1855</v>
      </c>
      <c r="H385" s="77">
        <v>8080</v>
      </c>
      <c r="I385" s="77">
        <v>8</v>
      </c>
      <c r="J385" s="87">
        <v>8</v>
      </c>
      <c r="K385" s="88" t="s">
        <v>70</v>
      </c>
      <c r="L385" s="89" t="s">
        <v>61</v>
      </c>
      <c r="M385" s="80"/>
      <c r="N385" s="78">
        <v>154</v>
      </c>
      <c r="O385" s="90"/>
      <c r="P385" s="79">
        <v>6</v>
      </c>
      <c r="Q385" s="78"/>
      <c r="R385" s="78">
        <v>1</v>
      </c>
      <c r="S385" s="80">
        <v>247.46299999999999</v>
      </c>
      <c r="T385" s="91"/>
      <c r="U385" s="92">
        <v>14.7</v>
      </c>
      <c r="V385" s="93">
        <v>0.33</v>
      </c>
      <c r="W385" s="94">
        <v>9</v>
      </c>
      <c r="X385" s="95">
        <f>IF(AND(N385&lt;&gt;"",S385&lt;&gt;""),1000*S385*V385/(N385*W385),"")</f>
        <v>58.919761904761913</v>
      </c>
      <c r="Y385" s="96" t="s">
        <v>202</v>
      </c>
      <c r="Z385" s="97"/>
      <c r="AA385" s="78" t="s">
        <v>65</v>
      </c>
      <c r="AB385" s="77">
        <v>5</v>
      </c>
      <c r="AC385" s="78" t="s">
        <v>1856</v>
      </c>
      <c r="AD385" s="77" t="s">
        <v>50</v>
      </c>
      <c r="AE385" s="78" t="s">
        <v>67</v>
      </c>
      <c r="AF385" s="79" t="s">
        <v>51</v>
      </c>
      <c r="AG385" s="77" t="s">
        <v>51</v>
      </c>
      <c r="AH385" s="77" t="s">
        <v>68</v>
      </c>
      <c r="AI385" s="77" t="s">
        <v>68</v>
      </c>
      <c r="AJ385" s="77" t="s">
        <v>50</v>
      </c>
      <c r="AK385" s="80"/>
      <c r="AL385" s="81"/>
      <c r="AM385" s="78"/>
      <c r="AN385" s="78"/>
      <c r="AO385" s="78">
        <v>2007</v>
      </c>
      <c r="AP385" s="98">
        <v>2019</v>
      </c>
      <c r="AQ385" s="99" t="s">
        <v>1857</v>
      </c>
      <c r="AR385" s="78" t="s">
        <v>1858</v>
      </c>
      <c r="AS385" s="98" t="s">
        <v>1859</v>
      </c>
    </row>
    <row r="386" spans="1:45" ht="14.25" customHeight="1" x14ac:dyDescent="0.25">
      <c r="D386" s="100" t="s">
        <v>1860</v>
      </c>
      <c r="E386" s="101" t="s">
        <v>1861</v>
      </c>
      <c r="F386" s="149"/>
      <c r="G386" s="103" t="s">
        <v>1862</v>
      </c>
      <c r="H386" s="60" t="s">
        <v>106</v>
      </c>
      <c r="I386" s="102">
        <v>16</v>
      </c>
      <c r="J386" s="104">
        <v>16</v>
      </c>
      <c r="K386" s="88"/>
      <c r="L386" s="89"/>
      <c r="M386" s="80"/>
      <c r="N386" s="78"/>
      <c r="O386" s="90"/>
      <c r="P386" s="79"/>
      <c r="Q386" s="78"/>
      <c r="R386" s="78"/>
      <c r="S386" s="80"/>
      <c r="T386" s="91"/>
      <c r="U386" s="92"/>
      <c r="V386" s="93"/>
      <c r="W386" s="94"/>
      <c r="X386" s="95"/>
      <c r="Y386" s="96"/>
      <c r="Z386" s="97"/>
      <c r="AA386" s="78" t="s">
        <v>49</v>
      </c>
      <c r="AB386" s="77">
        <v>12</v>
      </c>
      <c r="AC386" s="78" t="s">
        <v>715</v>
      </c>
      <c r="AD386" s="77" t="s">
        <v>50</v>
      </c>
      <c r="AE386" s="78"/>
      <c r="AF386" s="79" t="s">
        <v>51</v>
      </c>
      <c r="AG386" s="77" t="s">
        <v>50</v>
      </c>
      <c r="AH386" s="77" t="s">
        <v>68</v>
      </c>
      <c r="AI386" s="77" t="s">
        <v>68</v>
      </c>
      <c r="AJ386" s="77" t="s">
        <v>51</v>
      </c>
      <c r="AK386" s="80">
        <v>20</v>
      </c>
      <c r="AL386" s="81"/>
      <c r="AM386" s="78">
        <v>8</v>
      </c>
      <c r="AN386" s="78"/>
      <c r="AO386" s="78">
        <v>2018</v>
      </c>
      <c r="AP386" s="98">
        <v>2021</v>
      </c>
      <c r="AQ386" s="129"/>
      <c r="AR386" s="78" t="s">
        <v>1863</v>
      </c>
      <c r="AS386" s="98"/>
    </row>
    <row r="387" spans="1:45" ht="14.25" customHeight="1" x14ac:dyDescent="0.25">
      <c r="D387" s="58" t="s">
        <v>1864</v>
      </c>
      <c r="E387" s="101" t="s">
        <v>1865</v>
      </c>
      <c r="F387" s="60"/>
      <c r="G387" s="61" t="s">
        <v>1866</v>
      </c>
      <c r="H387" s="60" t="s">
        <v>106</v>
      </c>
      <c r="I387" s="60">
        <v>16</v>
      </c>
      <c r="J387" s="62"/>
      <c r="K387" s="88"/>
      <c r="L387" s="89"/>
      <c r="M387" s="80"/>
      <c r="N387" s="78"/>
      <c r="O387" s="90"/>
      <c r="P387" s="79"/>
      <c r="Q387" s="78"/>
      <c r="R387" s="78"/>
      <c r="S387" s="80"/>
      <c r="T387" s="91"/>
      <c r="U387" s="92"/>
      <c r="V387" s="93"/>
      <c r="W387" s="94"/>
      <c r="X387" s="95"/>
      <c r="Y387" s="96" t="s">
        <v>186</v>
      </c>
      <c r="Z387" s="97" t="s">
        <v>50</v>
      </c>
      <c r="AA387" s="78" t="s">
        <v>49</v>
      </c>
      <c r="AB387" s="77">
        <v>7</v>
      </c>
      <c r="AC387" s="78" t="s">
        <v>1867</v>
      </c>
      <c r="AD387" s="77" t="s">
        <v>50</v>
      </c>
      <c r="AE387" s="78" t="s">
        <v>67</v>
      </c>
      <c r="AF387" s="79" t="s">
        <v>51</v>
      </c>
      <c r="AG387" s="77"/>
      <c r="AH387" s="77" t="s">
        <v>68</v>
      </c>
      <c r="AI387" s="77" t="s">
        <v>68</v>
      </c>
      <c r="AJ387" s="77" t="s">
        <v>50</v>
      </c>
      <c r="AK387" s="80"/>
      <c r="AL387" s="81"/>
      <c r="AM387" s="78">
        <v>8</v>
      </c>
      <c r="AN387" s="78"/>
      <c r="AO387" s="78">
        <v>2015</v>
      </c>
      <c r="AP387" s="98">
        <v>2019</v>
      </c>
      <c r="AQ387" s="99" t="s">
        <v>1868</v>
      </c>
      <c r="AR387" s="78" t="s">
        <v>1869</v>
      </c>
      <c r="AS387" s="98" t="s">
        <v>1870</v>
      </c>
    </row>
    <row r="388" spans="1:45" ht="14.25" customHeight="1" x14ac:dyDescent="0.25">
      <c r="D388" s="58" t="s">
        <v>1864</v>
      </c>
      <c r="E388" s="101" t="s">
        <v>1871</v>
      </c>
      <c r="F388" s="60"/>
      <c r="G388" s="61" t="s">
        <v>1866</v>
      </c>
      <c r="H388" s="60" t="s">
        <v>106</v>
      </c>
      <c r="I388" s="60">
        <v>16</v>
      </c>
      <c r="J388" s="62"/>
      <c r="K388" s="88"/>
      <c r="L388" s="89"/>
      <c r="M388" s="80"/>
      <c r="N388" s="78"/>
      <c r="O388" s="90"/>
      <c r="P388" s="79"/>
      <c r="Q388" s="78"/>
      <c r="R388" s="78"/>
      <c r="S388" s="80"/>
      <c r="T388" s="91"/>
      <c r="U388" s="92"/>
      <c r="V388" s="93"/>
      <c r="W388" s="94"/>
      <c r="X388" s="95"/>
      <c r="Y388" s="96" t="s">
        <v>186</v>
      </c>
      <c r="Z388" s="97" t="s">
        <v>50</v>
      </c>
      <c r="AA388" s="78" t="s">
        <v>49</v>
      </c>
      <c r="AB388" s="77">
        <v>7</v>
      </c>
      <c r="AC388" s="78" t="s">
        <v>1867</v>
      </c>
      <c r="AD388" s="77" t="s">
        <v>50</v>
      </c>
      <c r="AE388" s="78" t="s">
        <v>67</v>
      </c>
      <c r="AF388" s="79" t="s">
        <v>51</v>
      </c>
      <c r="AG388" s="77"/>
      <c r="AH388" s="77" t="s">
        <v>68</v>
      </c>
      <c r="AI388" s="77" t="s">
        <v>68</v>
      </c>
      <c r="AJ388" s="77" t="s">
        <v>50</v>
      </c>
      <c r="AK388" s="80"/>
      <c r="AL388" s="81"/>
      <c r="AM388" s="78">
        <v>8</v>
      </c>
      <c r="AN388" s="78"/>
      <c r="AO388" s="78">
        <v>2015</v>
      </c>
      <c r="AP388" s="98">
        <v>2021</v>
      </c>
      <c r="AQ388" s="99" t="s">
        <v>1872</v>
      </c>
      <c r="AR388" s="78" t="s">
        <v>1869</v>
      </c>
      <c r="AS388" s="98" t="s">
        <v>1873</v>
      </c>
    </row>
    <row r="389" spans="1:45" ht="14.25" customHeight="1" x14ac:dyDescent="0.25">
      <c r="D389" s="58" t="s">
        <v>1864</v>
      </c>
      <c r="E389" s="101" t="s">
        <v>1874</v>
      </c>
      <c r="F389" s="60"/>
      <c r="G389" s="61" t="s">
        <v>1866</v>
      </c>
      <c r="H389" s="60" t="s">
        <v>106</v>
      </c>
      <c r="I389" s="60">
        <v>32</v>
      </c>
      <c r="J389" s="62"/>
      <c r="K389" s="88"/>
      <c r="L389" s="89"/>
      <c r="M389" s="80"/>
      <c r="N389" s="78"/>
      <c r="O389" s="90"/>
      <c r="P389" s="79"/>
      <c r="Q389" s="78"/>
      <c r="R389" s="78"/>
      <c r="S389" s="80"/>
      <c r="T389" s="91"/>
      <c r="U389" s="92"/>
      <c r="V389" s="93"/>
      <c r="W389" s="94"/>
      <c r="X389" s="95"/>
      <c r="Y389" s="96" t="s">
        <v>186</v>
      </c>
      <c r="Z389" s="97" t="s">
        <v>50</v>
      </c>
      <c r="AA389" s="78" t="s">
        <v>49</v>
      </c>
      <c r="AB389" s="77">
        <v>7</v>
      </c>
      <c r="AC389" s="78" t="s">
        <v>1875</v>
      </c>
      <c r="AD389" s="77" t="s">
        <v>50</v>
      </c>
      <c r="AE389" s="78" t="s">
        <v>67</v>
      </c>
      <c r="AF389" s="79" t="s">
        <v>51</v>
      </c>
      <c r="AG389" s="77"/>
      <c r="AH389" s="77" t="s">
        <v>214</v>
      </c>
      <c r="AI389" s="77" t="s">
        <v>214</v>
      </c>
      <c r="AJ389" s="77" t="s">
        <v>50</v>
      </c>
      <c r="AK389" s="80"/>
      <c r="AL389" s="81"/>
      <c r="AM389" s="78">
        <v>8</v>
      </c>
      <c r="AN389" s="78"/>
      <c r="AO389" s="78">
        <v>2015</v>
      </c>
      <c r="AP389" s="98">
        <v>2022</v>
      </c>
      <c r="AQ389" s="99" t="s">
        <v>1872</v>
      </c>
      <c r="AR389" s="78" t="s">
        <v>1876</v>
      </c>
      <c r="AS389" s="98" t="s">
        <v>1877</v>
      </c>
    </row>
    <row r="390" spans="1:45" ht="14.25" customHeight="1" x14ac:dyDescent="0.25">
      <c r="D390" s="100" t="s">
        <v>1878</v>
      </c>
      <c r="E390" s="101" t="s">
        <v>1879</v>
      </c>
      <c r="F390" s="102" t="s">
        <v>135</v>
      </c>
      <c r="G390" s="103" t="s">
        <v>1671</v>
      </c>
      <c r="H390" s="136" t="s">
        <v>163</v>
      </c>
      <c r="I390" s="102">
        <v>8</v>
      </c>
      <c r="J390" s="104">
        <v>8</v>
      </c>
      <c r="K390" s="88" t="s">
        <v>1880</v>
      </c>
      <c r="L390" s="89" t="s">
        <v>1671</v>
      </c>
      <c r="M390" s="80"/>
      <c r="N390" s="78">
        <v>162</v>
      </c>
      <c r="O390" s="90"/>
      <c r="P390" s="79">
        <v>4</v>
      </c>
      <c r="Q390" s="78"/>
      <c r="R390" s="78">
        <v>1</v>
      </c>
      <c r="S390" s="80">
        <v>162</v>
      </c>
      <c r="T390" s="91"/>
      <c r="U390" s="92"/>
      <c r="V390" s="93">
        <v>0.16700000000000001</v>
      </c>
      <c r="W390" s="94">
        <v>1</v>
      </c>
      <c r="X390" s="95">
        <f>IF(AND(N390&lt;&gt;"",S390&lt;&gt;""),1000*S390*V390/(N390*W390),"")</f>
        <v>167</v>
      </c>
      <c r="Y390" s="96"/>
      <c r="Z390" s="97"/>
      <c r="AA390" s="78" t="s">
        <v>775</v>
      </c>
      <c r="AB390" s="77">
        <v>2</v>
      </c>
      <c r="AC390" s="78"/>
      <c r="AD390" s="77" t="s">
        <v>50</v>
      </c>
      <c r="AE390" s="78"/>
      <c r="AF390" s="79" t="s">
        <v>51</v>
      </c>
      <c r="AG390" s="77" t="s">
        <v>51</v>
      </c>
      <c r="AH390" s="77" t="s">
        <v>68</v>
      </c>
      <c r="AI390" s="77" t="s">
        <v>68</v>
      </c>
      <c r="AJ390" s="77" t="s">
        <v>50</v>
      </c>
      <c r="AK390" s="80">
        <v>9</v>
      </c>
      <c r="AL390" s="81">
        <v>3</v>
      </c>
      <c r="AM390" s="78">
        <v>16</v>
      </c>
      <c r="AN390" s="78"/>
      <c r="AO390" s="78">
        <v>2017</v>
      </c>
      <c r="AP390" s="98">
        <v>2019</v>
      </c>
      <c r="AQ390" s="99" t="s">
        <v>1881</v>
      </c>
      <c r="AR390" s="78" t="s">
        <v>1882</v>
      </c>
      <c r="AS390" s="98" t="s">
        <v>1883</v>
      </c>
    </row>
    <row r="391" spans="1:45" ht="14.25" customHeight="1" x14ac:dyDescent="0.25">
      <c r="C391" t="s">
        <v>56</v>
      </c>
      <c r="D391" s="85" t="s">
        <v>1884</v>
      </c>
      <c r="E391" s="128" t="s">
        <v>1885</v>
      </c>
      <c r="F391" s="77" t="s">
        <v>179</v>
      </c>
      <c r="G391" s="78" t="s">
        <v>1886</v>
      </c>
      <c r="H391" s="77" t="s">
        <v>975</v>
      </c>
      <c r="I391" s="77">
        <v>32</v>
      </c>
      <c r="J391" s="87">
        <v>32</v>
      </c>
      <c r="K391" s="88" t="s">
        <v>70</v>
      </c>
      <c r="L391" s="89" t="s">
        <v>61</v>
      </c>
      <c r="M391" s="80" t="s">
        <v>1887</v>
      </c>
      <c r="N391" s="78"/>
      <c r="O391" s="90"/>
      <c r="P391" s="79">
        <v>6</v>
      </c>
      <c r="Q391" s="78"/>
      <c r="R391" s="78"/>
      <c r="S391" s="80"/>
      <c r="T391" s="91">
        <v>43183</v>
      </c>
      <c r="U391" s="224">
        <v>14.7</v>
      </c>
      <c r="V391" s="93">
        <v>1</v>
      </c>
      <c r="W391" s="94">
        <v>1</v>
      </c>
      <c r="X391" s="95" t="str">
        <f>IF(AND(N391&lt;&gt;"",S391&lt;&gt;""),1000*S391*V391/(N391*W391),"")</f>
        <v/>
      </c>
      <c r="Y391" s="96"/>
      <c r="Z391" s="97"/>
      <c r="AA391" s="78" t="s">
        <v>65</v>
      </c>
      <c r="AB391" s="77">
        <v>10</v>
      </c>
      <c r="AC391" s="78" t="s">
        <v>1888</v>
      </c>
      <c r="AD391" s="77" t="s">
        <v>50</v>
      </c>
      <c r="AE391" s="78"/>
      <c r="AF391" s="79" t="s">
        <v>51</v>
      </c>
      <c r="AG391" s="79"/>
      <c r="AH391" s="77"/>
      <c r="AI391" s="77"/>
      <c r="AJ391" s="77"/>
      <c r="AK391" s="80"/>
      <c r="AL391" s="81"/>
      <c r="AM391" s="78"/>
      <c r="AN391" s="78"/>
      <c r="AO391" s="78"/>
      <c r="AP391" s="98"/>
      <c r="AQ391" s="129"/>
      <c r="AR391" s="78"/>
      <c r="AS391" s="98" t="s">
        <v>1889</v>
      </c>
    </row>
    <row r="392" spans="1:45" ht="14.25" customHeight="1" x14ac:dyDescent="0.25">
      <c r="D392" s="100" t="s">
        <v>1890</v>
      </c>
      <c r="E392" s="101" t="s">
        <v>1891</v>
      </c>
      <c r="F392" s="149" t="s">
        <v>318</v>
      </c>
      <c r="G392" s="103" t="s">
        <v>1892</v>
      </c>
      <c r="H392" s="77" t="s">
        <v>1750</v>
      </c>
      <c r="I392" s="102">
        <v>32</v>
      </c>
      <c r="J392" s="104">
        <v>32</v>
      </c>
      <c r="K392" s="88"/>
      <c r="L392" s="89"/>
      <c r="M392" s="80"/>
      <c r="N392" s="78"/>
      <c r="O392" s="90"/>
      <c r="P392" s="79"/>
      <c r="Q392" s="78"/>
      <c r="R392" s="78"/>
      <c r="S392" s="80"/>
      <c r="T392" s="91"/>
      <c r="U392" s="224"/>
      <c r="V392" s="93"/>
      <c r="W392" s="94"/>
      <c r="X392" s="95"/>
      <c r="Y392" s="96"/>
      <c r="Z392" s="97"/>
      <c r="AA392" s="78" t="s">
        <v>65</v>
      </c>
      <c r="AB392" s="77">
        <v>24</v>
      </c>
      <c r="AC392" s="78" t="s">
        <v>1893</v>
      </c>
      <c r="AD392" s="77" t="s">
        <v>50</v>
      </c>
      <c r="AE392" s="78" t="s">
        <v>67</v>
      </c>
      <c r="AF392" s="79" t="s">
        <v>51</v>
      </c>
      <c r="AG392" s="79" t="s">
        <v>50</v>
      </c>
      <c r="AH392" s="77" t="s">
        <v>117</v>
      </c>
      <c r="AI392" s="77" t="s">
        <v>117</v>
      </c>
      <c r="AJ392" s="77" t="s">
        <v>50</v>
      </c>
      <c r="AK392" s="80"/>
      <c r="AL392" s="81"/>
      <c r="AM392" s="78">
        <v>32</v>
      </c>
      <c r="AN392" s="78">
        <v>6</v>
      </c>
      <c r="AO392" s="78"/>
      <c r="AP392" s="98">
        <v>2014</v>
      </c>
      <c r="AQ392" s="129"/>
      <c r="AR392" s="78" t="s">
        <v>1894</v>
      </c>
      <c r="AS392" s="98"/>
    </row>
    <row r="393" spans="1:45" ht="14.25" customHeight="1" x14ac:dyDescent="0.25">
      <c r="A393" t="s">
        <v>263</v>
      </c>
      <c r="B393">
        <v>1</v>
      </c>
      <c r="C393" t="s">
        <v>56</v>
      </c>
      <c r="D393" s="85" t="s">
        <v>1895</v>
      </c>
      <c r="E393" s="78"/>
      <c r="F393" s="77" t="s">
        <v>1896</v>
      </c>
      <c r="G393" s="188" t="s">
        <v>1897</v>
      </c>
      <c r="H393" s="77" t="s">
        <v>1898</v>
      </c>
      <c r="I393" s="77">
        <v>16</v>
      </c>
      <c r="J393" s="87" t="s">
        <v>1899</v>
      </c>
      <c r="K393" s="88" t="s">
        <v>1190</v>
      </c>
      <c r="L393" s="89" t="s">
        <v>1900</v>
      </c>
      <c r="M393" s="80"/>
      <c r="N393" s="78">
        <v>140</v>
      </c>
      <c r="O393" s="90"/>
      <c r="P393" s="79" t="s">
        <v>120</v>
      </c>
      <c r="Q393" s="78">
        <v>4</v>
      </c>
      <c r="R393" s="78"/>
      <c r="S393" s="80">
        <v>198</v>
      </c>
      <c r="T393" s="91"/>
      <c r="U393" s="92"/>
      <c r="V393" s="93">
        <v>0.67</v>
      </c>
      <c r="W393" s="94">
        <v>1</v>
      </c>
      <c r="X393" s="95">
        <f t="shared" ref="X393:X401" si="19">IF(AND(N393&lt;&gt;"",S393&lt;&gt;""),1000*S393*V393/(N393*W393),"")</f>
        <v>947.57142857142856</v>
      </c>
      <c r="Y393" s="96" t="s">
        <v>186</v>
      </c>
      <c r="Z393" s="97"/>
      <c r="AA393" s="78" t="s">
        <v>991</v>
      </c>
      <c r="AB393" s="77"/>
      <c r="AC393" s="78"/>
      <c r="AD393" s="77"/>
      <c r="AE393" s="78"/>
      <c r="AF393" s="79"/>
      <c r="AG393" s="79"/>
      <c r="AH393" s="77"/>
      <c r="AI393" s="77">
        <v>64</v>
      </c>
      <c r="AJ393" s="77" t="s">
        <v>51</v>
      </c>
      <c r="AK393" s="80">
        <v>64</v>
      </c>
      <c r="AL393" s="81"/>
      <c r="AM393" s="78">
        <v>32</v>
      </c>
      <c r="AN393" s="78">
        <v>3</v>
      </c>
      <c r="AO393" s="78"/>
      <c r="AP393" s="98">
        <v>2010</v>
      </c>
      <c r="AQ393" s="129" t="s">
        <v>1901</v>
      </c>
      <c r="AR393" s="78" t="s">
        <v>1902</v>
      </c>
      <c r="AS393" s="98" t="s">
        <v>1903</v>
      </c>
    </row>
    <row r="394" spans="1:45" ht="14.25" customHeight="1" x14ac:dyDescent="0.25">
      <c r="A394" t="s">
        <v>107</v>
      </c>
      <c r="B394">
        <v>1</v>
      </c>
      <c r="C394" t="s">
        <v>160</v>
      </c>
      <c r="D394" s="85" t="s">
        <v>1904</v>
      </c>
      <c r="E394" s="128" t="s">
        <v>1905</v>
      </c>
      <c r="F394" s="77" t="s">
        <v>135</v>
      </c>
      <c r="G394" s="78" t="s">
        <v>1906</v>
      </c>
      <c r="H394" s="77" t="s">
        <v>163</v>
      </c>
      <c r="I394" s="77">
        <v>8</v>
      </c>
      <c r="J394" s="87">
        <v>12</v>
      </c>
      <c r="K394" s="88" t="s">
        <v>131</v>
      </c>
      <c r="L394" s="89" t="s">
        <v>61</v>
      </c>
      <c r="M394" s="80"/>
      <c r="N394" s="78">
        <v>88</v>
      </c>
      <c r="O394" s="90"/>
      <c r="P394" s="79" t="s">
        <v>120</v>
      </c>
      <c r="Q394" s="78"/>
      <c r="R394" s="78">
        <v>1</v>
      </c>
      <c r="S394" s="80">
        <v>229.62100000000001</v>
      </c>
      <c r="T394" s="91">
        <v>41738</v>
      </c>
      <c r="U394" s="92" t="s">
        <v>218</v>
      </c>
      <c r="V394" s="93">
        <v>0.17</v>
      </c>
      <c r="W394" s="94">
        <v>1</v>
      </c>
      <c r="X394" s="95">
        <f t="shared" si="19"/>
        <v>443.58602272727273</v>
      </c>
      <c r="Y394" s="96" t="s">
        <v>186</v>
      </c>
      <c r="Z394" s="97"/>
      <c r="AA394" s="78" t="s">
        <v>65</v>
      </c>
      <c r="AB394" s="77">
        <v>9</v>
      </c>
      <c r="AC394" s="78" t="s">
        <v>1907</v>
      </c>
      <c r="AD394" s="77"/>
      <c r="AE394" s="78" t="s">
        <v>176</v>
      </c>
      <c r="AF394" s="79" t="s">
        <v>51</v>
      </c>
      <c r="AG394" s="79" t="s">
        <v>50</v>
      </c>
      <c r="AH394" s="77">
        <v>256</v>
      </c>
      <c r="AI394" s="77" t="s">
        <v>871</v>
      </c>
      <c r="AJ394" s="77" t="s">
        <v>50</v>
      </c>
      <c r="AK394" s="80">
        <v>16</v>
      </c>
      <c r="AL394" s="81"/>
      <c r="AM394" s="78"/>
      <c r="AN394" s="78"/>
      <c r="AO394" s="78">
        <v>2008</v>
      </c>
      <c r="AP394" s="98">
        <v>2009</v>
      </c>
      <c r="AQ394" s="129"/>
      <c r="AR394" s="78" t="s">
        <v>1908</v>
      </c>
      <c r="AS394" s="98" t="s">
        <v>1909</v>
      </c>
    </row>
    <row r="395" spans="1:45" ht="14.25" customHeight="1" x14ac:dyDescent="0.25">
      <c r="A395" t="s">
        <v>263</v>
      </c>
      <c r="B395">
        <v>1</v>
      </c>
      <c r="C395" t="s">
        <v>56</v>
      </c>
      <c r="D395" s="85" t="s">
        <v>1910</v>
      </c>
      <c r="E395" s="128" t="s">
        <v>1911</v>
      </c>
      <c r="F395" s="77" t="s">
        <v>90</v>
      </c>
      <c r="G395" s="188" t="s">
        <v>1912</v>
      </c>
      <c r="H395" s="77" t="s">
        <v>106</v>
      </c>
      <c r="I395" s="77">
        <v>32</v>
      </c>
      <c r="J395" s="87">
        <v>32</v>
      </c>
      <c r="K395" s="107" t="s">
        <v>60</v>
      </c>
      <c r="L395" s="89" t="s">
        <v>61</v>
      </c>
      <c r="M395" s="80"/>
      <c r="N395" s="78">
        <v>948</v>
      </c>
      <c r="O395" s="90"/>
      <c r="P395" s="79">
        <v>6</v>
      </c>
      <c r="Q395" s="78">
        <v>4</v>
      </c>
      <c r="R395" s="78">
        <v>2</v>
      </c>
      <c r="S395" s="80">
        <v>250</v>
      </c>
      <c r="T395" s="91">
        <v>44490</v>
      </c>
      <c r="U395" s="92" t="s">
        <v>63</v>
      </c>
      <c r="V395" s="93">
        <v>1</v>
      </c>
      <c r="W395" s="94">
        <v>2</v>
      </c>
      <c r="X395" s="95">
        <f t="shared" si="19"/>
        <v>131.85654008438817</v>
      </c>
      <c r="Y395" s="96" t="s">
        <v>418</v>
      </c>
      <c r="Z395" s="97"/>
      <c r="AA395" s="78" t="s">
        <v>49</v>
      </c>
      <c r="AB395" s="77">
        <v>20</v>
      </c>
      <c r="AC395" s="78" t="s">
        <v>1913</v>
      </c>
      <c r="AD395" s="77" t="s">
        <v>50</v>
      </c>
      <c r="AE395" s="78" t="s">
        <v>176</v>
      </c>
      <c r="AF395" s="79" t="s">
        <v>51</v>
      </c>
      <c r="AG395" s="79" t="s">
        <v>51</v>
      </c>
      <c r="AH395" s="77" t="s">
        <v>117</v>
      </c>
      <c r="AI395" s="77" t="s">
        <v>117</v>
      </c>
      <c r="AJ395" s="77" t="s">
        <v>50</v>
      </c>
      <c r="AK395" s="80">
        <v>30</v>
      </c>
      <c r="AL395" s="81"/>
      <c r="AM395" s="78">
        <v>256</v>
      </c>
      <c r="AN395" s="78">
        <v>3</v>
      </c>
      <c r="AO395" s="78">
        <v>2016</v>
      </c>
      <c r="AP395" s="98">
        <v>2022</v>
      </c>
      <c r="AQ395" s="99" t="s">
        <v>1914</v>
      </c>
      <c r="AR395" s="78" t="s">
        <v>1915</v>
      </c>
      <c r="AS395" s="98" t="s">
        <v>1916</v>
      </c>
    </row>
    <row r="396" spans="1:45" ht="14.25" customHeight="1" x14ac:dyDescent="0.25">
      <c r="A396" t="s">
        <v>263</v>
      </c>
      <c r="B396">
        <v>1</v>
      </c>
      <c r="C396" t="s">
        <v>56</v>
      </c>
      <c r="D396" s="85" t="s">
        <v>1910</v>
      </c>
      <c r="E396" s="128" t="s">
        <v>1911</v>
      </c>
      <c r="F396" s="77" t="s">
        <v>90</v>
      </c>
      <c r="G396" s="188" t="s">
        <v>1912</v>
      </c>
      <c r="H396" s="77" t="s">
        <v>106</v>
      </c>
      <c r="I396" s="77">
        <v>32</v>
      </c>
      <c r="J396" s="87">
        <v>32</v>
      </c>
      <c r="K396" s="88" t="s">
        <v>70</v>
      </c>
      <c r="L396" s="89" t="s">
        <v>61</v>
      </c>
      <c r="M396" s="80"/>
      <c r="N396" s="78">
        <v>850</v>
      </c>
      <c r="O396" s="90"/>
      <c r="P396" s="79">
        <v>6</v>
      </c>
      <c r="Q396" s="78">
        <v>3</v>
      </c>
      <c r="R396" s="78">
        <v>1</v>
      </c>
      <c r="S396" s="80">
        <v>196.19399999999999</v>
      </c>
      <c r="T396" s="91">
        <v>42421</v>
      </c>
      <c r="U396" s="92">
        <v>14.7</v>
      </c>
      <c r="V396" s="93">
        <v>1</v>
      </c>
      <c r="W396" s="94">
        <v>2</v>
      </c>
      <c r="X396" s="95">
        <f t="shared" si="19"/>
        <v>115.40823529411765</v>
      </c>
      <c r="Y396" s="96" t="s">
        <v>418</v>
      </c>
      <c r="Z396" s="97"/>
      <c r="AA396" s="78" t="s">
        <v>49</v>
      </c>
      <c r="AB396" s="77">
        <v>20</v>
      </c>
      <c r="AC396" s="78" t="s">
        <v>1913</v>
      </c>
      <c r="AD396" s="77" t="s">
        <v>50</v>
      </c>
      <c r="AE396" s="78" t="s">
        <v>176</v>
      </c>
      <c r="AF396" s="79" t="s">
        <v>51</v>
      </c>
      <c r="AG396" s="79" t="s">
        <v>51</v>
      </c>
      <c r="AH396" s="77" t="s">
        <v>117</v>
      </c>
      <c r="AI396" s="77" t="s">
        <v>117</v>
      </c>
      <c r="AJ396" s="77" t="s">
        <v>50</v>
      </c>
      <c r="AK396" s="80">
        <v>30</v>
      </c>
      <c r="AL396" s="81"/>
      <c r="AM396" s="78">
        <v>256</v>
      </c>
      <c r="AN396" s="78">
        <v>3</v>
      </c>
      <c r="AO396" s="78">
        <v>2016</v>
      </c>
      <c r="AP396" s="98">
        <v>2022</v>
      </c>
      <c r="AQ396" s="99" t="s">
        <v>1914</v>
      </c>
      <c r="AR396" s="78" t="s">
        <v>1915</v>
      </c>
      <c r="AS396" s="98" t="s">
        <v>1916</v>
      </c>
    </row>
    <row r="397" spans="1:45" ht="14.25" customHeight="1" x14ac:dyDescent="0.25">
      <c r="A397" t="s">
        <v>120</v>
      </c>
      <c r="B397">
        <v>1</v>
      </c>
      <c r="C397" t="s">
        <v>56</v>
      </c>
      <c r="D397" s="85" t="s">
        <v>1917</v>
      </c>
      <c r="E397" s="128" t="s">
        <v>1918</v>
      </c>
      <c r="F397" s="77" t="s">
        <v>90</v>
      </c>
      <c r="G397" s="78" t="s">
        <v>1919</v>
      </c>
      <c r="H397" s="77" t="s">
        <v>1920</v>
      </c>
      <c r="I397" s="77">
        <v>32</v>
      </c>
      <c r="J397" s="87">
        <v>32</v>
      </c>
      <c r="K397" s="88" t="s">
        <v>131</v>
      </c>
      <c r="L397" s="89" t="s">
        <v>61</v>
      </c>
      <c r="M397" s="80"/>
      <c r="N397" s="78">
        <v>2101</v>
      </c>
      <c r="O397" s="90"/>
      <c r="P397" s="79" t="s">
        <v>120</v>
      </c>
      <c r="Q397" s="78"/>
      <c r="R397" s="78"/>
      <c r="S397" s="80">
        <v>190.404</v>
      </c>
      <c r="T397" s="91">
        <v>41786</v>
      </c>
      <c r="U397" s="92" t="s">
        <v>218</v>
      </c>
      <c r="V397" s="93">
        <v>1</v>
      </c>
      <c r="W397" s="94">
        <v>1</v>
      </c>
      <c r="X397" s="95">
        <f t="shared" si="19"/>
        <v>90.625416468348405</v>
      </c>
      <c r="Y397" s="96" t="s">
        <v>202</v>
      </c>
      <c r="Z397" s="97"/>
      <c r="AA397" s="78" t="s">
        <v>65</v>
      </c>
      <c r="AB397" s="77">
        <v>9</v>
      </c>
      <c r="AC397" s="78" t="s">
        <v>1917</v>
      </c>
      <c r="AD397" s="77"/>
      <c r="AE397" s="78" t="s">
        <v>67</v>
      </c>
      <c r="AF397" s="79" t="s">
        <v>51</v>
      </c>
      <c r="AG397" s="79"/>
      <c r="AH397" s="77" t="s">
        <v>117</v>
      </c>
      <c r="AI397" s="77" t="s">
        <v>117</v>
      </c>
      <c r="AJ397" s="77" t="s">
        <v>50</v>
      </c>
      <c r="AK397" s="80"/>
      <c r="AL397" s="81"/>
      <c r="AM397" s="78">
        <v>32</v>
      </c>
      <c r="AN397" s="78"/>
      <c r="AO397" s="78">
        <v>2007</v>
      </c>
      <c r="AP397" s="98">
        <v>2012</v>
      </c>
      <c r="AQ397" s="129"/>
      <c r="AR397" s="78" t="s">
        <v>1921</v>
      </c>
      <c r="AS397" s="98"/>
    </row>
    <row r="398" spans="1:45" ht="14.25" customHeight="1" x14ac:dyDescent="0.25">
      <c r="C398" t="s">
        <v>56</v>
      </c>
      <c r="D398" s="85" t="s">
        <v>1922</v>
      </c>
      <c r="E398" s="128" t="s">
        <v>1923</v>
      </c>
      <c r="F398" s="77"/>
      <c r="G398" s="137" t="s">
        <v>1924</v>
      </c>
      <c r="H398" s="77" t="s">
        <v>258</v>
      </c>
      <c r="I398" s="77">
        <v>8</v>
      </c>
      <c r="J398" s="87">
        <v>12</v>
      </c>
      <c r="K398" s="88" t="s">
        <v>70</v>
      </c>
      <c r="L398" s="89" t="s">
        <v>61</v>
      </c>
      <c r="M398" s="80" t="s">
        <v>1925</v>
      </c>
      <c r="N398" s="78"/>
      <c r="O398" s="90"/>
      <c r="P398" s="79">
        <v>6</v>
      </c>
      <c r="Q398" s="78"/>
      <c r="R398" s="78"/>
      <c r="S398" s="80"/>
      <c r="T398" s="91">
        <v>43183</v>
      </c>
      <c r="U398" s="92">
        <v>14.7</v>
      </c>
      <c r="V398" s="93">
        <v>0.33</v>
      </c>
      <c r="W398" s="94">
        <v>2</v>
      </c>
      <c r="X398" s="95" t="str">
        <f t="shared" si="19"/>
        <v/>
      </c>
      <c r="Y398" s="96"/>
      <c r="Z398" s="97"/>
      <c r="AA398" s="78" t="s">
        <v>65</v>
      </c>
      <c r="AB398" s="77">
        <v>32</v>
      </c>
      <c r="AC398" s="78" t="s">
        <v>1922</v>
      </c>
      <c r="AD398" s="77" t="s">
        <v>50</v>
      </c>
      <c r="AE398" s="78" t="s">
        <v>67</v>
      </c>
      <c r="AF398" s="79" t="s">
        <v>51</v>
      </c>
      <c r="AG398" s="79" t="s">
        <v>50</v>
      </c>
      <c r="AH398" s="77">
        <v>256</v>
      </c>
      <c r="AI398" s="77" t="s">
        <v>204</v>
      </c>
      <c r="AJ398" s="77" t="s">
        <v>50</v>
      </c>
      <c r="AK398" s="80"/>
      <c r="AL398" s="81"/>
      <c r="AM398" s="78"/>
      <c r="AN398" s="78"/>
      <c r="AO398" s="78">
        <v>1998</v>
      </c>
      <c r="AP398" s="98">
        <v>2018</v>
      </c>
      <c r="AQ398" s="99"/>
      <c r="AR398" s="78" t="s">
        <v>1926</v>
      </c>
      <c r="AS398" s="98"/>
    </row>
    <row r="399" spans="1:45" ht="14.25" customHeight="1" x14ac:dyDescent="0.25">
      <c r="A399" t="s">
        <v>120</v>
      </c>
      <c r="B399">
        <v>1</v>
      </c>
      <c r="C399" t="s">
        <v>56</v>
      </c>
      <c r="D399" s="85" t="s">
        <v>1922</v>
      </c>
      <c r="E399" s="128" t="s">
        <v>1927</v>
      </c>
      <c r="F399" s="77" t="s">
        <v>318</v>
      </c>
      <c r="G399" s="61" t="s">
        <v>1924</v>
      </c>
      <c r="H399" s="60" t="s">
        <v>258</v>
      </c>
      <c r="I399" s="77">
        <v>8</v>
      </c>
      <c r="J399" s="87">
        <v>14</v>
      </c>
      <c r="K399" s="88" t="s">
        <v>740</v>
      </c>
      <c r="L399" s="78" t="s">
        <v>1924</v>
      </c>
      <c r="M399" s="80"/>
      <c r="N399" s="78">
        <v>1217</v>
      </c>
      <c r="O399" s="90"/>
      <c r="P399" s="79">
        <v>4</v>
      </c>
      <c r="Q399" s="78"/>
      <c r="R399" s="78">
        <v>3</v>
      </c>
      <c r="S399" s="80">
        <v>60.143000000000001</v>
      </c>
      <c r="T399" s="91">
        <v>41884</v>
      </c>
      <c r="U399" s="92"/>
      <c r="V399" s="93">
        <v>0.33</v>
      </c>
      <c r="W399" s="94">
        <v>1</v>
      </c>
      <c r="X399" s="95">
        <f t="shared" si="19"/>
        <v>16.308290879211178</v>
      </c>
      <c r="Y399" s="96" t="s">
        <v>107</v>
      </c>
      <c r="Z399" s="97" t="s">
        <v>50</v>
      </c>
      <c r="AA399" s="78" t="s">
        <v>65</v>
      </c>
      <c r="AB399" s="77">
        <v>3</v>
      </c>
      <c r="AC399" s="78" t="s">
        <v>1928</v>
      </c>
      <c r="AD399" s="77" t="s">
        <v>50</v>
      </c>
      <c r="AE399" s="78" t="s">
        <v>67</v>
      </c>
      <c r="AF399" s="79" t="s">
        <v>51</v>
      </c>
      <c r="AG399" s="79" t="s">
        <v>50</v>
      </c>
      <c r="AH399" s="77">
        <v>256</v>
      </c>
      <c r="AI399" s="77" t="s">
        <v>204</v>
      </c>
      <c r="AJ399" s="77" t="s">
        <v>50</v>
      </c>
      <c r="AK399" s="80"/>
      <c r="AL399" s="81"/>
      <c r="AM399" s="78"/>
      <c r="AN399" s="78"/>
      <c r="AO399" s="78">
        <v>2013</v>
      </c>
      <c r="AP399" s="98">
        <v>2014</v>
      </c>
      <c r="AQ399" s="129"/>
      <c r="AR399" s="78" t="s">
        <v>1929</v>
      </c>
      <c r="AS399" s="98"/>
    </row>
    <row r="400" spans="1:45" ht="14.25" customHeight="1" x14ac:dyDescent="0.25">
      <c r="C400" t="s">
        <v>56</v>
      </c>
      <c r="D400" s="85" t="s">
        <v>1930</v>
      </c>
      <c r="E400" s="128" t="s">
        <v>1931</v>
      </c>
      <c r="F400" s="77" t="s">
        <v>398</v>
      </c>
      <c r="G400" s="78" t="s">
        <v>1932</v>
      </c>
      <c r="H400" s="77" t="s">
        <v>312</v>
      </c>
      <c r="I400" s="77"/>
      <c r="J400" s="87"/>
      <c r="K400" s="88"/>
      <c r="L400" s="89"/>
      <c r="M400" s="80"/>
      <c r="N400" s="78"/>
      <c r="O400" s="90"/>
      <c r="P400" s="79"/>
      <c r="Q400" s="78"/>
      <c r="R400" s="78"/>
      <c r="S400" s="80"/>
      <c r="T400" s="91"/>
      <c r="U400" s="92"/>
      <c r="V400" s="93"/>
      <c r="W400" s="94"/>
      <c r="X400" s="95"/>
      <c r="Y400" s="96"/>
      <c r="Z400" s="97"/>
      <c r="AA400" s="78" t="s">
        <v>256</v>
      </c>
      <c r="AB400" s="77"/>
      <c r="AC400" s="78"/>
      <c r="AD400" s="77"/>
      <c r="AE400" s="78"/>
      <c r="AF400" s="79"/>
      <c r="AG400" s="79"/>
      <c r="AH400" s="77"/>
      <c r="AI400" s="77"/>
      <c r="AJ400" s="77"/>
      <c r="AK400" s="80"/>
      <c r="AL400" s="81"/>
      <c r="AM400" s="78"/>
      <c r="AN400" s="78"/>
      <c r="AO400" s="78"/>
      <c r="AP400" s="98"/>
      <c r="AQ400" s="99" t="s">
        <v>1933</v>
      </c>
      <c r="AR400" s="78" t="s">
        <v>1934</v>
      </c>
      <c r="AS400" s="98" t="s">
        <v>1935</v>
      </c>
    </row>
    <row r="401" spans="1:45" ht="14.25" customHeight="1" x14ac:dyDescent="0.25">
      <c r="D401" s="100" t="s">
        <v>1936</v>
      </c>
      <c r="E401" s="101" t="s">
        <v>1937</v>
      </c>
      <c r="F401" s="102"/>
      <c r="G401" s="103" t="s">
        <v>1938</v>
      </c>
      <c r="H401" s="102" t="s">
        <v>1335</v>
      </c>
      <c r="I401" s="102">
        <v>8</v>
      </c>
      <c r="J401" s="87">
        <v>8</v>
      </c>
      <c r="K401" s="88" t="s">
        <v>475</v>
      </c>
      <c r="L401" s="103" t="s">
        <v>1938</v>
      </c>
      <c r="M401" s="80"/>
      <c r="N401" s="78">
        <v>3504</v>
      </c>
      <c r="O401" s="90">
        <v>1058</v>
      </c>
      <c r="P401" s="79">
        <v>4</v>
      </c>
      <c r="Q401" s="78"/>
      <c r="R401" s="78">
        <v>56</v>
      </c>
      <c r="S401" s="80">
        <v>105.56</v>
      </c>
      <c r="T401" s="91">
        <v>45001</v>
      </c>
      <c r="U401" s="92" t="s">
        <v>1939</v>
      </c>
      <c r="V401" s="93">
        <v>0.33</v>
      </c>
      <c r="W401" s="94">
        <v>6</v>
      </c>
      <c r="X401" s="95">
        <f t="shared" si="19"/>
        <v>1.6569063926940641</v>
      </c>
      <c r="Y401" s="96" t="s">
        <v>186</v>
      </c>
      <c r="Z401" s="97"/>
      <c r="AA401" s="78" t="s">
        <v>49</v>
      </c>
      <c r="AB401" s="77">
        <v>27</v>
      </c>
      <c r="AC401" s="78" t="s">
        <v>1940</v>
      </c>
      <c r="AD401" s="77" t="s">
        <v>50</v>
      </c>
      <c r="AE401" s="78" t="s">
        <v>176</v>
      </c>
      <c r="AF401" s="79" t="s">
        <v>51</v>
      </c>
      <c r="AG401" s="79"/>
      <c r="AH401" s="77" t="s">
        <v>68</v>
      </c>
      <c r="AI401" s="77" t="s">
        <v>68</v>
      </c>
      <c r="AJ401" s="77" t="s">
        <v>50</v>
      </c>
      <c r="AK401" s="80">
        <v>75</v>
      </c>
      <c r="AL401" s="81">
        <v>4</v>
      </c>
      <c r="AM401" s="78">
        <v>7</v>
      </c>
      <c r="AN401" s="78"/>
      <c r="AO401" s="78">
        <v>2016</v>
      </c>
      <c r="AP401" s="98">
        <v>2018</v>
      </c>
      <c r="AQ401" s="99"/>
      <c r="AR401" s="78" t="s">
        <v>1941</v>
      </c>
      <c r="AS401" s="98" t="s">
        <v>1942</v>
      </c>
    </row>
    <row r="402" spans="1:45" ht="14.25" customHeight="1" x14ac:dyDescent="0.25">
      <c r="A402" t="s">
        <v>120</v>
      </c>
      <c r="B402">
        <v>1</v>
      </c>
      <c r="C402" t="s">
        <v>56</v>
      </c>
      <c r="D402" s="85" t="s">
        <v>1943</v>
      </c>
      <c r="E402" s="128" t="s">
        <v>1944</v>
      </c>
      <c r="F402" s="77" t="s">
        <v>135</v>
      </c>
      <c r="G402" s="78" t="s">
        <v>1945</v>
      </c>
      <c r="H402" s="77" t="s">
        <v>1946</v>
      </c>
      <c r="I402" s="77">
        <v>32</v>
      </c>
      <c r="J402" s="87">
        <v>8</v>
      </c>
      <c r="K402" s="88" t="s">
        <v>70</v>
      </c>
      <c r="L402" s="89" t="s">
        <v>61</v>
      </c>
      <c r="M402" s="80"/>
      <c r="N402" s="78">
        <v>10167</v>
      </c>
      <c r="O402" s="90"/>
      <c r="P402" s="79">
        <v>6</v>
      </c>
      <c r="Q402" s="78">
        <v>19</v>
      </c>
      <c r="R402" s="78">
        <v>16</v>
      </c>
      <c r="S402" s="80">
        <v>82.966999999999999</v>
      </c>
      <c r="T402" s="91">
        <v>42206</v>
      </c>
      <c r="U402" s="92">
        <v>14.7</v>
      </c>
      <c r="V402" s="93">
        <v>1</v>
      </c>
      <c r="W402" s="94">
        <v>1</v>
      </c>
      <c r="X402" s="95">
        <f>IF(AND(N402&lt;&gt;"",S402&lt;&gt;""),1000*S402*V402/(N402*W402),"")</f>
        <v>8.1604209698042691</v>
      </c>
      <c r="Y402" s="96" t="s">
        <v>202</v>
      </c>
      <c r="Z402" s="97"/>
      <c r="AA402" s="78" t="s">
        <v>65</v>
      </c>
      <c r="AB402" s="77">
        <v>18</v>
      </c>
      <c r="AC402" s="78" t="s">
        <v>1947</v>
      </c>
      <c r="AD402" s="77" t="s">
        <v>50</v>
      </c>
      <c r="AE402" s="78" t="s">
        <v>67</v>
      </c>
      <c r="AF402" s="79" t="s">
        <v>50</v>
      </c>
      <c r="AG402" s="79" t="s">
        <v>50</v>
      </c>
      <c r="AH402" s="77" t="s">
        <v>117</v>
      </c>
      <c r="AI402" s="77" t="s">
        <v>117</v>
      </c>
      <c r="AJ402" s="77" t="s">
        <v>50</v>
      </c>
      <c r="AK402" s="80">
        <v>200</v>
      </c>
      <c r="AL402" s="81"/>
      <c r="AM402" s="78">
        <v>24</v>
      </c>
      <c r="AN402" s="78">
        <v>3</v>
      </c>
      <c r="AO402" s="78">
        <v>2009</v>
      </c>
      <c r="AP402" s="98">
        <v>2019</v>
      </c>
      <c r="AQ402" s="99" t="s">
        <v>1948</v>
      </c>
      <c r="AR402" s="128"/>
      <c r="AS402" s="98" t="s">
        <v>1949</v>
      </c>
    </row>
    <row r="403" spans="1:45" ht="14.25" customHeight="1" x14ac:dyDescent="0.25">
      <c r="A403" t="s">
        <v>55</v>
      </c>
      <c r="B403">
        <v>1</v>
      </c>
      <c r="C403" t="s">
        <v>56</v>
      </c>
      <c r="D403" s="85" t="s">
        <v>1950</v>
      </c>
      <c r="E403" s="128" t="s">
        <v>1951</v>
      </c>
      <c r="F403" s="77" t="s">
        <v>135</v>
      </c>
      <c r="G403" s="78" t="s">
        <v>1952</v>
      </c>
      <c r="H403" s="77">
        <v>6502</v>
      </c>
      <c r="I403" s="77">
        <v>8</v>
      </c>
      <c r="J403" s="87">
        <v>8</v>
      </c>
      <c r="K403" s="88" t="s">
        <v>131</v>
      </c>
      <c r="L403" s="89" t="s">
        <v>61</v>
      </c>
      <c r="M403" s="80"/>
      <c r="N403" s="78">
        <v>483</v>
      </c>
      <c r="O403" s="90"/>
      <c r="P403" s="79" t="s">
        <v>120</v>
      </c>
      <c r="Q403" s="78"/>
      <c r="R403" s="78"/>
      <c r="S403" s="80">
        <v>110.205</v>
      </c>
      <c r="T403" s="91">
        <v>41739</v>
      </c>
      <c r="U403" s="92" t="s">
        <v>218</v>
      </c>
      <c r="V403" s="93">
        <v>0.33</v>
      </c>
      <c r="W403" s="94">
        <v>4</v>
      </c>
      <c r="X403" s="95">
        <f>IF(AND(N403&lt;&gt;"",S403&lt;&gt;""),1000*S403*V403/(N403*W403),"")</f>
        <v>18.823835403726708</v>
      </c>
      <c r="Y403" s="96" t="s">
        <v>107</v>
      </c>
      <c r="Z403" s="97"/>
      <c r="AA403" s="78" t="s">
        <v>1953</v>
      </c>
      <c r="AB403" s="77">
        <v>8</v>
      </c>
      <c r="AC403" s="78" t="s">
        <v>1954</v>
      </c>
      <c r="AD403" s="77" t="s">
        <v>50</v>
      </c>
      <c r="AE403" s="78" t="s">
        <v>67</v>
      </c>
      <c r="AF403" s="79" t="s">
        <v>51</v>
      </c>
      <c r="AG403" s="79" t="s">
        <v>51</v>
      </c>
      <c r="AH403" s="77" t="s">
        <v>204</v>
      </c>
      <c r="AI403" s="77" t="s">
        <v>204</v>
      </c>
      <c r="AJ403" s="77" t="s">
        <v>50</v>
      </c>
      <c r="AK403" s="80"/>
      <c r="AL403" s="81"/>
      <c r="AM403" s="78"/>
      <c r="AN403" s="78"/>
      <c r="AO403" s="78">
        <v>2001</v>
      </c>
      <c r="AP403" s="98">
        <v>2002</v>
      </c>
      <c r="AQ403" s="129"/>
      <c r="AR403" s="78"/>
      <c r="AS403" s="98"/>
    </row>
    <row r="404" spans="1:45" ht="14.25" customHeight="1" x14ac:dyDescent="0.25">
      <c r="A404" t="s">
        <v>120</v>
      </c>
      <c r="B404">
        <v>1</v>
      </c>
      <c r="C404" t="s">
        <v>56</v>
      </c>
      <c r="D404" s="85" t="s">
        <v>1955</v>
      </c>
      <c r="E404" s="128" t="s">
        <v>1956</v>
      </c>
      <c r="F404" s="77" t="s">
        <v>318</v>
      </c>
      <c r="G404" s="78" t="s">
        <v>1924</v>
      </c>
      <c r="H404" s="77">
        <v>6502</v>
      </c>
      <c r="I404" s="77">
        <v>8</v>
      </c>
      <c r="J404" s="87">
        <v>8</v>
      </c>
      <c r="K404" s="88" t="s">
        <v>558</v>
      </c>
      <c r="L404" s="89" t="s">
        <v>61</v>
      </c>
      <c r="M404" s="80"/>
      <c r="N404" s="78">
        <v>466</v>
      </c>
      <c r="O404" s="90"/>
      <c r="P404" s="79">
        <v>6</v>
      </c>
      <c r="Q404" s="78"/>
      <c r="R404" s="78">
        <v>3</v>
      </c>
      <c r="S404" s="80">
        <v>117.536</v>
      </c>
      <c r="T404" s="91">
        <v>41750</v>
      </c>
      <c r="U404" s="92">
        <v>14.7</v>
      </c>
      <c r="V404" s="93">
        <v>0.33</v>
      </c>
      <c r="W404" s="94">
        <v>4</v>
      </c>
      <c r="X404" s="95">
        <f>IF(AND(N404&lt;&gt;"",S404&lt;&gt;""),1000*S404*V404/(N404*W404),"")</f>
        <v>20.808412017167385</v>
      </c>
      <c r="Y404" s="96" t="s">
        <v>107</v>
      </c>
      <c r="Z404" s="97" t="s">
        <v>50</v>
      </c>
      <c r="AA404" s="78" t="s">
        <v>65</v>
      </c>
      <c r="AB404" s="77">
        <v>13</v>
      </c>
      <c r="AC404" s="78" t="s">
        <v>1957</v>
      </c>
      <c r="AD404" s="77" t="s">
        <v>50</v>
      </c>
      <c r="AE404" s="78" t="s">
        <v>67</v>
      </c>
      <c r="AF404" s="79" t="s">
        <v>51</v>
      </c>
      <c r="AG404" s="79" t="s">
        <v>51</v>
      </c>
      <c r="AH404" s="77" t="s">
        <v>68</v>
      </c>
      <c r="AI404" s="77" t="s">
        <v>68</v>
      </c>
      <c r="AJ404" s="77" t="s">
        <v>50</v>
      </c>
      <c r="AK404" s="80"/>
      <c r="AL404" s="81"/>
      <c r="AM404" s="78"/>
      <c r="AN404" s="78"/>
      <c r="AO404" s="78">
        <v>2013</v>
      </c>
      <c r="AP404" s="98">
        <v>2020</v>
      </c>
      <c r="AQ404" s="99" t="s">
        <v>1958</v>
      </c>
      <c r="AR404" s="78" t="s">
        <v>1959</v>
      </c>
      <c r="AS404" s="98" t="s">
        <v>1960</v>
      </c>
    </row>
    <row r="405" spans="1:45" s="84" customFormat="1" ht="14.25" customHeight="1" x14ac:dyDescent="0.25">
      <c r="D405" s="144" t="s">
        <v>1961</v>
      </c>
      <c r="E405" s="145" t="s">
        <v>1962</v>
      </c>
      <c r="F405" s="146"/>
      <c r="G405" s="147" t="s">
        <v>1924</v>
      </c>
      <c r="H405" s="146">
        <v>6502</v>
      </c>
      <c r="I405" s="146">
        <v>8</v>
      </c>
      <c r="J405" s="148">
        <v>8</v>
      </c>
      <c r="K405" s="113" t="s">
        <v>60</v>
      </c>
      <c r="L405" s="114" t="s">
        <v>61</v>
      </c>
      <c r="M405" s="115" t="s">
        <v>1963</v>
      </c>
      <c r="N405" s="111"/>
      <c r="O405" s="116"/>
      <c r="P405" s="117">
        <v>6</v>
      </c>
      <c r="Q405" s="111"/>
      <c r="R405" s="111"/>
      <c r="S405" s="115"/>
      <c r="T405" s="118">
        <v>44503</v>
      </c>
      <c r="U405" s="119" t="s">
        <v>63</v>
      </c>
      <c r="V405" s="120">
        <v>0.33</v>
      </c>
      <c r="W405" s="121">
        <v>4</v>
      </c>
      <c r="X405" s="122" t="str">
        <f>IF(AND(N405&lt;&gt;"",S405&lt;&gt;""),1000*S405*V405/(N405*W405),"")</f>
        <v/>
      </c>
      <c r="Y405" s="123"/>
      <c r="Z405" s="124"/>
      <c r="AA405" s="111" t="s">
        <v>65</v>
      </c>
      <c r="AB405" s="110">
        <v>61</v>
      </c>
      <c r="AC405" s="111" t="s">
        <v>1964</v>
      </c>
      <c r="AD405" s="110" t="s">
        <v>50</v>
      </c>
      <c r="AE405" s="111" t="s">
        <v>67</v>
      </c>
      <c r="AF405" s="117" t="s">
        <v>51</v>
      </c>
      <c r="AG405" s="117" t="s">
        <v>51</v>
      </c>
      <c r="AH405" s="110" t="s">
        <v>68</v>
      </c>
      <c r="AI405" s="110" t="s">
        <v>68</v>
      </c>
      <c r="AJ405" s="110" t="s">
        <v>50</v>
      </c>
      <c r="AK405" s="115"/>
      <c r="AL405" s="125"/>
      <c r="AM405" s="111"/>
      <c r="AN405" s="111"/>
      <c r="AO405" s="111"/>
      <c r="AP405" s="126">
        <v>2021</v>
      </c>
      <c r="AQ405" s="127"/>
      <c r="AR405" s="111" t="s">
        <v>1965</v>
      </c>
      <c r="AS405" s="126" t="s">
        <v>1966</v>
      </c>
    </row>
    <row r="406" spans="1:45" ht="14.25" customHeight="1" x14ac:dyDescent="0.25">
      <c r="D406" s="135" t="s">
        <v>1967</v>
      </c>
      <c r="E406" s="128" t="s">
        <v>1968</v>
      </c>
      <c r="F406" s="136"/>
      <c r="G406" s="137" t="s">
        <v>1969</v>
      </c>
      <c r="H406" s="136">
        <v>68000</v>
      </c>
      <c r="I406" s="136">
        <v>32</v>
      </c>
      <c r="J406" s="138">
        <v>16</v>
      </c>
      <c r="K406" s="88"/>
      <c r="L406" s="89"/>
      <c r="M406" s="80"/>
      <c r="N406" s="78"/>
      <c r="O406" s="90"/>
      <c r="P406" s="79"/>
      <c r="Q406" s="78"/>
      <c r="R406" s="78"/>
      <c r="S406" s="80"/>
      <c r="T406" s="91"/>
      <c r="U406" s="92"/>
      <c r="V406" s="93"/>
      <c r="W406" s="94"/>
      <c r="X406" s="95"/>
      <c r="Y406" s="96"/>
      <c r="Z406" s="97"/>
      <c r="AA406" s="78" t="s">
        <v>49</v>
      </c>
      <c r="AB406" s="77">
        <v>13</v>
      </c>
      <c r="AC406" s="78" t="s">
        <v>1970</v>
      </c>
      <c r="AD406" s="77"/>
      <c r="AE406" s="78"/>
      <c r="AF406" s="79"/>
      <c r="AG406" s="79"/>
      <c r="AH406" s="77"/>
      <c r="AI406" s="77"/>
      <c r="AJ406" s="77"/>
      <c r="AK406" s="80"/>
      <c r="AL406" s="81"/>
      <c r="AM406" s="78"/>
      <c r="AN406" s="78"/>
      <c r="AO406" s="78"/>
      <c r="AP406" s="98">
        <v>2018</v>
      </c>
      <c r="AQ406" s="99"/>
      <c r="AR406" s="78" t="s">
        <v>1971</v>
      </c>
      <c r="AS406" s="98"/>
    </row>
    <row r="407" spans="1:45" ht="14.25" customHeight="1" x14ac:dyDescent="0.25">
      <c r="D407" s="135" t="s">
        <v>1972</v>
      </c>
      <c r="E407" s="128" t="s">
        <v>1973</v>
      </c>
      <c r="F407" s="136"/>
      <c r="G407" s="137" t="s">
        <v>1974</v>
      </c>
      <c r="H407" s="136" t="s">
        <v>163</v>
      </c>
      <c r="I407" s="136">
        <v>8</v>
      </c>
      <c r="J407" s="138">
        <v>8</v>
      </c>
      <c r="K407" s="88"/>
      <c r="L407" s="89"/>
      <c r="M407" s="80"/>
      <c r="N407" s="78"/>
      <c r="O407" s="90"/>
      <c r="P407" s="79"/>
      <c r="Q407" s="78"/>
      <c r="R407" s="78"/>
      <c r="S407" s="80"/>
      <c r="T407" s="91"/>
      <c r="U407" s="92"/>
      <c r="V407" s="93"/>
      <c r="W407" s="94"/>
      <c r="X407" s="95"/>
      <c r="Y407" s="96"/>
      <c r="Z407" s="97"/>
      <c r="AA407" s="78" t="s">
        <v>76</v>
      </c>
      <c r="AB407" s="77"/>
      <c r="AC407" s="78"/>
      <c r="AD407" s="77" t="s">
        <v>50</v>
      </c>
      <c r="AE407" s="78" t="s">
        <v>67</v>
      </c>
      <c r="AF407" s="79" t="s">
        <v>51</v>
      </c>
      <c r="AG407" s="79"/>
      <c r="AH407" s="77" t="s">
        <v>1816</v>
      </c>
      <c r="AI407" s="77" t="s">
        <v>1816</v>
      </c>
      <c r="AJ407" s="77" t="s">
        <v>50</v>
      </c>
      <c r="AK407" s="80">
        <v>256</v>
      </c>
      <c r="AL407" s="81">
        <v>5</v>
      </c>
      <c r="AM407" s="78">
        <v>7</v>
      </c>
      <c r="AN407" s="78"/>
      <c r="AO407" s="78">
        <v>2004</v>
      </c>
      <c r="AP407" s="98">
        <v>2014</v>
      </c>
      <c r="AQ407" s="99" t="s">
        <v>1975</v>
      </c>
      <c r="AR407" s="78" t="s">
        <v>1976</v>
      </c>
      <c r="AS407" s="98" t="s">
        <v>1977</v>
      </c>
    </row>
    <row r="408" spans="1:45" ht="14.25" customHeight="1" x14ac:dyDescent="0.25">
      <c r="A408" t="s">
        <v>120</v>
      </c>
      <c r="B408">
        <v>1</v>
      </c>
      <c r="C408" t="s">
        <v>56</v>
      </c>
      <c r="D408" s="58" t="s">
        <v>1978</v>
      </c>
      <c r="E408" s="61"/>
      <c r="F408" s="60" t="s">
        <v>135</v>
      </c>
      <c r="G408" s="61" t="s">
        <v>1979</v>
      </c>
      <c r="H408" s="60" t="s">
        <v>75</v>
      </c>
      <c r="I408" s="60">
        <v>32</v>
      </c>
      <c r="J408" s="62">
        <v>32</v>
      </c>
      <c r="K408" s="88" t="s">
        <v>70</v>
      </c>
      <c r="L408" s="89" t="s">
        <v>61</v>
      </c>
      <c r="M408" s="80"/>
      <c r="N408" s="78">
        <v>2760</v>
      </c>
      <c r="O408" s="90"/>
      <c r="P408" s="79">
        <v>6</v>
      </c>
      <c r="Q408" s="78">
        <v>4</v>
      </c>
      <c r="R408" s="78">
        <v>5</v>
      </c>
      <c r="S408" s="80">
        <v>244.798</v>
      </c>
      <c r="T408" s="91">
        <v>42209</v>
      </c>
      <c r="U408" s="92">
        <v>14.7</v>
      </c>
      <c r="V408" s="93">
        <v>1</v>
      </c>
      <c r="W408" s="94">
        <v>1</v>
      </c>
      <c r="X408" s="95">
        <f>IF(AND(N408&lt;&gt;"",S408&lt;&gt;""),1000*S408*V408/(N408*W408),"")</f>
        <v>88.694927536231887</v>
      </c>
      <c r="Y408" s="96" t="s">
        <v>107</v>
      </c>
      <c r="Z408" s="97"/>
      <c r="AA408" s="78" t="s">
        <v>49</v>
      </c>
      <c r="AB408" s="77">
        <v>22</v>
      </c>
      <c r="AC408" s="78" t="s">
        <v>1980</v>
      </c>
      <c r="AD408" s="77" t="s">
        <v>50</v>
      </c>
      <c r="AE408" s="78" t="s">
        <v>67</v>
      </c>
      <c r="AF408" s="79" t="s">
        <v>51</v>
      </c>
      <c r="AG408" s="79" t="s">
        <v>51</v>
      </c>
      <c r="AH408" s="77" t="s">
        <v>117</v>
      </c>
      <c r="AI408" s="77" t="s">
        <v>117</v>
      </c>
      <c r="AJ408" s="77"/>
      <c r="AK408" s="80"/>
      <c r="AL408" s="81"/>
      <c r="AM408" s="78">
        <v>32</v>
      </c>
      <c r="AN408" s="78">
        <v>5</v>
      </c>
      <c r="AO408" s="78">
        <v>2013</v>
      </c>
      <c r="AP408" s="98"/>
      <c r="AQ408" s="88" t="s">
        <v>1981</v>
      </c>
      <c r="AR408" s="78" t="s">
        <v>1982</v>
      </c>
      <c r="AS408" s="98" t="s">
        <v>1983</v>
      </c>
    </row>
    <row r="409" spans="1:45" ht="14.25" customHeight="1" x14ac:dyDescent="0.25">
      <c r="D409" s="100" t="s">
        <v>1984</v>
      </c>
      <c r="E409" s="101" t="s">
        <v>1985</v>
      </c>
      <c r="F409" s="102" t="s">
        <v>135</v>
      </c>
      <c r="G409" s="103" t="s">
        <v>1986</v>
      </c>
      <c r="H409" s="77" t="s">
        <v>75</v>
      </c>
      <c r="I409" s="102">
        <v>32</v>
      </c>
      <c r="J409" s="104">
        <v>32</v>
      </c>
      <c r="K409" s="88"/>
      <c r="L409" s="89"/>
      <c r="M409" s="80"/>
      <c r="N409" s="78"/>
      <c r="O409" s="90"/>
      <c r="P409" s="79"/>
      <c r="Q409" s="78"/>
      <c r="R409" s="78"/>
      <c r="S409" s="80"/>
      <c r="T409" s="91"/>
      <c r="U409" s="92"/>
      <c r="V409" s="93">
        <v>1</v>
      </c>
      <c r="W409" s="94">
        <v>1</v>
      </c>
      <c r="X409" s="95"/>
      <c r="Y409" s="96"/>
      <c r="Z409" s="97"/>
      <c r="AA409" s="78" t="s">
        <v>65</v>
      </c>
      <c r="AB409" s="77">
        <v>25</v>
      </c>
      <c r="AC409" s="78"/>
      <c r="AD409" s="77" t="s">
        <v>50</v>
      </c>
      <c r="AE409" s="78" t="s">
        <v>67</v>
      </c>
      <c r="AF409" s="79" t="s">
        <v>51</v>
      </c>
      <c r="AG409" s="79"/>
      <c r="AH409" s="77" t="s">
        <v>117</v>
      </c>
      <c r="AI409" s="77" t="s">
        <v>117</v>
      </c>
      <c r="AJ409" s="77" t="s">
        <v>50</v>
      </c>
      <c r="AK409" s="80">
        <v>100</v>
      </c>
      <c r="AL409" s="81"/>
      <c r="AM409" s="78">
        <v>32</v>
      </c>
      <c r="AN409" s="78">
        <v>5</v>
      </c>
      <c r="AO409" s="78">
        <v>2019</v>
      </c>
      <c r="AP409" s="98">
        <v>2019</v>
      </c>
      <c r="AQ409" s="191"/>
      <c r="AR409" s="78" t="s">
        <v>1987</v>
      </c>
      <c r="AS409" s="98" t="s">
        <v>1988</v>
      </c>
    </row>
    <row r="410" spans="1:45" ht="14.25" customHeight="1" x14ac:dyDescent="0.25">
      <c r="A410" t="s">
        <v>107</v>
      </c>
      <c r="C410" t="s">
        <v>56</v>
      </c>
      <c r="D410" s="85" t="s">
        <v>1989</v>
      </c>
      <c r="E410" s="128" t="s">
        <v>1990</v>
      </c>
      <c r="F410" s="77" t="s">
        <v>135</v>
      </c>
      <c r="G410" s="78" t="s">
        <v>1991</v>
      </c>
      <c r="H410" s="77" t="s">
        <v>106</v>
      </c>
      <c r="I410" s="77">
        <v>32</v>
      </c>
      <c r="J410" s="87">
        <v>32</v>
      </c>
      <c r="K410" s="88" t="s">
        <v>70</v>
      </c>
      <c r="L410" s="89" t="s">
        <v>61</v>
      </c>
      <c r="M410" s="80" t="s">
        <v>1992</v>
      </c>
      <c r="N410" s="78"/>
      <c r="O410" s="90"/>
      <c r="P410" s="79">
        <v>6</v>
      </c>
      <c r="Q410" s="78"/>
      <c r="R410" s="78"/>
      <c r="S410" s="80"/>
      <c r="T410" s="91"/>
      <c r="U410" s="92">
        <v>14.7</v>
      </c>
      <c r="V410" s="93">
        <v>0.33</v>
      </c>
      <c r="W410" s="94">
        <v>1</v>
      </c>
      <c r="X410" s="95" t="str">
        <f>IF(AND(N410&lt;&gt;"",S410&lt;&gt;""),1000*S410*V410/(N410*W410),"")</f>
        <v/>
      </c>
      <c r="Y410" s="96"/>
      <c r="Z410" s="97"/>
      <c r="AA410" s="78" t="s">
        <v>49</v>
      </c>
      <c r="AB410" s="77">
        <v>45</v>
      </c>
      <c r="AC410" s="78" t="s">
        <v>1993</v>
      </c>
      <c r="AD410" s="77" t="s">
        <v>50</v>
      </c>
      <c r="AE410" s="78" t="s">
        <v>67</v>
      </c>
      <c r="AF410" s="79" t="s">
        <v>51</v>
      </c>
      <c r="AG410" s="79"/>
      <c r="AH410" s="77" t="s">
        <v>204</v>
      </c>
      <c r="AI410" s="77" t="s">
        <v>204</v>
      </c>
      <c r="AJ410" s="77" t="s">
        <v>50</v>
      </c>
      <c r="AK410" s="80"/>
      <c r="AL410" s="81"/>
      <c r="AM410" s="78">
        <v>16</v>
      </c>
      <c r="AN410" s="78"/>
      <c r="AO410" s="78">
        <v>2002</v>
      </c>
      <c r="AP410" s="98">
        <v>2006</v>
      </c>
      <c r="AQ410" s="191" t="s">
        <v>1994</v>
      </c>
      <c r="AR410" s="78" t="s">
        <v>1754</v>
      </c>
      <c r="AS410" s="98" t="s">
        <v>1995</v>
      </c>
    </row>
    <row r="411" spans="1:45" ht="14.25" customHeight="1" x14ac:dyDescent="0.25">
      <c r="C411" t="s">
        <v>56</v>
      </c>
      <c r="D411" s="58" t="s">
        <v>1996</v>
      </c>
      <c r="E411" s="101" t="s">
        <v>1997</v>
      </c>
      <c r="F411" s="60" t="s">
        <v>135</v>
      </c>
      <c r="G411" s="61" t="s">
        <v>1998</v>
      </c>
      <c r="H411" s="77" t="s">
        <v>163</v>
      </c>
      <c r="I411" s="77">
        <v>16</v>
      </c>
      <c r="J411" s="87">
        <v>16</v>
      </c>
      <c r="K411" s="88" t="s">
        <v>70</v>
      </c>
      <c r="L411" s="89" t="s">
        <v>61</v>
      </c>
      <c r="M411" s="80" t="s">
        <v>1999</v>
      </c>
      <c r="N411" s="78">
        <v>364</v>
      </c>
      <c r="O411" s="90"/>
      <c r="P411" s="79">
        <v>6</v>
      </c>
      <c r="Q411" s="78"/>
      <c r="R411" s="78"/>
      <c r="S411" s="80"/>
      <c r="T411" s="91">
        <v>43175</v>
      </c>
      <c r="U411" s="92">
        <v>14.7</v>
      </c>
      <c r="V411" s="93">
        <v>0.67</v>
      </c>
      <c r="W411" s="94">
        <v>2</v>
      </c>
      <c r="X411" s="95" t="str">
        <f>IF(AND(N411&lt;&gt;"",S411&lt;&gt;""),1000*S411*V411/(N411*W411),"")</f>
        <v/>
      </c>
      <c r="Y411" s="96"/>
      <c r="Z411" s="97"/>
      <c r="AA411" s="78" t="s">
        <v>49</v>
      </c>
      <c r="AB411" s="77">
        <v>5</v>
      </c>
      <c r="AC411" s="78" t="s">
        <v>2000</v>
      </c>
      <c r="AD411" s="77" t="s">
        <v>50</v>
      </c>
      <c r="AE411" s="78"/>
      <c r="AF411" s="79" t="s">
        <v>51</v>
      </c>
      <c r="AG411" s="79"/>
      <c r="AH411" s="77" t="s">
        <v>204</v>
      </c>
      <c r="AI411" s="77" t="s">
        <v>204</v>
      </c>
      <c r="AJ411" s="77" t="s">
        <v>51</v>
      </c>
      <c r="AK411" s="80">
        <v>25</v>
      </c>
      <c r="AL411" s="81"/>
      <c r="AM411" s="78"/>
      <c r="AN411" s="78"/>
      <c r="AO411" s="78">
        <v>2005</v>
      </c>
      <c r="AP411" s="98">
        <v>2016</v>
      </c>
      <c r="AQ411" s="99" t="s">
        <v>2001</v>
      </c>
      <c r="AR411" s="78" t="s">
        <v>2002</v>
      </c>
      <c r="AS411" s="98" t="s">
        <v>2003</v>
      </c>
    </row>
    <row r="412" spans="1:45" ht="14.25" customHeight="1" x14ac:dyDescent="0.25">
      <c r="D412" s="135" t="s">
        <v>2004</v>
      </c>
      <c r="E412" s="128" t="s">
        <v>2005</v>
      </c>
      <c r="F412" s="136"/>
      <c r="G412" s="137" t="s">
        <v>2006</v>
      </c>
      <c r="H412" s="77" t="s">
        <v>163</v>
      </c>
      <c r="I412" s="77">
        <v>16</v>
      </c>
      <c r="J412" s="87">
        <v>16</v>
      </c>
      <c r="K412" s="88"/>
      <c r="L412" s="78"/>
      <c r="M412" s="80"/>
      <c r="N412" s="78"/>
      <c r="O412" s="90"/>
      <c r="P412" s="79"/>
      <c r="Q412" s="78"/>
      <c r="R412" s="78"/>
      <c r="S412" s="80"/>
      <c r="T412" s="91"/>
      <c r="U412" s="92"/>
      <c r="V412" s="93"/>
      <c r="W412" s="94"/>
      <c r="X412" s="95"/>
      <c r="Y412" s="96"/>
      <c r="Z412" s="97"/>
      <c r="AA412" s="78" t="s">
        <v>49</v>
      </c>
      <c r="AB412" s="77">
        <v>19</v>
      </c>
      <c r="AC412" s="78" t="s">
        <v>2007</v>
      </c>
      <c r="AD412" s="77" t="s">
        <v>50</v>
      </c>
      <c r="AE412" s="78"/>
      <c r="AF412" s="79" t="s">
        <v>51</v>
      </c>
      <c r="AG412" s="79"/>
      <c r="AH412" s="77" t="s">
        <v>204</v>
      </c>
      <c r="AI412" s="77" t="s">
        <v>204</v>
      </c>
      <c r="AJ412" s="77" t="s">
        <v>51</v>
      </c>
      <c r="AK412" s="80">
        <v>25</v>
      </c>
      <c r="AL412" s="81"/>
      <c r="AM412" s="78"/>
      <c r="AN412" s="78"/>
      <c r="AO412" s="78"/>
      <c r="AP412" s="98">
        <v>2020</v>
      </c>
      <c r="AQ412" s="99" t="s">
        <v>2001</v>
      </c>
      <c r="AR412" s="78" t="s">
        <v>2008</v>
      </c>
      <c r="AS412" s="98" t="s">
        <v>2009</v>
      </c>
    </row>
    <row r="413" spans="1:45" ht="14.25" customHeight="1" x14ac:dyDescent="0.25">
      <c r="A413" t="s">
        <v>107</v>
      </c>
      <c r="B413">
        <v>1</v>
      </c>
      <c r="C413" t="s">
        <v>56</v>
      </c>
      <c r="D413" s="85" t="s">
        <v>2010</v>
      </c>
      <c r="E413" s="128" t="s">
        <v>2011</v>
      </c>
      <c r="F413" s="77" t="s">
        <v>135</v>
      </c>
      <c r="G413" s="78" t="s">
        <v>1814</v>
      </c>
      <c r="H413" s="77" t="s">
        <v>106</v>
      </c>
      <c r="I413" s="77">
        <v>16</v>
      </c>
      <c r="J413" s="87">
        <v>16</v>
      </c>
      <c r="K413" s="88" t="s">
        <v>131</v>
      </c>
      <c r="L413" s="89" t="s">
        <v>61</v>
      </c>
      <c r="M413" s="80"/>
      <c r="N413" s="78">
        <v>1763</v>
      </c>
      <c r="O413" s="90"/>
      <c r="P413" s="79" t="s">
        <v>120</v>
      </c>
      <c r="Q413" s="78"/>
      <c r="R413" s="78">
        <v>22</v>
      </c>
      <c r="S413" s="80">
        <v>157.10900000000001</v>
      </c>
      <c r="T413" s="91">
        <v>41725</v>
      </c>
      <c r="U413" s="92" t="s">
        <v>218</v>
      </c>
      <c r="V413" s="93">
        <v>0.67</v>
      </c>
      <c r="W413" s="94">
        <v>6</v>
      </c>
      <c r="X413" s="95">
        <f>IF(AND(N413&lt;&gt;"",S413&lt;&gt;""),1000*S413*V413/(N413*W413),"")</f>
        <v>9.9511278124409159</v>
      </c>
      <c r="Y413" s="96" t="s">
        <v>186</v>
      </c>
      <c r="Z413" s="97"/>
      <c r="AA413" s="78" t="s">
        <v>49</v>
      </c>
      <c r="AB413" s="77">
        <v>40</v>
      </c>
      <c r="AC413" s="78" t="s">
        <v>2010</v>
      </c>
      <c r="AD413" s="77" t="s">
        <v>50</v>
      </c>
      <c r="AE413" s="78"/>
      <c r="AF413" s="79" t="s">
        <v>51</v>
      </c>
      <c r="AG413" s="79"/>
      <c r="AH413" s="77" t="s">
        <v>2012</v>
      </c>
      <c r="AI413" s="77" t="s">
        <v>52</v>
      </c>
      <c r="AJ413" s="77"/>
      <c r="AK413" s="80">
        <v>75</v>
      </c>
      <c r="AL413" s="81"/>
      <c r="AM413" s="78">
        <v>16</v>
      </c>
      <c r="AN413" s="78">
        <v>4</v>
      </c>
      <c r="AO413" s="78">
        <v>2007</v>
      </c>
      <c r="AP413" s="98">
        <v>2009</v>
      </c>
      <c r="AQ413" s="129"/>
      <c r="AR413" s="78" t="s">
        <v>1638</v>
      </c>
      <c r="AS413" s="98" t="s">
        <v>2013</v>
      </c>
    </row>
    <row r="414" spans="1:45" ht="14.25" customHeight="1" x14ac:dyDescent="0.25">
      <c r="D414" s="58" t="s">
        <v>2014</v>
      </c>
      <c r="E414" s="101" t="s">
        <v>2015</v>
      </c>
      <c r="F414" s="60"/>
      <c r="G414" s="61" t="s">
        <v>2016</v>
      </c>
      <c r="H414" s="60" t="s">
        <v>106</v>
      </c>
      <c r="I414" s="60">
        <v>32</v>
      </c>
      <c r="J414" s="62">
        <v>32</v>
      </c>
      <c r="K414" s="88"/>
      <c r="L414" s="89"/>
      <c r="M414" s="80"/>
      <c r="N414" s="78"/>
      <c r="O414" s="90"/>
      <c r="P414" s="79"/>
      <c r="Q414" s="78"/>
      <c r="R414" s="78"/>
      <c r="S414" s="80"/>
      <c r="T414" s="91"/>
      <c r="U414" s="92"/>
      <c r="V414" s="93"/>
      <c r="W414" s="94"/>
      <c r="X414" s="95"/>
      <c r="Y414" s="96" t="s">
        <v>186</v>
      </c>
      <c r="Z414" s="97" t="s">
        <v>50</v>
      </c>
      <c r="AA414" s="78" t="s">
        <v>49</v>
      </c>
      <c r="AB414" s="77"/>
      <c r="AC414" s="78" t="s">
        <v>2014</v>
      </c>
      <c r="AD414" s="77" t="s">
        <v>50</v>
      </c>
      <c r="AE414" s="78" t="s">
        <v>67</v>
      </c>
      <c r="AF414" s="79" t="s">
        <v>50</v>
      </c>
      <c r="AG414" s="79"/>
      <c r="AH414" s="77" t="s">
        <v>109</v>
      </c>
      <c r="AI414" s="77" t="s">
        <v>109</v>
      </c>
      <c r="AJ414" s="77" t="s">
        <v>51</v>
      </c>
      <c r="AK414" s="80"/>
      <c r="AL414" s="81"/>
      <c r="AM414" s="78">
        <v>16</v>
      </c>
      <c r="AN414" s="78"/>
      <c r="AO414" s="78">
        <v>2017</v>
      </c>
      <c r="AP414" s="98">
        <v>2018</v>
      </c>
      <c r="AQ414" s="129"/>
      <c r="AR414" s="78" t="s">
        <v>2017</v>
      </c>
      <c r="AS414" s="98" t="s">
        <v>2018</v>
      </c>
    </row>
    <row r="415" spans="1:45" ht="14.25" customHeight="1" x14ac:dyDescent="0.25">
      <c r="A415" t="s">
        <v>120</v>
      </c>
      <c r="B415">
        <v>1</v>
      </c>
      <c r="C415" t="s">
        <v>56</v>
      </c>
      <c r="D415" s="85" t="s">
        <v>2019</v>
      </c>
      <c r="E415" s="128" t="s">
        <v>2020</v>
      </c>
      <c r="F415" s="77" t="s">
        <v>90</v>
      </c>
      <c r="G415" s="78" t="s">
        <v>2021</v>
      </c>
      <c r="H415" s="77" t="s">
        <v>221</v>
      </c>
      <c r="I415" s="77">
        <v>32</v>
      </c>
      <c r="J415" s="87">
        <v>32</v>
      </c>
      <c r="K415" s="88" t="s">
        <v>70</v>
      </c>
      <c r="L415" s="89" t="s">
        <v>61</v>
      </c>
      <c r="M415" s="80"/>
      <c r="N415" s="78">
        <v>941</v>
      </c>
      <c r="O415" s="90"/>
      <c r="P415" s="79">
        <v>6</v>
      </c>
      <c r="Q415" s="78"/>
      <c r="R415" s="78">
        <v>2</v>
      </c>
      <c r="S415" s="80">
        <v>226.655</v>
      </c>
      <c r="T415" s="91">
        <v>41786</v>
      </c>
      <c r="U415" s="92">
        <v>14.7</v>
      </c>
      <c r="V415" s="93">
        <v>1</v>
      </c>
      <c r="W415" s="94">
        <v>1</v>
      </c>
      <c r="X415" s="95">
        <f>IF(AND(N415&lt;&gt;"",S415&lt;&gt;""),1000*S415*V415/(N415*W415),"")</f>
        <v>240.86609989373008</v>
      </c>
      <c r="Y415" s="96" t="s">
        <v>202</v>
      </c>
      <c r="Z415" s="97"/>
      <c r="AA415" s="78" t="s">
        <v>49</v>
      </c>
      <c r="AB415" s="77">
        <v>18</v>
      </c>
      <c r="AC415" s="78" t="s">
        <v>2022</v>
      </c>
      <c r="AD415" s="77" t="s">
        <v>50</v>
      </c>
      <c r="AE415" s="78" t="s">
        <v>67</v>
      </c>
      <c r="AF415" s="79" t="s">
        <v>51</v>
      </c>
      <c r="AG415" s="79"/>
      <c r="AH415" s="77" t="s">
        <v>117</v>
      </c>
      <c r="AI415" s="77" t="s">
        <v>117</v>
      </c>
      <c r="AJ415" s="77" t="s">
        <v>50</v>
      </c>
      <c r="AK415" s="80">
        <v>86</v>
      </c>
      <c r="AL415" s="81"/>
      <c r="AM415" s="78">
        <v>32</v>
      </c>
      <c r="AN415" s="78"/>
      <c r="AO415" s="78">
        <v>2009</v>
      </c>
      <c r="AP415" s="98">
        <v>2017</v>
      </c>
      <c r="AQ415" s="129"/>
      <c r="AR415" s="78" t="s">
        <v>2023</v>
      </c>
      <c r="AS415" s="98" t="s">
        <v>2024</v>
      </c>
    </row>
    <row r="416" spans="1:45" ht="14.25" customHeight="1" x14ac:dyDescent="0.25">
      <c r="B416">
        <v>1</v>
      </c>
      <c r="C416" t="s">
        <v>56</v>
      </c>
      <c r="D416" s="58" t="s">
        <v>2025</v>
      </c>
      <c r="E416" s="101" t="s">
        <v>2026</v>
      </c>
      <c r="F416" s="60" t="s">
        <v>135</v>
      </c>
      <c r="G416" s="61" t="s">
        <v>2027</v>
      </c>
      <c r="H416" s="77" t="s">
        <v>221</v>
      </c>
      <c r="I416" s="60">
        <v>32</v>
      </c>
      <c r="J416" s="62">
        <v>32</v>
      </c>
      <c r="K416" s="88" t="s">
        <v>70</v>
      </c>
      <c r="L416" s="89" t="s">
        <v>61</v>
      </c>
      <c r="M416" s="80"/>
      <c r="N416" s="78">
        <v>244</v>
      </c>
      <c r="O416" s="90"/>
      <c r="P416" s="79">
        <v>6</v>
      </c>
      <c r="Q416" s="78"/>
      <c r="R416" s="78">
        <v>2</v>
      </c>
      <c r="S416" s="80">
        <v>319.18299999999999</v>
      </c>
      <c r="T416" s="91">
        <v>43175</v>
      </c>
      <c r="U416" s="92">
        <v>14.7</v>
      </c>
      <c r="V416" s="93">
        <v>1</v>
      </c>
      <c r="W416" s="94">
        <v>1</v>
      </c>
      <c r="X416" s="150">
        <f>IF(AND(N416&lt;&gt;"",S416&lt;&gt;""),1000*S416*V416/(N416*W416),"")</f>
        <v>1308.127049180328</v>
      </c>
      <c r="Y416" s="96" t="s">
        <v>107</v>
      </c>
      <c r="Z416" s="97" t="s">
        <v>55</v>
      </c>
      <c r="AA416" s="78" t="s">
        <v>49</v>
      </c>
      <c r="AB416" s="77">
        <v>34</v>
      </c>
      <c r="AC416" s="78" t="s">
        <v>2028</v>
      </c>
      <c r="AD416" s="77" t="s">
        <v>50</v>
      </c>
      <c r="AE416" s="78" t="s">
        <v>67</v>
      </c>
      <c r="AF416" s="79" t="s">
        <v>51</v>
      </c>
      <c r="AG416" s="79"/>
      <c r="AH416" s="77" t="s">
        <v>117</v>
      </c>
      <c r="AI416" s="77" t="s">
        <v>117</v>
      </c>
      <c r="AJ416" s="77" t="s">
        <v>50</v>
      </c>
      <c r="AK416" s="80"/>
      <c r="AL416" s="81"/>
      <c r="AM416" s="78">
        <v>32</v>
      </c>
      <c r="AN416" s="78"/>
      <c r="AO416" s="78">
        <v>2010</v>
      </c>
      <c r="AP416" s="98">
        <v>2012</v>
      </c>
      <c r="AQ416" s="129"/>
      <c r="AR416" s="78" t="s">
        <v>2029</v>
      </c>
      <c r="AS416" s="98" t="s">
        <v>2030</v>
      </c>
    </row>
    <row r="417" spans="1:45" ht="14.25" customHeight="1" x14ac:dyDescent="0.25">
      <c r="A417" t="s">
        <v>55</v>
      </c>
      <c r="C417" t="s">
        <v>56</v>
      </c>
      <c r="D417" s="100" t="s">
        <v>2031</v>
      </c>
      <c r="E417" s="101" t="s">
        <v>2032</v>
      </c>
      <c r="F417" s="102" t="s">
        <v>135</v>
      </c>
      <c r="G417" s="103" t="s">
        <v>2033</v>
      </c>
      <c r="H417" s="136">
        <v>6803</v>
      </c>
      <c r="I417" s="102">
        <v>8</v>
      </c>
      <c r="J417" s="104">
        <v>8</v>
      </c>
      <c r="K417" s="88"/>
      <c r="L417" s="89"/>
      <c r="M417" s="80"/>
      <c r="N417" s="78"/>
      <c r="O417" s="90"/>
      <c r="P417" s="79"/>
      <c r="Q417" s="78"/>
      <c r="R417" s="78"/>
      <c r="S417" s="80"/>
      <c r="T417" s="91"/>
      <c r="U417" s="92"/>
      <c r="V417" s="93">
        <v>0.33</v>
      </c>
      <c r="W417" s="94">
        <v>3</v>
      </c>
      <c r="X417" s="95" t="str">
        <f>IF(AND(N417&lt;&gt;"",S417&lt;&gt;""),1000*S417*V417/(N417*W417),"")</f>
        <v/>
      </c>
      <c r="Y417" s="96"/>
      <c r="Z417" s="97"/>
      <c r="AA417" s="78" t="s">
        <v>174</v>
      </c>
      <c r="AB417" s="77"/>
      <c r="AC417" s="78"/>
      <c r="AD417" s="77" t="s">
        <v>50</v>
      </c>
      <c r="AE417" s="78" t="s">
        <v>67</v>
      </c>
      <c r="AF417" s="79" t="s">
        <v>51</v>
      </c>
      <c r="AG417" s="79" t="s">
        <v>51</v>
      </c>
      <c r="AH417" s="77" t="s">
        <v>68</v>
      </c>
      <c r="AI417" s="77" t="s">
        <v>68</v>
      </c>
      <c r="AJ417" s="77" t="s">
        <v>50</v>
      </c>
      <c r="AK417" s="80"/>
      <c r="AL417" s="81"/>
      <c r="AM417" s="78"/>
      <c r="AN417" s="78"/>
      <c r="AO417" s="78">
        <v>1999</v>
      </c>
      <c r="AP417" s="98"/>
      <c r="AQ417" s="99"/>
      <c r="AR417" s="78" t="s">
        <v>2034</v>
      </c>
      <c r="AS417" s="98"/>
    </row>
    <row r="418" spans="1:45" ht="14.25" customHeight="1" x14ac:dyDescent="0.25">
      <c r="D418" s="135" t="s">
        <v>2035</v>
      </c>
      <c r="E418" s="128" t="s">
        <v>2036</v>
      </c>
      <c r="F418" s="136" t="s">
        <v>135</v>
      </c>
      <c r="G418" s="78" t="s">
        <v>2037</v>
      </c>
      <c r="H418" s="136">
        <v>6809</v>
      </c>
      <c r="I418" s="136">
        <v>8</v>
      </c>
      <c r="J418" s="138">
        <v>8</v>
      </c>
      <c r="K418" s="88"/>
      <c r="L418" s="89"/>
      <c r="M418" s="80"/>
      <c r="N418" s="78"/>
      <c r="O418" s="90"/>
      <c r="P418" s="79"/>
      <c r="Q418" s="78"/>
      <c r="R418" s="78"/>
      <c r="S418" s="80"/>
      <c r="T418" s="91"/>
      <c r="U418" s="92"/>
      <c r="V418" s="93"/>
      <c r="W418" s="94"/>
      <c r="X418" s="95"/>
      <c r="Y418" s="96"/>
      <c r="Z418" s="97"/>
      <c r="AA418" s="78" t="s">
        <v>65</v>
      </c>
      <c r="AB418" s="77">
        <v>6</v>
      </c>
      <c r="AC418" s="78" t="s">
        <v>2038</v>
      </c>
      <c r="AD418" s="77" t="s">
        <v>50</v>
      </c>
      <c r="AE418" s="78" t="s">
        <v>67</v>
      </c>
      <c r="AF418" s="79" t="s">
        <v>51</v>
      </c>
      <c r="AG418" s="79" t="s">
        <v>51</v>
      </c>
      <c r="AH418" s="77" t="s">
        <v>68</v>
      </c>
      <c r="AI418" s="77" t="s">
        <v>68</v>
      </c>
      <c r="AJ418" s="77" t="s">
        <v>50</v>
      </c>
      <c r="AK418" s="80">
        <v>44</v>
      </c>
      <c r="AL418" s="81">
        <v>13</v>
      </c>
      <c r="AM418" s="78">
        <v>8</v>
      </c>
      <c r="AN418" s="78"/>
      <c r="AO418" s="78">
        <v>2016</v>
      </c>
      <c r="AP418" s="98">
        <v>2017</v>
      </c>
      <c r="AQ418" s="99" t="s">
        <v>2039</v>
      </c>
      <c r="AR418" s="78" t="s">
        <v>2040</v>
      </c>
      <c r="AS418" s="98" t="s">
        <v>2041</v>
      </c>
    </row>
    <row r="419" spans="1:45" ht="14.25" customHeight="1" x14ac:dyDescent="0.25">
      <c r="A419" t="s">
        <v>55</v>
      </c>
      <c r="C419" t="s">
        <v>56</v>
      </c>
      <c r="D419" s="58" t="s">
        <v>2042</v>
      </c>
      <c r="E419" s="61"/>
      <c r="F419" s="60" t="s">
        <v>90</v>
      </c>
      <c r="G419" s="61" t="s">
        <v>2043</v>
      </c>
      <c r="H419" s="77">
        <v>6809</v>
      </c>
      <c r="I419" s="60">
        <v>8</v>
      </c>
      <c r="J419" s="62">
        <v>8</v>
      </c>
      <c r="K419" s="88" t="s">
        <v>70</v>
      </c>
      <c r="L419" s="89" t="s">
        <v>61</v>
      </c>
      <c r="M419" s="80" t="s">
        <v>2044</v>
      </c>
      <c r="N419" s="78"/>
      <c r="O419" s="90"/>
      <c r="P419" s="79">
        <v>6</v>
      </c>
      <c r="Q419" s="78"/>
      <c r="R419" s="78"/>
      <c r="S419" s="80"/>
      <c r="T419" s="91"/>
      <c r="U419" s="92">
        <v>14.7</v>
      </c>
      <c r="V419" s="93">
        <v>0.33</v>
      </c>
      <c r="W419" s="94">
        <v>3</v>
      </c>
      <c r="X419" s="95" t="str">
        <f t="shared" ref="X419:X435" si="20">IF(AND(N419&lt;&gt;"",S419&lt;&gt;""),1000*S419*V419/(N419*W419),"")</f>
        <v/>
      </c>
      <c r="Y419" s="96"/>
      <c r="Z419" s="97"/>
      <c r="AA419" s="78" t="s">
        <v>49</v>
      </c>
      <c r="AB419" s="77">
        <v>26</v>
      </c>
      <c r="AC419" s="78" t="s">
        <v>2045</v>
      </c>
      <c r="AD419" s="77" t="s">
        <v>50</v>
      </c>
      <c r="AE419" s="78" t="s">
        <v>67</v>
      </c>
      <c r="AF419" s="79" t="s">
        <v>51</v>
      </c>
      <c r="AG419" s="79" t="s">
        <v>51</v>
      </c>
      <c r="AH419" s="77" t="s">
        <v>68</v>
      </c>
      <c r="AI419" s="77" t="s">
        <v>68</v>
      </c>
      <c r="AJ419" s="77" t="s">
        <v>50</v>
      </c>
      <c r="AK419" s="80">
        <v>44</v>
      </c>
      <c r="AL419" s="81">
        <v>13</v>
      </c>
      <c r="AM419" s="78">
        <v>8</v>
      </c>
      <c r="AN419" s="78"/>
      <c r="AO419" s="78">
        <v>1999</v>
      </c>
      <c r="AP419" s="98"/>
      <c r="AQ419" s="99" t="s">
        <v>2046</v>
      </c>
      <c r="AR419" s="78" t="s">
        <v>2047</v>
      </c>
      <c r="AS419" s="98"/>
    </row>
    <row r="420" spans="1:45" ht="14.25" customHeight="1" x14ac:dyDescent="0.25">
      <c r="C420" t="s">
        <v>56</v>
      </c>
      <c r="D420" s="85" t="s">
        <v>2048</v>
      </c>
      <c r="E420" s="128" t="s">
        <v>2049</v>
      </c>
      <c r="F420" s="77" t="s">
        <v>90</v>
      </c>
      <c r="G420" s="78" t="s">
        <v>1522</v>
      </c>
      <c r="H420" s="77">
        <v>68000</v>
      </c>
      <c r="I420" s="77">
        <v>32</v>
      </c>
      <c r="J420" s="87">
        <v>16</v>
      </c>
      <c r="K420" s="88" t="s">
        <v>70</v>
      </c>
      <c r="L420" s="89" t="s">
        <v>61</v>
      </c>
      <c r="M420" s="80" t="s">
        <v>179</v>
      </c>
      <c r="N420" s="78">
        <v>4617</v>
      </c>
      <c r="O420" s="90"/>
      <c r="P420" s="79">
        <v>6</v>
      </c>
      <c r="Q420" s="78"/>
      <c r="R420" s="78"/>
      <c r="S420" s="80"/>
      <c r="T420" s="91">
        <v>42321</v>
      </c>
      <c r="U420" s="92">
        <v>14.7</v>
      </c>
      <c r="V420" s="93">
        <v>1</v>
      </c>
      <c r="W420" s="94">
        <v>8</v>
      </c>
      <c r="X420" s="95" t="str">
        <f t="shared" si="20"/>
        <v/>
      </c>
      <c r="Y420" s="96"/>
      <c r="Z420" s="97" t="s">
        <v>50</v>
      </c>
      <c r="AA420" s="78" t="s">
        <v>49</v>
      </c>
      <c r="AB420" s="77">
        <v>10</v>
      </c>
      <c r="AC420" s="78" t="s">
        <v>2048</v>
      </c>
      <c r="AD420" s="77"/>
      <c r="AE420" s="78"/>
      <c r="AF420" s="79"/>
      <c r="AG420" s="79"/>
      <c r="AH420" s="77"/>
      <c r="AI420" s="77"/>
      <c r="AJ420" s="77"/>
      <c r="AK420" s="80"/>
      <c r="AL420" s="81"/>
      <c r="AM420" s="78"/>
      <c r="AN420" s="78"/>
      <c r="AO420" s="78">
        <v>2011</v>
      </c>
      <c r="AP420" s="98"/>
      <c r="AQ420" s="99"/>
      <c r="AR420" s="78" t="s">
        <v>2050</v>
      </c>
      <c r="AS420" s="98"/>
    </row>
    <row r="421" spans="1:45" ht="14.25" customHeight="1" x14ac:dyDescent="0.25">
      <c r="A421" t="s">
        <v>120</v>
      </c>
      <c r="B421">
        <v>1</v>
      </c>
      <c r="C421" t="s">
        <v>56</v>
      </c>
      <c r="D421" s="85" t="s">
        <v>2051</v>
      </c>
      <c r="E421" s="128" t="s">
        <v>2052</v>
      </c>
      <c r="F421" s="77" t="s">
        <v>135</v>
      </c>
      <c r="G421" s="78" t="s">
        <v>2053</v>
      </c>
      <c r="H421" s="77">
        <v>8051</v>
      </c>
      <c r="I421" s="77">
        <v>8</v>
      </c>
      <c r="J421" s="87">
        <v>8</v>
      </c>
      <c r="K421" s="88" t="s">
        <v>70</v>
      </c>
      <c r="L421" s="89" t="s">
        <v>61</v>
      </c>
      <c r="M421" s="80"/>
      <c r="N421" s="78">
        <v>3022</v>
      </c>
      <c r="O421" s="90"/>
      <c r="P421" s="79">
        <v>6</v>
      </c>
      <c r="Q421" s="78">
        <v>1</v>
      </c>
      <c r="R421" s="78"/>
      <c r="S421" s="80">
        <v>82.980999999999995</v>
      </c>
      <c r="T421" s="91">
        <v>41687</v>
      </c>
      <c r="U421" s="92">
        <v>14.7</v>
      </c>
      <c r="V421" s="93">
        <v>0.33</v>
      </c>
      <c r="W421" s="94">
        <v>4</v>
      </c>
      <c r="X421" s="95">
        <f t="shared" si="20"/>
        <v>2.2653648246194571</v>
      </c>
      <c r="Y421" s="96" t="s">
        <v>107</v>
      </c>
      <c r="Z421" s="97"/>
      <c r="AA421" s="78" t="s">
        <v>49</v>
      </c>
      <c r="AB421" s="77">
        <v>49</v>
      </c>
      <c r="AC421" s="78" t="s">
        <v>2054</v>
      </c>
      <c r="AD421" s="77" t="s">
        <v>50</v>
      </c>
      <c r="AE421" s="78" t="s">
        <v>67</v>
      </c>
      <c r="AF421" s="79" t="s">
        <v>51</v>
      </c>
      <c r="AG421" s="79" t="s">
        <v>51</v>
      </c>
      <c r="AH421" s="77">
        <v>256</v>
      </c>
      <c r="AI421" s="77" t="s">
        <v>68</v>
      </c>
      <c r="AJ421" s="77" t="s">
        <v>50</v>
      </c>
      <c r="AK421" s="80"/>
      <c r="AL421" s="81"/>
      <c r="AM421" s="78"/>
      <c r="AN421" s="78"/>
      <c r="AO421" s="78">
        <v>1999</v>
      </c>
      <c r="AP421" s="98">
        <v>2013</v>
      </c>
      <c r="AQ421" s="99" t="s">
        <v>2055</v>
      </c>
      <c r="AR421" s="78" t="s">
        <v>2056</v>
      </c>
      <c r="AS421" s="98"/>
    </row>
    <row r="422" spans="1:45" ht="14.25" customHeight="1" x14ac:dyDescent="0.25">
      <c r="A422" t="s">
        <v>120</v>
      </c>
      <c r="B422">
        <v>1</v>
      </c>
      <c r="C422" t="s">
        <v>56</v>
      </c>
      <c r="D422" s="85" t="s">
        <v>2057</v>
      </c>
      <c r="E422" s="128" t="s">
        <v>2058</v>
      </c>
      <c r="F422" s="77" t="s">
        <v>90</v>
      </c>
      <c r="G422" s="78" t="s">
        <v>2059</v>
      </c>
      <c r="H422" s="77" t="s">
        <v>212</v>
      </c>
      <c r="I422" s="77">
        <v>16</v>
      </c>
      <c r="J422" s="87">
        <v>24</v>
      </c>
      <c r="K422" s="88" t="s">
        <v>70</v>
      </c>
      <c r="L422" s="89" t="s">
        <v>61</v>
      </c>
      <c r="M422" s="80"/>
      <c r="N422" s="78">
        <v>881</v>
      </c>
      <c r="O422" s="90"/>
      <c r="P422" s="79">
        <v>6</v>
      </c>
      <c r="Q422" s="78">
        <v>1</v>
      </c>
      <c r="R422" s="78"/>
      <c r="S422" s="80">
        <v>200</v>
      </c>
      <c r="T422" s="91">
        <v>42212</v>
      </c>
      <c r="U422" s="92">
        <v>14.7</v>
      </c>
      <c r="V422" s="93">
        <v>0.67</v>
      </c>
      <c r="W422" s="94">
        <v>1</v>
      </c>
      <c r="X422" s="95">
        <f t="shared" si="20"/>
        <v>152.09988649262203</v>
      </c>
      <c r="Y422" s="96" t="s">
        <v>107</v>
      </c>
      <c r="Z422" s="97"/>
      <c r="AA422" s="78" t="s">
        <v>49</v>
      </c>
      <c r="AB422" s="77">
        <v>23</v>
      </c>
      <c r="AC422" s="78" t="s">
        <v>2060</v>
      </c>
      <c r="AD422" s="77"/>
      <c r="AE422" s="78" t="s">
        <v>67</v>
      </c>
      <c r="AF422" s="79" t="s">
        <v>51</v>
      </c>
      <c r="AG422" s="79" t="s">
        <v>50</v>
      </c>
      <c r="AH422" s="77" t="s">
        <v>204</v>
      </c>
      <c r="AI422" s="77" t="s">
        <v>214</v>
      </c>
      <c r="AJ422" s="77" t="s">
        <v>50</v>
      </c>
      <c r="AK422" s="80"/>
      <c r="AL422" s="81"/>
      <c r="AM422" s="78"/>
      <c r="AN422" s="78"/>
      <c r="AO422" s="78">
        <v>2014</v>
      </c>
      <c r="AP422" s="98">
        <v>2015</v>
      </c>
      <c r="AQ422" s="99"/>
      <c r="AR422" s="78" t="s">
        <v>2061</v>
      </c>
      <c r="AS422" s="98"/>
    </row>
    <row r="423" spans="1:45" ht="14.25" customHeight="1" x14ac:dyDescent="0.25">
      <c r="A423" t="s">
        <v>120</v>
      </c>
      <c r="B423">
        <v>1</v>
      </c>
      <c r="C423" t="s">
        <v>56</v>
      </c>
      <c r="D423" s="220" t="s">
        <v>2062</v>
      </c>
      <c r="E423" s="128" t="s">
        <v>2063</v>
      </c>
      <c r="F423" s="77" t="s">
        <v>135</v>
      </c>
      <c r="G423" s="78" t="s">
        <v>2064</v>
      </c>
      <c r="H423" s="77">
        <v>8051</v>
      </c>
      <c r="I423" s="77">
        <v>8</v>
      </c>
      <c r="J423" s="87">
        <v>8</v>
      </c>
      <c r="K423" s="88" t="s">
        <v>2065</v>
      </c>
      <c r="L423" s="89" t="s">
        <v>2064</v>
      </c>
      <c r="M423" s="80"/>
      <c r="N423" s="78">
        <v>312</v>
      </c>
      <c r="O423" s="90"/>
      <c r="P423" s="79">
        <v>6</v>
      </c>
      <c r="Q423" s="78"/>
      <c r="R423" s="78">
        <v>2</v>
      </c>
      <c r="S423" s="80">
        <v>180</v>
      </c>
      <c r="T423" s="91"/>
      <c r="U423" s="92"/>
      <c r="V423" s="93">
        <v>0.33</v>
      </c>
      <c r="W423" s="94">
        <v>8</v>
      </c>
      <c r="X423" s="95">
        <f t="shared" si="20"/>
        <v>23.798076923076923</v>
      </c>
      <c r="Y423" s="96" t="s">
        <v>107</v>
      </c>
      <c r="Z423" s="97"/>
      <c r="AA423" s="78" t="s">
        <v>65</v>
      </c>
      <c r="AB423" s="77">
        <v>3</v>
      </c>
      <c r="AC423" s="78" t="s">
        <v>2066</v>
      </c>
      <c r="AD423" s="77" t="s">
        <v>50</v>
      </c>
      <c r="AE423" s="78" t="s">
        <v>67</v>
      </c>
      <c r="AF423" s="79" t="s">
        <v>51</v>
      </c>
      <c r="AG423" s="79" t="s">
        <v>51</v>
      </c>
      <c r="AH423" s="77" t="s">
        <v>68</v>
      </c>
      <c r="AI423" s="77" t="s">
        <v>68</v>
      </c>
      <c r="AJ423" s="77" t="s">
        <v>50</v>
      </c>
      <c r="AK423" s="80"/>
      <c r="AL423" s="81"/>
      <c r="AM423" s="78"/>
      <c r="AN423" s="78"/>
      <c r="AO423" s="78">
        <v>2016</v>
      </c>
      <c r="AP423" s="98">
        <v>2021</v>
      </c>
      <c r="AQ423" s="99" t="s">
        <v>2067</v>
      </c>
      <c r="AR423" s="225" t="s">
        <v>1397</v>
      </c>
      <c r="AS423" s="170"/>
    </row>
    <row r="424" spans="1:45" ht="14.25" customHeight="1" x14ac:dyDescent="0.25">
      <c r="A424" t="s">
        <v>120</v>
      </c>
      <c r="B424">
        <v>1</v>
      </c>
      <c r="C424" t="s">
        <v>56</v>
      </c>
      <c r="D424" s="220" t="s">
        <v>2068</v>
      </c>
      <c r="E424" s="128" t="s">
        <v>2069</v>
      </c>
      <c r="F424" s="77" t="s">
        <v>135</v>
      </c>
      <c r="G424" s="78" t="s">
        <v>2064</v>
      </c>
      <c r="H424" s="77">
        <v>6502</v>
      </c>
      <c r="I424" s="77">
        <v>8</v>
      </c>
      <c r="J424" s="87">
        <v>8</v>
      </c>
      <c r="K424" s="88" t="s">
        <v>795</v>
      </c>
      <c r="L424" s="89" t="s">
        <v>2064</v>
      </c>
      <c r="M424" s="80"/>
      <c r="N424" s="78">
        <v>252</v>
      </c>
      <c r="O424" s="90"/>
      <c r="P424" s="79">
        <v>6</v>
      </c>
      <c r="Q424" s="78"/>
      <c r="R424" s="78">
        <v>2</v>
      </c>
      <c r="S424" s="80">
        <v>196.078</v>
      </c>
      <c r="T424" s="91">
        <v>43175</v>
      </c>
      <c r="U424" s="92">
        <v>14.7</v>
      </c>
      <c r="V424" s="93">
        <v>0.33</v>
      </c>
      <c r="W424" s="94">
        <v>4</v>
      </c>
      <c r="X424" s="95">
        <f t="shared" si="20"/>
        <v>64.192202380952381</v>
      </c>
      <c r="Y424" s="96" t="s">
        <v>107</v>
      </c>
      <c r="Z424" s="97"/>
      <c r="AA424" s="78" t="s">
        <v>65</v>
      </c>
      <c r="AB424" s="77">
        <v>1</v>
      </c>
      <c r="AC424" s="78" t="s">
        <v>2068</v>
      </c>
      <c r="AD424" s="77" t="s">
        <v>50</v>
      </c>
      <c r="AE424" s="78" t="s">
        <v>67</v>
      </c>
      <c r="AF424" s="79" t="s">
        <v>51</v>
      </c>
      <c r="AG424" s="79" t="s">
        <v>51</v>
      </c>
      <c r="AH424" s="77" t="s">
        <v>68</v>
      </c>
      <c r="AI424" s="77" t="s">
        <v>68</v>
      </c>
      <c r="AJ424" s="77" t="s">
        <v>50</v>
      </c>
      <c r="AK424" s="80"/>
      <c r="AL424" s="81"/>
      <c r="AM424" s="78"/>
      <c r="AN424" s="78"/>
      <c r="AO424" s="78">
        <v>2017</v>
      </c>
      <c r="AP424" s="98">
        <v>2021</v>
      </c>
      <c r="AQ424" s="99" t="s">
        <v>2070</v>
      </c>
      <c r="AR424" s="225" t="s">
        <v>2071</v>
      </c>
      <c r="AS424" s="222" t="s">
        <v>2072</v>
      </c>
    </row>
    <row r="425" spans="1:45" ht="14.25" customHeight="1" x14ac:dyDescent="0.25">
      <c r="C425" t="s">
        <v>56</v>
      </c>
      <c r="D425" s="220" t="s">
        <v>2068</v>
      </c>
      <c r="E425" s="128" t="s">
        <v>2069</v>
      </c>
      <c r="F425" s="77" t="s">
        <v>135</v>
      </c>
      <c r="G425" s="78" t="s">
        <v>2064</v>
      </c>
      <c r="H425" s="77">
        <v>6502</v>
      </c>
      <c r="I425" s="77">
        <v>8</v>
      </c>
      <c r="J425" s="87">
        <v>8</v>
      </c>
      <c r="K425" s="88" t="s">
        <v>70</v>
      </c>
      <c r="L425" s="89" t="s">
        <v>61</v>
      </c>
      <c r="M425" s="80" t="s">
        <v>2073</v>
      </c>
      <c r="N425" s="78">
        <v>326</v>
      </c>
      <c r="O425" s="90"/>
      <c r="P425" s="79">
        <v>6</v>
      </c>
      <c r="Q425" s="78"/>
      <c r="R425" s="78">
        <v>2</v>
      </c>
      <c r="S425" s="80">
        <v>196.078</v>
      </c>
      <c r="T425" s="91">
        <v>43175</v>
      </c>
      <c r="U425" s="92">
        <v>14.7</v>
      </c>
      <c r="V425" s="93">
        <v>0.33</v>
      </c>
      <c r="W425" s="94">
        <v>4</v>
      </c>
      <c r="X425" s="95">
        <f t="shared" si="20"/>
        <v>49.620966257668712</v>
      </c>
      <c r="Y425" s="96" t="s">
        <v>107</v>
      </c>
      <c r="Z425" s="97"/>
      <c r="AA425" s="78" t="s">
        <v>65</v>
      </c>
      <c r="AB425" s="77">
        <v>1</v>
      </c>
      <c r="AC425" s="78" t="s">
        <v>2068</v>
      </c>
      <c r="AD425" s="77" t="s">
        <v>50</v>
      </c>
      <c r="AE425" s="78" t="s">
        <v>67</v>
      </c>
      <c r="AF425" s="79" t="s">
        <v>51</v>
      </c>
      <c r="AG425" s="79" t="s">
        <v>51</v>
      </c>
      <c r="AH425" s="77" t="s">
        <v>68</v>
      </c>
      <c r="AI425" s="77" t="s">
        <v>68</v>
      </c>
      <c r="AJ425" s="77" t="s">
        <v>50</v>
      </c>
      <c r="AK425" s="80"/>
      <c r="AL425" s="81"/>
      <c r="AM425" s="78"/>
      <c r="AN425" s="78"/>
      <c r="AO425" s="78">
        <v>2017</v>
      </c>
      <c r="AP425" s="98">
        <v>2021</v>
      </c>
      <c r="AQ425" s="99"/>
      <c r="AR425" s="225" t="s">
        <v>2071</v>
      </c>
      <c r="AS425" s="222" t="s">
        <v>2072</v>
      </c>
    </row>
    <row r="426" spans="1:45" ht="14.25" customHeight="1" x14ac:dyDescent="0.25">
      <c r="A426" t="s">
        <v>120</v>
      </c>
      <c r="B426">
        <v>1</v>
      </c>
      <c r="C426" t="s">
        <v>56</v>
      </c>
      <c r="D426" s="226" t="s">
        <v>2074</v>
      </c>
      <c r="E426" s="101" t="s">
        <v>2075</v>
      </c>
      <c r="F426" s="60" t="s">
        <v>135</v>
      </c>
      <c r="G426" s="78" t="s">
        <v>2064</v>
      </c>
      <c r="H426" s="77" t="s">
        <v>335</v>
      </c>
      <c r="I426" s="60">
        <v>16</v>
      </c>
      <c r="J426" s="62">
        <v>8</v>
      </c>
      <c r="K426" s="88" t="s">
        <v>70</v>
      </c>
      <c r="L426" s="89" t="s">
        <v>2064</v>
      </c>
      <c r="M426" s="80"/>
      <c r="N426" s="78">
        <v>308</v>
      </c>
      <c r="O426" s="90"/>
      <c r="P426" s="79">
        <v>6</v>
      </c>
      <c r="Q426" s="78"/>
      <c r="R426" s="78">
        <v>4</v>
      </c>
      <c r="S426" s="80">
        <v>180</v>
      </c>
      <c r="T426" s="91"/>
      <c r="U426" s="92"/>
      <c r="V426" s="93">
        <v>0.67</v>
      </c>
      <c r="W426" s="94">
        <v>20</v>
      </c>
      <c r="X426" s="95">
        <f t="shared" si="20"/>
        <v>19.577922077922079</v>
      </c>
      <c r="Y426" s="96" t="s">
        <v>107</v>
      </c>
      <c r="Z426" s="97"/>
      <c r="AA426" s="78" t="s">
        <v>65</v>
      </c>
      <c r="AB426" s="77">
        <v>3</v>
      </c>
      <c r="AC426" s="78" t="s">
        <v>2076</v>
      </c>
      <c r="AD426" s="77" t="s">
        <v>50</v>
      </c>
      <c r="AE426" s="78" t="s">
        <v>67</v>
      </c>
      <c r="AF426" s="79" t="s">
        <v>51</v>
      </c>
      <c r="AG426" s="79" t="s">
        <v>51</v>
      </c>
      <c r="AH426" s="77" t="s">
        <v>214</v>
      </c>
      <c r="AI426" s="77" t="s">
        <v>214</v>
      </c>
      <c r="AJ426" s="77" t="s">
        <v>50</v>
      </c>
      <c r="AK426" s="80"/>
      <c r="AL426" s="81"/>
      <c r="AM426" s="78"/>
      <c r="AN426" s="78"/>
      <c r="AO426" s="78">
        <v>2016</v>
      </c>
      <c r="AP426" s="98">
        <v>2021</v>
      </c>
      <c r="AQ426" s="99" t="s">
        <v>2077</v>
      </c>
      <c r="AR426" s="225" t="s">
        <v>2078</v>
      </c>
      <c r="AS426" s="170"/>
    </row>
    <row r="427" spans="1:45" ht="14.25" customHeight="1" x14ac:dyDescent="0.25">
      <c r="C427" t="s">
        <v>160</v>
      </c>
      <c r="D427" s="85" t="s">
        <v>2079</v>
      </c>
      <c r="E427" s="128" t="s">
        <v>2080</v>
      </c>
      <c r="F427" s="77" t="s">
        <v>135</v>
      </c>
      <c r="G427" s="78" t="s">
        <v>2081</v>
      </c>
      <c r="H427" s="77" t="s">
        <v>163</v>
      </c>
      <c r="I427" s="77">
        <v>8</v>
      </c>
      <c r="J427" s="87">
        <v>8</v>
      </c>
      <c r="K427" s="88" t="s">
        <v>558</v>
      </c>
      <c r="L427" s="89" t="s">
        <v>61</v>
      </c>
      <c r="M427" s="80"/>
      <c r="N427" s="78">
        <v>41</v>
      </c>
      <c r="O427" s="90"/>
      <c r="P427" s="79">
        <v>6</v>
      </c>
      <c r="Q427" s="78"/>
      <c r="R427" s="78"/>
      <c r="S427" s="80">
        <v>383.87700000000001</v>
      </c>
      <c r="T427" s="91">
        <v>41684</v>
      </c>
      <c r="U427" s="92">
        <v>14.7</v>
      </c>
      <c r="V427" s="93">
        <v>0.08</v>
      </c>
      <c r="W427" s="94">
        <v>1</v>
      </c>
      <c r="X427" s="95">
        <f t="shared" si="20"/>
        <v>749.0282926829268</v>
      </c>
      <c r="Y427" s="96" t="s">
        <v>107</v>
      </c>
      <c r="Z427" s="97"/>
      <c r="AA427" s="78" t="s">
        <v>49</v>
      </c>
      <c r="AB427" s="77">
        <v>1</v>
      </c>
      <c r="AC427" s="78" t="s">
        <v>2082</v>
      </c>
      <c r="AD427" s="77" t="s">
        <v>50</v>
      </c>
      <c r="AE427" s="78" t="s">
        <v>176</v>
      </c>
      <c r="AF427" s="79" t="s">
        <v>51</v>
      </c>
      <c r="AG427" s="79"/>
      <c r="AH427" s="77">
        <v>64</v>
      </c>
      <c r="AI427" s="77">
        <v>64</v>
      </c>
      <c r="AJ427" s="77" t="s">
        <v>50</v>
      </c>
      <c r="AK427" s="80">
        <v>4</v>
      </c>
      <c r="AL427" s="81"/>
      <c r="AM427" s="78"/>
      <c r="AN427" s="78"/>
      <c r="AO427" s="78">
        <v>2007</v>
      </c>
      <c r="AP427" s="98">
        <v>2018</v>
      </c>
      <c r="AQ427" s="99" t="s">
        <v>2083</v>
      </c>
      <c r="AR427" s="78" t="s">
        <v>2084</v>
      </c>
      <c r="AS427" s="98" t="s">
        <v>2085</v>
      </c>
    </row>
    <row r="428" spans="1:45" ht="14.25" customHeight="1" x14ac:dyDescent="0.25">
      <c r="B428">
        <v>1</v>
      </c>
      <c r="C428" t="s">
        <v>56</v>
      </c>
      <c r="D428" s="85" t="s">
        <v>2086</v>
      </c>
      <c r="E428" s="128" t="s">
        <v>2087</v>
      </c>
      <c r="F428" s="77" t="s">
        <v>58</v>
      </c>
      <c r="G428" s="78" t="s">
        <v>2088</v>
      </c>
      <c r="H428" s="77">
        <v>4004</v>
      </c>
      <c r="I428" s="77">
        <v>4</v>
      </c>
      <c r="J428" s="87">
        <v>4</v>
      </c>
      <c r="K428" s="88" t="s">
        <v>70</v>
      </c>
      <c r="L428" s="89" t="s">
        <v>61</v>
      </c>
      <c r="M428" s="80"/>
      <c r="N428" s="78">
        <v>228</v>
      </c>
      <c r="O428" s="90"/>
      <c r="P428" s="79">
        <v>6</v>
      </c>
      <c r="Q428" s="78"/>
      <c r="R428" s="78"/>
      <c r="S428" s="80">
        <v>376.22300000000001</v>
      </c>
      <c r="T428" s="91">
        <v>41725</v>
      </c>
      <c r="U428" s="92">
        <v>14.7</v>
      </c>
      <c r="V428" s="93">
        <v>0.16</v>
      </c>
      <c r="W428" s="94">
        <v>4</v>
      </c>
      <c r="X428" s="95">
        <f t="shared" si="20"/>
        <v>66.004035087719302</v>
      </c>
      <c r="Y428" s="96" t="s">
        <v>107</v>
      </c>
      <c r="Z428" s="97"/>
      <c r="AA428" s="78" t="s">
        <v>65</v>
      </c>
      <c r="AB428" s="77">
        <v>7</v>
      </c>
      <c r="AC428" s="78" t="s">
        <v>2089</v>
      </c>
      <c r="AD428" s="77"/>
      <c r="AE428" s="78"/>
      <c r="AF428" s="79" t="s">
        <v>51</v>
      </c>
      <c r="AG428" s="79"/>
      <c r="AH428" s="77" t="s">
        <v>204</v>
      </c>
      <c r="AI428" s="77" t="s">
        <v>204</v>
      </c>
      <c r="AJ428" s="77" t="s">
        <v>51</v>
      </c>
      <c r="AK428" s="80"/>
      <c r="AL428" s="81"/>
      <c r="AM428" s="78"/>
      <c r="AN428" s="78"/>
      <c r="AO428" s="78">
        <v>2012</v>
      </c>
      <c r="AP428" s="98">
        <v>2012</v>
      </c>
      <c r="AQ428" s="129"/>
      <c r="AR428" s="78" t="s">
        <v>2090</v>
      </c>
      <c r="AS428" s="98" t="s">
        <v>2091</v>
      </c>
    </row>
    <row r="429" spans="1:45" ht="14.25" customHeight="1" x14ac:dyDescent="0.25">
      <c r="B429">
        <v>1</v>
      </c>
      <c r="C429" t="s">
        <v>56</v>
      </c>
      <c r="D429" s="85" t="s">
        <v>2092</v>
      </c>
      <c r="E429" s="128" t="s">
        <v>2093</v>
      </c>
      <c r="F429" s="77" t="s">
        <v>58</v>
      </c>
      <c r="G429" s="78" t="s">
        <v>2094</v>
      </c>
      <c r="H429" s="77" t="s">
        <v>163</v>
      </c>
      <c r="I429" s="77">
        <v>8</v>
      </c>
      <c r="J429" s="87">
        <v>8</v>
      </c>
      <c r="K429" s="88" t="s">
        <v>70</v>
      </c>
      <c r="L429" s="89" t="s">
        <v>61</v>
      </c>
      <c r="M429" s="80"/>
      <c r="N429" s="78">
        <v>274</v>
      </c>
      <c r="O429" s="90"/>
      <c r="P429" s="79">
        <v>6</v>
      </c>
      <c r="Q429" s="78"/>
      <c r="R429" s="78"/>
      <c r="S429" s="80">
        <v>299</v>
      </c>
      <c r="T429" s="91">
        <v>43149</v>
      </c>
      <c r="U429" s="92">
        <v>14.7</v>
      </c>
      <c r="V429" s="93">
        <v>0.33</v>
      </c>
      <c r="W429" s="94">
        <v>1</v>
      </c>
      <c r="X429" s="95">
        <f t="shared" si="20"/>
        <v>360.1094890510949</v>
      </c>
      <c r="Y429" s="96" t="s">
        <v>107</v>
      </c>
      <c r="Z429" s="97"/>
      <c r="AA429" s="78" t="s">
        <v>49</v>
      </c>
      <c r="AB429" s="77">
        <v>16</v>
      </c>
      <c r="AC429" s="78" t="s">
        <v>2095</v>
      </c>
      <c r="AD429" s="77"/>
      <c r="AE429" s="78" t="s">
        <v>176</v>
      </c>
      <c r="AF429" s="79"/>
      <c r="AG429" s="79"/>
      <c r="AH429" s="77">
        <v>256</v>
      </c>
      <c r="AI429" s="77">
        <v>256</v>
      </c>
      <c r="AJ429" s="77" t="s">
        <v>50</v>
      </c>
      <c r="AK429" s="80">
        <v>17</v>
      </c>
      <c r="AL429" s="81"/>
      <c r="AM429" s="78"/>
      <c r="AN429" s="78"/>
      <c r="AO429" s="78">
        <v>2008</v>
      </c>
      <c r="AP429" s="98">
        <v>2009</v>
      </c>
      <c r="AQ429" s="129"/>
      <c r="AR429" s="78" t="s">
        <v>2096</v>
      </c>
      <c r="AS429" s="98"/>
    </row>
    <row r="430" spans="1:45" ht="14.25" customHeight="1" x14ac:dyDescent="0.25">
      <c r="D430" s="100" t="s">
        <v>2097</v>
      </c>
      <c r="E430" s="101" t="s">
        <v>2098</v>
      </c>
      <c r="F430" s="102"/>
      <c r="G430" s="103" t="s">
        <v>2099</v>
      </c>
      <c r="H430" s="102" t="s">
        <v>150</v>
      </c>
      <c r="I430" s="102">
        <v>16</v>
      </c>
      <c r="J430" s="104">
        <v>16</v>
      </c>
      <c r="K430" s="88"/>
      <c r="L430" s="89"/>
      <c r="M430" s="80"/>
      <c r="N430" s="78"/>
      <c r="O430" s="90"/>
      <c r="P430" s="79"/>
      <c r="Q430" s="78"/>
      <c r="R430" s="78"/>
      <c r="S430" s="80"/>
      <c r="T430" s="91"/>
      <c r="U430" s="92"/>
      <c r="V430" s="93"/>
      <c r="W430" s="94"/>
      <c r="X430" s="95"/>
      <c r="Y430" s="96"/>
      <c r="Z430" s="97"/>
      <c r="AA430" s="78" t="s">
        <v>65</v>
      </c>
      <c r="AB430" s="77">
        <v>48</v>
      </c>
      <c r="AC430" s="78" t="s">
        <v>2100</v>
      </c>
      <c r="AD430" s="77" t="s">
        <v>50</v>
      </c>
      <c r="AE430" s="78" t="s">
        <v>150</v>
      </c>
      <c r="AF430" s="79" t="s">
        <v>51</v>
      </c>
      <c r="AG430" s="79"/>
      <c r="AH430" s="77" t="s">
        <v>68</v>
      </c>
      <c r="AI430" s="77" t="s">
        <v>68</v>
      </c>
      <c r="AJ430" s="77" t="s">
        <v>50</v>
      </c>
      <c r="AK430" s="80"/>
      <c r="AL430" s="81"/>
      <c r="AM430" s="78"/>
      <c r="AN430" s="78"/>
      <c r="AO430" s="227">
        <v>2011</v>
      </c>
      <c r="AP430" s="98">
        <v>2023</v>
      </c>
      <c r="AQ430" s="129"/>
      <c r="AR430" s="196" t="s">
        <v>2101</v>
      </c>
      <c r="AS430" s="98" t="s">
        <v>2102</v>
      </c>
    </row>
    <row r="431" spans="1:45" ht="14.25" customHeight="1" x14ac:dyDescent="0.25">
      <c r="D431" s="100" t="s">
        <v>2097</v>
      </c>
      <c r="E431" s="101" t="s">
        <v>2098</v>
      </c>
      <c r="F431" s="102"/>
      <c r="G431" s="103" t="s">
        <v>2099</v>
      </c>
      <c r="H431" s="102" t="s">
        <v>150</v>
      </c>
      <c r="I431" s="102">
        <v>32</v>
      </c>
      <c r="J431" s="104">
        <v>16</v>
      </c>
      <c r="K431" s="88"/>
      <c r="L431" s="89"/>
      <c r="M431" s="80"/>
      <c r="N431" s="78"/>
      <c r="O431" s="90"/>
      <c r="P431" s="79"/>
      <c r="Q431" s="78"/>
      <c r="R431" s="78"/>
      <c r="S431" s="80"/>
      <c r="T431" s="91"/>
      <c r="U431" s="92"/>
      <c r="V431" s="93"/>
      <c r="W431" s="94"/>
      <c r="X431" s="95"/>
      <c r="Y431" s="96"/>
      <c r="Z431" s="97"/>
      <c r="AA431" s="78" t="s">
        <v>65</v>
      </c>
      <c r="AB431" s="77">
        <v>48</v>
      </c>
      <c r="AC431" s="78" t="s">
        <v>2100</v>
      </c>
      <c r="AD431" s="77" t="s">
        <v>50</v>
      </c>
      <c r="AE431" s="78" t="s">
        <v>150</v>
      </c>
      <c r="AF431" s="79" t="s">
        <v>51</v>
      </c>
      <c r="AG431" s="79"/>
      <c r="AH431" s="77" t="s">
        <v>117</v>
      </c>
      <c r="AI431" s="77" t="s">
        <v>117</v>
      </c>
      <c r="AJ431" s="77" t="s">
        <v>50</v>
      </c>
      <c r="AK431" s="80"/>
      <c r="AL431" s="81"/>
      <c r="AM431" s="78"/>
      <c r="AN431" s="78"/>
      <c r="AO431" s="227">
        <v>2011</v>
      </c>
      <c r="AP431" s="98">
        <v>2023</v>
      </c>
      <c r="AQ431" s="129"/>
      <c r="AR431" s="196" t="s">
        <v>2103</v>
      </c>
      <c r="AS431" s="98" t="s">
        <v>2102</v>
      </c>
    </row>
    <row r="432" spans="1:45" ht="14.25" customHeight="1" x14ac:dyDescent="0.25">
      <c r="D432" s="100" t="s">
        <v>2097</v>
      </c>
      <c r="E432" s="101" t="s">
        <v>2098</v>
      </c>
      <c r="F432" s="102"/>
      <c r="G432" s="103" t="s">
        <v>2099</v>
      </c>
      <c r="H432" s="102" t="s">
        <v>150</v>
      </c>
      <c r="I432" s="102">
        <v>64</v>
      </c>
      <c r="J432" s="104">
        <v>16</v>
      </c>
      <c r="K432" s="88"/>
      <c r="L432" s="89"/>
      <c r="M432" s="80"/>
      <c r="N432" s="78"/>
      <c r="O432" s="90"/>
      <c r="P432" s="79"/>
      <c r="Q432" s="78"/>
      <c r="R432" s="78"/>
      <c r="S432" s="80"/>
      <c r="T432" s="91"/>
      <c r="U432" s="92"/>
      <c r="V432" s="93"/>
      <c r="W432" s="94"/>
      <c r="X432" s="95"/>
      <c r="Y432" s="96"/>
      <c r="Z432" s="97"/>
      <c r="AA432" s="78" t="s">
        <v>65</v>
      </c>
      <c r="AB432" s="77">
        <v>48</v>
      </c>
      <c r="AC432" s="78" t="s">
        <v>2100</v>
      </c>
      <c r="AD432" s="77" t="s">
        <v>50</v>
      </c>
      <c r="AE432" s="78" t="s">
        <v>150</v>
      </c>
      <c r="AF432" s="79" t="s">
        <v>51</v>
      </c>
      <c r="AG432" s="79"/>
      <c r="AH432" s="77" t="s">
        <v>1416</v>
      </c>
      <c r="AI432" s="77" t="s">
        <v>1416</v>
      </c>
      <c r="AJ432" s="77" t="s">
        <v>50</v>
      </c>
      <c r="AK432" s="80"/>
      <c r="AL432" s="81"/>
      <c r="AM432" s="78"/>
      <c r="AN432" s="78"/>
      <c r="AO432" s="227">
        <v>2011</v>
      </c>
      <c r="AP432" s="98">
        <v>2023</v>
      </c>
      <c r="AQ432" s="129"/>
      <c r="AR432" s="196" t="s">
        <v>2104</v>
      </c>
      <c r="AS432" s="98" t="s">
        <v>2102</v>
      </c>
    </row>
    <row r="433" spans="1:45" ht="14.25" customHeight="1" x14ac:dyDescent="0.25">
      <c r="D433" s="100" t="s">
        <v>2105</v>
      </c>
      <c r="E433" s="101" t="s">
        <v>2098</v>
      </c>
      <c r="F433" s="102"/>
      <c r="G433" s="103" t="s">
        <v>2099</v>
      </c>
      <c r="H433" s="102" t="s">
        <v>2106</v>
      </c>
      <c r="I433" s="102">
        <v>32</v>
      </c>
      <c r="J433" s="104">
        <v>32</v>
      </c>
      <c r="K433" s="88"/>
      <c r="L433" s="89"/>
      <c r="M433" s="80"/>
      <c r="N433" s="78"/>
      <c r="O433" s="90"/>
      <c r="P433" s="79"/>
      <c r="Q433" s="78"/>
      <c r="R433" s="78"/>
      <c r="S433" s="80"/>
      <c r="T433" s="91"/>
      <c r="U433" s="92"/>
      <c r="V433" s="93"/>
      <c r="W433" s="94"/>
      <c r="X433" s="95"/>
      <c r="Y433" s="96"/>
      <c r="Z433" s="97"/>
      <c r="AA433" s="78" t="s">
        <v>65</v>
      </c>
      <c r="AB433" s="77">
        <v>24</v>
      </c>
      <c r="AC433" s="78" t="s">
        <v>2107</v>
      </c>
      <c r="AD433" s="77"/>
      <c r="AE433" s="78"/>
      <c r="AF433" s="79" t="s">
        <v>51</v>
      </c>
      <c r="AG433" s="79"/>
      <c r="AH433" s="77" t="s">
        <v>117</v>
      </c>
      <c r="AI433" s="77" t="s">
        <v>117</v>
      </c>
      <c r="AJ433" s="77" t="s">
        <v>50</v>
      </c>
      <c r="AK433" s="80"/>
      <c r="AL433" s="81"/>
      <c r="AM433" s="78">
        <v>32</v>
      </c>
      <c r="AN433" s="78"/>
      <c r="AO433" s="227">
        <v>2011</v>
      </c>
      <c r="AP433" s="98">
        <v>2023</v>
      </c>
      <c r="AQ433" s="129"/>
      <c r="AR433" s="194" t="s">
        <v>2108</v>
      </c>
      <c r="AS433" s="98"/>
    </row>
    <row r="434" spans="1:45" ht="14.25" customHeight="1" x14ac:dyDescent="0.25">
      <c r="C434" t="s">
        <v>56</v>
      </c>
      <c r="D434" s="85" t="s">
        <v>2109</v>
      </c>
      <c r="E434" s="128" t="s">
        <v>2110</v>
      </c>
      <c r="F434" s="77" t="s">
        <v>911</v>
      </c>
      <c r="G434" s="78" t="s">
        <v>2111</v>
      </c>
      <c r="H434" s="77">
        <v>6502</v>
      </c>
      <c r="I434" s="77">
        <v>8</v>
      </c>
      <c r="J434" s="87">
        <v>8</v>
      </c>
      <c r="K434" s="88" t="s">
        <v>70</v>
      </c>
      <c r="L434" s="89" t="s">
        <v>61</v>
      </c>
      <c r="M434" s="80" t="s">
        <v>2112</v>
      </c>
      <c r="N434" s="78"/>
      <c r="O434" s="90"/>
      <c r="P434" s="79">
        <v>6</v>
      </c>
      <c r="Q434" s="78"/>
      <c r="R434" s="78"/>
      <c r="S434" s="80"/>
      <c r="T434" s="91">
        <v>43236</v>
      </c>
      <c r="U434" s="92">
        <v>14.7</v>
      </c>
      <c r="V434" s="93">
        <v>0.33</v>
      </c>
      <c r="W434" s="94">
        <v>2</v>
      </c>
      <c r="X434" s="95" t="str">
        <f t="shared" si="20"/>
        <v/>
      </c>
      <c r="Y434" s="96" t="s">
        <v>107</v>
      </c>
      <c r="Z434" s="97" t="s">
        <v>50</v>
      </c>
      <c r="AA434" s="78" t="s">
        <v>49</v>
      </c>
      <c r="AB434" s="77">
        <v>114</v>
      </c>
      <c r="AC434" s="78" t="s">
        <v>1179</v>
      </c>
      <c r="AD434" s="77" t="s">
        <v>50</v>
      </c>
      <c r="AE434" s="78" t="s">
        <v>67</v>
      </c>
      <c r="AF434" s="79" t="s">
        <v>51</v>
      </c>
      <c r="AG434" s="79" t="s">
        <v>51</v>
      </c>
      <c r="AH434" s="77" t="s">
        <v>68</v>
      </c>
      <c r="AI434" s="77" t="s">
        <v>68</v>
      </c>
      <c r="AJ434" s="77" t="s">
        <v>50</v>
      </c>
      <c r="AK434" s="80"/>
      <c r="AL434" s="81"/>
      <c r="AM434" s="78"/>
      <c r="AN434" s="78"/>
      <c r="AO434" s="227">
        <v>2017</v>
      </c>
      <c r="AP434" s="98">
        <v>2022</v>
      </c>
      <c r="AQ434" s="129"/>
      <c r="AR434" s="78" t="s">
        <v>2113</v>
      </c>
      <c r="AS434" s="98" t="s">
        <v>2114</v>
      </c>
    </row>
    <row r="435" spans="1:45" ht="14.25" customHeight="1" x14ac:dyDescent="0.25">
      <c r="C435" t="s">
        <v>56</v>
      </c>
      <c r="D435" s="85" t="s">
        <v>2109</v>
      </c>
      <c r="E435" s="128" t="s">
        <v>2110</v>
      </c>
      <c r="F435" s="77" t="s">
        <v>911</v>
      </c>
      <c r="G435" s="78" t="s">
        <v>2111</v>
      </c>
      <c r="H435" s="77">
        <v>6502</v>
      </c>
      <c r="I435" s="77">
        <v>8</v>
      </c>
      <c r="J435" s="87">
        <v>8</v>
      </c>
      <c r="K435" s="88"/>
      <c r="L435" s="89" t="s">
        <v>61</v>
      </c>
      <c r="M435" s="80" t="s">
        <v>2115</v>
      </c>
      <c r="N435" s="78"/>
      <c r="O435" s="90"/>
      <c r="P435" s="79">
        <v>6</v>
      </c>
      <c r="Q435" s="78"/>
      <c r="R435" s="78"/>
      <c r="S435" s="80"/>
      <c r="T435" s="91">
        <v>44017</v>
      </c>
      <c r="U435" s="92" t="s">
        <v>166</v>
      </c>
      <c r="V435" s="93">
        <v>0.33</v>
      </c>
      <c r="W435" s="94">
        <v>2</v>
      </c>
      <c r="X435" s="95" t="str">
        <f t="shared" si="20"/>
        <v/>
      </c>
      <c r="Y435" s="96" t="s">
        <v>107</v>
      </c>
      <c r="Z435" s="97" t="s">
        <v>50</v>
      </c>
      <c r="AA435" s="78" t="s">
        <v>49</v>
      </c>
      <c r="AB435" s="77">
        <v>114</v>
      </c>
      <c r="AC435" s="78" t="s">
        <v>2116</v>
      </c>
      <c r="AD435" s="77" t="s">
        <v>50</v>
      </c>
      <c r="AE435" s="78" t="s">
        <v>67</v>
      </c>
      <c r="AF435" s="79" t="s">
        <v>51</v>
      </c>
      <c r="AG435" s="79" t="s">
        <v>51</v>
      </c>
      <c r="AH435" s="77" t="s">
        <v>68</v>
      </c>
      <c r="AI435" s="77" t="s">
        <v>68</v>
      </c>
      <c r="AJ435" s="77" t="s">
        <v>50</v>
      </c>
      <c r="AK435" s="80"/>
      <c r="AL435" s="81"/>
      <c r="AM435" s="78"/>
      <c r="AN435" s="78"/>
      <c r="AO435" s="227">
        <v>2017</v>
      </c>
      <c r="AP435" s="98">
        <v>2022</v>
      </c>
      <c r="AQ435" s="129"/>
      <c r="AR435" s="78" t="s">
        <v>2113</v>
      </c>
      <c r="AS435" s="98" t="s">
        <v>2114</v>
      </c>
    </row>
    <row r="436" spans="1:45" ht="14.25" customHeight="1" x14ac:dyDescent="0.25">
      <c r="D436" s="58" t="s">
        <v>2117</v>
      </c>
      <c r="E436" s="101" t="s">
        <v>2118</v>
      </c>
      <c r="F436" s="60"/>
      <c r="G436" s="61" t="s">
        <v>2119</v>
      </c>
      <c r="H436" s="60" t="s">
        <v>106</v>
      </c>
      <c r="I436" s="60">
        <v>16</v>
      </c>
      <c r="J436" s="62">
        <v>16</v>
      </c>
      <c r="K436" s="88"/>
      <c r="L436" s="89"/>
      <c r="M436" s="80"/>
      <c r="N436" s="78"/>
      <c r="O436" s="90"/>
      <c r="P436" s="79"/>
      <c r="Q436" s="78"/>
      <c r="R436" s="78"/>
      <c r="S436" s="80"/>
      <c r="T436" s="91"/>
      <c r="U436" s="92"/>
      <c r="V436" s="93"/>
      <c r="W436" s="94"/>
      <c r="X436" s="95"/>
      <c r="Y436" s="96"/>
      <c r="Z436" s="97"/>
      <c r="AA436" s="78" t="s">
        <v>65</v>
      </c>
      <c r="AB436" s="77">
        <v>77</v>
      </c>
      <c r="AC436" s="78" t="s">
        <v>2117</v>
      </c>
      <c r="AD436" s="77" t="s">
        <v>50</v>
      </c>
      <c r="AE436" s="78" t="s">
        <v>67</v>
      </c>
      <c r="AF436" s="79" t="s">
        <v>51</v>
      </c>
      <c r="AG436" s="79"/>
      <c r="AH436" s="77" t="s">
        <v>68</v>
      </c>
      <c r="AI436" s="77" t="s">
        <v>68</v>
      </c>
      <c r="AJ436" s="77" t="s">
        <v>50</v>
      </c>
      <c r="AK436" s="80"/>
      <c r="AL436" s="81"/>
      <c r="AM436" s="78"/>
      <c r="AN436" s="78"/>
      <c r="AO436" s="227"/>
      <c r="AP436" s="98">
        <v>2020</v>
      </c>
      <c r="AQ436" s="129"/>
      <c r="AR436" s="78" t="s">
        <v>2120</v>
      </c>
      <c r="AS436" s="98"/>
    </row>
    <row r="437" spans="1:45" ht="14.25" customHeight="1" x14ac:dyDescent="0.25">
      <c r="D437" s="100" t="s">
        <v>2121</v>
      </c>
      <c r="E437" s="101" t="s">
        <v>2122</v>
      </c>
      <c r="F437" s="102" t="s">
        <v>318</v>
      </c>
      <c r="G437" s="103" t="s">
        <v>2123</v>
      </c>
      <c r="H437" s="60" t="s">
        <v>106</v>
      </c>
      <c r="I437" s="102">
        <v>16</v>
      </c>
      <c r="J437" s="104">
        <v>16</v>
      </c>
      <c r="K437" s="88"/>
      <c r="L437" s="89"/>
      <c r="M437" s="80"/>
      <c r="N437" s="78"/>
      <c r="O437" s="90"/>
      <c r="P437" s="79"/>
      <c r="Q437" s="78"/>
      <c r="R437" s="78"/>
      <c r="S437" s="80"/>
      <c r="T437" s="91"/>
      <c r="U437" s="92"/>
      <c r="V437" s="93"/>
      <c r="W437" s="94"/>
      <c r="X437" s="95"/>
      <c r="Y437" s="96"/>
      <c r="Z437" s="97"/>
      <c r="AA437" s="78" t="s">
        <v>49</v>
      </c>
      <c r="AB437" s="77">
        <v>56</v>
      </c>
      <c r="AC437" s="78" t="s">
        <v>2124</v>
      </c>
      <c r="AD437" s="77"/>
      <c r="AE437" s="78"/>
      <c r="AF437" s="79" t="s">
        <v>51</v>
      </c>
      <c r="AG437" s="79" t="s">
        <v>51</v>
      </c>
      <c r="AH437" s="77" t="s">
        <v>68</v>
      </c>
      <c r="AI437" s="77" t="s">
        <v>68</v>
      </c>
      <c r="AJ437" s="77" t="s">
        <v>51</v>
      </c>
      <c r="AK437" s="80">
        <v>10</v>
      </c>
      <c r="AL437" s="81"/>
      <c r="AM437" s="78">
        <v>9</v>
      </c>
      <c r="AN437" s="78"/>
      <c r="AO437" s="227">
        <v>2016</v>
      </c>
      <c r="AP437" s="98">
        <v>2016</v>
      </c>
      <c r="AQ437" s="191"/>
      <c r="AR437" s="78" t="s">
        <v>2125</v>
      </c>
      <c r="AS437" s="98"/>
    </row>
    <row r="438" spans="1:45" ht="14.25" customHeight="1" x14ac:dyDescent="0.25">
      <c r="C438" t="s">
        <v>160</v>
      </c>
      <c r="D438" s="85" t="s">
        <v>2126</v>
      </c>
      <c r="E438" s="128" t="s">
        <v>2127</v>
      </c>
      <c r="F438" s="77" t="s">
        <v>90</v>
      </c>
      <c r="G438" s="78" t="s">
        <v>2128</v>
      </c>
      <c r="H438" s="77" t="s">
        <v>163</v>
      </c>
      <c r="I438" s="77">
        <v>16</v>
      </c>
      <c r="J438" s="87">
        <v>16</v>
      </c>
      <c r="K438" s="88" t="s">
        <v>1799</v>
      </c>
      <c r="L438" s="89" t="s">
        <v>61</v>
      </c>
      <c r="M438" s="80"/>
      <c r="N438" s="78">
        <v>205</v>
      </c>
      <c r="O438" s="90"/>
      <c r="P438" s="79">
        <v>6</v>
      </c>
      <c r="Q438" s="78"/>
      <c r="R438" s="78"/>
      <c r="S438" s="80">
        <v>433.65100000000001</v>
      </c>
      <c r="T438" s="91">
        <v>41690</v>
      </c>
      <c r="U438" s="92">
        <v>14.7</v>
      </c>
      <c r="V438" s="93">
        <v>0.33</v>
      </c>
      <c r="W438" s="94">
        <v>2</v>
      </c>
      <c r="X438" s="95">
        <f t="shared" ref="X438:X446" si="21">IF(AND(N438&lt;&gt;"",S438&lt;&gt;""),1000*S438*V438/(N438*W438),"")</f>
        <v>349.03617073170733</v>
      </c>
      <c r="Y438" s="96" t="s">
        <v>107</v>
      </c>
      <c r="Z438" s="97"/>
      <c r="AA438" s="78" t="s">
        <v>49</v>
      </c>
      <c r="AB438" s="77">
        <v>1</v>
      </c>
      <c r="AC438" s="78" t="s">
        <v>2129</v>
      </c>
      <c r="AD438" s="77" t="s">
        <v>50</v>
      </c>
      <c r="AE438" s="78" t="s">
        <v>176</v>
      </c>
      <c r="AF438" s="79" t="s">
        <v>51</v>
      </c>
      <c r="AG438" s="79" t="s">
        <v>51</v>
      </c>
      <c r="AH438" s="77" t="s">
        <v>68</v>
      </c>
      <c r="AI438" s="77" t="s">
        <v>204</v>
      </c>
      <c r="AJ438" s="77" t="s">
        <v>50</v>
      </c>
      <c r="AK438" s="80">
        <v>8</v>
      </c>
      <c r="AL438" s="81"/>
      <c r="AM438" s="78"/>
      <c r="AN438" s="78"/>
      <c r="AO438" s="227">
        <v>2002</v>
      </c>
      <c r="AP438" s="98">
        <v>2008</v>
      </c>
      <c r="AQ438" s="99" t="s">
        <v>2130</v>
      </c>
      <c r="AR438" s="78" t="s">
        <v>2131</v>
      </c>
      <c r="AS438" s="98" t="s">
        <v>2132</v>
      </c>
    </row>
    <row r="439" spans="1:45" ht="14.25" customHeight="1" x14ac:dyDescent="0.25">
      <c r="A439" t="s">
        <v>107</v>
      </c>
      <c r="B439">
        <v>1</v>
      </c>
      <c r="C439" t="s">
        <v>56</v>
      </c>
      <c r="D439" s="85" t="s">
        <v>2133</v>
      </c>
      <c r="E439" s="128" t="s">
        <v>2134</v>
      </c>
      <c r="F439" s="77" t="s">
        <v>90</v>
      </c>
      <c r="G439" s="78" t="s">
        <v>2128</v>
      </c>
      <c r="H439" s="77" t="s">
        <v>163</v>
      </c>
      <c r="I439" s="77">
        <v>8</v>
      </c>
      <c r="J439" s="87">
        <v>16</v>
      </c>
      <c r="K439" s="88" t="s">
        <v>1799</v>
      </c>
      <c r="L439" s="89" t="s">
        <v>61</v>
      </c>
      <c r="M439" s="80"/>
      <c r="N439" s="78">
        <v>531</v>
      </c>
      <c r="O439" s="90"/>
      <c r="P439" s="79">
        <v>6</v>
      </c>
      <c r="Q439" s="78"/>
      <c r="R439" s="78"/>
      <c r="S439" s="80">
        <v>203.99799999999999</v>
      </c>
      <c r="T439" s="91">
        <v>41690</v>
      </c>
      <c r="U439" s="92">
        <v>14.7</v>
      </c>
      <c r="V439" s="93">
        <v>0.33</v>
      </c>
      <c r="W439" s="94">
        <v>3</v>
      </c>
      <c r="X439" s="95">
        <f t="shared" si="21"/>
        <v>42.259472693032016</v>
      </c>
      <c r="Y439" s="96" t="s">
        <v>107</v>
      </c>
      <c r="Z439" s="97"/>
      <c r="AA439" s="78" t="s">
        <v>49</v>
      </c>
      <c r="AB439" s="77">
        <v>11</v>
      </c>
      <c r="AC439" s="78" t="s">
        <v>2135</v>
      </c>
      <c r="AD439" s="77" t="s">
        <v>50</v>
      </c>
      <c r="AE439" s="78"/>
      <c r="AF439" s="79" t="s">
        <v>51</v>
      </c>
      <c r="AG439" s="79" t="s">
        <v>51</v>
      </c>
      <c r="AH439" s="77" t="s">
        <v>871</v>
      </c>
      <c r="AI439" s="77" t="s">
        <v>871</v>
      </c>
      <c r="AJ439" s="77" t="s">
        <v>50</v>
      </c>
      <c r="AK439" s="80"/>
      <c r="AL439" s="81"/>
      <c r="AM439" s="78"/>
      <c r="AN439" s="78"/>
      <c r="AO439" s="78">
        <v>2002</v>
      </c>
      <c r="AP439" s="98">
        <v>2002</v>
      </c>
      <c r="AQ439" s="99" t="s">
        <v>2130</v>
      </c>
      <c r="AR439" s="78" t="s">
        <v>2136</v>
      </c>
      <c r="AS439" s="98" t="s">
        <v>2137</v>
      </c>
    </row>
    <row r="440" spans="1:45" ht="14.25" customHeight="1" x14ac:dyDescent="0.25">
      <c r="A440" t="s">
        <v>120</v>
      </c>
      <c r="B440">
        <v>1</v>
      </c>
      <c r="C440" t="s">
        <v>56</v>
      </c>
      <c r="D440" s="85" t="s">
        <v>2138</v>
      </c>
      <c r="E440" s="128" t="s">
        <v>2139</v>
      </c>
      <c r="F440" s="77" t="s">
        <v>256</v>
      </c>
      <c r="G440" s="78" t="s">
        <v>399</v>
      </c>
      <c r="H440" s="77" t="s">
        <v>221</v>
      </c>
      <c r="I440" s="77">
        <v>32</v>
      </c>
      <c r="J440" s="87">
        <v>32</v>
      </c>
      <c r="K440" s="88" t="s">
        <v>2140</v>
      </c>
      <c r="L440" s="89" t="s">
        <v>399</v>
      </c>
      <c r="M440" s="80"/>
      <c r="N440" s="78">
        <v>563</v>
      </c>
      <c r="O440" s="90"/>
      <c r="P440" s="79">
        <v>6</v>
      </c>
      <c r="Q440" s="78"/>
      <c r="R440" s="78">
        <v>1</v>
      </c>
      <c r="S440" s="80">
        <v>682</v>
      </c>
      <c r="T440" s="91">
        <v>43768</v>
      </c>
      <c r="U440" s="92"/>
      <c r="V440" s="93">
        <v>1.03</v>
      </c>
      <c r="W440" s="94">
        <v>1</v>
      </c>
      <c r="X440" s="150">
        <f t="shared" si="21"/>
        <v>1247.708703374778</v>
      </c>
      <c r="Y440" s="96" t="s">
        <v>107</v>
      </c>
      <c r="Z440" s="97"/>
      <c r="AA440" s="78" t="s">
        <v>256</v>
      </c>
      <c r="AB440" s="77"/>
      <c r="AC440" s="78"/>
      <c r="AD440" s="77" t="s">
        <v>50</v>
      </c>
      <c r="AE440" s="78" t="s">
        <v>67</v>
      </c>
      <c r="AF440" s="79" t="s">
        <v>1236</v>
      </c>
      <c r="AG440" s="79"/>
      <c r="AH440" s="77" t="s">
        <v>117</v>
      </c>
      <c r="AI440" s="77" t="s">
        <v>117</v>
      </c>
      <c r="AJ440" s="77" t="s">
        <v>50</v>
      </c>
      <c r="AK440" s="80">
        <v>86</v>
      </c>
      <c r="AL440" s="81"/>
      <c r="AM440" s="78">
        <v>32</v>
      </c>
      <c r="AN440" s="78">
        <v>3</v>
      </c>
      <c r="AO440" s="78">
        <v>2002</v>
      </c>
      <c r="AP440" s="98"/>
      <c r="AQ440" s="99" t="s">
        <v>2141</v>
      </c>
      <c r="AR440" s="78" t="s">
        <v>2142</v>
      </c>
      <c r="AS440" s="98" t="s">
        <v>2143</v>
      </c>
    </row>
    <row r="441" spans="1:45" ht="14.25" customHeight="1" x14ac:dyDescent="0.25">
      <c r="A441" t="s">
        <v>120</v>
      </c>
      <c r="B441">
        <v>1</v>
      </c>
      <c r="C441" t="s">
        <v>56</v>
      </c>
      <c r="D441" s="85" t="s">
        <v>2138</v>
      </c>
      <c r="E441" s="128" t="s">
        <v>2139</v>
      </c>
      <c r="F441" s="77" t="s">
        <v>256</v>
      </c>
      <c r="G441" s="78" t="s">
        <v>399</v>
      </c>
      <c r="H441" s="77" t="s">
        <v>221</v>
      </c>
      <c r="I441" s="77">
        <v>32</v>
      </c>
      <c r="J441" s="87">
        <v>32</v>
      </c>
      <c r="K441" s="88" t="s">
        <v>1799</v>
      </c>
      <c r="L441" s="89" t="s">
        <v>399</v>
      </c>
      <c r="M441" s="80"/>
      <c r="N441" s="78">
        <v>546</v>
      </c>
      <c r="O441" s="90"/>
      <c r="P441" s="79">
        <v>6</v>
      </c>
      <c r="Q441" s="78"/>
      <c r="R441" s="78">
        <v>1</v>
      </c>
      <c r="S441" s="80">
        <v>320</v>
      </c>
      <c r="T441" s="91"/>
      <c r="U441" s="92"/>
      <c r="V441" s="93">
        <v>1.03</v>
      </c>
      <c r="W441" s="94">
        <v>1</v>
      </c>
      <c r="X441" s="95">
        <f t="shared" si="21"/>
        <v>603.66300366300368</v>
      </c>
      <c r="Y441" s="96" t="s">
        <v>107</v>
      </c>
      <c r="Z441" s="97"/>
      <c r="AA441" s="78" t="s">
        <v>256</v>
      </c>
      <c r="AB441" s="77"/>
      <c r="AC441" s="78"/>
      <c r="AD441" s="77" t="s">
        <v>50</v>
      </c>
      <c r="AE441" s="78" t="s">
        <v>67</v>
      </c>
      <c r="AF441" s="79" t="s">
        <v>1236</v>
      </c>
      <c r="AG441" s="79"/>
      <c r="AH441" s="77" t="s">
        <v>117</v>
      </c>
      <c r="AI441" s="77" t="s">
        <v>117</v>
      </c>
      <c r="AJ441" s="77" t="s">
        <v>50</v>
      </c>
      <c r="AK441" s="80">
        <v>86</v>
      </c>
      <c r="AL441" s="81"/>
      <c r="AM441" s="78">
        <v>32</v>
      </c>
      <c r="AN441" s="78">
        <v>3</v>
      </c>
      <c r="AO441" s="78">
        <v>2002</v>
      </c>
      <c r="AP441" s="98"/>
      <c r="AQ441" s="129"/>
      <c r="AR441" s="78" t="s">
        <v>2142</v>
      </c>
      <c r="AS441" s="98" t="s">
        <v>2143</v>
      </c>
    </row>
    <row r="442" spans="1:45" ht="14.25" customHeight="1" x14ac:dyDescent="0.25">
      <c r="A442" t="s">
        <v>263</v>
      </c>
      <c r="B442">
        <v>1</v>
      </c>
      <c r="C442" t="s">
        <v>56</v>
      </c>
      <c r="D442" s="85" t="s">
        <v>2144</v>
      </c>
      <c r="E442" s="128" t="s">
        <v>2145</v>
      </c>
      <c r="F442" s="77" t="s">
        <v>90</v>
      </c>
      <c r="G442" s="78" t="s">
        <v>2146</v>
      </c>
      <c r="H442" s="77" t="s">
        <v>150</v>
      </c>
      <c r="I442" s="77">
        <v>16</v>
      </c>
      <c r="J442" s="87">
        <v>8</v>
      </c>
      <c r="K442" s="88" t="s">
        <v>2147</v>
      </c>
      <c r="L442" s="89" t="s">
        <v>61</v>
      </c>
      <c r="M442" s="80" t="s">
        <v>2148</v>
      </c>
      <c r="N442" s="78"/>
      <c r="O442" s="90"/>
      <c r="P442" s="79">
        <v>6</v>
      </c>
      <c r="Q442" s="78"/>
      <c r="R442" s="78"/>
      <c r="S442" s="80"/>
      <c r="T442" s="91">
        <v>44930</v>
      </c>
      <c r="U442" s="92" t="s">
        <v>759</v>
      </c>
      <c r="V442" s="93">
        <v>1</v>
      </c>
      <c r="W442" s="94">
        <v>1</v>
      </c>
      <c r="X442" s="95" t="str">
        <f t="shared" si="21"/>
        <v/>
      </c>
      <c r="Y442" s="96" t="s">
        <v>107</v>
      </c>
      <c r="Z442" s="97"/>
      <c r="AA442" s="78" t="s">
        <v>49</v>
      </c>
      <c r="AB442" s="77">
        <v>38</v>
      </c>
      <c r="AC442" s="78" t="s">
        <v>2149</v>
      </c>
      <c r="AD442" s="77" t="s">
        <v>50</v>
      </c>
      <c r="AE442" s="78" t="s">
        <v>176</v>
      </c>
      <c r="AF442" s="79" t="s">
        <v>51</v>
      </c>
      <c r="AG442" s="79" t="s">
        <v>50</v>
      </c>
      <c r="AH442" s="77" t="s">
        <v>204</v>
      </c>
      <c r="AI442" s="77" t="s">
        <v>204</v>
      </c>
      <c r="AJ442" s="77"/>
      <c r="AK442" s="80"/>
      <c r="AL442" s="81"/>
      <c r="AM442" s="78"/>
      <c r="AN442" s="78"/>
      <c r="AO442" s="78">
        <v>1999</v>
      </c>
      <c r="AP442" s="98">
        <v>2022</v>
      </c>
      <c r="AQ442" s="191"/>
      <c r="AR442" s="78"/>
      <c r="AS442" s="98"/>
    </row>
    <row r="443" spans="1:45" ht="14.25" customHeight="1" x14ac:dyDescent="0.25">
      <c r="A443" t="s">
        <v>263</v>
      </c>
      <c r="B443">
        <v>1</v>
      </c>
      <c r="C443" t="s">
        <v>56</v>
      </c>
      <c r="D443" s="85" t="s">
        <v>2144</v>
      </c>
      <c r="E443" s="128" t="s">
        <v>2145</v>
      </c>
      <c r="F443" s="77" t="s">
        <v>90</v>
      </c>
      <c r="G443" s="78" t="s">
        <v>2146</v>
      </c>
      <c r="H443" s="77" t="s">
        <v>150</v>
      </c>
      <c r="I443" s="77">
        <v>12</v>
      </c>
      <c r="J443" s="87">
        <v>8</v>
      </c>
      <c r="K443" s="88" t="s">
        <v>70</v>
      </c>
      <c r="L443" s="89" t="s">
        <v>61</v>
      </c>
      <c r="M443" s="80"/>
      <c r="N443" s="78">
        <v>399</v>
      </c>
      <c r="O443" s="90"/>
      <c r="P443" s="79">
        <v>6</v>
      </c>
      <c r="Q443" s="78"/>
      <c r="R443" s="78">
        <v>1</v>
      </c>
      <c r="S443" s="80">
        <v>294.11799999999999</v>
      </c>
      <c r="T443" s="91">
        <v>43175</v>
      </c>
      <c r="U443" s="92">
        <v>14.7</v>
      </c>
      <c r="V443" s="93">
        <v>0.4</v>
      </c>
      <c r="W443" s="94">
        <v>2</v>
      </c>
      <c r="X443" s="95">
        <f t="shared" si="21"/>
        <v>147.42756892230577</v>
      </c>
      <c r="Y443" s="96" t="s">
        <v>107</v>
      </c>
      <c r="Z443" s="97"/>
      <c r="AA443" s="78" t="s">
        <v>49</v>
      </c>
      <c r="AB443" s="77">
        <v>30</v>
      </c>
      <c r="AC443" s="78" t="s">
        <v>2150</v>
      </c>
      <c r="AD443" s="77" t="s">
        <v>50</v>
      </c>
      <c r="AE443" s="78" t="s">
        <v>176</v>
      </c>
      <c r="AF443" s="79" t="s">
        <v>51</v>
      </c>
      <c r="AG443" s="79" t="s">
        <v>50</v>
      </c>
      <c r="AH443" s="77">
        <v>512</v>
      </c>
      <c r="AI443" s="77" t="s">
        <v>871</v>
      </c>
      <c r="AJ443" s="77"/>
      <c r="AK443" s="80"/>
      <c r="AL443" s="81"/>
      <c r="AM443" s="78"/>
      <c r="AN443" s="78"/>
      <c r="AO443" s="78">
        <v>1999</v>
      </c>
      <c r="AP443" s="98">
        <v>2022</v>
      </c>
      <c r="AQ443" s="99" t="s">
        <v>2151</v>
      </c>
      <c r="AR443" s="78" t="s">
        <v>2152</v>
      </c>
      <c r="AS443" s="98" t="s">
        <v>2153</v>
      </c>
    </row>
    <row r="444" spans="1:45" ht="14.25" customHeight="1" x14ac:dyDescent="0.25">
      <c r="A444" t="s">
        <v>263</v>
      </c>
      <c r="B444">
        <v>1</v>
      </c>
      <c r="C444" t="s">
        <v>56</v>
      </c>
      <c r="D444" s="58" t="s">
        <v>2144</v>
      </c>
      <c r="E444" s="101" t="s">
        <v>2145</v>
      </c>
      <c r="F444" s="60" t="s">
        <v>90</v>
      </c>
      <c r="G444" s="61" t="s">
        <v>2146</v>
      </c>
      <c r="H444" s="60" t="s">
        <v>150</v>
      </c>
      <c r="I444" s="60">
        <v>16</v>
      </c>
      <c r="J444" s="62">
        <v>8</v>
      </c>
      <c r="K444" s="88" t="s">
        <v>70</v>
      </c>
      <c r="L444" s="61" t="s">
        <v>61</v>
      </c>
      <c r="M444" s="80"/>
      <c r="N444" s="78">
        <v>1101</v>
      </c>
      <c r="O444" s="90"/>
      <c r="P444" s="79">
        <v>6</v>
      </c>
      <c r="Q444" s="78"/>
      <c r="R444" s="78"/>
      <c r="S444" s="80">
        <v>168.06700000000001</v>
      </c>
      <c r="T444" s="91">
        <v>42268</v>
      </c>
      <c r="U444" s="92">
        <v>14.7</v>
      </c>
      <c r="V444" s="93">
        <v>0.67</v>
      </c>
      <c r="W444" s="94">
        <v>2</v>
      </c>
      <c r="X444" s="95">
        <f t="shared" si="21"/>
        <v>51.137552225249777</v>
      </c>
      <c r="Y444" s="96" t="s">
        <v>107</v>
      </c>
      <c r="Z444" s="97"/>
      <c r="AA444" s="78" t="s">
        <v>49</v>
      </c>
      <c r="AB444" s="77">
        <v>17</v>
      </c>
      <c r="AC444" s="78" t="s">
        <v>2154</v>
      </c>
      <c r="AD444" s="77" t="s">
        <v>50</v>
      </c>
      <c r="AE444" s="78" t="s">
        <v>176</v>
      </c>
      <c r="AF444" s="79" t="s">
        <v>51</v>
      </c>
      <c r="AG444" s="79" t="s">
        <v>50</v>
      </c>
      <c r="AH444" s="77" t="s">
        <v>204</v>
      </c>
      <c r="AI444" s="77" t="s">
        <v>204</v>
      </c>
      <c r="AJ444" s="77"/>
      <c r="AK444" s="80"/>
      <c r="AL444" s="81"/>
      <c r="AM444" s="78"/>
      <c r="AN444" s="78"/>
      <c r="AO444" s="78">
        <v>1999</v>
      </c>
      <c r="AP444" s="98">
        <v>2022</v>
      </c>
      <c r="AQ444" s="191"/>
      <c r="AR444" s="78" t="s">
        <v>2152</v>
      </c>
      <c r="AS444" s="98" t="s">
        <v>2155</v>
      </c>
    </row>
    <row r="445" spans="1:45" ht="14.25" customHeight="1" x14ac:dyDescent="0.25">
      <c r="A445" t="s">
        <v>263</v>
      </c>
      <c r="B445">
        <v>1</v>
      </c>
      <c r="C445" t="s">
        <v>56</v>
      </c>
      <c r="D445" s="58" t="s">
        <v>2144</v>
      </c>
      <c r="E445" s="101" t="s">
        <v>2156</v>
      </c>
      <c r="F445" s="60" t="s">
        <v>90</v>
      </c>
      <c r="G445" s="61" t="s">
        <v>2146</v>
      </c>
      <c r="H445" s="60" t="s">
        <v>150</v>
      </c>
      <c r="I445" s="60">
        <v>32</v>
      </c>
      <c r="J445" s="62">
        <v>8</v>
      </c>
      <c r="K445" s="88" t="s">
        <v>1208</v>
      </c>
      <c r="L445" s="61" t="s">
        <v>2146</v>
      </c>
      <c r="M445" s="80"/>
      <c r="N445" s="78">
        <v>2864</v>
      </c>
      <c r="O445" s="90"/>
      <c r="P445" s="79">
        <v>4</v>
      </c>
      <c r="Q445" s="78"/>
      <c r="R445" s="78"/>
      <c r="S445" s="80">
        <v>33</v>
      </c>
      <c r="T445" s="91">
        <v>44886</v>
      </c>
      <c r="U445" s="92">
        <v>3.12</v>
      </c>
      <c r="V445" s="93">
        <v>1</v>
      </c>
      <c r="W445" s="94">
        <v>1</v>
      </c>
      <c r="X445" s="95">
        <f t="shared" si="21"/>
        <v>11.522346368715084</v>
      </c>
      <c r="Y445" s="96" t="s">
        <v>125</v>
      </c>
      <c r="Z445" s="97"/>
      <c r="AA445" s="78" t="s">
        <v>49</v>
      </c>
      <c r="AB445" s="77">
        <v>38</v>
      </c>
      <c r="AC445" s="78" t="s">
        <v>2149</v>
      </c>
      <c r="AD445" s="77" t="s">
        <v>50</v>
      </c>
      <c r="AE445" s="78" t="s">
        <v>176</v>
      </c>
      <c r="AF445" s="79" t="s">
        <v>51</v>
      </c>
      <c r="AG445" s="79" t="s">
        <v>50</v>
      </c>
      <c r="AH445" s="77" t="s">
        <v>2157</v>
      </c>
      <c r="AI445" s="77" t="s">
        <v>2012</v>
      </c>
      <c r="AJ445" s="77" t="s">
        <v>50</v>
      </c>
      <c r="AK445" s="80">
        <v>84</v>
      </c>
      <c r="AL445" s="81"/>
      <c r="AM445" s="78"/>
      <c r="AN445" s="78"/>
      <c r="AO445" s="78">
        <v>1999</v>
      </c>
      <c r="AP445" s="98">
        <v>2022</v>
      </c>
      <c r="AQ445" s="191"/>
      <c r="AR445" s="225" t="s">
        <v>2158</v>
      </c>
      <c r="AS445" s="222" t="s">
        <v>2159</v>
      </c>
    </row>
    <row r="446" spans="1:45" ht="14.25" customHeight="1" x14ac:dyDescent="0.25">
      <c r="A446" t="s">
        <v>263</v>
      </c>
      <c r="B446">
        <v>1</v>
      </c>
      <c r="C446" t="s">
        <v>56</v>
      </c>
      <c r="D446" s="85" t="s">
        <v>2144</v>
      </c>
      <c r="E446" s="128" t="s">
        <v>2156</v>
      </c>
      <c r="F446" s="77" t="s">
        <v>90</v>
      </c>
      <c r="G446" s="78" t="s">
        <v>2146</v>
      </c>
      <c r="H446" s="77" t="s">
        <v>150</v>
      </c>
      <c r="I446" s="77">
        <v>16</v>
      </c>
      <c r="J446" s="87">
        <v>8</v>
      </c>
      <c r="K446" s="88" t="s">
        <v>1208</v>
      </c>
      <c r="L446" s="89" t="s">
        <v>2146</v>
      </c>
      <c r="M446" s="80"/>
      <c r="N446" s="78">
        <v>1976</v>
      </c>
      <c r="O446" s="90"/>
      <c r="P446" s="79">
        <v>4</v>
      </c>
      <c r="Q446" s="78"/>
      <c r="R446" s="78"/>
      <c r="S446" s="80">
        <v>33</v>
      </c>
      <c r="T446" s="91">
        <v>44886</v>
      </c>
      <c r="U446" s="92">
        <v>3.12</v>
      </c>
      <c r="V446" s="93">
        <v>0.67</v>
      </c>
      <c r="W446" s="94">
        <v>1</v>
      </c>
      <c r="X446" s="95">
        <f t="shared" si="21"/>
        <v>11.18927125506073</v>
      </c>
      <c r="Y446" s="96" t="s">
        <v>125</v>
      </c>
      <c r="Z446" s="97"/>
      <c r="AA446" s="78" t="s">
        <v>49</v>
      </c>
      <c r="AB446" s="77">
        <v>38</v>
      </c>
      <c r="AC446" s="78" t="s">
        <v>2149</v>
      </c>
      <c r="AD446" s="77" t="s">
        <v>50</v>
      </c>
      <c r="AE446" s="78" t="s">
        <v>176</v>
      </c>
      <c r="AF446" s="79" t="s">
        <v>51</v>
      </c>
      <c r="AG446" s="79" t="s">
        <v>50</v>
      </c>
      <c r="AH446" s="77" t="s">
        <v>204</v>
      </c>
      <c r="AI446" s="77" t="s">
        <v>2012</v>
      </c>
      <c r="AJ446" s="77" t="s">
        <v>50</v>
      </c>
      <c r="AK446" s="80">
        <v>84</v>
      </c>
      <c r="AL446" s="81"/>
      <c r="AM446" s="78"/>
      <c r="AN446" s="78"/>
      <c r="AO446" s="78">
        <v>1999</v>
      </c>
      <c r="AP446" s="98">
        <v>2022</v>
      </c>
      <c r="AQ446" s="191"/>
      <c r="AR446" s="225" t="s">
        <v>2158</v>
      </c>
      <c r="AS446" s="222" t="s">
        <v>2159</v>
      </c>
    </row>
    <row r="447" spans="1:45" ht="14.25" customHeight="1" x14ac:dyDescent="0.25">
      <c r="D447" s="100" t="s">
        <v>2160</v>
      </c>
      <c r="E447" s="101" t="s">
        <v>2161</v>
      </c>
      <c r="F447" s="102"/>
      <c r="G447" s="103" t="s">
        <v>2162</v>
      </c>
      <c r="H447" s="102" t="s">
        <v>150</v>
      </c>
      <c r="I447" s="102">
        <v>18</v>
      </c>
      <c r="J447" s="104">
        <v>18</v>
      </c>
      <c r="K447" s="88"/>
      <c r="L447" s="89"/>
      <c r="M447" s="80"/>
      <c r="N447" s="78"/>
      <c r="O447" s="90"/>
      <c r="P447" s="79"/>
      <c r="Q447" s="78"/>
      <c r="R447" s="78"/>
      <c r="S447" s="80"/>
      <c r="T447" s="91"/>
      <c r="U447" s="92"/>
      <c r="V447" s="93"/>
      <c r="W447" s="94"/>
      <c r="X447" s="95"/>
      <c r="Y447" s="96" t="s">
        <v>186</v>
      </c>
      <c r="Z447" s="97" t="s">
        <v>50</v>
      </c>
      <c r="AA447" s="78" t="s">
        <v>65</v>
      </c>
      <c r="AB447" s="77">
        <v>34</v>
      </c>
      <c r="AC447" s="78" t="s">
        <v>85</v>
      </c>
      <c r="AD447" s="77" t="s">
        <v>50</v>
      </c>
      <c r="AE447" s="78"/>
      <c r="AF447" s="79" t="s">
        <v>51</v>
      </c>
      <c r="AG447" s="79" t="s">
        <v>50</v>
      </c>
      <c r="AH447" s="77" t="s">
        <v>68</v>
      </c>
      <c r="AI447" s="77" t="s">
        <v>68</v>
      </c>
      <c r="AJ447" s="77" t="s">
        <v>51</v>
      </c>
      <c r="AK447" s="80">
        <v>25</v>
      </c>
      <c r="AL447" s="81"/>
      <c r="AM447" s="78"/>
      <c r="AN447" s="78"/>
      <c r="AO447" s="78">
        <v>2019</v>
      </c>
      <c r="AP447" s="98">
        <v>2020</v>
      </c>
      <c r="AQ447" s="99" t="s">
        <v>2163</v>
      </c>
      <c r="AR447" s="78" t="s">
        <v>2164</v>
      </c>
      <c r="AS447" s="98" t="s">
        <v>2165</v>
      </c>
    </row>
    <row r="448" spans="1:45" ht="14.25" customHeight="1" x14ac:dyDescent="0.25">
      <c r="D448" s="100" t="s">
        <v>2166</v>
      </c>
      <c r="E448" s="101" t="s">
        <v>2167</v>
      </c>
      <c r="F448" s="102" t="s">
        <v>90</v>
      </c>
      <c r="G448" s="103" t="s">
        <v>2168</v>
      </c>
      <c r="H448" s="102" t="s">
        <v>2169</v>
      </c>
      <c r="I448" s="102">
        <v>32</v>
      </c>
      <c r="J448" s="104">
        <v>32</v>
      </c>
      <c r="K448" s="88"/>
      <c r="L448" s="89"/>
      <c r="M448" s="80"/>
      <c r="N448" s="78"/>
      <c r="O448" s="90"/>
      <c r="P448" s="79"/>
      <c r="Q448" s="78"/>
      <c r="R448" s="78"/>
      <c r="S448" s="80"/>
      <c r="T448" s="91"/>
      <c r="U448" s="92"/>
      <c r="V448" s="93"/>
      <c r="W448" s="94"/>
      <c r="X448" s="95"/>
      <c r="Y448" s="96" t="s">
        <v>107</v>
      </c>
      <c r="Z448" s="97"/>
      <c r="AA448" s="78" t="s">
        <v>49</v>
      </c>
      <c r="AB448" s="77">
        <v>37</v>
      </c>
      <c r="AC448" s="78" t="s">
        <v>899</v>
      </c>
      <c r="AD448" s="77" t="s">
        <v>50</v>
      </c>
      <c r="AE448" s="78" t="s">
        <v>67</v>
      </c>
      <c r="AF448" s="79"/>
      <c r="AG448" s="79"/>
      <c r="AH448" s="77" t="s">
        <v>117</v>
      </c>
      <c r="AI448" s="77" t="s">
        <v>117</v>
      </c>
      <c r="AJ448" s="77" t="s">
        <v>50</v>
      </c>
      <c r="AK448" s="80"/>
      <c r="AL448" s="81"/>
      <c r="AM448" s="78"/>
      <c r="AN448" s="78"/>
      <c r="AO448" s="80">
        <v>2019</v>
      </c>
      <c r="AP448" s="98">
        <v>2023</v>
      </c>
      <c r="AQ448" s="99" t="s">
        <v>2170</v>
      </c>
      <c r="AR448" s="78" t="s">
        <v>2171</v>
      </c>
      <c r="AS448" s="98" t="s">
        <v>2172</v>
      </c>
    </row>
    <row r="449" spans="1:45" ht="14.25" customHeight="1" x14ac:dyDescent="0.25">
      <c r="B449">
        <v>1</v>
      </c>
      <c r="C449" t="s">
        <v>56</v>
      </c>
      <c r="D449" s="85" t="s">
        <v>2173</v>
      </c>
      <c r="E449" s="128" t="s">
        <v>2174</v>
      </c>
      <c r="F449" s="77" t="s">
        <v>135</v>
      </c>
      <c r="G449" s="78" t="s">
        <v>1892</v>
      </c>
      <c r="H449" s="60" t="s">
        <v>1750</v>
      </c>
      <c r="I449" s="77">
        <v>32</v>
      </c>
      <c r="J449" s="87">
        <v>32</v>
      </c>
      <c r="K449" s="88" t="s">
        <v>565</v>
      </c>
      <c r="L449" s="89" t="s">
        <v>61</v>
      </c>
      <c r="M449" s="80" t="s">
        <v>2175</v>
      </c>
      <c r="N449" s="78">
        <v>13531</v>
      </c>
      <c r="O449" s="90"/>
      <c r="P449" s="79">
        <v>6</v>
      </c>
      <c r="Q449" s="78">
        <v>31</v>
      </c>
      <c r="R449" s="78">
        <v>78</v>
      </c>
      <c r="S449" s="80">
        <v>50</v>
      </c>
      <c r="T449" s="91">
        <v>43297</v>
      </c>
      <c r="U449" s="92">
        <v>14.7</v>
      </c>
      <c r="V449" s="93">
        <v>0.8</v>
      </c>
      <c r="W449" s="94">
        <v>1</v>
      </c>
      <c r="X449" s="95">
        <f>IF(AND(N449&lt;&gt;"",S449&lt;&gt;""),1000*S449*V449/(N449*W449),"")</f>
        <v>2.9561747099253566</v>
      </c>
      <c r="Y449" s="96" t="s">
        <v>107</v>
      </c>
      <c r="Z449" s="97" t="s">
        <v>50</v>
      </c>
      <c r="AA449" s="78" t="s">
        <v>65</v>
      </c>
      <c r="AB449" s="77">
        <v>169</v>
      </c>
      <c r="AC449" s="78" t="s">
        <v>618</v>
      </c>
      <c r="AD449" s="77" t="s">
        <v>50</v>
      </c>
      <c r="AE449" s="78" t="s">
        <v>67</v>
      </c>
      <c r="AF449" s="79" t="s">
        <v>51</v>
      </c>
      <c r="AG449" s="79" t="s">
        <v>50</v>
      </c>
      <c r="AH449" s="77" t="s">
        <v>117</v>
      </c>
      <c r="AI449" s="77" t="s">
        <v>117</v>
      </c>
      <c r="AJ449" s="77" t="s">
        <v>50</v>
      </c>
      <c r="AK449" s="80"/>
      <c r="AL449" s="81"/>
      <c r="AM449" s="78">
        <v>32</v>
      </c>
      <c r="AN449" s="78">
        <v>6</v>
      </c>
      <c r="AO449" s="78">
        <v>2007</v>
      </c>
      <c r="AP449" s="98">
        <v>2014</v>
      </c>
      <c r="AQ449" s="191"/>
      <c r="AR449" s="78" t="s">
        <v>2176</v>
      </c>
      <c r="AS449" s="98" t="s">
        <v>2175</v>
      </c>
    </row>
    <row r="450" spans="1:45" ht="14.25" customHeight="1" x14ac:dyDescent="0.25">
      <c r="D450" s="100" t="s">
        <v>2177</v>
      </c>
      <c r="E450" s="101" t="s">
        <v>2178</v>
      </c>
      <c r="F450" s="102" t="s">
        <v>135</v>
      </c>
      <c r="G450" s="103" t="s">
        <v>2179</v>
      </c>
      <c r="H450" s="102" t="s">
        <v>163</v>
      </c>
      <c r="I450" s="102">
        <v>24</v>
      </c>
      <c r="J450" s="104">
        <v>24</v>
      </c>
      <c r="K450" s="88"/>
      <c r="L450" s="89"/>
      <c r="M450" s="80"/>
      <c r="N450" s="78"/>
      <c r="O450" s="90"/>
      <c r="P450" s="79"/>
      <c r="Q450" s="78"/>
      <c r="R450" s="78"/>
      <c r="S450" s="80"/>
      <c r="T450" s="91"/>
      <c r="U450" s="92"/>
      <c r="V450" s="93"/>
      <c r="W450" s="94"/>
      <c r="X450" s="95"/>
      <c r="Y450" s="96"/>
      <c r="Z450" s="97" t="s">
        <v>50</v>
      </c>
      <c r="AA450" s="78" t="s">
        <v>49</v>
      </c>
      <c r="AB450" s="77">
        <v>32</v>
      </c>
      <c r="AC450" s="78" t="s">
        <v>2180</v>
      </c>
      <c r="AD450" s="77" t="s">
        <v>50</v>
      </c>
      <c r="AE450" s="78"/>
      <c r="AF450" s="79" t="s">
        <v>51</v>
      </c>
      <c r="AG450" s="79"/>
      <c r="AH450" s="77"/>
      <c r="AI450" s="77"/>
      <c r="AJ450" s="77"/>
      <c r="AK450" s="80">
        <v>19</v>
      </c>
      <c r="AL450" s="81"/>
      <c r="AM450" s="78"/>
      <c r="AN450" s="78"/>
      <c r="AO450" s="78"/>
      <c r="AP450" s="98">
        <v>2019</v>
      </c>
      <c r="AQ450" s="191"/>
      <c r="AR450" s="78" t="s">
        <v>2181</v>
      </c>
      <c r="AS450" s="98" t="s">
        <v>2182</v>
      </c>
    </row>
    <row r="451" spans="1:45" ht="14.25" customHeight="1" x14ac:dyDescent="0.25">
      <c r="B451">
        <v>1</v>
      </c>
      <c r="C451" t="s">
        <v>56</v>
      </c>
      <c r="D451" s="85" t="s">
        <v>2183</v>
      </c>
      <c r="E451" s="128" t="s">
        <v>2184</v>
      </c>
      <c r="F451" s="77" t="s">
        <v>135</v>
      </c>
      <c r="G451" s="78" t="s">
        <v>2185</v>
      </c>
      <c r="H451" s="60" t="s">
        <v>312</v>
      </c>
      <c r="I451" s="77">
        <v>16</v>
      </c>
      <c r="J451" s="87">
        <v>5</v>
      </c>
      <c r="K451" s="88" t="s">
        <v>70</v>
      </c>
      <c r="L451" s="89" t="s">
        <v>61</v>
      </c>
      <c r="M451" s="80" t="s">
        <v>2186</v>
      </c>
      <c r="N451" s="78">
        <v>433</v>
      </c>
      <c r="O451" s="90"/>
      <c r="P451" s="79">
        <v>6</v>
      </c>
      <c r="Q451" s="78">
        <v>1</v>
      </c>
      <c r="R451" s="78">
        <v>1</v>
      </c>
      <c r="S451" s="80">
        <v>128.20500000000001</v>
      </c>
      <c r="T451" s="91">
        <v>43175</v>
      </c>
      <c r="U451" s="92">
        <v>14.7</v>
      </c>
      <c r="V451" s="93">
        <v>0.33</v>
      </c>
      <c r="W451" s="94">
        <v>1</v>
      </c>
      <c r="X451" s="95">
        <f t="shared" ref="X451:X458" si="22">IF(AND(N451&lt;&gt;"",S451&lt;&gt;""),1000*S451*V451/(N451*W451),"")</f>
        <v>97.708198614318732</v>
      </c>
      <c r="Y451" s="96" t="s">
        <v>107</v>
      </c>
      <c r="Z451" s="97"/>
      <c r="AA451" s="78" t="s">
        <v>65</v>
      </c>
      <c r="AB451" s="77">
        <v>7</v>
      </c>
      <c r="AC451" s="78" t="s">
        <v>2183</v>
      </c>
      <c r="AD451" s="77" t="s">
        <v>50</v>
      </c>
      <c r="AE451" s="78" t="s">
        <v>67</v>
      </c>
      <c r="AF451" s="79" t="s">
        <v>51</v>
      </c>
      <c r="AG451" s="79"/>
      <c r="AH451" s="77" t="s">
        <v>204</v>
      </c>
      <c r="AI451" s="77" t="s">
        <v>204</v>
      </c>
      <c r="AJ451" s="77" t="s">
        <v>51</v>
      </c>
      <c r="AK451" s="80">
        <v>26</v>
      </c>
      <c r="AL451" s="81"/>
      <c r="AM451" s="78"/>
      <c r="AN451" s="78"/>
      <c r="AO451" s="78">
        <v>2008</v>
      </c>
      <c r="AP451" s="98">
        <v>2018</v>
      </c>
      <c r="AQ451" s="99"/>
      <c r="AR451" s="78" t="s">
        <v>2187</v>
      </c>
      <c r="AS451" s="98" t="s">
        <v>2188</v>
      </c>
    </row>
    <row r="452" spans="1:45" ht="14.25" customHeight="1" x14ac:dyDescent="0.25">
      <c r="B452">
        <v>1</v>
      </c>
      <c r="C452" t="s">
        <v>56</v>
      </c>
      <c r="D452" s="85" t="s">
        <v>2189</v>
      </c>
      <c r="E452" s="128" t="s">
        <v>2190</v>
      </c>
      <c r="F452" s="77"/>
      <c r="G452" s="78" t="s">
        <v>1924</v>
      </c>
      <c r="H452" s="60">
        <v>6502</v>
      </c>
      <c r="I452" s="77">
        <v>8</v>
      </c>
      <c r="J452" s="87">
        <v>8</v>
      </c>
      <c r="K452" s="88" t="s">
        <v>565</v>
      </c>
      <c r="L452" s="89" t="s">
        <v>1924</v>
      </c>
      <c r="M452" s="80"/>
      <c r="N452" s="78">
        <v>276</v>
      </c>
      <c r="O452" s="90"/>
      <c r="P452" s="79">
        <v>6</v>
      </c>
      <c r="Q452" s="78"/>
      <c r="R452" s="78"/>
      <c r="S452" s="80">
        <v>104</v>
      </c>
      <c r="T452" s="91"/>
      <c r="U452" s="92"/>
      <c r="V452" s="93">
        <v>0.33</v>
      </c>
      <c r="W452" s="94">
        <v>2</v>
      </c>
      <c r="X452" s="95">
        <f t="shared" si="22"/>
        <v>62.173913043478258</v>
      </c>
      <c r="Y452" s="96" t="s">
        <v>107</v>
      </c>
      <c r="Z452" s="97"/>
      <c r="AA452" s="78" t="s">
        <v>65</v>
      </c>
      <c r="AB452" s="77">
        <v>15</v>
      </c>
      <c r="AC452" s="78" t="s">
        <v>2191</v>
      </c>
      <c r="AD452" s="105" t="s">
        <v>50</v>
      </c>
      <c r="AE452" s="78"/>
      <c r="AF452" s="79" t="s">
        <v>51</v>
      </c>
      <c r="AG452" s="79"/>
      <c r="AH452" s="77" t="s">
        <v>68</v>
      </c>
      <c r="AI452" s="77" t="s">
        <v>68</v>
      </c>
      <c r="AJ452" s="77" t="s">
        <v>50</v>
      </c>
      <c r="AK452" s="80">
        <v>31</v>
      </c>
      <c r="AL452" s="81"/>
      <c r="AM452" s="78"/>
      <c r="AN452" s="78"/>
      <c r="AO452" s="78"/>
      <c r="AP452" s="98">
        <v>2017</v>
      </c>
      <c r="AQ452" s="99"/>
      <c r="AR452" s="78" t="s">
        <v>2192</v>
      </c>
      <c r="AS452" s="98" t="s">
        <v>2193</v>
      </c>
    </row>
    <row r="453" spans="1:45" ht="14.25" customHeight="1" x14ac:dyDescent="0.25">
      <c r="B453">
        <v>1</v>
      </c>
      <c r="C453" t="s">
        <v>56</v>
      </c>
      <c r="D453" s="85" t="s">
        <v>2194</v>
      </c>
      <c r="E453" s="128" t="s">
        <v>2195</v>
      </c>
      <c r="F453" s="77" t="s">
        <v>135</v>
      </c>
      <c r="G453" s="78" t="s">
        <v>1924</v>
      </c>
      <c r="H453" s="60" t="s">
        <v>312</v>
      </c>
      <c r="I453" s="77">
        <v>16</v>
      </c>
      <c r="J453" s="87">
        <v>8</v>
      </c>
      <c r="K453" s="88" t="s">
        <v>70</v>
      </c>
      <c r="L453" s="78" t="s">
        <v>61</v>
      </c>
      <c r="M453" s="80"/>
      <c r="N453" s="78">
        <v>147</v>
      </c>
      <c r="O453" s="90"/>
      <c r="P453" s="79">
        <v>6</v>
      </c>
      <c r="Q453" s="78"/>
      <c r="R453" s="78"/>
      <c r="S453" s="80">
        <v>740.75099999999998</v>
      </c>
      <c r="T453" s="91">
        <v>43175</v>
      </c>
      <c r="U453" s="92">
        <v>14.7</v>
      </c>
      <c r="V453" s="93">
        <v>0.67</v>
      </c>
      <c r="W453" s="94">
        <v>28</v>
      </c>
      <c r="X453" s="95">
        <f t="shared" si="22"/>
        <v>120.57900145772595</v>
      </c>
      <c r="Y453" s="96" t="s">
        <v>107</v>
      </c>
      <c r="Z453" s="97"/>
      <c r="AA453" s="78" t="s">
        <v>65</v>
      </c>
      <c r="AB453" s="77">
        <v>2</v>
      </c>
      <c r="AC453" s="78" t="s">
        <v>2196</v>
      </c>
      <c r="AD453" s="105" t="s">
        <v>50</v>
      </c>
      <c r="AE453" s="78"/>
      <c r="AF453" s="79" t="s">
        <v>51</v>
      </c>
      <c r="AG453" s="79"/>
      <c r="AH453" s="77"/>
      <c r="AI453" s="77"/>
      <c r="AJ453" s="77"/>
      <c r="AK453" s="80">
        <v>33</v>
      </c>
      <c r="AL453" s="81"/>
      <c r="AM453" s="78"/>
      <c r="AN453" s="78"/>
      <c r="AO453" s="78">
        <v>2012</v>
      </c>
      <c r="AP453" s="98">
        <v>2013</v>
      </c>
      <c r="AQ453" s="99"/>
      <c r="AR453" s="78" t="s">
        <v>2197</v>
      </c>
      <c r="AS453" s="98" t="s">
        <v>2198</v>
      </c>
    </row>
    <row r="454" spans="1:45" ht="14.25" customHeight="1" x14ac:dyDescent="0.25">
      <c r="A454" t="s">
        <v>120</v>
      </c>
      <c r="B454">
        <v>1</v>
      </c>
      <c r="C454" t="s">
        <v>56</v>
      </c>
      <c r="D454" s="85" t="s">
        <v>2199</v>
      </c>
      <c r="E454" s="128" t="s">
        <v>2200</v>
      </c>
      <c r="F454" s="77" t="s">
        <v>135</v>
      </c>
      <c r="G454" s="78" t="s">
        <v>2201</v>
      </c>
      <c r="H454" s="77" t="s">
        <v>106</v>
      </c>
      <c r="I454" s="77">
        <v>32</v>
      </c>
      <c r="J454" s="87">
        <v>32</v>
      </c>
      <c r="K454" s="88" t="s">
        <v>70</v>
      </c>
      <c r="L454" s="89" t="s">
        <v>61</v>
      </c>
      <c r="M454" s="80"/>
      <c r="N454" s="78">
        <v>2939</v>
      </c>
      <c r="O454" s="90"/>
      <c r="P454" s="79">
        <v>6</v>
      </c>
      <c r="Q454" s="78">
        <v>8</v>
      </c>
      <c r="R454" s="78"/>
      <c r="S454" s="80">
        <v>117.911</v>
      </c>
      <c r="T454" s="91">
        <v>41687</v>
      </c>
      <c r="U454" s="92">
        <v>14.7</v>
      </c>
      <c r="V454" s="93">
        <v>1</v>
      </c>
      <c r="W454" s="94">
        <v>1</v>
      </c>
      <c r="X454" s="95">
        <f t="shared" si="22"/>
        <v>40.119428376998982</v>
      </c>
      <c r="Y454" s="96" t="s">
        <v>107</v>
      </c>
      <c r="Z454" s="97"/>
      <c r="AA454" s="78" t="s">
        <v>49</v>
      </c>
      <c r="AB454" s="77">
        <v>12</v>
      </c>
      <c r="AC454" s="78" t="s">
        <v>2199</v>
      </c>
      <c r="AD454" s="77" t="s">
        <v>50</v>
      </c>
      <c r="AE454" s="78" t="s">
        <v>67</v>
      </c>
      <c r="AF454" s="79" t="s">
        <v>51</v>
      </c>
      <c r="AG454" s="79" t="s">
        <v>51</v>
      </c>
      <c r="AH454" s="77" t="s">
        <v>117</v>
      </c>
      <c r="AI454" s="77" t="s">
        <v>117</v>
      </c>
      <c r="AJ454" s="77"/>
      <c r="AK454" s="80"/>
      <c r="AL454" s="81"/>
      <c r="AM454" s="78">
        <v>32</v>
      </c>
      <c r="AN454" s="78">
        <v>5</v>
      </c>
      <c r="AO454" s="78">
        <v>2004</v>
      </c>
      <c r="AP454" s="98">
        <v>2018</v>
      </c>
      <c r="AQ454" s="88"/>
      <c r="AR454" s="78" t="s">
        <v>2202</v>
      </c>
      <c r="AS454" s="98"/>
    </row>
    <row r="455" spans="1:45" ht="14.25" customHeight="1" x14ac:dyDescent="0.25">
      <c r="D455" s="85" t="s">
        <v>2203</v>
      </c>
      <c r="E455" s="128" t="s">
        <v>2204</v>
      </c>
      <c r="F455" s="77" t="s">
        <v>58</v>
      </c>
      <c r="G455" s="78" t="s">
        <v>2205</v>
      </c>
      <c r="H455" s="77" t="s">
        <v>106</v>
      </c>
      <c r="I455" s="77">
        <v>32</v>
      </c>
      <c r="J455" s="87">
        <v>32</v>
      </c>
      <c r="K455" s="88"/>
      <c r="L455" s="89"/>
      <c r="M455" s="80"/>
      <c r="N455" s="78"/>
      <c r="O455" s="90"/>
      <c r="P455" s="79"/>
      <c r="Q455" s="78"/>
      <c r="R455" s="78"/>
      <c r="S455" s="80"/>
      <c r="T455" s="91"/>
      <c r="U455" s="92"/>
      <c r="V455" s="93">
        <v>1</v>
      </c>
      <c r="W455" s="94">
        <v>0.5</v>
      </c>
      <c r="X455" s="95" t="str">
        <f t="shared" si="22"/>
        <v/>
      </c>
      <c r="Y455" s="96"/>
      <c r="Z455" s="97"/>
      <c r="AA455" s="78" t="s">
        <v>49</v>
      </c>
      <c r="AB455" s="77">
        <v>18</v>
      </c>
      <c r="AC455" s="78" t="s">
        <v>2199</v>
      </c>
      <c r="AD455" s="77" t="s">
        <v>50</v>
      </c>
      <c r="AE455" s="78" t="s">
        <v>176</v>
      </c>
      <c r="AF455" s="79" t="s">
        <v>51</v>
      </c>
      <c r="AG455" s="79" t="s">
        <v>51</v>
      </c>
      <c r="AH455" s="77" t="s">
        <v>117</v>
      </c>
      <c r="AI455" s="77" t="s">
        <v>117</v>
      </c>
      <c r="AJ455" s="77"/>
      <c r="AK455" s="80"/>
      <c r="AL455" s="81"/>
      <c r="AM455" s="78">
        <v>32</v>
      </c>
      <c r="AN455" s="78">
        <v>5</v>
      </c>
      <c r="AO455" s="78">
        <v>2017</v>
      </c>
      <c r="AP455" s="98">
        <v>2018</v>
      </c>
      <c r="AQ455" s="88"/>
      <c r="AR455" s="78" t="s">
        <v>2202</v>
      </c>
      <c r="AS455" s="98" t="s">
        <v>2206</v>
      </c>
    </row>
    <row r="456" spans="1:45" ht="14.25" customHeight="1" x14ac:dyDescent="0.25">
      <c r="A456" t="s">
        <v>120</v>
      </c>
      <c r="B456">
        <v>1</v>
      </c>
      <c r="C456" t="s">
        <v>56</v>
      </c>
      <c r="D456" s="85" t="s">
        <v>2207</v>
      </c>
      <c r="E456" s="128" t="s">
        <v>2208</v>
      </c>
      <c r="F456" s="77" t="s">
        <v>135</v>
      </c>
      <c r="G456" s="78" t="s">
        <v>2209</v>
      </c>
      <c r="H456" s="77" t="s">
        <v>258</v>
      </c>
      <c r="I456" s="77">
        <v>8</v>
      </c>
      <c r="J456" s="87">
        <v>14</v>
      </c>
      <c r="K456" s="88" t="s">
        <v>985</v>
      </c>
      <c r="L456" s="89" t="s">
        <v>2209</v>
      </c>
      <c r="M456" s="80"/>
      <c r="N456" s="78">
        <v>460</v>
      </c>
      <c r="O456" s="90"/>
      <c r="P456" s="79">
        <v>4</v>
      </c>
      <c r="Q456" s="78"/>
      <c r="R456" s="78"/>
      <c r="S456" s="80">
        <v>80</v>
      </c>
      <c r="T456" s="91"/>
      <c r="U456" s="92"/>
      <c r="V456" s="93">
        <v>0.33</v>
      </c>
      <c r="W456" s="94">
        <v>1</v>
      </c>
      <c r="X456" s="95">
        <f t="shared" si="22"/>
        <v>57.391304347826086</v>
      </c>
      <c r="Y456" s="96" t="s">
        <v>107</v>
      </c>
      <c r="Z456" s="97"/>
      <c r="AA456" s="78" t="s">
        <v>65</v>
      </c>
      <c r="AB456" s="77">
        <v>7</v>
      </c>
      <c r="AC456" s="78" t="s">
        <v>2210</v>
      </c>
      <c r="AD456" s="77" t="s">
        <v>50</v>
      </c>
      <c r="AE456" s="78" t="s">
        <v>67</v>
      </c>
      <c r="AF456" s="79" t="s">
        <v>51</v>
      </c>
      <c r="AG456" s="79" t="s">
        <v>50</v>
      </c>
      <c r="AH456" s="77">
        <v>256</v>
      </c>
      <c r="AI456" s="77" t="s">
        <v>204</v>
      </c>
      <c r="AJ456" s="77" t="s">
        <v>50</v>
      </c>
      <c r="AK456" s="80"/>
      <c r="AL456" s="81"/>
      <c r="AM456" s="78"/>
      <c r="AN456" s="78"/>
      <c r="AO456" s="78">
        <v>2001</v>
      </c>
      <c r="AP456" s="98">
        <v>2012</v>
      </c>
      <c r="AQ456" s="88"/>
      <c r="AR456" s="78"/>
      <c r="AS456" s="98"/>
    </row>
    <row r="457" spans="1:45" ht="14.25" customHeight="1" x14ac:dyDescent="0.25">
      <c r="A457" t="s">
        <v>263</v>
      </c>
      <c r="B457">
        <v>1</v>
      </c>
      <c r="C457" t="s">
        <v>56</v>
      </c>
      <c r="D457" s="85" t="s">
        <v>2211</v>
      </c>
      <c r="E457" s="128" t="s">
        <v>2212</v>
      </c>
      <c r="F457" s="77" t="s">
        <v>135</v>
      </c>
      <c r="G457" s="78" t="s">
        <v>2213</v>
      </c>
      <c r="H457" s="77" t="s">
        <v>278</v>
      </c>
      <c r="I457" s="77">
        <v>32</v>
      </c>
      <c r="J457" s="87">
        <v>32</v>
      </c>
      <c r="K457" s="88" t="s">
        <v>70</v>
      </c>
      <c r="L457" s="78" t="s">
        <v>61</v>
      </c>
      <c r="M457" s="80"/>
      <c r="N457" s="78">
        <v>4945</v>
      </c>
      <c r="O457" s="90"/>
      <c r="P457" s="79">
        <v>6</v>
      </c>
      <c r="Q457" s="78">
        <v>4</v>
      </c>
      <c r="R457" s="78">
        <v>8</v>
      </c>
      <c r="S457" s="80">
        <v>107.14700000000001</v>
      </c>
      <c r="T457" s="91">
        <v>41690</v>
      </c>
      <c r="U457" s="92">
        <v>14.7</v>
      </c>
      <c r="V457" s="93">
        <v>1</v>
      </c>
      <c r="W457" s="94">
        <v>1</v>
      </c>
      <c r="X457" s="95">
        <f t="shared" si="22"/>
        <v>21.667745197168859</v>
      </c>
      <c r="Y457" s="96" t="s">
        <v>64</v>
      </c>
      <c r="Z457" s="97" t="s">
        <v>50</v>
      </c>
      <c r="AA457" s="78" t="s">
        <v>65</v>
      </c>
      <c r="AB457" s="77">
        <v>88</v>
      </c>
      <c r="AC457" s="78" t="s">
        <v>2214</v>
      </c>
      <c r="AD457" s="77" t="s">
        <v>50</v>
      </c>
      <c r="AE457" s="78" t="s">
        <v>67</v>
      </c>
      <c r="AF457" s="79" t="s">
        <v>50</v>
      </c>
      <c r="AG457" s="79" t="s">
        <v>56</v>
      </c>
      <c r="AH457" s="77" t="s">
        <v>117</v>
      </c>
      <c r="AI457" s="77" t="s">
        <v>117</v>
      </c>
      <c r="AJ457" s="77" t="s">
        <v>50</v>
      </c>
      <c r="AK457" s="80"/>
      <c r="AL457" s="81"/>
      <c r="AM457" s="78">
        <v>32</v>
      </c>
      <c r="AN457" s="78"/>
      <c r="AO457" s="78">
        <v>2009</v>
      </c>
      <c r="AP457" s="98">
        <v>2013</v>
      </c>
      <c r="AQ457" s="99" t="s">
        <v>2215</v>
      </c>
      <c r="AR457" s="78" t="s">
        <v>2216</v>
      </c>
      <c r="AS457" s="98"/>
    </row>
    <row r="458" spans="1:45" ht="14.25" customHeight="1" x14ac:dyDescent="0.25">
      <c r="A458" t="s">
        <v>55</v>
      </c>
      <c r="C458" t="s">
        <v>160</v>
      </c>
      <c r="D458" s="85" t="s">
        <v>1361</v>
      </c>
      <c r="E458" s="128" t="s">
        <v>2217</v>
      </c>
      <c r="F458" s="77" t="s">
        <v>135</v>
      </c>
      <c r="G458" s="78" t="s">
        <v>2218</v>
      </c>
      <c r="H458" s="77" t="s">
        <v>106</v>
      </c>
      <c r="I458" s="77">
        <v>16</v>
      </c>
      <c r="J458" s="87">
        <v>16</v>
      </c>
      <c r="K458" s="88" t="s">
        <v>70</v>
      </c>
      <c r="L458" s="89" t="s">
        <v>61</v>
      </c>
      <c r="M458" s="80" t="s">
        <v>2219</v>
      </c>
      <c r="N458" s="78"/>
      <c r="O458" s="90"/>
      <c r="P458" s="79">
        <v>6</v>
      </c>
      <c r="Q458" s="78"/>
      <c r="R458" s="78"/>
      <c r="S458" s="80"/>
      <c r="T458" s="91"/>
      <c r="U458" s="92">
        <v>14.7</v>
      </c>
      <c r="V458" s="93">
        <v>1</v>
      </c>
      <c r="W458" s="152">
        <v>1</v>
      </c>
      <c r="X458" s="228" t="str">
        <f t="shared" si="22"/>
        <v/>
      </c>
      <c r="Y458" s="96"/>
      <c r="Z458" s="97"/>
      <c r="AA458" s="78" t="s">
        <v>65</v>
      </c>
      <c r="AB458" s="77">
        <v>12</v>
      </c>
      <c r="AC458" s="78" t="s">
        <v>2220</v>
      </c>
      <c r="AD458" s="77" t="s">
        <v>50</v>
      </c>
      <c r="AE458" s="78"/>
      <c r="AF458" s="79" t="s">
        <v>51</v>
      </c>
      <c r="AG458" s="79"/>
      <c r="AH458" s="77" t="s">
        <v>68</v>
      </c>
      <c r="AI458" s="77" t="s">
        <v>68</v>
      </c>
      <c r="AJ458" s="77"/>
      <c r="AK458" s="80">
        <v>13</v>
      </c>
      <c r="AL458" s="81"/>
      <c r="AM458" s="78">
        <v>8</v>
      </c>
      <c r="AN458" s="78">
        <v>5</v>
      </c>
      <c r="AO458" s="78">
        <v>2012</v>
      </c>
      <c r="AP458" s="98">
        <v>2013</v>
      </c>
      <c r="AQ458" s="99"/>
      <c r="AR458" s="78" t="s">
        <v>2221</v>
      </c>
      <c r="AS458" s="98"/>
    </row>
    <row r="459" spans="1:45" ht="14.25" customHeight="1" x14ac:dyDescent="0.25">
      <c r="D459" s="58" t="s">
        <v>2222</v>
      </c>
      <c r="E459" s="101" t="s">
        <v>2223</v>
      </c>
      <c r="F459" s="60"/>
      <c r="G459" s="61" t="s">
        <v>2224</v>
      </c>
      <c r="H459" s="60" t="s">
        <v>1071</v>
      </c>
      <c r="I459" s="60">
        <v>32</v>
      </c>
      <c r="J459" s="62">
        <v>32</v>
      </c>
      <c r="K459" s="88"/>
      <c r="L459" s="89"/>
      <c r="M459" s="80"/>
      <c r="N459" s="78"/>
      <c r="O459" s="90"/>
      <c r="P459" s="79"/>
      <c r="Q459" s="78"/>
      <c r="R459" s="78"/>
      <c r="S459" s="80"/>
      <c r="T459" s="91"/>
      <c r="U459" s="92"/>
      <c r="V459" s="93"/>
      <c r="W459" s="152"/>
      <c r="X459" s="229"/>
      <c r="Y459" s="154"/>
      <c r="Z459" s="97"/>
      <c r="AA459" s="78" t="s">
        <v>2225</v>
      </c>
      <c r="AB459" s="77">
        <v>37</v>
      </c>
      <c r="AC459" s="78" t="s">
        <v>144</v>
      </c>
      <c r="AD459" s="77" t="s">
        <v>50</v>
      </c>
      <c r="AE459" s="78" t="s">
        <v>67</v>
      </c>
      <c r="AF459" s="79" t="s">
        <v>51</v>
      </c>
      <c r="AG459" s="79"/>
      <c r="AH459" s="77" t="s">
        <v>117</v>
      </c>
      <c r="AI459" s="77" t="s">
        <v>117</v>
      </c>
      <c r="AJ459" s="77" t="s">
        <v>50</v>
      </c>
      <c r="AK459" s="80"/>
      <c r="AL459" s="81"/>
      <c r="AM459" s="78">
        <v>32</v>
      </c>
      <c r="AN459" s="78">
        <v>5</v>
      </c>
      <c r="AO459" s="78"/>
      <c r="AP459" s="98">
        <v>2018</v>
      </c>
      <c r="AQ459" s="99"/>
      <c r="AR459" s="78" t="s">
        <v>2226</v>
      </c>
      <c r="AS459" s="98"/>
    </row>
    <row r="460" spans="1:45" ht="14.25" customHeight="1" x14ac:dyDescent="0.25">
      <c r="A460" t="s">
        <v>120</v>
      </c>
      <c r="B460">
        <v>1</v>
      </c>
      <c r="C460" t="s">
        <v>56</v>
      </c>
      <c r="D460" s="85" t="s">
        <v>2227</v>
      </c>
      <c r="E460" s="128" t="s">
        <v>2228</v>
      </c>
      <c r="F460" s="77" t="s">
        <v>135</v>
      </c>
      <c r="G460" s="78" t="s">
        <v>2229</v>
      </c>
      <c r="H460" s="77" t="s">
        <v>75</v>
      </c>
      <c r="I460" s="77">
        <v>32</v>
      </c>
      <c r="J460" s="87">
        <v>32</v>
      </c>
      <c r="K460" s="88" t="s">
        <v>70</v>
      </c>
      <c r="L460" s="89" t="s">
        <v>61</v>
      </c>
      <c r="M460" s="80"/>
      <c r="N460" s="78">
        <v>2017</v>
      </c>
      <c r="O460" s="90"/>
      <c r="P460" s="79">
        <v>6</v>
      </c>
      <c r="Q460" s="78">
        <v>4</v>
      </c>
      <c r="R460" s="78">
        <v>6</v>
      </c>
      <c r="S460" s="80">
        <v>45.454999999999998</v>
      </c>
      <c r="T460" s="91">
        <v>43150</v>
      </c>
      <c r="U460" s="92">
        <v>14.7</v>
      </c>
      <c r="V460" s="93">
        <v>1</v>
      </c>
      <c r="W460" s="152">
        <v>1</v>
      </c>
      <c r="X460" s="229">
        <f>IF(AND(N460&lt;&gt;"",S460&lt;&gt;""),1000*S460*V460/(N460*W460),"")</f>
        <v>22.535944471988103</v>
      </c>
      <c r="Y460" s="154" t="s">
        <v>107</v>
      </c>
      <c r="Z460" s="97"/>
      <c r="AA460" s="78" t="s">
        <v>49</v>
      </c>
      <c r="AB460" s="77">
        <v>40</v>
      </c>
      <c r="AC460" s="78" t="s">
        <v>850</v>
      </c>
      <c r="AD460" s="77" t="s">
        <v>50</v>
      </c>
      <c r="AE460" s="78" t="s">
        <v>67</v>
      </c>
      <c r="AF460" s="79" t="s">
        <v>51</v>
      </c>
      <c r="AG460" s="79"/>
      <c r="AH460" s="77" t="s">
        <v>117</v>
      </c>
      <c r="AI460" s="77" t="s">
        <v>117</v>
      </c>
      <c r="AJ460" s="77" t="s">
        <v>50</v>
      </c>
      <c r="AK460" s="80"/>
      <c r="AL460" s="81"/>
      <c r="AM460" s="78">
        <v>32</v>
      </c>
      <c r="AN460" s="78">
        <v>5</v>
      </c>
      <c r="AO460" s="78">
        <v>2013</v>
      </c>
      <c r="AP460" s="98">
        <v>2013</v>
      </c>
      <c r="AQ460" s="88"/>
      <c r="AR460" s="78" t="s">
        <v>2230</v>
      </c>
      <c r="AS460" s="98" t="s">
        <v>2231</v>
      </c>
    </row>
    <row r="461" spans="1:45" ht="14.25" customHeight="1" x14ac:dyDescent="0.25">
      <c r="C461" t="s">
        <v>427</v>
      </c>
      <c r="D461" s="85" t="s">
        <v>2232</v>
      </c>
      <c r="E461" s="128" t="s">
        <v>2233</v>
      </c>
      <c r="F461" s="77" t="s">
        <v>82</v>
      </c>
      <c r="G461" s="78" t="s">
        <v>430</v>
      </c>
      <c r="H461" s="77" t="s">
        <v>75</v>
      </c>
      <c r="I461" s="77">
        <v>32</v>
      </c>
      <c r="J461" s="87">
        <v>32</v>
      </c>
      <c r="K461" s="88"/>
      <c r="L461" s="89"/>
      <c r="M461" s="80"/>
      <c r="N461" s="78"/>
      <c r="O461" s="79"/>
      <c r="P461" s="78"/>
      <c r="Q461" s="78"/>
      <c r="R461" s="80"/>
      <c r="S461" s="91"/>
      <c r="T461" s="92"/>
      <c r="U461" s="93"/>
      <c r="V461" s="97"/>
      <c r="W461" s="156"/>
      <c r="X461" s="230"/>
      <c r="Z461" s="97"/>
      <c r="AA461" s="78" t="s">
        <v>174</v>
      </c>
      <c r="AB461" s="77">
        <v>49</v>
      </c>
      <c r="AC461" s="78" t="s">
        <v>2234</v>
      </c>
      <c r="AD461" s="77" t="s">
        <v>50</v>
      </c>
      <c r="AE461" s="78" t="s">
        <v>67</v>
      </c>
      <c r="AF461" s="79" t="s">
        <v>51</v>
      </c>
      <c r="AG461" s="79" t="s">
        <v>50</v>
      </c>
      <c r="AH461" s="77" t="s">
        <v>117</v>
      </c>
      <c r="AI461" s="77" t="s">
        <v>117</v>
      </c>
      <c r="AJ461" s="77" t="s">
        <v>50</v>
      </c>
      <c r="AK461" s="80"/>
      <c r="AL461" s="81"/>
      <c r="AM461" s="78"/>
      <c r="AN461" s="78"/>
      <c r="AO461" s="78">
        <v>2014</v>
      </c>
      <c r="AP461" s="98">
        <v>2021</v>
      </c>
      <c r="AQ461" s="99" t="s">
        <v>2235</v>
      </c>
      <c r="AR461" s="78" t="s">
        <v>433</v>
      </c>
      <c r="AS461" s="98" t="s">
        <v>2236</v>
      </c>
    </row>
    <row r="462" spans="1:45" ht="14.25" customHeight="1" x14ac:dyDescent="0.25">
      <c r="C462" t="s">
        <v>427</v>
      </c>
      <c r="D462" s="85" t="s">
        <v>2232</v>
      </c>
      <c r="E462" s="128" t="s">
        <v>2233</v>
      </c>
      <c r="F462" s="77" t="s">
        <v>82</v>
      </c>
      <c r="G462" s="78" t="s">
        <v>430</v>
      </c>
      <c r="H462" s="77" t="s">
        <v>75</v>
      </c>
      <c r="I462" s="77">
        <v>32</v>
      </c>
      <c r="J462" s="87">
        <v>32</v>
      </c>
      <c r="K462" s="88"/>
      <c r="L462" s="89"/>
      <c r="M462" s="80"/>
      <c r="N462" s="78"/>
      <c r="O462" s="79"/>
      <c r="P462" s="78"/>
      <c r="Q462" s="78"/>
      <c r="R462" s="80"/>
      <c r="S462" s="91"/>
      <c r="T462" s="92"/>
      <c r="U462" s="93"/>
      <c r="V462" s="97"/>
      <c r="W462" s="156"/>
      <c r="X462" s="230"/>
      <c r="Z462" s="97"/>
      <c r="AA462" s="78" t="s">
        <v>174</v>
      </c>
      <c r="AB462" s="77">
        <v>49</v>
      </c>
      <c r="AC462" s="78" t="s">
        <v>2237</v>
      </c>
      <c r="AD462" s="77" t="s">
        <v>50</v>
      </c>
      <c r="AE462" s="78" t="s">
        <v>67</v>
      </c>
      <c r="AF462" s="79" t="s">
        <v>51</v>
      </c>
      <c r="AG462" s="79" t="s">
        <v>50</v>
      </c>
      <c r="AH462" s="77" t="s">
        <v>117</v>
      </c>
      <c r="AI462" s="77" t="s">
        <v>117</v>
      </c>
      <c r="AJ462" s="77" t="s">
        <v>50</v>
      </c>
      <c r="AK462" s="80"/>
      <c r="AL462" s="81"/>
      <c r="AM462" s="78"/>
      <c r="AN462" s="78"/>
      <c r="AO462" s="78">
        <v>2014</v>
      </c>
      <c r="AP462" s="98">
        <v>2021</v>
      </c>
      <c r="AQ462" s="99" t="s">
        <v>2238</v>
      </c>
      <c r="AR462" s="78" t="s">
        <v>433</v>
      </c>
      <c r="AS462" s="98" t="s">
        <v>2239</v>
      </c>
    </row>
    <row r="463" spans="1:45" ht="14.25" customHeight="1" x14ac:dyDescent="0.25">
      <c r="C463" t="s">
        <v>427</v>
      </c>
      <c r="D463" s="85" t="s">
        <v>2232</v>
      </c>
      <c r="E463" s="128" t="s">
        <v>2233</v>
      </c>
      <c r="F463" s="77" t="s">
        <v>82</v>
      </c>
      <c r="G463" s="78" t="s">
        <v>430</v>
      </c>
      <c r="H463" s="77" t="s">
        <v>75</v>
      </c>
      <c r="I463" s="77">
        <v>32</v>
      </c>
      <c r="J463" s="87">
        <v>32</v>
      </c>
      <c r="K463" s="88"/>
      <c r="L463" s="89"/>
      <c r="M463" s="80"/>
      <c r="N463" s="78"/>
      <c r="O463" s="79"/>
      <c r="P463" s="78"/>
      <c r="Q463" s="78"/>
      <c r="R463" s="80"/>
      <c r="S463" s="91"/>
      <c r="T463" s="92"/>
      <c r="U463" s="93"/>
      <c r="V463" s="97"/>
      <c r="W463" s="156"/>
      <c r="X463" s="230"/>
      <c r="Z463" s="97"/>
      <c r="AA463" s="78" t="s">
        <v>49</v>
      </c>
      <c r="AB463" s="77">
        <v>49</v>
      </c>
      <c r="AC463" s="78" t="s">
        <v>2234</v>
      </c>
      <c r="AD463" s="77" t="s">
        <v>50</v>
      </c>
      <c r="AE463" s="78" t="s">
        <v>67</v>
      </c>
      <c r="AF463" s="79" t="s">
        <v>51</v>
      </c>
      <c r="AG463" s="79" t="s">
        <v>50</v>
      </c>
      <c r="AH463" s="77" t="s">
        <v>117</v>
      </c>
      <c r="AI463" s="77" t="s">
        <v>117</v>
      </c>
      <c r="AJ463" s="77" t="s">
        <v>50</v>
      </c>
      <c r="AK463" s="80"/>
      <c r="AL463" s="81"/>
      <c r="AM463" s="78"/>
      <c r="AN463" s="78"/>
      <c r="AO463" s="78">
        <v>2014</v>
      </c>
      <c r="AP463" s="98">
        <v>2021</v>
      </c>
      <c r="AQ463" s="99" t="s">
        <v>2240</v>
      </c>
      <c r="AR463" s="78" t="s">
        <v>433</v>
      </c>
      <c r="AS463" s="98" t="s">
        <v>2241</v>
      </c>
    </row>
    <row r="464" spans="1:45" ht="14.25" customHeight="1" x14ac:dyDescent="0.25">
      <c r="C464" t="s">
        <v>427</v>
      </c>
      <c r="D464" s="85" t="s">
        <v>2232</v>
      </c>
      <c r="E464" s="128" t="s">
        <v>2233</v>
      </c>
      <c r="F464" s="77" t="s">
        <v>82</v>
      </c>
      <c r="G464" s="78" t="s">
        <v>430</v>
      </c>
      <c r="H464" s="77" t="s">
        <v>75</v>
      </c>
      <c r="I464" s="77">
        <v>32</v>
      </c>
      <c r="J464" s="87">
        <v>32</v>
      </c>
      <c r="K464" s="88"/>
      <c r="L464" s="89"/>
      <c r="M464" s="80"/>
      <c r="N464" s="78"/>
      <c r="O464" s="79"/>
      <c r="P464" s="78"/>
      <c r="Q464" s="78"/>
      <c r="R464" s="80"/>
      <c r="S464" s="91"/>
      <c r="T464" s="92"/>
      <c r="U464" s="93"/>
      <c r="V464" s="97"/>
      <c r="W464" s="156"/>
      <c r="X464" s="230"/>
      <c r="Z464" s="97"/>
      <c r="AA464" s="78" t="s">
        <v>49</v>
      </c>
      <c r="AB464" s="77">
        <v>49</v>
      </c>
      <c r="AC464" s="78" t="s">
        <v>2237</v>
      </c>
      <c r="AD464" s="77" t="s">
        <v>50</v>
      </c>
      <c r="AE464" s="78" t="s">
        <v>67</v>
      </c>
      <c r="AF464" s="79" t="s">
        <v>51</v>
      </c>
      <c r="AG464" s="79" t="s">
        <v>50</v>
      </c>
      <c r="AH464" s="77" t="s">
        <v>117</v>
      </c>
      <c r="AI464" s="77" t="s">
        <v>117</v>
      </c>
      <c r="AJ464" s="77" t="s">
        <v>50</v>
      </c>
      <c r="AK464" s="80"/>
      <c r="AL464" s="81"/>
      <c r="AM464" s="78"/>
      <c r="AN464" s="78"/>
      <c r="AO464" s="78">
        <v>2014</v>
      </c>
      <c r="AP464" s="98">
        <v>2021</v>
      </c>
      <c r="AQ464" s="99"/>
      <c r="AR464" s="78" t="s">
        <v>433</v>
      </c>
      <c r="AS464" s="98"/>
    </row>
    <row r="465" spans="1:45" ht="14.25" customHeight="1" x14ac:dyDescent="0.25">
      <c r="B465">
        <v>1</v>
      </c>
      <c r="C465" t="s">
        <v>56</v>
      </c>
      <c r="D465" s="58" t="s">
        <v>2242</v>
      </c>
      <c r="E465" s="101" t="s">
        <v>2243</v>
      </c>
      <c r="F465" s="205" t="s">
        <v>1270</v>
      </c>
      <c r="G465" s="61" t="s">
        <v>2244</v>
      </c>
      <c r="H465" s="60" t="s">
        <v>75</v>
      </c>
      <c r="I465" s="60">
        <v>32</v>
      </c>
      <c r="J465" s="200">
        <v>32</v>
      </c>
      <c r="K465" s="88" t="s">
        <v>70</v>
      </c>
      <c r="L465" s="89" t="s">
        <v>61</v>
      </c>
      <c r="M465" s="80"/>
      <c r="N465" s="78">
        <v>1100</v>
      </c>
      <c r="O465" s="204"/>
      <c r="P465" s="79">
        <v>6</v>
      </c>
      <c r="Q465" s="78"/>
      <c r="R465" s="78"/>
      <c r="S465" s="80">
        <v>238.095</v>
      </c>
      <c r="T465" s="91">
        <v>43288</v>
      </c>
      <c r="U465" s="92">
        <v>14.7</v>
      </c>
      <c r="V465" s="93">
        <v>1</v>
      </c>
      <c r="W465" s="152">
        <v>1</v>
      </c>
      <c r="X465" s="229">
        <f>IF(AND(N465&lt;&gt;"",S465&lt;&gt;""),1000*S465*V465/(N465*W465),"")</f>
        <v>216.45</v>
      </c>
      <c r="Y465" s="231"/>
      <c r="Z465" s="212" t="s">
        <v>55</v>
      </c>
      <c r="AA465" s="61" t="s">
        <v>49</v>
      </c>
      <c r="AB465" s="60">
        <v>39</v>
      </c>
      <c r="AC465" s="61" t="s">
        <v>2245</v>
      </c>
      <c r="AD465" s="60" t="s">
        <v>50</v>
      </c>
      <c r="AE465" s="61" t="s">
        <v>67</v>
      </c>
      <c r="AF465" s="205" t="s">
        <v>51</v>
      </c>
      <c r="AG465" s="205"/>
      <c r="AH465" s="60" t="s">
        <v>117</v>
      </c>
      <c r="AI465" s="60" t="s">
        <v>117</v>
      </c>
      <c r="AJ465" s="60"/>
      <c r="AK465" s="203"/>
      <c r="AL465" s="213"/>
      <c r="AM465" s="61">
        <v>32</v>
      </c>
      <c r="AN465" s="61"/>
      <c r="AO465" s="61">
        <v>2007</v>
      </c>
      <c r="AP465" s="214">
        <v>2007</v>
      </c>
      <c r="AQ465" s="215"/>
      <c r="AR465" s="61" t="s">
        <v>1088</v>
      </c>
      <c r="AS465" s="214" t="s">
        <v>2246</v>
      </c>
    </row>
    <row r="466" spans="1:45" ht="14.25" customHeight="1" x14ac:dyDescent="0.25">
      <c r="D466" s="100" t="s">
        <v>2247</v>
      </c>
      <c r="E466" s="101" t="s">
        <v>2248</v>
      </c>
      <c r="F466" s="149" t="s">
        <v>318</v>
      </c>
      <c r="G466" s="103" t="s">
        <v>2249</v>
      </c>
      <c r="H466" s="60" t="s">
        <v>75</v>
      </c>
      <c r="I466" s="102">
        <v>32</v>
      </c>
      <c r="J466" s="104">
        <v>32</v>
      </c>
      <c r="K466" s="88"/>
      <c r="L466" s="89"/>
      <c r="M466" s="80"/>
      <c r="N466" s="78"/>
      <c r="O466" s="204"/>
      <c r="P466" s="79"/>
      <c r="Q466" s="78"/>
      <c r="R466" s="78"/>
      <c r="S466" s="80"/>
      <c r="T466" s="91"/>
      <c r="U466" s="92"/>
      <c r="V466" s="93"/>
      <c r="W466" s="152"/>
      <c r="X466" s="229"/>
      <c r="Y466" s="231"/>
      <c r="Z466" s="212"/>
      <c r="AA466" s="61" t="s">
        <v>65</v>
      </c>
      <c r="AB466" s="60">
        <v>23</v>
      </c>
      <c r="AC466" s="61" t="s">
        <v>2250</v>
      </c>
      <c r="AD466" s="60" t="s">
        <v>50</v>
      </c>
      <c r="AE466" s="61" t="s">
        <v>67</v>
      </c>
      <c r="AF466" s="205" t="s">
        <v>51</v>
      </c>
      <c r="AG466" s="205"/>
      <c r="AH466" s="60" t="s">
        <v>117</v>
      </c>
      <c r="AI466" s="60" t="s">
        <v>117</v>
      </c>
      <c r="AJ466" s="60"/>
      <c r="AK466" s="203"/>
      <c r="AL466" s="213"/>
      <c r="AM466" s="61">
        <v>32</v>
      </c>
      <c r="AN466" s="61">
        <v>5</v>
      </c>
      <c r="AO466" s="61">
        <v>2017</v>
      </c>
      <c r="AP466" s="214">
        <v>2019</v>
      </c>
      <c r="AQ466" s="215"/>
      <c r="AR466" s="61" t="s">
        <v>2251</v>
      </c>
      <c r="AS466" s="214"/>
    </row>
    <row r="467" spans="1:45" ht="14.25" customHeight="1" x14ac:dyDescent="0.25">
      <c r="D467" s="100" t="s">
        <v>2252</v>
      </c>
      <c r="E467" s="101" t="s">
        <v>2253</v>
      </c>
      <c r="F467" s="102" t="s">
        <v>911</v>
      </c>
      <c r="G467" s="103" t="s">
        <v>2254</v>
      </c>
      <c r="H467" s="60" t="s">
        <v>75</v>
      </c>
      <c r="I467" s="102">
        <v>32</v>
      </c>
      <c r="J467" s="104">
        <v>32</v>
      </c>
      <c r="K467" s="88"/>
      <c r="L467" s="89"/>
      <c r="M467" s="80"/>
      <c r="N467" s="78"/>
      <c r="O467" s="204"/>
      <c r="P467" s="79"/>
      <c r="Q467" s="78"/>
      <c r="R467" s="78"/>
      <c r="S467" s="80"/>
      <c r="T467" s="91"/>
      <c r="U467" s="92"/>
      <c r="V467" s="93"/>
      <c r="W467" s="152"/>
      <c r="X467" s="229"/>
      <c r="Y467" s="231"/>
      <c r="Z467" s="212"/>
      <c r="AA467" s="61" t="s">
        <v>49</v>
      </c>
      <c r="AB467" s="60"/>
      <c r="AC467" s="61" t="s">
        <v>2255</v>
      </c>
      <c r="AD467" s="60" t="s">
        <v>50</v>
      </c>
      <c r="AE467" s="61" t="s">
        <v>67</v>
      </c>
      <c r="AF467" s="205"/>
      <c r="AG467" s="205"/>
      <c r="AH467" s="60" t="s">
        <v>117</v>
      </c>
      <c r="AI467" s="60" t="s">
        <v>117</v>
      </c>
      <c r="AJ467" s="60"/>
      <c r="AK467" s="203"/>
      <c r="AL467" s="213"/>
      <c r="AM467" s="61"/>
      <c r="AN467" s="61"/>
      <c r="AO467" s="61">
        <v>2004</v>
      </c>
      <c r="AP467" s="214">
        <v>2004</v>
      </c>
      <c r="AQ467" s="215"/>
      <c r="AR467" s="61" t="s">
        <v>2256</v>
      </c>
      <c r="AS467" s="214"/>
    </row>
    <row r="468" spans="1:45" ht="14.25" customHeight="1" x14ac:dyDescent="0.25">
      <c r="D468" s="135" t="s">
        <v>2257</v>
      </c>
      <c r="E468" s="128" t="s">
        <v>2258</v>
      </c>
      <c r="F468" s="136"/>
      <c r="G468" s="137" t="s">
        <v>2259</v>
      </c>
      <c r="H468" s="136" t="s">
        <v>1071</v>
      </c>
      <c r="I468" s="136">
        <v>32</v>
      </c>
      <c r="J468" s="138">
        <v>32</v>
      </c>
      <c r="K468" s="88"/>
      <c r="L468" s="89"/>
      <c r="M468" s="80"/>
      <c r="N468" s="78"/>
      <c r="O468" s="90"/>
      <c r="P468" s="79"/>
      <c r="Q468" s="78"/>
      <c r="R468" s="78"/>
      <c r="S468" s="80"/>
      <c r="T468" s="91"/>
      <c r="U468" s="92"/>
      <c r="V468" s="93"/>
      <c r="W468" s="94"/>
      <c r="X468" s="95"/>
      <c r="Y468" s="96"/>
      <c r="Z468" s="97"/>
      <c r="AA468" s="78" t="s">
        <v>49</v>
      </c>
      <c r="AB468" s="77">
        <v>10</v>
      </c>
      <c r="AC468" s="78" t="s">
        <v>2260</v>
      </c>
      <c r="AD468" s="77" t="s">
        <v>50</v>
      </c>
      <c r="AE468" s="78" t="s">
        <v>67</v>
      </c>
      <c r="AF468" s="79" t="s">
        <v>51</v>
      </c>
      <c r="AG468" s="79"/>
      <c r="AH468" s="77" t="s">
        <v>117</v>
      </c>
      <c r="AI468" s="77" t="s">
        <v>117</v>
      </c>
      <c r="AJ468" s="77" t="s">
        <v>50</v>
      </c>
      <c r="AK468" s="80"/>
      <c r="AL468" s="81"/>
      <c r="AM468" s="78">
        <v>32</v>
      </c>
      <c r="AN468" s="78"/>
      <c r="AO468" s="78"/>
      <c r="AP468" s="98">
        <v>2020</v>
      </c>
      <c r="AQ468" s="88"/>
      <c r="AR468" s="78" t="s">
        <v>2261</v>
      </c>
      <c r="AS468" s="98"/>
    </row>
    <row r="469" spans="1:45" ht="14.25" customHeight="1" x14ac:dyDescent="0.25">
      <c r="B469">
        <v>1</v>
      </c>
      <c r="C469" t="s">
        <v>56</v>
      </c>
      <c r="D469" s="85" t="s">
        <v>2262</v>
      </c>
      <c r="E469" s="128" t="s">
        <v>2263</v>
      </c>
      <c r="F469" s="77" t="s">
        <v>135</v>
      </c>
      <c r="G469" s="78" t="s">
        <v>2264</v>
      </c>
      <c r="H469" s="77" t="s">
        <v>75</v>
      </c>
      <c r="I469" s="77">
        <v>32</v>
      </c>
      <c r="J469" s="87">
        <v>32</v>
      </c>
      <c r="K469" s="88" t="s">
        <v>70</v>
      </c>
      <c r="L469" s="89" t="s">
        <v>61</v>
      </c>
      <c r="M469" s="80"/>
      <c r="N469" s="78">
        <v>3696</v>
      </c>
      <c r="O469" s="90"/>
      <c r="P469" s="79">
        <v>6</v>
      </c>
      <c r="Q469" s="78"/>
      <c r="R469" s="78">
        <v>8</v>
      </c>
      <c r="S469" s="80">
        <v>192.30799999999999</v>
      </c>
      <c r="T469" s="91">
        <v>43149</v>
      </c>
      <c r="U469" s="92" t="s">
        <v>2265</v>
      </c>
      <c r="V469" s="93">
        <v>1</v>
      </c>
      <c r="W469" s="94">
        <v>1</v>
      </c>
      <c r="X469" s="95">
        <f>IF(AND(N469&lt;&gt;"",S469&lt;&gt;""),1000*S469*V469/(N469*W469),"")</f>
        <v>52.031385281385283</v>
      </c>
      <c r="Y469" s="96" t="s">
        <v>107</v>
      </c>
      <c r="Z469" s="97"/>
      <c r="AA469" s="78" t="s">
        <v>65</v>
      </c>
      <c r="AB469" s="77">
        <v>17</v>
      </c>
      <c r="AC469" s="78" t="s">
        <v>2266</v>
      </c>
      <c r="AD469" s="77" t="s">
        <v>50</v>
      </c>
      <c r="AE469" s="78" t="s">
        <v>67</v>
      </c>
      <c r="AF469" s="79"/>
      <c r="AG469" s="79"/>
      <c r="AH469" s="77" t="s">
        <v>117</v>
      </c>
      <c r="AI469" s="77" t="s">
        <v>117</v>
      </c>
      <c r="AJ469" s="77" t="s">
        <v>2267</v>
      </c>
      <c r="AK469" s="80"/>
      <c r="AL469" s="81"/>
      <c r="AM469" s="78">
        <v>32</v>
      </c>
      <c r="AN469" s="78">
        <v>5</v>
      </c>
      <c r="AO469" s="78">
        <v>2017</v>
      </c>
      <c r="AP469" s="98"/>
      <c r="AQ469" s="99"/>
      <c r="AR469" s="78" t="s">
        <v>484</v>
      </c>
      <c r="AS469" s="98" t="s">
        <v>2268</v>
      </c>
    </row>
    <row r="470" spans="1:45" ht="14.25" customHeight="1" x14ac:dyDescent="0.25">
      <c r="A470" t="s">
        <v>120</v>
      </c>
      <c r="B470">
        <v>1</v>
      </c>
      <c r="C470" t="s">
        <v>56</v>
      </c>
      <c r="D470" s="85" t="s">
        <v>2269</v>
      </c>
      <c r="E470" s="128" t="s">
        <v>2270</v>
      </c>
      <c r="F470" s="77" t="s">
        <v>135</v>
      </c>
      <c r="G470" s="78" t="s">
        <v>2271</v>
      </c>
      <c r="H470" s="77" t="s">
        <v>75</v>
      </c>
      <c r="I470" s="77">
        <v>32</v>
      </c>
      <c r="J470" s="87">
        <v>32</v>
      </c>
      <c r="K470" s="88" t="s">
        <v>131</v>
      </c>
      <c r="L470" s="89" t="s">
        <v>61</v>
      </c>
      <c r="M470" s="80"/>
      <c r="N470" s="78">
        <v>3716</v>
      </c>
      <c r="O470" s="90"/>
      <c r="P470" s="79" t="s">
        <v>120</v>
      </c>
      <c r="Q470" s="78">
        <v>8</v>
      </c>
      <c r="R470" s="78"/>
      <c r="S470" s="80">
        <v>79.245999999999995</v>
      </c>
      <c r="T470" s="91">
        <v>41742</v>
      </c>
      <c r="U470" s="92" t="s">
        <v>218</v>
      </c>
      <c r="V470" s="93">
        <v>1</v>
      </c>
      <c r="W470" s="94">
        <v>1</v>
      </c>
      <c r="X470" s="95">
        <f>IF(AND(N470&lt;&gt;"",S470&lt;&gt;""),1000*S470*V470/(N470*W470),"")</f>
        <v>21.32561894510226</v>
      </c>
      <c r="Y470" s="96" t="s">
        <v>202</v>
      </c>
      <c r="Z470" s="97"/>
      <c r="AA470" s="78" t="s">
        <v>65</v>
      </c>
      <c r="AB470" s="77">
        <v>20</v>
      </c>
      <c r="AC470" s="78" t="s">
        <v>108</v>
      </c>
      <c r="AD470" s="77" t="s">
        <v>50</v>
      </c>
      <c r="AE470" s="78" t="s">
        <v>67</v>
      </c>
      <c r="AF470" s="79" t="s">
        <v>51</v>
      </c>
      <c r="AG470" s="79" t="s">
        <v>50</v>
      </c>
      <c r="AH470" s="77" t="s">
        <v>117</v>
      </c>
      <c r="AI470" s="77" t="s">
        <v>117</v>
      </c>
      <c r="AJ470" s="77" t="s">
        <v>50</v>
      </c>
      <c r="AK470" s="80"/>
      <c r="AL470" s="81"/>
      <c r="AM470" s="78">
        <v>32</v>
      </c>
      <c r="AN470" s="78">
        <v>5</v>
      </c>
      <c r="AO470" s="78">
        <v>2012</v>
      </c>
      <c r="AP470" s="98">
        <v>2015</v>
      </c>
      <c r="AQ470" s="99" t="s">
        <v>2272</v>
      </c>
      <c r="AR470" s="78" t="s">
        <v>2273</v>
      </c>
      <c r="AS470" s="98" t="s">
        <v>2274</v>
      </c>
    </row>
    <row r="471" spans="1:45" ht="14.25" customHeight="1" x14ac:dyDescent="0.25">
      <c r="A471" t="s">
        <v>120</v>
      </c>
      <c r="B471">
        <v>1</v>
      </c>
      <c r="C471" t="s">
        <v>56</v>
      </c>
      <c r="D471" s="58" t="s">
        <v>2275</v>
      </c>
      <c r="E471" s="101" t="s">
        <v>2276</v>
      </c>
      <c r="F471" s="60" t="s">
        <v>135</v>
      </c>
      <c r="G471" s="61" t="s">
        <v>2277</v>
      </c>
      <c r="H471" s="60" t="s">
        <v>75</v>
      </c>
      <c r="I471" s="60">
        <v>32</v>
      </c>
      <c r="J471" s="62">
        <v>32</v>
      </c>
      <c r="K471" s="88" t="s">
        <v>70</v>
      </c>
      <c r="L471" s="89" t="s">
        <v>61</v>
      </c>
      <c r="M471" s="80"/>
      <c r="N471" s="78">
        <v>1432</v>
      </c>
      <c r="O471" s="90"/>
      <c r="P471" s="79">
        <v>6</v>
      </c>
      <c r="Q471" s="78"/>
      <c r="R471" s="78">
        <v>1</v>
      </c>
      <c r="S471" s="80">
        <v>170.59</v>
      </c>
      <c r="T471" s="91">
        <v>41687</v>
      </c>
      <c r="U471" s="92">
        <v>14.7</v>
      </c>
      <c r="V471" s="93">
        <v>1</v>
      </c>
      <c r="W471" s="94">
        <v>1</v>
      </c>
      <c r="X471" s="95">
        <f>IF(AND(N471&lt;&gt;"",S471&lt;&gt;""),1000*S471*V471/(N471*W471),"")</f>
        <v>119.12709497206704</v>
      </c>
      <c r="Y471" s="96" t="s">
        <v>202</v>
      </c>
      <c r="Z471" s="97"/>
      <c r="AA471" s="78" t="s">
        <v>65</v>
      </c>
      <c r="AB471" s="77">
        <v>10</v>
      </c>
      <c r="AC471" s="78" t="s">
        <v>2278</v>
      </c>
      <c r="AD471" s="77" t="s">
        <v>50</v>
      </c>
      <c r="AE471" s="78" t="s">
        <v>67</v>
      </c>
      <c r="AF471" s="79" t="s">
        <v>51</v>
      </c>
      <c r="AG471" s="79"/>
      <c r="AH471" s="77" t="s">
        <v>117</v>
      </c>
      <c r="AI471" s="77" t="s">
        <v>117</v>
      </c>
      <c r="AJ471" s="77" t="s">
        <v>50</v>
      </c>
      <c r="AK471" s="80"/>
      <c r="AL471" s="81"/>
      <c r="AM471" s="78">
        <v>32</v>
      </c>
      <c r="AN471" s="78">
        <v>5</v>
      </c>
      <c r="AO471" s="78">
        <v>2007</v>
      </c>
      <c r="AP471" s="98">
        <v>2014</v>
      </c>
      <c r="AQ471" s="88"/>
      <c r="AR471" s="78" t="s">
        <v>2279</v>
      </c>
      <c r="AS471" s="98"/>
    </row>
    <row r="472" spans="1:45" ht="14.25" customHeight="1" x14ac:dyDescent="0.25">
      <c r="D472" s="135" t="s">
        <v>2280</v>
      </c>
      <c r="E472" s="128" t="s">
        <v>2281</v>
      </c>
      <c r="F472" s="136"/>
      <c r="G472" s="137" t="s">
        <v>2282</v>
      </c>
      <c r="H472" s="77" t="s">
        <v>75</v>
      </c>
      <c r="I472" s="136">
        <v>32</v>
      </c>
      <c r="J472" s="138">
        <v>32</v>
      </c>
      <c r="K472" s="88"/>
      <c r="L472" s="89"/>
      <c r="M472" s="80"/>
      <c r="N472" s="78"/>
      <c r="O472" s="90"/>
      <c r="P472" s="79"/>
      <c r="Q472" s="78"/>
      <c r="R472" s="78"/>
      <c r="S472" s="80"/>
      <c r="T472" s="91"/>
      <c r="U472" s="92"/>
      <c r="V472" s="93"/>
      <c r="W472" s="94"/>
      <c r="X472" s="95"/>
      <c r="Y472" s="96"/>
      <c r="Z472" s="97"/>
      <c r="AA472" s="78" t="s">
        <v>174</v>
      </c>
      <c r="AB472" s="77">
        <v>24</v>
      </c>
      <c r="AC472" s="78" t="s">
        <v>144</v>
      </c>
      <c r="AD472" s="77" t="s">
        <v>51</v>
      </c>
      <c r="AE472" s="78"/>
      <c r="AF472" s="79" t="s">
        <v>51</v>
      </c>
      <c r="AG472" s="79"/>
      <c r="AH472" s="77" t="s">
        <v>117</v>
      </c>
      <c r="AI472" s="77" t="s">
        <v>117</v>
      </c>
      <c r="AJ472" s="77"/>
      <c r="AK472" s="80"/>
      <c r="AL472" s="81"/>
      <c r="AM472" s="78"/>
      <c r="AN472" s="78"/>
      <c r="AO472" s="78">
        <v>2017</v>
      </c>
      <c r="AP472" s="98">
        <v>2019</v>
      </c>
      <c r="AQ472" s="88"/>
      <c r="AR472" s="78" t="s">
        <v>2283</v>
      </c>
      <c r="AS472" s="98"/>
    </row>
    <row r="473" spans="1:45" ht="14.25" customHeight="1" x14ac:dyDescent="0.25">
      <c r="B473">
        <v>1</v>
      </c>
      <c r="C473" t="s">
        <v>56</v>
      </c>
      <c r="D473" s="58" t="s">
        <v>2284</v>
      </c>
      <c r="E473" s="101" t="s">
        <v>2285</v>
      </c>
      <c r="F473" s="60" t="s">
        <v>58</v>
      </c>
      <c r="G473" s="61" t="s">
        <v>2286</v>
      </c>
      <c r="H473" s="60" t="s">
        <v>75</v>
      </c>
      <c r="I473" s="60">
        <v>32</v>
      </c>
      <c r="J473" s="62">
        <v>32</v>
      </c>
      <c r="K473" s="88" t="s">
        <v>70</v>
      </c>
      <c r="L473" s="89" t="s">
        <v>61</v>
      </c>
      <c r="M473" s="80" t="s">
        <v>2287</v>
      </c>
      <c r="N473" s="78">
        <v>596</v>
      </c>
      <c r="O473" s="90"/>
      <c r="P473" s="79">
        <v>6</v>
      </c>
      <c r="Q473" s="78"/>
      <c r="R473" s="78">
        <v>1</v>
      </c>
      <c r="S473" s="80">
        <v>243.90199999999999</v>
      </c>
      <c r="T473" s="91">
        <v>43228</v>
      </c>
      <c r="U473" s="92">
        <v>14.7</v>
      </c>
      <c r="V473" s="93">
        <v>1</v>
      </c>
      <c r="W473" s="94">
        <v>1</v>
      </c>
      <c r="X473" s="95">
        <f>IF(AND(N473&lt;&gt;"",S473&lt;&gt;""),1000*S473*V473/(N473*W473),"")</f>
        <v>409.23154362416108</v>
      </c>
      <c r="Y473" s="96" t="s">
        <v>107</v>
      </c>
      <c r="Z473" s="97"/>
      <c r="AA473" s="78" t="s">
        <v>65</v>
      </c>
      <c r="AB473" s="77">
        <v>15</v>
      </c>
      <c r="AC473" s="78" t="s">
        <v>144</v>
      </c>
      <c r="AD473" s="77" t="s">
        <v>50</v>
      </c>
      <c r="AE473" s="78" t="s">
        <v>67</v>
      </c>
      <c r="AF473" s="79" t="s">
        <v>51</v>
      </c>
      <c r="AG473" s="79"/>
      <c r="AH473" s="77" t="s">
        <v>117</v>
      </c>
      <c r="AI473" s="77" t="s">
        <v>117</v>
      </c>
      <c r="AJ473" s="77" t="s">
        <v>50</v>
      </c>
      <c r="AK473" s="80"/>
      <c r="AL473" s="81"/>
      <c r="AM473" s="78">
        <v>32</v>
      </c>
      <c r="AN473" s="78">
        <v>5</v>
      </c>
      <c r="AO473" s="78">
        <v>2017</v>
      </c>
      <c r="AP473" s="98">
        <v>2017</v>
      </c>
      <c r="AQ473" s="88"/>
      <c r="AR473" s="78" t="s">
        <v>2288</v>
      </c>
      <c r="AS473" s="98" t="s">
        <v>2289</v>
      </c>
    </row>
    <row r="474" spans="1:45" ht="14.25" customHeight="1" x14ac:dyDescent="0.25">
      <c r="D474" s="135" t="s">
        <v>2290</v>
      </c>
      <c r="E474" s="128" t="s">
        <v>2291</v>
      </c>
      <c r="F474" s="136" t="s">
        <v>911</v>
      </c>
      <c r="G474" s="137" t="s">
        <v>2292</v>
      </c>
      <c r="H474" s="77" t="s">
        <v>75</v>
      </c>
      <c r="I474" s="136">
        <v>32</v>
      </c>
      <c r="J474" s="138">
        <v>32</v>
      </c>
      <c r="K474" s="88"/>
      <c r="L474" s="89"/>
      <c r="M474" s="80"/>
      <c r="N474" s="78"/>
      <c r="O474" s="90"/>
      <c r="P474" s="79"/>
      <c r="Q474" s="78"/>
      <c r="R474" s="78"/>
      <c r="S474" s="80"/>
      <c r="T474" s="91"/>
      <c r="U474" s="92"/>
      <c r="V474" s="93"/>
      <c r="W474" s="94"/>
      <c r="X474" s="95"/>
      <c r="Y474" s="96"/>
      <c r="Z474" s="97"/>
      <c r="AA474" s="78" t="s">
        <v>65</v>
      </c>
      <c r="AB474" s="77"/>
      <c r="AC474" s="78"/>
      <c r="AD474" s="77" t="s">
        <v>50</v>
      </c>
      <c r="AE474" s="78" t="s">
        <v>67</v>
      </c>
      <c r="AF474" s="79" t="s">
        <v>51</v>
      </c>
      <c r="AG474" s="79"/>
      <c r="AH474" s="77" t="s">
        <v>117</v>
      </c>
      <c r="AI474" s="77" t="s">
        <v>117</v>
      </c>
      <c r="AJ474" s="77" t="s">
        <v>50</v>
      </c>
      <c r="AK474" s="80"/>
      <c r="AL474" s="81"/>
      <c r="AM474" s="78">
        <v>32</v>
      </c>
      <c r="AN474" s="78"/>
      <c r="AO474" s="78">
        <v>2016</v>
      </c>
      <c r="AP474" s="98">
        <v>2017</v>
      </c>
      <c r="AQ474" s="88"/>
      <c r="AR474" s="78" t="s">
        <v>2293</v>
      </c>
      <c r="AS474" s="98"/>
    </row>
    <row r="475" spans="1:45" ht="14.25" customHeight="1" x14ac:dyDescent="0.25">
      <c r="A475" t="s">
        <v>263</v>
      </c>
      <c r="B475">
        <v>1</v>
      </c>
      <c r="C475" t="s">
        <v>56</v>
      </c>
      <c r="D475" s="58" t="s">
        <v>2294</v>
      </c>
      <c r="E475" s="101" t="s">
        <v>2295</v>
      </c>
      <c r="F475" s="60" t="s">
        <v>135</v>
      </c>
      <c r="G475" s="61" t="s">
        <v>2296</v>
      </c>
      <c r="H475" s="60" t="s">
        <v>75</v>
      </c>
      <c r="I475" s="60">
        <v>32</v>
      </c>
      <c r="J475" s="62">
        <v>32</v>
      </c>
      <c r="K475" s="88" t="s">
        <v>795</v>
      </c>
      <c r="L475" s="89" t="s">
        <v>61</v>
      </c>
      <c r="M475" s="80"/>
      <c r="N475" s="78">
        <v>10692</v>
      </c>
      <c r="O475" s="90"/>
      <c r="P475" s="79">
        <v>6</v>
      </c>
      <c r="Q475" s="78"/>
      <c r="R475" s="78">
        <v>47</v>
      </c>
      <c r="S475" s="80">
        <v>117.64700000000001</v>
      </c>
      <c r="T475" s="91">
        <v>43296</v>
      </c>
      <c r="U475" s="92">
        <v>14.7</v>
      </c>
      <c r="V475" s="93">
        <v>1</v>
      </c>
      <c r="W475" s="94">
        <v>1</v>
      </c>
      <c r="X475" s="95">
        <f>IF(AND(N475&lt;&gt;"",S475&lt;&gt;""),1000*S475*V475/(N475*W475),"")</f>
        <v>11.003273475495698</v>
      </c>
      <c r="Y475" s="96" t="s">
        <v>107</v>
      </c>
      <c r="Z475" s="97" t="s">
        <v>50</v>
      </c>
      <c r="AA475" s="78" t="s">
        <v>65</v>
      </c>
      <c r="AB475" s="77">
        <v>193</v>
      </c>
      <c r="AC475" s="78" t="s">
        <v>2297</v>
      </c>
      <c r="AD475" s="77" t="s">
        <v>50</v>
      </c>
      <c r="AE475" s="78" t="s">
        <v>67</v>
      </c>
      <c r="AF475" s="79" t="s">
        <v>51</v>
      </c>
      <c r="AG475" s="79"/>
      <c r="AH475" s="77" t="s">
        <v>117</v>
      </c>
      <c r="AI475" s="77" t="s">
        <v>117</v>
      </c>
      <c r="AJ475" s="77" t="s">
        <v>50</v>
      </c>
      <c r="AK475" s="80"/>
      <c r="AL475" s="81"/>
      <c r="AM475" s="78">
        <v>32</v>
      </c>
      <c r="AN475" s="78"/>
      <c r="AO475" s="78">
        <v>2014</v>
      </c>
      <c r="AP475" s="98">
        <v>2018</v>
      </c>
      <c r="AQ475" s="99" t="s">
        <v>2298</v>
      </c>
      <c r="AR475" s="78" t="s">
        <v>2299</v>
      </c>
      <c r="AS475" s="139" t="s">
        <v>2300</v>
      </c>
    </row>
    <row r="476" spans="1:45" ht="14.25" customHeight="1" x14ac:dyDescent="0.25">
      <c r="D476" s="135" t="s">
        <v>2301</v>
      </c>
      <c r="E476" s="128" t="s">
        <v>2302</v>
      </c>
      <c r="F476" s="136" t="s">
        <v>135</v>
      </c>
      <c r="G476" s="137" t="s">
        <v>2303</v>
      </c>
      <c r="H476" s="77" t="s">
        <v>75</v>
      </c>
      <c r="I476" s="136">
        <v>32</v>
      </c>
      <c r="J476" s="138">
        <v>32</v>
      </c>
      <c r="K476" s="88"/>
      <c r="L476" s="89"/>
      <c r="M476" s="80"/>
      <c r="N476" s="78"/>
      <c r="O476" s="90"/>
      <c r="P476" s="79"/>
      <c r="Q476" s="78"/>
      <c r="R476" s="78"/>
      <c r="S476" s="80"/>
      <c r="T476" s="91"/>
      <c r="U476" s="92"/>
      <c r="V476" s="93"/>
      <c r="W476" s="94"/>
      <c r="X476" s="95"/>
      <c r="Y476" s="96"/>
      <c r="Z476" s="97"/>
      <c r="AA476" s="78" t="s">
        <v>2304</v>
      </c>
      <c r="AB476" s="77"/>
      <c r="AC476" s="78" t="s">
        <v>144</v>
      </c>
      <c r="AD476" s="77" t="s">
        <v>50</v>
      </c>
      <c r="AE476" s="78" t="s">
        <v>67</v>
      </c>
      <c r="AF476" s="79" t="s">
        <v>51</v>
      </c>
      <c r="AG476" s="79"/>
      <c r="AH476" s="77" t="s">
        <v>117</v>
      </c>
      <c r="AI476" s="77" t="s">
        <v>117</v>
      </c>
      <c r="AJ476" s="77" t="s">
        <v>50</v>
      </c>
      <c r="AK476" s="80"/>
      <c r="AL476" s="81"/>
      <c r="AM476" s="78">
        <v>32</v>
      </c>
      <c r="AN476" s="78"/>
      <c r="AO476" s="78"/>
      <c r="AP476" s="98">
        <v>2019</v>
      </c>
      <c r="AQ476" s="99"/>
      <c r="AR476" s="78" t="s">
        <v>2305</v>
      </c>
      <c r="AS476" s="139"/>
    </row>
    <row r="477" spans="1:45" ht="14.25" customHeight="1" x14ac:dyDescent="0.25">
      <c r="C477" t="s">
        <v>56</v>
      </c>
      <c r="D477" s="85" t="s">
        <v>2306</v>
      </c>
      <c r="E477" s="128" t="s">
        <v>2307</v>
      </c>
      <c r="F477" s="77" t="s">
        <v>911</v>
      </c>
      <c r="G477" s="78" t="s">
        <v>2308</v>
      </c>
      <c r="H477" s="77" t="s">
        <v>75</v>
      </c>
      <c r="I477" s="77">
        <v>32</v>
      </c>
      <c r="J477" s="87">
        <v>32</v>
      </c>
      <c r="K477" s="88" t="s">
        <v>70</v>
      </c>
      <c r="L477" s="89" t="s">
        <v>61</v>
      </c>
      <c r="M477" s="80" t="s">
        <v>2309</v>
      </c>
      <c r="N477" s="78"/>
      <c r="O477" s="90"/>
      <c r="P477" s="79">
        <v>6</v>
      </c>
      <c r="Q477" s="78"/>
      <c r="R477" s="78"/>
      <c r="S477" s="80"/>
      <c r="T477" s="91">
        <v>43176</v>
      </c>
      <c r="U477" s="92">
        <v>14.7</v>
      </c>
      <c r="V477" s="93">
        <v>1</v>
      </c>
      <c r="W477" s="94">
        <v>1</v>
      </c>
      <c r="X477" s="95" t="str">
        <f t="shared" ref="X477:X484" si="23">IF(AND(N477&lt;&gt;"",S477&lt;&gt;""),1000*S477*V477/(N477*W477),"")</f>
        <v/>
      </c>
      <c r="Y477" s="96"/>
      <c r="Z477" s="97"/>
      <c r="AA477" s="78" t="s">
        <v>49</v>
      </c>
      <c r="AB477" s="77">
        <v>65</v>
      </c>
      <c r="AC477" s="78" t="s">
        <v>144</v>
      </c>
      <c r="AD477" s="77"/>
      <c r="AE477" s="78" t="s">
        <v>176</v>
      </c>
      <c r="AF477" s="79" t="s">
        <v>51</v>
      </c>
      <c r="AG477" s="79"/>
      <c r="AH477" s="77"/>
      <c r="AI477" s="77"/>
      <c r="AJ477" s="77"/>
      <c r="AK477" s="80"/>
      <c r="AL477" s="81"/>
      <c r="AM477" s="78">
        <v>32</v>
      </c>
      <c r="AN477" s="78"/>
      <c r="AO477" s="78">
        <v>2009</v>
      </c>
      <c r="AP477" s="98">
        <v>2009</v>
      </c>
      <c r="AQ477" s="99"/>
      <c r="AR477" s="78"/>
      <c r="AS477" s="98"/>
    </row>
    <row r="478" spans="1:45" ht="14.25" customHeight="1" x14ac:dyDescent="0.25">
      <c r="A478" t="s">
        <v>120</v>
      </c>
      <c r="B478">
        <v>1</v>
      </c>
      <c r="C478" t="s">
        <v>56</v>
      </c>
      <c r="D478" s="58" t="s">
        <v>2310</v>
      </c>
      <c r="E478" s="101" t="s">
        <v>2311</v>
      </c>
      <c r="F478" s="60" t="s">
        <v>135</v>
      </c>
      <c r="G478" s="61" t="s">
        <v>2229</v>
      </c>
      <c r="H478" s="60" t="s">
        <v>75</v>
      </c>
      <c r="I478" s="60">
        <v>32</v>
      </c>
      <c r="J478" s="62">
        <v>32</v>
      </c>
      <c r="K478" s="88" t="s">
        <v>70</v>
      </c>
      <c r="L478" s="202" t="s">
        <v>61</v>
      </c>
      <c r="M478" s="80"/>
      <c r="N478" s="78">
        <v>1971</v>
      </c>
      <c r="O478" s="90"/>
      <c r="P478" s="79">
        <v>6</v>
      </c>
      <c r="Q478" s="78">
        <v>4</v>
      </c>
      <c r="R478" s="78">
        <v>6</v>
      </c>
      <c r="S478" s="80">
        <v>71.429000000000002</v>
      </c>
      <c r="T478" s="91">
        <v>41687</v>
      </c>
      <c r="U478" s="92">
        <v>14.7</v>
      </c>
      <c r="V478" s="93">
        <v>1</v>
      </c>
      <c r="W478" s="94">
        <v>1</v>
      </c>
      <c r="X478" s="95">
        <f t="shared" si="23"/>
        <v>36.239979705733127</v>
      </c>
      <c r="Y478" s="96" t="s">
        <v>107</v>
      </c>
      <c r="Z478" s="97"/>
      <c r="AA478" s="78" t="s">
        <v>49</v>
      </c>
      <c r="AB478" s="77">
        <v>35</v>
      </c>
      <c r="AC478" s="78" t="s">
        <v>2312</v>
      </c>
      <c r="AD478" s="77" t="s">
        <v>50</v>
      </c>
      <c r="AE478" s="78" t="s">
        <v>67</v>
      </c>
      <c r="AF478" s="79" t="s">
        <v>51</v>
      </c>
      <c r="AG478" s="79"/>
      <c r="AH478" s="77" t="s">
        <v>117</v>
      </c>
      <c r="AI478" s="77" t="s">
        <v>117</v>
      </c>
      <c r="AJ478" s="77" t="s">
        <v>50</v>
      </c>
      <c r="AK478" s="80"/>
      <c r="AL478" s="81"/>
      <c r="AM478" s="78">
        <v>32</v>
      </c>
      <c r="AN478" s="78">
        <v>5</v>
      </c>
      <c r="AO478" s="78">
        <v>2012</v>
      </c>
      <c r="AP478" s="98">
        <v>2016</v>
      </c>
      <c r="AQ478" s="88"/>
      <c r="AR478" s="78" t="s">
        <v>2313</v>
      </c>
      <c r="AS478" s="98" t="s">
        <v>1788</v>
      </c>
    </row>
    <row r="479" spans="1:45" ht="13.5" customHeight="1" x14ac:dyDescent="0.25">
      <c r="A479" s="84"/>
      <c r="B479" s="84"/>
      <c r="C479" s="84"/>
      <c r="D479" s="144" t="s">
        <v>2314</v>
      </c>
      <c r="E479" s="145" t="s">
        <v>2315</v>
      </c>
      <c r="F479" s="146"/>
      <c r="G479" s="147" t="s">
        <v>91</v>
      </c>
      <c r="H479" s="146" t="s">
        <v>163</v>
      </c>
      <c r="I479" s="146">
        <v>16</v>
      </c>
      <c r="J479" s="148">
        <v>16</v>
      </c>
      <c r="K479" s="113" t="s">
        <v>60</v>
      </c>
      <c r="L479" s="147" t="s">
        <v>61</v>
      </c>
      <c r="M479" s="115" t="s">
        <v>2316</v>
      </c>
      <c r="N479" s="111"/>
      <c r="O479" s="116"/>
      <c r="P479" s="117">
        <v>6</v>
      </c>
      <c r="Q479" s="111"/>
      <c r="R479" s="111"/>
      <c r="S479" s="115"/>
      <c r="T479" s="118">
        <v>44563</v>
      </c>
      <c r="U479" s="119" t="s">
        <v>2317</v>
      </c>
      <c r="V479" s="120">
        <v>0.22</v>
      </c>
      <c r="W479" s="121">
        <v>1</v>
      </c>
      <c r="X479" s="122" t="str">
        <f t="shared" si="23"/>
        <v/>
      </c>
      <c r="Y479" s="123" t="s">
        <v>186</v>
      </c>
      <c r="Z479" s="124" t="s">
        <v>50</v>
      </c>
      <c r="AA479" s="111" t="s">
        <v>49</v>
      </c>
      <c r="AB479" s="110">
        <v>9</v>
      </c>
      <c r="AC479" s="111" t="s">
        <v>2318</v>
      </c>
      <c r="AD479" s="110" t="s">
        <v>50</v>
      </c>
      <c r="AE479" s="111" t="s">
        <v>67</v>
      </c>
      <c r="AF479" s="117" t="s">
        <v>51</v>
      </c>
      <c r="AG479" s="117"/>
      <c r="AH479" s="110" t="s">
        <v>68</v>
      </c>
      <c r="AI479" s="110" t="s">
        <v>68</v>
      </c>
      <c r="AJ479" s="110" t="s">
        <v>51</v>
      </c>
      <c r="AK479" s="115">
        <v>10</v>
      </c>
      <c r="AL479" s="125"/>
      <c r="AM479" s="111"/>
      <c r="AN479" s="111"/>
      <c r="AO479" s="111"/>
      <c r="AP479" s="126">
        <v>2021</v>
      </c>
      <c r="AQ479" s="132"/>
      <c r="AR479" s="111" t="s">
        <v>2319</v>
      </c>
      <c r="AS479" s="126"/>
    </row>
    <row r="480" spans="1:45" s="84" customFormat="1" ht="13.5" customHeight="1" x14ac:dyDescent="0.25">
      <c r="A480"/>
      <c r="B480"/>
      <c r="C480"/>
      <c r="D480" s="58" t="s">
        <v>2314</v>
      </c>
      <c r="E480" s="101" t="s">
        <v>2315</v>
      </c>
      <c r="F480" s="60"/>
      <c r="G480" s="61" t="s">
        <v>91</v>
      </c>
      <c r="H480" s="60" t="s">
        <v>163</v>
      </c>
      <c r="I480" s="60">
        <v>16</v>
      </c>
      <c r="J480" s="62">
        <v>16</v>
      </c>
      <c r="K480" s="107" t="s">
        <v>60</v>
      </c>
      <c r="L480" s="103" t="s">
        <v>61</v>
      </c>
      <c r="M480" s="80"/>
      <c r="N480" s="78">
        <v>197</v>
      </c>
      <c r="O480" s="90">
        <v>78</v>
      </c>
      <c r="P480" s="79">
        <v>6</v>
      </c>
      <c r="Q480" s="78"/>
      <c r="R480" s="78"/>
      <c r="S480" s="80">
        <v>500</v>
      </c>
      <c r="T480" s="91">
        <v>44563</v>
      </c>
      <c r="U480" s="92" t="s">
        <v>2317</v>
      </c>
      <c r="V480" s="93">
        <v>0.22</v>
      </c>
      <c r="W480" s="94">
        <v>1</v>
      </c>
      <c r="X480" s="95">
        <f t="shared" si="23"/>
        <v>558.37563451776646</v>
      </c>
      <c r="Y480" s="96" t="s">
        <v>107</v>
      </c>
      <c r="Z480" s="97" t="s">
        <v>55</v>
      </c>
      <c r="AA480" s="78" t="s">
        <v>49</v>
      </c>
      <c r="AB480" s="77">
        <v>1</v>
      </c>
      <c r="AC480" s="78" t="s">
        <v>2320</v>
      </c>
      <c r="AD480" s="77" t="s">
        <v>50</v>
      </c>
      <c r="AE480" s="78" t="s">
        <v>67</v>
      </c>
      <c r="AF480" s="79" t="s">
        <v>51</v>
      </c>
      <c r="AG480" s="79"/>
      <c r="AH480" s="77" t="s">
        <v>68</v>
      </c>
      <c r="AI480" s="77" t="s">
        <v>68</v>
      </c>
      <c r="AJ480" s="77" t="s">
        <v>51</v>
      </c>
      <c r="AK480" s="80">
        <v>10</v>
      </c>
      <c r="AL480" s="81"/>
      <c r="AM480" s="78"/>
      <c r="AN480" s="78"/>
      <c r="AO480" s="78"/>
      <c r="AP480" s="98">
        <v>2021</v>
      </c>
      <c r="AQ480" s="99" t="s">
        <v>2315</v>
      </c>
      <c r="AR480" s="78" t="s">
        <v>2321</v>
      </c>
      <c r="AS480" s="98"/>
    </row>
    <row r="481" spans="1:45" ht="15" customHeight="1" x14ac:dyDescent="0.25">
      <c r="C481" t="s">
        <v>56</v>
      </c>
      <c r="D481" s="85" t="s">
        <v>2322</v>
      </c>
      <c r="E481" s="128" t="s">
        <v>2323</v>
      </c>
      <c r="F481" s="77" t="s">
        <v>135</v>
      </c>
      <c r="G481" s="78" t="s">
        <v>2324</v>
      </c>
      <c r="H481" s="77" t="s">
        <v>106</v>
      </c>
      <c r="I481" s="77">
        <v>32</v>
      </c>
      <c r="J481" s="87">
        <v>32</v>
      </c>
      <c r="K481" s="88" t="s">
        <v>1751</v>
      </c>
      <c r="L481" s="89"/>
      <c r="M481" s="80" t="s">
        <v>2325</v>
      </c>
      <c r="N481" s="78"/>
      <c r="O481" s="90"/>
      <c r="P481" s="79"/>
      <c r="Q481" s="78"/>
      <c r="R481" s="78"/>
      <c r="S481" s="80"/>
      <c r="T481" s="91">
        <v>41762</v>
      </c>
      <c r="U481" s="77" t="s">
        <v>218</v>
      </c>
      <c r="V481" s="93">
        <v>0.8</v>
      </c>
      <c r="W481" s="94">
        <v>1</v>
      </c>
      <c r="X481" s="95" t="str">
        <f t="shared" si="23"/>
        <v/>
      </c>
      <c r="Y481" s="96" t="s">
        <v>64</v>
      </c>
      <c r="Z481" s="97"/>
      <c r="AA481" s="78" t="s">
        <v>2326</v>
      </c>
      <c r="AB481" s="77"/>
      <c r="AC481" s="78"/>
      <c r="AD481" s="77" t="s">
        <v>50</v>
      </c>
      <c r="AE481" s="78" t="s">
        <v>67</v>
      </c>
      <c r="AF481" s="79" t="s">
        <v>51</v>
      </c>
      <c r="AG481" s="79"/>
      <c r="AH481" s="77" t="s">
        <v>117</v>
      </c>
      <c r="AI481" s="77" t="s">
        <v>117</v>
      </c>
      <c r="AJ481" s="77" t="s">
        <v>50</v>
      </c>
      <c r="AK481" s="80"/>
      <c r="AL481" s="81"/>
      <c r="AM481" s="78">
        <v>32</v>
      </c>
      <c r="AN481" s="78"/>
      <c r="AO481" s="78">
        <v>2007</v>
      </c>
      <c r="AP481" s="98">
        <v>2019</v>
      </c>
      <c r="AQ481" s="99" t="s">
        <v>2327</v>
      </c>
      <c r="AR481" s="78" t="s">
        <v>2328</v>
      </c>
      <c r="AS481" s="98" t="s">
        <v>2329</v>
      </c>
    </row>
    <row r="482" spans="1:45" ht="15" customHeight="1" x14ac:dyDescent="0.25">
      <c r="C482" t="s">
        <v>56</v>
      </c>
      <c r="D482" s="85" t="s">
        <v>2330</v>
      </c>
      <c r="E482" s="128" t="s">
        <v>2331</v>
      </c>
      <c r="F482" s="77" t="s">
        <v>179</v>
      </c>
      <c r="G482" s="78" t="s">
        <v>2332</v>
      </c>
      <c r="H482" s="77" t="s">
        <v>106</v>
      </c>
      <c r="I482" s="77">
        <v>32</v>
      </c>
      <c r="J482" s="87">
        <v>32</v>
      </c>
      <c r="K482" s="88" t="s">
        <v>1751</v>
      </c>
      <c r="L482" s="89" t="s">
        <v>61</v>
      </c>
      <c r="M482" s="80" t="s">
        <v>2333</v>
      </c>
      <c r="N482" s="78"/>
      <c r="O482" s="90"/>
      <c r="P482" s="79" t="s">
        <v>120</v>
      </c>
      <c r="Q482" s="78"/>
      <c r="R482" s="78"/>
      <c r="S482" s="80"/>
      <c r="T482" s="91">
        <v>43229</v>
      </c>
      <c r="U482" s="92" t="s">
        <v>132</v>
      </c>
      <c r="V482" s="93">
        <v>1</v>
      </c>
      <c r="W482" s="94">
        <v>1</v>
      </c>
      <c r="X482" s="95" t="str">
        <f t="shared" si="23"/>
        <v/>
      </c>
      <c r="Y482" s="96"/>
      <c r="Z482" s="97"/>
      <c r="AA482" s="78" t="s">
        <v>65</v>
      </c>
      <c r="AB482" s="77">
        <v>87</v>
      </c>
      <c r="AC482" s="78" t="s">
        <v>2334</v>
      </c>
      <c r="AD482" s="77"/>
      <c r="AE482" s="78"/>
      <c r="AF482" s="79"/>
      <c r="AG482" s="79"/>
      <c r="AH482" s="77" t="s">
        <v>117</v>
      </c>
      <c r="AI482" s="77" t="s">
        <v>117</v>
      </c>
      <c r="AJ482" s="77" t="s">
        <v>50</v>
      </c>
      <c r="AK482" s="80"/>
      <c r="AL482" s="81"/>
      <c r="AM482" s="78">
        <v>64</v>
      </c>
      <c r="AN482" s="78"/>
      <c r="AO482" s="78"/>
      <c r="AP482" s="98">
        <v>2014</v>
      </c>
      <c r="AQ482" s="99"/>
      <c r="AR482" s="78" t="s">
        <v>2335</v>
      </c>
      <c r="AS482" s="139" t="s">
        <v>2336</v>
      </c>
    </row>
    <row r="483" spans="1:45" ht="14.25" customHeight="1" x14ac:dyDescent="0.25">
      <c r="B483">
        <v>1</v>
      </c>
      <c r="C483" t="s">
        <v>56</v>
      </c>
      <c r="D483" s="85" t="s">
        <v>2330</v>
      </c>
      <c r="E483" s="128" t="s">
        <v>2337</v>
      </c>
      <c r="F483" s="77" t="s">
        <v>135</v>
      </c>
      <c r="G483" s="78" t="s">
        <v>2332</v>
      </c>
      <c r="H483" s="77" t="s">
        <v>106</v>
      </c>
      <c r="I483" s="77">
        <v>32</v>
      </c>
      <c r="J483" s="87">
        <v>32</v>
      </c>
      <c r="K483" s="88" t="s">
        <v>1751</v>
      </c>
      <c r="L483" s="89" t="s">
        <v>61</v>
      </c>
      <c r="M483" s="80" t="s">
        <v>2333</v>
      </c>
      <c r="N483" s="78">
        <v>10801</v>
      </c>
      <c r="O483" s="90"/>
      <c r="P483" s="79" t="s">
        <v>120</v>
      </c>
      <c r="Q483" s="78">
        <v>4</v>
      </c>
      <c r="R483" s="78">
        <v>125</v>
      </c>
      <c r="S483" s="80">
        <v>98.17</v>
      </c>
      <c r="T483" s="91">
        <v>43229</v>
      </c>
      <c r="U483" s="92" t="s">
        <v>132</v>
      </c>
      <c r="V483" s="93">
        <v>1</v>
      </c>
      <c r="W483" s="94">
        <v>1</v>
      </c>
      <c r="X483" s="95">
        <f t="shared" si="23"/>
        <v>9.08897324321822</v>
      </c>
      <c r="Y483" s="96"/>
      <c r="Z483" s="97"/>
      <c r="AA483" s="78" t="s">
        <v>174</v>
      </c>
      <c r="AB483" s="77">
        <v>50</v>
      </c>
      <c r="AC483" s="78" t="s">
        <v>2338</v>
      </c>
      <c r="AD483" s="77" t="s">
        <v>50</v>
      </c>
      <c r="AE483" s="78"/>
      <c r="AF483" s="79"/>
      <c r="AG483" s="79"/>
      <c r="AH483" s="77" t="s">
        <v>117</v>
      </c>
      <c r="AI483" s="77" t="s">
        <v>117</v>
      </c>
      <c r="AJ483" s="77" t="s">
        <v>50</v>
      </c>
      <c r="AK483" s="80"/>
      <c r="AL483" s="81"/>
      <c r="AM483" s="78">
        <v>64</v>
      </c>
      <c r="AN483" s="78"/>
      <c r="AO483" s="78"/>
      <c r="AP483" s="98">
        <v>2014</v>
      </c>
      <c r="AQ483" s="99"/>
      <c r="AR483" s="78" t="s">
        <v>2339</v>
      </c>
      <c r="AS483" s="140"/>
    </row>
    <row r="484" spans="1:45" ht="14.25" customHeight="1" x14ac:dyDescent="0.25">
      <c r="C484" t="s">
        <v>56</v>
      </c>
      <c r="D484" s="85" t="s">
        <v>2330</v>
      </c>
      <c r="E484" s="128" t="s">
        <v>2340</v>
      </c>
      <c r="F484" s="77" t="s">
        <v>179</v>
      </c>
      <c r="G484" s="78" t="s">
        <v>2332</v>
      </c>
      <c r="H484" s="77" t="s">
        <v>106</v>
      </c>
      <c r="I484" s="77">
        <v>32</v>
      </c>
      <c r="J484" s="87">
        <v>32</v>
      </c>
      <c r="K484" s="88" t="s">
        <v>358</v>
      </c>
      <c r="L484" s="89" t="s">
        <v>61</v>
      </c>
      <c r="M484" s="80" t="s">
        <v>2333</v>
      </c>
      <c r="N484" s="78">
        <v>33251</v>
      </c>
      <c r="O484" s="90"/>
      <c r="P484" s="79">
        <v>4</v>
      </c>
      <c r="Q484" s="78">
        <v>4</v>
      </c>
      <c r="R484" s="78">
        <v>138</v>
      </c>
      <c r="S484" s="80">
        <v>32.43</v>
      </c>
      <c r="T484" s="91">
        <v>43229</v>
      </c>
      <c r="U484" s="92" t="s">
        <v>132</v>
      </c>
      <c r="V484" s="93">
        <v>1</v>
      </c>
      <c r="W484" s="94">
        <v>1</v>
      </c>
      <c r="X484" s="95">
        <f t="shared" si="23"/>
        <v>0.97530901326275898</v>
      </c>
      <c r="Y484" s="96"/>
      <c r="Z484" s="97"/>
      <c r="AA484" s="78" t="s">
        <v>65</v>
      </c>
      <c r="AB484" s="77">
        <v>100</v>
      </c>
      <c r="AC484" s="78" t="s">
        <v>2341</v>
      </c>
      <c r="AD484" s="77"/>
      <c r="AE484" s="78"/>
      <c r="AF484" s="79"/>
      <c r="AG484" s="79"/>
      <c r="AH484" s="77" t="s">
        <v>117</v>
      </c>
      <c r="AI484" s="77" t="s">
        <v>117</v>
      </c>
      <c r="AJ484" s="77" t="s">
        <v>50</v>
      </c>
      <c r="AK484" s="80"/>
      <c r="AL484" s="81"/>
      <c r="AM484" s="78">
        <v>64</v>
      </c>
      <c r="AN484" s="78"/>
      <c r="AO484" s="78"/>
      <c r="AP484" s="98">
        <v>2015</v>
      </c>
      <c r="AQ484" s="99"/>
      <c r="AR484" s="78" t="s">
        <v>2342</v>
      </c>
      <c r="AS484" s="139" t="s">
        <v>2343</v>
      </c>
    </row>
    <row r="485" spans="1:45" ht="14.25" customHeight="1" x14ac:dyDescent="0.25">
      <c r="D485" s="100" t="s">
        <v>2344</v>
      </c>
      <c r="E485" s="101" t="s">
        <v>2345</v>
      </c>
      <c r="F485" s="102" t="s">
        <v>911</v>
      </c>
      <c r="G485" s="103" t="s">
        <v>1886</v>
      </c>
      <c r="H485" s="136" t="s">
        <v>163</v>
      </c>
      <c r="I485" s="102">
        <v>8</v>
      </c>
      <c r="J485" s="104">
        <v>11</v>
      </c>
      <c r="K485" s="88"/>
      <c r="L485" s="89"/>
      <c r="M485" s="80"/>
      <c r="N485" s="78"/>
      <c r="O485" s="90"/>
      <c r="P485" s="79"/>
      <c r="Q485" s="78"/>
      <c r="R485" s="78"/>
      <c r="S485" s="80"/>
      <c r="T485" s="91"/>
      <c r="U485" s="92"/>
      <c r="V485" s="93"/>
      <c r="W485" s="94"/>
      <c r="X485" s="95"/>
      <c r="Y485" s="96"/>
      <c r="Z485" s="97"/>
      <c r="AA485" s="78"/>
      <c r="AB485" s="77"/>
      <c r="AC485" s="78"/>
      <c r="AD485" s="77"/>
      <c r="AE485" s="78"/>
      <c r="AF485" s="79" t="s">
        <v>51</v>
      </c>
      <c r="AG485" s="79" t="s">
        <v>50</v>
      </c>
      <c r="AH485" s="77">
        <v>256</v>
      </c>
      <c r="AI485" s="77"/>
      <c r="AJ485" s="77" t="s">
        <v>50</v>
      </c>
      <c r="AK485" s="80">
        <v>7</v>
      </c>
      <c r="AL485" s="81"/>
      <c r="AM485" s="78"/>
      <c r="AN485" s="78"/>
      <c r="AO485" s="78">
        <v>2017</v>
      </c>
      <c r="AP485" s="98">
        <v>2017</v>
      </c>
      <c r="AQ485" s="99"/>
      <c r="AR485" s="78" t="s">
        <v>2346</v>
      </c>
      <c r="AS485" s="139"/>
    </row>
    <row r="486" spans="1:45" ht="14.25" customHeight="1" x14ac:dyDescent="0.25">
      <c r="D486" s="100" t="s">
        <v>2347</v>
      </c>
      <c r="E486" s="101" t="s">
        <v>2348</v>
      </c>
      <c r="F486" s="102" t="s">
        <v>58</v>
      </c>
      <c r="G486" s="103" t="s">
        <v>2349</v>
      </c>
      <c r="H486" s="136" t="s">
        <v>163</v>
      </c>
      <c r="I486" s="102">
        <v>31</v>
      </c>
      <c r="J486" s="104">
        <v>31</v>
      </c>
      <c r="K486" s="88"/>
      <c r="L486" s="89"/>
      <c r="M486" s="80"/>
      <c r="N486" s="78"/>
      <c r="O486" s="90"/>
      <c r="P486" s="79"/>
      <c r="Q486" s="78"/>
      <c r="R486" s="78"/>
      <c r="S486" s="80"/>
      <c r="T486" s="91"/>
      <c r="U486" s="92"/>
      <c r="V486" s="93"/>
      <c r="W486" s="94"/>
      <c r="X486" s="95"/>
      <c r="Y486" s="96"/>
      <c r="Z486" s="97"/>
      <c r="AA486" s="78" t="s">
        <v>65</v>
      </c>
      <c r="AB486" s="77">
        <v>29</v>
      </c>
      <c r="AC486" s="78" t="s">
        <v>2350</v>
      </c>
      <c r="AD486" s="77" t="s">
        <v>50</v>
      </c>
      <c r="AE486" s="78"/>
      <c r="AF486" s="79" t="s">
        <v>50</v>
      </c>
      <c r="AG486" s="79"/>
      <c r="AH486" s="77" t="s">
        <v>204</v>
      </c>
      <c r="AI486" s="77" t="s">
        <v>204</v>
      </c>
      <c r="AJ486" s="77" t="s">
        <v>51</v>
      </c>
      <c r="AK486" s="80">
        <v>49</v>
      </c>
      <c r="AL486" s="81">
        <v>4</v>
      </c>
      <c r="AM486" s="78">
        <v>8</v>
      </c>
      <c r="AN486" s="78"/>
      <c r="AO486" s="78"/>
      <c r="AP486" s="98">
        <v>2021</v>
      </c>
      <c r="AQ486" s="99" t="s">
        <v>2351</v>
      </c>
      <c r="AR486" s="78" t="s">
        <v>2352</v>
      </c>
      <c r="AS486" s="139"/>
    </row>
    <row r="487" spans="1:45" ht="14.25" customHeight="1" x14ac:dyDescent="0.25">
      <c r="D487" s="100" t="s">
        <v>2353</v>
      </c>
      <c r="E487" s="101" t="s">
        <v>2354</v>
      </c>
      <c r="F487" s="102" t="s">
        <v>135</v>
      </c>
      <c r="G487" s="103" t="s">
        <v>2355</v>
      </c>
      <c r="H487" s="136" t="s">
        <v>163</v>
      </c>
      <c r="I487" s="102">
        <v>8</v>
      </c>
      <c r="J487" s="104">
        <v>8</v>
      </c>
      <c r="K487" s="88"/>
      <c r="L487" s="89"/>
      <c r="M487" s="80"/>
      <c r="N487" s="78"/>
      <c r="O487" s="90"/>
      <c r="P487" s="79"/>
      <c r="Q487" s="78"/>
      <c r="R487" s="78"/>
      <c r="S487" s="80"/>
      <c r="T487" s="91"/>
      <c r="U487" s="92"/>
      <c r="V487" s="93"/>
      <c r="W487" s="94"/>
      <c r="X487" s="95"/>
      <c r="Y487" s="96"/>
      <c r="Z487" s="97"/>
      <c r="AA487" s="78" t="s">
        <v>49</v>
      </c>
      <c r="AB487" s="77">
        <v>29</v>
      </c>
      <c r="AC487" s="78" t="s">
        <v>108</v>
      </c>
      <c r="AD487" s="77" t="s">
        <v>50</v>
      </c>
      <c r="AE487" s="78" t="s">
        <v>176</v>
      </c>
      <c r="AF487" s="79" t="s">
        <v>51</v>
      </c>
      <c r="AG487" s="79"/>
      <c r="AH487" s="77" t="s">
        <v>68</v>
      </c>
      <c r="AI487" s="77" t="s">
        <v>68</v>
      </c>
      <c r="AJ487" s="77" t="s">
        <v>50</v>
      </c>
      <c r="AK487" s="80">
        <v>31</v>
      </c>
      <c r="AL487" s="81"/>
      <c r="AM487" s="78"/>
      <c r="AN487" s="78"/>
      <c r="AO487" s="78"/>
      <c r="AP487" s="98">
        <v>2018</v>
      </c>
      <c r="AQ487" s="99"/>
      <c r="AR487" s="78" t="s">
        <v>2356</v>
      </c>
      <c r="AS487" s="139"/>
    </row>
    <row r="488" spans="1:45" ht="14.25" customHeight="1" x14ac:dyDescent="0.25">
      <c r="D488" s="100" t="s">
        <v>2357</v>
      </c>
      <c r="E488" s="101" t="s">
        <v>2358</v>
      </c>
      <c r="F488" s="102"/>
      <c r="G488" s="103" t="s">
        <v>2359</v>
      </c>
      <c r="H488" s="60" t="s">
        <v>106</v>
      </c>
      <c r="I488" s="102">
        <v>16</v>
      </c>
      <c r="J488" s="104">
        <v>16</v>
      </c>
      <c r="K488" s="107" t="s">
        <v>60</v>
      </c>
      <c r="L488" s="103" t="s">
        <v>61</v>
      </c>
      <c r="M488" s="80" t="s">
        <v>2360</v>
      </c>
      <c r="N488" s="78">
        <v>768</v>
      </c>
      <c r="O488" s="90">
        <v>280</v>
      </c>
      <c r="P488" s="79">
        <v>6</v>
      </c>
      <c r="Q488" s="78"/>
      <c r="R488" s="78"/>
      <c r="S488" s="80">
        <v>250</v>
      </c>
      <c r="T488" s="91">
        <v>44500</v>
      </c>
      <c r="U488" s="92" t="s">
        <v>63</v>
      </c>
      <c r="V488" s="93">
        <v>0.67</v>
      </c>
      <c r="W488" s="94">
        <v>1</v>
      </c>
      <c r="X488" s="95">
        <f t="shared" ref="X488:X496" si="24">IF(AND(N488&lt;&gt;"",S488&lt;&gt;""),1000*S488*V488/(N488*W488),"")</f>
        <v>218.09895833333334</v>
      </c>
      <c r="Y488" s="96" t="s">
        <v>107</v>
      </c>
      <c r="Z488" s="97" t="s">
        <v>107</v>
      </c>
      <c r="AA488" s="78" t="s">
        <v>76</v>
      </c>
      <c r="AB488" s="77">
        <v>36</v>
      </c>
      <c r="AC488" s="78" t="s">
        <v>2361</v>
      </c>
      <c r="AD488" s="77" t="s">
        <v>50</v>
      </c>
      <c r="AE488" s="78" t="s">
        <v>67</v>
      </c>
      <c r="AF488" s="79" t="s">
        <v>51</v>
      </c>
      <c r="AG488" s="79"/>
      <c r="AH488" s="77" t="s">
        <v>68</v>
      </c>
      <c r="AI488" s="77" t="s">
        <v>68</v>
      </c>
      <c r="AJ488" s="77" t="s">
        <v>51</v>
      </c>
      <c r="AK488" s="80">
        <v>32</v>
      </c>
      <c r="AL488" s="81"/>
      <c r="AM488" s="78">
        <v>16</v>
      </c>
      <c r="AN488" s="78"/>
      <c r="AO488" s="78">
        <v>2020</v>
      </c>
      <c r="AP488" s="98">
        <v>2021</v>
      </c>
      <c r="AQ488" s="99" t="s">
        <v>2362</v>
      </c>
      <c r="AR488" s="78" t="s">
        <v>2363</v>
      </c>
      <c r="AS488" s="139" t="s">
        <v>2364</v>
      </c>
    </row>
    <row r="489" spans="1:45" ht="14.25" customHeight="1" x14ac:dyDescent="0.25">
      <c r="D489" s="100" t="s">
        <v>2357</v>
      </c>
      <c r="E489" s="101" t="s">
        <v>2358</v>
      </c>
      <c r="F489" s="102"/>
      <c r="G489" s="103" t="s">
        <v>2359</v>
      </c>
      <c r="H489" s="60" t="s">
        <v>106</v>
      </c>
      <c r="I489" s="102">
        <v>16</v>
      </c>
      <c r="J489" s="104">
        <v>16</v>
      </c>
      <c r="K489" s="107" t="s">
        <v>60</v>
      </c>
      <c r="L489" s="103" t="s">
        <v>61</v>
      </c>
      <c r="M489" s="80" t="s">
        <v>2365</v>
      </c>
      <c r="N489" s="78">
        <v>1196</v>
      </c>
      <c r="O489" s="90">
        <v>523</v>
      </c>
      <c r="P489" s="79">
        <v>6</v>
      </c>
      <c r="Q489" s="78"/>
      <c r="R489" s="78">
        <v>33</v>
      </c>
      <c r="S489" s="80">
        <v>78.125</v>
      </c>
      <c r="T489" s="91">
        <v>44500</v>
      </c>
      <c r="U489" s="92" t="s">
        <v>63</v>
      </c>
      <c r="V489" s="93">
        <v>0.67</v>
      </c>
      <c r="W489" s="94">
        <v>1</v>
      </c>
      <c r="X489" s="95">
        <f t="shared" si="24"/>
        <v>43.765677257525084</v>
      </c>
      <c r="Y489" s="96" t="s">
        <v>107</v>
      </c>
      <c r="Z489" s="97" t="s">
        <v>107</v>
      </c>
      <c r="AA489" s="78" t="s">
        <v>76</v>
      </c>
      <c r="AB489" s="77">
        <v>36</v>
      </c>
      <c r="AC489" s="78" t="s">
        <v>85</v>
      </c>
      <c r="AD489" s="77" t="s">
        <v>50</v>
      </c>
      <c r="AE489" s="78" t="s">
        <v>67</v>
      </c>
      <c r="AF489" s="79" t="s">
        <v>51</v>
      </c>
      <c r="AG489" s="79"/>
      <c r="AH489" s="77" t="s">
        <v>68</v>
      </c>
      <c r="AI489" s="77" t="s">
        <v>68</v>
      </c>
      <c r="AJ489" s="77" t="s">
        <v>51</v>
      </c>
      <c r="AK489" s="80">
        <v>32</v>
      </c>
      <c r="AL489" s="81"/>
      <c r="AM489" s="78">
        <v>16</v>
      </c>
      <c r="AN489" s="78"/>
      <c r="AO489" s="78">
        <v>2020</v>
      </c>
      <c r="AP489" s="98">
        <v>2021</v>
      </c>
      <c r="AQ489" s="99" t="s">
        <v>2362</v>
      </c>
      <c r="AR489" s="78" t="s">
        <v>2366</v>
      </c>
      <c r="AS489" s="139" t="s">
        <v>2367</v>
      </c>
    </row>
    <row r="490" spans="1:45" ht="14.25" customHeight="1" x14ac:dyDescent="0.25">
      <c r="D490" s="100" t="s">
        <v>2357</v>
      </c>
      <c r="E490" s="101" t="s">
        <v>2358</v>
      </c>
      <c r="F490" s="102"/>
      <c r="G490" s="103" t="s">
        <v>2359</v>
      </c>
      <c r="H490" s="60" t="s">
        <v>106</v>
      </c>
      <c r="I490" s="102">
        <v>16</v>
      </c>
      <c r="J490" s="104">
        <v>16</v>
      </c>
      <c r="K490" s="88" t="s">
        <v>2368</v>
      </c>
      <c r="L490" s="103" t="s">
        <v>2359</v>
      </c>
      <c r="M490" s="80"/>
      <c r="N490" s="78">
        <v>1376</v>
      </c>
      <c r="O490" s="90"/>
      <c r="P490" s="79">
        <v>6</v>
      </c>
      <c r="Q490" s="78"/>
      <c r="R490" s="78">
        <v>33</v>
      </c>
      <c r="S490" s="80">
        <v>10</v>
      </c>
      <c r="T490" s="91">
        <v>44462</v>
      </c>
      <c r="U490" s="92" t="s">
        <v>2369</v>
      </c>
      <c r="V490" s="93">
        <v>0.67</v>
      </c>
      <c r="W490" s="94">
        <v>1</v>
      </c>
      <c r="X490" s="95">
        <f t="shared" si="24"/>
        <v>4.8691860465116283</v>
      </c>
      <c r="Y490" s="96" t="s">
        <v>107</v>
      </c>
      <c r="Z490" s="97" t="s">
        <v>107</v>
      </c>
      <c r="AA490" s="78" t="s">
        <v>76</v>
      </c>
      <c r="AB490" s="77">
        <v>36</v>
      </c>
      <c r="AC490" s="78" t="s">
        <v>85</v>
      </c>
      <c r="AD490" s="77" t="s">
        <v>50</v>
      </c>
      <c r="AE490" s="78" t="s">
        <v>67</v>
      </c>
      <c r="AF490" s="79" t="s">
        <v>51</v>
      </c>
      <c r="AG490" s="79"/>
      <c r="AH490" s="77" t="s">
        <v>68</v>
      </c>
      <c r="AI490" s="77" t="s">
        <v>68</v>
      </c>
      <c r="AJ490" s="77" t="s">
        <v>51</v>
      </c>
      <c r="AK490" s="80">
        <v>32</v>
      </c>
      <c r="AL490" s="81"/>
      <c r="AM490" s="78">
        <v>16</v>
      </c>
      <c r="AN490" s="78"/>
      <c r="AO490" s="78">
        <v>2020</v>
      </c>
      <c r="AP490" s="98">
        <v>2021</v>
      </c>
      <c r="AQ490" s="99" t="s">
        <v>2362</v>
      </c>
      <c r="AR490" s="78" t="s">
        <v>2370</v>
      </c>
      <c r="AS490" s="139" t="s">
        <v>2371</v>
      </c>
    </row>
    <row r="491" spans="1:45" ht="14.25" customHeight="1" x14ac:dyDescent="0.25">
      <c r="A491" t="s">
        <v>263</v>
      </c>
      <c r="B491">
        <v>1</v>
      </c>
      <c r="C491" t="s">
        <v>56</v>
      </c>
      <c r="D491" s="85" t="s">
        <v>2372</v>
      </c>
      <c r="E491" s="128" t="s">
        <v>2373</v>
      </c>
      <c r="F491" s="77" t="s">
        <v>135</v>
      </c>
      <c r="G491" s="78" t="s">
        <v>2374</v>
      </c>
      <c r="H491" s="77" t="s">
        <v>278</v>
      </c>
      <c r="I491" s="77">
        <v>32</v>
      </c>
      <c r="J491" s="87">
        <v>32</v>
      </c>
      <c r="K491" s="88" t="s">
        <v>70</v>
      </c>
      <c r="L491" s="78" t="s">
        <v>61</v>
      </c>
      <c r="M491" s="80"/>
      <c r="N491" s="78">
        <v>2718</v>
      </c>
      <c r="O491" s="90"/>
      <c r="P491" s="79">
        <v>6</v>
      </c>
      <c r="Q491" s="78">
        <v>3</v>
      </c>
      <c r="R491" s="78">
        <v>3</v>
      </c>
      <c r="S491" s="80">
        <v>217.39099999999999</v>
      </c>
      <c r="T491" s="91">
        <v>43194</v>
      </c>
      <c r="U491" s="92">
        <v>14.7</v>
      </c>
      <c r="V491" s="93">
        <v>1</v>
      </c>
      <c r="W491" s="94">
        <v>1</v>
      </c>
      <c r="X491" s="95">
        <f t="shared" si="24"/>
        <v>79.981972038263436</v>
      </c>
      <c r="Y491" s="96" t="s">
        <v>107</v>
      </c>
      <c r="Z491" s="97"/>
      <c r="AA491" s="78" t="s">
        <v>65</v>
      </c>
      <c r="AB491" s="77">
        <v>48</v>
      </c>
      <c r="AC491" s="78" t="s">
        <v>2372</v>
      </c>
      <c r="AD491" s="77" t="s">
        <v>50</v>
      </c>
      <c r="AE491" s="78" t="s">
        <v>67</v>
      </c>
      <c r="AF491" s="79" t="s">
        <v>51</v>
      </c>
      <c r="AG491" s="79"/>
      <c r="AH491" s="77" t="s">
        <v>117</v>
      </c>
      <c r="AI491" s="77" t="s">
        <v>117</v>
      </c>
      <c r="AJ491" s="77" t="s">
        <v>50</v>
      </c>
      <c r="AK491" s="80"/>
      <c r="AL491" s="81"/>
      <c r="AM491" s="78">
        <v>32</v>
      </c>
      <c r="AN491" s="78"/>
      <c r="AO491" s="78">
        <v>2012</v>
      </c>
      <c r="AP491" s="98">
        <v>2021</v>
      </c>
      <c r="AQ491" s="99" t="s">
        <v>2375</v>
      </c>
      <c r="AR491" s="78" t="s">
        <v>2376</v>
      </c>
      <c r="AS491" s="98" t="s">
        <v>2377</v>
      </c>
    </row>
    <row r="492" spans="1:45" ht="14.25" customHeight="1" x14ac:dyDescent="0.25">
      <c r="C492" t="s">
        <v>56</v>
      </c>
      <c r="D492" s="85" t="s">
        <v>2378</v>
      </c>
      <c r="E492" s="128" t="s">
        <v>2379</v>
      </c>
      <c r="F492" s="77" t="s">
        <v>135</v>
      </c>
      <c r="G492" s="78" t="s">
        <v>2380</v>
      </c>
      <c r="H492" s="77" t="s">
        <v>106</v>
      </c>
      <c r="I492" s="77">
        <v>32</v>
      </c>
      <c r="J492" s="87">
        <v>32</v>
      </c>
      <c r="K492" s="88" t="s">
        <v>131</v>
      </c>
      <c r="L492" s="89" t="s">
        <v>61</v>
      </c>
      <c r="M492" s="80" t="s">
        <v>2381</v>
      </c>
      <c r="N492" s="78"/>
      <c r="O492" s="90"/>
      <c r="P492" s="79" t="s">
        <v>120</v>
      </c>
      <c r="Q492" s="78"/>
      <c r="R492" s="78"/>
      <c r="S492" s="80"/>
      <c r="T492" s="91">
        <v>43229</v>
      </c>
      <c r="U492" s="92" t="s">
        <v>132</v>
      </c>
      <c r="V492" s="93">
        <v>1</v>
      </c>
      <c r="W492" s="94">
        <v>1</v>
      </c>
      <c r="X492" s="95" t="str">
        <f t="shared" si="24"/>
        <v/>
      </c>
      <c r="Y492" s="96"/>
      <c r="Z492" s="97"/>
      <c r="AA492" s="78" t="s">
        <v>65</v>
      </c>
      <c r="AB492" s="77">
        <v>16</v>
      </c>
      <c r="AC492" s="78" t="s">
        <v>2378</v>
      </c>
      <c r="AD492" s="77"/>
      <c r="AE492" s="78"/>
      <c r="AF492" s="79"/>
      <c r="AG492" s="79"/>
      <c r="AH492" s="77" t="s">
        <v>117</v>
      </c>
      <c r="AI492" s="77" t="s">
        <v>117</v>
      </c>
      <c r="AJ492" s="77" t="s">
        <v>50</v>
      </c>
      <c r="AK492" s="80"/>
      <c r="AL492" s="81"/>
      <c r="AM492" s="78">
        <v>16</v>
      </c>
      <c r="AN492" s="78"/>
      <c r="AO492" s="78">
        <v>2009</v>
      </c>
      <c r="AP492" s="98">
        <v>2017</v>
      </c>
      <c r="AQ492" s="99" t="s">
        <v>2382</v>
      </c>
      <c r="AR492" s="78"/>
      <c r="AS492" s="98" t="s">
        <v>2383</v>
      </c>
    </row>
    <row r="493" spans="1:45" ht="15" customHeight="1" x14ac:dyDescent="0.25">
      <c r="B493">
        <v>1</v>
      </c>
      <c r="C493" t="s">
        <v>56</v>
      </c>
      <c r="D493" s="85" t="s">
        <v>2384</v>
      </c>
      <c r="E493" s="128" t="s">
        <v>2385</v>
      </c>
      <c r="F493" s="77" t="s">
        <v>135</v>
      </c>
      <c r="G493" s="78" t="s">
        <v>2380</v>
      </c>
      <c r="H493" s="77" t="s">
        <v>106</v>
      </c>
      <c r="I493" s="77">
        <v>32</v>
      </c>
      <c r="J493" s="87">
        <v>32</v>
      </c>
      <c r="K493" s="88" t="s">
        <v>70</v>
      </c>
      <c r="L493" s="89" t="s">
        <v>61</v>
      </c>
      <c r="M493" s="80"/>
      <c r="N493" s="78">
        <v>3159</v>
      </c>
      <c r="O493" s="90"/>
      <c r="P493" s="79">
        <v>6</v>
      </c>
      <c r="Q493" s="78">
        <v>3</v>
      </c>
      <c r="R493" s="78"/>
      <c r="S493" s="80">
        <v>151.51499999999999</v>
      </c>
      <c r="T493" s="91">
        <v>43177</v>
      </c>
      <c r="U493" s="92">
        <v>14.7</v>
      </c>
      <c r="V493" s="93">
        <v>1</v>
      </c>
      <c r="W493" s="94">
        <v>1</v>
      </c>
      <c r="X493" s="95">
        <f t="shared" si="24"/>
        <v>47.962962962962962</v>
      </c>
      <c r="Y493" s="96" t="s">
        <v>107</v>
      </c>
      <c r="Z493" s="97"/>
      <c r="AA493" s="78" t="s">
        <v>49</v>
      </c>
      <c r="AB493" s="77">
        <v>11</v>
      </c>
      <c r="AC493" s="78" t="s">
        <v>2386</v>
      </c>
      <c r="AD493" s="77"/>
      <c r="AE493" s="78"/>
      <c r="AF493" s="79"/>
      <c r="AG493" s="79"/>
      <c r="AH493" s="77" t="s">
        <v>117</v>
      </c>
      <c r="AI493" s="77" t="s">
        <v>117</v>
      </c>
      <c r="AJ493" s="77" t="s">
        <v>50</v>
      </c>
      <c r="AK493" s="80"/>
      <c r="AL493" s="81"/>
      <c r="AM493" s="78">
        <v>16</v>
      </c>
      <c r="AN493" s="78"/>
      <c r="AO493" s="78">
        <v>2009</v>
      </c>
      <c r="AP493" s="98">
        <v>2017</v>
      </c>
      <c r="AQ493" s="99" t="s">
        <v>2382</v>
      </c>
      <c r="AR493" s="78"/>
      <c r="AS493" s="98"/>
    </row>
    <row r="494" spans="1:45" ht="15" customHeight="1" x14ac:dyDescent="0.25">
      <c r="C494" t="s">
        <v>56</v>
      </c>
      <c r="D494" s="85" t="s">
        <v>2384</v>
      </c>
      <c r="E494" s="128" t="s">
        <v>2385</v>
      </c>
      <c r="F494" s="77" t="s">
        <v>135</v>
      </c>
      <c r="G494" s="78" t="s">
        <v>2380</v>
      </c>
      <c r="H494" s="77" t="s">
        <v>106</v>
      </c>
      <c r="I494" s="77">
        <v>32</v>
      </c>
      <c r="J494" s="87">
        <v>32</v>
      </c>
      <c r="K494" s="88" t="s">
        <v>131</v>
      </c>
      <c r="L494" s="89" t="s">
        <v>61</v>
      </c>
      <c r="M494" s="80"/>
      <c r="N494" s="78">
        <v>2696</v>
      </c>
      <c r="O494" s="90"/>
      <c r="P494" s="79" t="s">
        <v>120</v>
      </c>
      <c r="Q494" s="78">
        <v>4</v>
      </c>
      <c r="R494" s="78"/>
      <c r="S494" s="80">
        <v>93.16</v>
      </c>
      <c r="T494" s="91">
        <v>43229</v>
      </c>
      <c r="U494" s="92" t="s">
        <v>132</v>
      </c>
      <c r="V494" s="93">
        <v>1</v>
      </c>
      <c r="W494" s="94">
        <v>1</v>
      </c>
      <c r="X494" s="95">
        <f t="shared" si="24"/>
        <v>34.554896142433236</v>
      </c>
      <c r="Y494" s="96" t="s">
        <v>107</v>
      </c>
      <c r="Z494" s="97"/>
      <c r="AA494" s="78" t="s">
        <v>49</v>
      </c>
      <c r="AB494" s="77">
        <v>11</v>
      </c>
      <c r="AC494" s="78" t="s">
        <v>2384</v>
      </c>
      <c r="AD494" s="77"/>
      <c r="AE494" s="78"/>
      <c r="AF494" s="79"/>
      <c r="AG494" s="79"/>
      <c r="AH494" s="77" t="s">
        <v>117</v>
      </c>
      <c r="AI494" s="77" t="s">
        <v>117</v>
      </c>
      <c r="AJ494" s="77" t="s">
        <v>50</v>
      </c>
      <c r="AK494" s="80"/>
      <c r="AL494" s="81"/>
      <c r="AM494" s="78">
        <v>16</v>
      </c>
      <c r="AN494" s="78"/>
      <c r="AO494" s="78">
        <v>2009</v>
      </c>
      <c r="AP494" s="98">
        <v>2017</v>
      </c>
      <c r="AQ494" s="99" t="s">
        <v>2382</v>
      </c>
      <c r="AR494" s="78"/>
      <c r="AS494" s="98"/>
    </row>
    <row r="495" spans="1:45" ht="15" customHeight="1" x14ac:dyDescent="0.25">
      <c r="C495" t="s">
        <v>56</v>
      </c>
      <c r="D495" s="85" t="s">
        <v>2387</v>
      </c>
      <c r="E495" s="128" t="s">
        <v>2388</v>
      </c>
      <c r="F495" s="77" t="s">
        <v>90</v>
      </c>
      <c r="G495" s="78" t="s">
        <v>2389</v>
      </c>
      <c r="H495" s="77" t="s">
        <v>221</v>
      </c>
      <c r="I495" s="77">
        <v>32</v>
      </c>
      <c r="J495" s="87">
        <v>32</v>
      </c>
      <c r="K495" s="88" t="s">
        <v>70</v>
      </c>
      <c r="L495" s="89" t="s">
        <v>61</v>
      </c>
      <c r="M495" s="80"/>
      <c r="N495" s="78"/>
      <c r="O495" s="90"/>
      <c r="P495" s="79">
        <v>6</v>
      </c>
      <c r="Q495" s="78"/>
      <c r="R495" s="78"/>
      <c r="S495" s="80"/>
      <c r="T495" s="91">
        <v>43176</v>
      </c>
      <c r="U495" s="92">
        <v>14.7</v>
      </c>
      <c r="V495" s="93">
        <v>1</v>
      </c>
      <c r="W495" s="94">
        <v>1</v>
      </c>
      <c r="X495" s="95" t="str">
        <f t="shared" si="24"/>
        <v/>
      </c>
      <c r="Y495" s="96"/>
      <c r="Z495" s="97" t="s">
        <v>50</v>
      </c>
      <c r="AA495" s="78" t="s">
        <v>2390</v>
      </c>
      <c r="AB495" s="77"/>
      <c r="AC495" s="78"/>
      <c r="AD495" s="77" t="s">
        <v>50</v>
      </c>
      <c r="AE495" s="78" t="s">
        <v>67</v>
      </c>
      <c r="AF495" s="79" t="s">
        <v>51</v>
      </c>
      <c r="AG495" s="79"/>
      <c r="AH495" s="77" t="s">
        <v>117</v>
      </c>
      <c r="AI495" s="77" t="s">
        <v>117</v>
      </c>
      <c r="AJ495" s="77" t="s">
        <v>50</v>
      </c>
      <c r="AK495" s="80"/>
      <c r="AL495" s="81"/>
      <c r="AM495" s="78">
        <v>32</v>
      </c>
      <c r="AN495" s="78"/>
      <c r="AO495" s="78">
        <v>2006</v>
      </c>
      <c r="AP495" s="98">
        <v>2009</v>
      </c>
      <c r="AQ495" s="99"/>
      <c r="AR495" s="78" t="s">
        <v>2391</v>
      </c>
      <c r="AS495" s="98" t="s">
        <v>2392</v>
      </c>
    </row>
    <row r="496" spans="1:45" ht="14.25" customHeight="1" x14ac:dyDescent="0.25">
      <c r="C496" t="s">
        <v>56</v>
      </c>
      <c r="D496" s="85" t="s">
        <v>2393</v>
      </c>
      <c r="E496" s="128" t="s">
        <v>2394</v>
      </c>
      <c r="F496" s="77" t="s">
        <v>135</v>
      </c>
      <c r="G496" s="78" t="s">
        <v>2395</v>
      </c>
      <c r="H496" s="77" t="s">
        <v>312</v>
      </c>
      <c r="I496" s="77">
        <v>16</v>
      </c>
      <c r="J496" s="87">
        <v>16</v>
      </c>
      <c r="K496" s="88" t="s">
        <v>70</v>
      </c>
      <c r="L496" s="89" t="s">
        <v>61</v>
      </c>
      <c r="M496" s="80" t="s">
        <v>76</v>
      </c>
      <c r="N496" s="78"/>
      <c r="O496" s="90"/>
      <c r="P496" s="79">
        <v>6</v>
      </c>
      <c r="Q496" s="78"/>
      <c r="R496" s="78"/>
      <c r="S496" s="80"/>
      <c r="T496" s="91">
        <v>43176</v>
      </c>
      <c r="U496" s="92">
        <v>14.7</v>
      </c>
      <c r="V496" s="93">
        <v>1</v>
      </c>
      <c r="W496" s="94">
        <v>1</v>
      </c>
      <c r="X496" s="95" t="str">
        <f t="shared" si="24"/>
        <v/>
      </c>
      <c r="Y496" s="96"/>
      <c r="Z496" s="97"/>
      <c r="AA496" s="78" t="s">
        <v>76</v>
      </c>
      <c r="AB496" s="77"/>
      <c r="AC496" s="78"/>
      <c r="AD496" s="77" t="s">
        <v>50</v>
      </c>
      <c r="AE496" s="78" t="s">
        <v>176</v>
      </c>
      <c r="AF496" s="79" t="s">
        <v>51</v>
      </c>
      <c r="AG496" s="79"/>
      <c r="AH496" s="77"/>
      <c r="AI496" s="77" t="s">
        <v>725</v>
      </c>
      <c r="AJ496" s="77"/>
      <c r="AK496" s="80"/>
      <c r="AL496" s="81"/>
      <c r="AM496" s="78"/>
      <c r="AN496" s="78"/>
      <c r="AO496" s="78">
        <v>1999</v>
      </c>
      <c r="AP496" s="98">
        <v>2007</v>
      </c>
      <c r="AQ496" s="99" t="s">
        <v>2396</v>
      </c>
      <c r="AR496" s="78" t="s">
        <v>2397</v>
      </c>
      <c r="AS496" s="98" t="s">
        <v>2398</v>
      </c>
    </row>
    <row r="497" spans="1:45" ht="14.25" customHeight="1" x14ac:dyDescent="0.25">
      <c r="D497" s="135" t="s">
        <v>2399</v>
      </c>
      <c r="E497" s="128" t="s">
        <v>2400</v>
      </c>
      <c r="F497" s="136" t="s">
        <v>58</v>
      </c>
      <c r="G497" s="137" t="s">
        <v>2401</v>
      </c>
      <c r="H497" s="77" t="s">
        <v>106</v>
      </c>
      <c r="I497" s="136">
        <v>32</v>
      </c>
      <c r="J497" s="138">
        <v>32</v>
      </c>
      <c r="K497" s="88"/>
      <c r="L497" s="89"/>
      <c r="M497" s="80"/>
      <c r="N497" s="78"/>
      <c r="O497" s="90"/>
      <c r="P497" s="79"/>
      <c r="Q497" s="78"/>
      <c r="R497" s="78"/>
      <c r="S497" s="80"/>
      <c r="T497" s="91"/>
      <c r="U497" s="92"/>
      <c r="V497" s="93"/>
      <c r="W497" s="155"/>
      <c r="X497" s="95"/>
      <c r="Y497" s="96"/>
      <c r="Z497" s="97"/>
      <c r="AA497" s="78" t="s">
        <v>49</v>
      </c>
      <c r="AB497" s="77">
        <v>36</v>
      </c>
      <c r="AC497" s="78" t="s">
        <v>2402</v>
      </c>
      <c r="AD497" s="77" t="s">
        <v>50</v>
      </c>
      <c r="AE497" s="78" t="s">
        <v>176</v>
      </c>
      <c r="AF497" s="79" t="s">
        <v>50</v>
      </c>
      <c r="AG497" s="79"/>
      <c r="AH497" s="77" t="s">
        <v>117</v>
      </c>
      <c r="AI497" s="77" t="s">
        <v>117</v>
      </c>
      <c r="AJ497" s="77" t="s">
        <v>50</v>
      </c>
      <c r="AK497" s="80">
        <v>68</v>
      </c>
      <c r="AL497" s="81"/>
      <c r="AM497" s="78">
        <v>32</v>
      </c>
      <c r="AN497" s="78"/>
      <c r="AO497" s="78">
        <v>2018</v>
      </c>
      <c r="AP497" s="98">
        <v>2021</v>
      </c>
      <c r="AQ497" s="99" t="s">
        <v>2403</v>
      </c>
      <c r="AR497" s="78" t="s">
        <v>2404</v>
      </c>
      <c r="AS497" s="98" t="s">
        <v>2405</v>
      </c>
    </row>
    <row r="498" spans="1:45" ht="14.25" customHeight="1" x14ac:dyDescent="0.25">
      <c r="D498" s="135" t="s">
        <v>2399</v>
      </c>
      <c r="E498" s="128" t="s">
        <v>2400</v>
      </c>
      <c r="F498" s="136" t="s">
        <v>58</v>
      </c>
      <c r="G498" s="137" t="s">
        <v>2401</v>
      </c>
      <c r="H498" s="77" t="s">
        <v>106</v>
      </c>
      <c r="I498" s="136">
        <v>32</v>
      </c>
      <c r="J498" s="138">
        <v>32</v>
      </c>
      <c r="K498" s="88"/>
      <c r="L498" s="89"/>
      <c r="M498" s="80"/>
      <c r="N498" s="78"/>
      <c r="O498" s="90"/>
      <c r="P498" s="79"/>
      <c r="Q498" s="78"/>
      <c r="R498" s="78"/>
      <c r="S498" s="80"/>
      <c r="T498" s="91"/>
      <c r="U498" s="92"/>
      <c r="V498" s="93"/>
      <c r="W498" s="155"/>
      <c r="X498" s="95"/>
      <c r="Y498" s="96"/>
      <c r="Z498" s="97" t="s">
        <v>50</v>
      </c>
      <c r="AA498" s="78" t="s">
        <v>49</v>
      </c>
      <c r="AB498" s="77">
        <v>36</v>
      </c>
      <c r="AC498" s="78" t="s">
        <v>2402</v>
      </c>
      <c r="AD498" s="77" t="s">
        <v>50</v>
      </c>
      <c r="AE498" s="78" t="s">
        <v>176</v>
      </c>
      <c r="AF498" s="79" t="s">
        <v>50</v>
      </c>
      <c r="AG498" s="79"/>
      <c r="AH498" s="77" t="s">
        <v>117</v>
      </c>
      <c r="AI498" s="77" t="s">
        <v>117</v>
      </c>
      <c r="AJ498" s="77" t="s">
        <v>50</v>
      </c>
      <c r="AK498" s="80">
        <v>68</v>
      </c>
      <c r="AL498" s="81"/>
      <c r="AM498" s="78">
        <v>32</v>
      </c>
      <c r="AN498" s="78"/>
      <c r="AO498" s="78">
        <v>2018</v>
      </c>
      <c r="AP498" s="98">
        <v>2021</v>
      </c>
      <c r="AQ498" s="99" t="s">
        <v>2406</v>
      </c>
      <c r="AR498" s="78" t="s">
        <v>2407</v>
      </c>
      <c r="AS498" s="98" t="s">
        <v>2408</v>
      </c>
    </row>
    <row r="499" spans="1:45" ht="14.25" customHeight="1" x14ac:dyDescent="0.25">
      <c r="C499" t="s">
        <v>160</v>
      </c>
      <c r="D499" s="85" t="s">
        <v>2409</v>
      </c>
      <c r="E499" s="128" t="s">
        <v>2410</v>
      </c>
      <c r="F499" s="77" t="s">
        <v>135</v>
      </c>
      <c r="G499" s="78" t="s">
        <v>2411</v>
      </c>
      <c r="H499" s="77" t="s">
        <v>163</v>
      </c>
      <c r="I499" s="77">
        <v>8</v>
      </c>
      <c r="J499" s="87">
        <v>8</v>
      </c>
      <c r="K499" s="88" t="s">
        <v>70</v>
      </c>
      <c r="L499" s="78" t="s">
        <v>61</v>
      </c>
      <c r="M499" s="80" t="s">
        <v>2412</v>
      </c>
      <c r="N499" s="78">
        <v>185</v>
      </c>
      <c r="O499" s="90"/>
      <c r="P499" s="79">
        <v>6</v>
      </c>
      <c r="Q499" s="78"/>
      <c r="R499" s="78"/>
      <c r="S499" s="80">
        <v>357.14299999999997</v>
      </c>
      <c r="T499" s="91">
        <v>43178</v>
      </c>
      <c r="U499" s="92">
        <v>14.7</v>
      </c>
      <c r="V499" s="93">
        <v>0.33</v>
      </c>
      <c r="W499" s="94">
        <v>1</v>
      </c>
      <c r="X499" s="95">
        <f>IF(AND(N499&lt;&gt;"",S499&lt;&gt;""),1000*S499*V499/(N499*W499),"")</f>
        <v>637.06589189189185</v>
      </c>
      <c r="Y499" s="96" t="s">
        <v>107</v>
      </c>
      <c r="Z499" s="97"/>
      <c r="AA499" s="78" t="s">
        <v>49</v>
      </c>
      <c r="AB499" s="77">
        <v>8</v>
      </c>
      <c r="AC499" s="78" t="s">
        <v>144</v>
      </c>
      <c r="AD499" s="77" t="s">
        <v>50</v>
      </c>
      <c r="AE499" s="78"/>
      <c r="AF499" s="79"/>
      <c r="AG499" s="79"/>
      <c r="AH499" s="77"/>
      <c r="AI499" s="77"/>
      <c r="AJ499" s="77"/>
      <c r="AK499" s="80">
        <v>10</v>
      </c>
      <c r="AL499" s="81"/>
      <c r="AM499" s="78"/>
      <c r="AN499" s="78"/>
      <c r="AO499" s="78">
        <v>2014</v>
      </c>
      <c r="AP499" s="98">
        <v>2016</v>
      </c>
      <c r="AQ499" s="99"/>
      <c r="AR499" s="78" t="s">
        <v>2413</v>
      </c>
      <c r="AS499" s="98"/>
    </row>
    <row r="500" spans="1:45" ht="14.25" customHeight="1" x14ac:dyDescent="0.25">
      <c r="A500" t="s">
        <v>107</v>
      </c>
      <c r="B500">
        <v>1</v>
      </c>
      <c r="C500" t="s">
        <v>160</v>
      </c>
      <c r="D500" s="85" t="s">
        <v>2414</v>
      </c>
      <c r="E500" s="78"/>
      <c r="F500" s="77" t="s">
        <v>90</v>
      </c>
      <c r="G500" s="78" t="s">
        <v>2415</v>
      </c>
      <c r="H500" s="77" t="s">
        <v>150</v>
      </c>
      <c r="I500" s="77">
        <v>16</v>
      </c>
      <c r="J500" s="87">
        <v>4</v>
      </c>
      <c r="K500" s="88" t="s">
        <v>70</v>
      </c>
      <c r="L500" s="89" t="s">
        <v>61</v>
      </c>
      <c r="M500" s="80"/>
      <c r="N500" s="78">
        <v>303</v>
      </c>
      <c r="O500" s="90"/>
      <c r="P500" s="79">
        <v>6</v>
      </c>
      <c r="Q500" s="78"/>
      <c r="R500" s="78"/>
      <c r="S500" s="80">
        <v>256.14800000000002</v>
      </c>
      <c r="T500" s="91">
        <v>41690</v>
      </c>
      <c r="U500" s="92">
        <v>14.7</v>
      </c>
      <c r="V500" s="93">
        <v>0.67</v>
      </c>
      <c r="W500" s="94">
        <v>1</v>
      </c>
      <c r="X500" s="95">
        <f>IF(AND(N500&lt;&gt;"",S500&lt;&gt;""),1000*S500*V500/(N500*W500),"")</f>
        <v>566.39986798679877</v>
      </c>
      <c r="Y500" s="96" t="s">
        <v>107</v>
      </c>
      <c r="Z500" s="97"/>
      <c r="AA500" s="78" t="s">
        <v>49</v>
      </c>
      <c r="AB500" s="77">
        <v>13</v>
      </c>
      <c r="AC500" s="78" t="s">
        <v>144</v>
      </c>
      <c r="AD500" s="77" t="s">
        <v>50</v>
      </c>
      <c r="AE500" s="78" t="s">
        <v>176</v>
      </c>
      <c r="AF500" s="79" t="s">
        <v>51</v>
      </c>
      <c r="AG500" s="79"/>
      <c r="AH500" s="77">
        <v>256</v>
      </c>
      <c r="AI500" s="77"/>
      <c r="AJ500" s="77"/>
      <c r="AK500" s="80">
        <v>16</v>
      </c>
      <c r="AL500" s="81"/>
      <c r="AM500" s="78"/>
      <c r="AN500" s="78"/>
      <c r="AO500" s="78">
        <v>2001</v>
      </c>
      <c r="AP500" s="98"/>
      <c r="AQ500" s="177"/>
      <c r="AR500" s="78" t="s">
        <v>2416</v>
      </c>
      <c r="AS500" s="98"/>
    </row>
    <row r="501" spans="1:45" ht="14.25" customHeight="1" x14ac:dyDescent="0.25">
      <c r="B501">
        <v>1</v>
      </c>
      <c r="C501" t="s">
        <v>56</v>
      </c>
      <c r="D501" s="85" t="s">
        <v>2417</v>
      </c>
      <c r="E501" s="128" t="s">
        <v>2418</v>
      </c>
      <c r="F501" s="77" t="s">
        <v>90</v>
      </c>
      <c r="G501" s="78" t="s">
        <v>2419</v>
      </c>
      <c r="H501" s="77" t="s">
        <v>2420</v>
      </c>
      <c r="I501" s="77">
        <v>16</v>
      </c>
      <c r="J501" s="87">
        <v>16</v>
      </c>
      <c r="K501" s="88" t="s">
        <v>70</v>
      </c>
      <c r="L501" s="89" t="s">
        <v>61</v>
      </c>
      <c r="M501" s="80"/>
      <c r="N501" s="78">
        <v>1735</v>
      </c>
      <c r="O501" s="90"/>
      <c r="P501" s="79">
        <v>6</v>
      </c>
      <c r="Q501" s="78"/>
      <c r="R501" s="78"/>
      <c r="S501" s="80">
        <v>126.711</v>
      </c>
      <c r="T501" s="91">
        <v>42884</v>
      </c>
      <c r="U501" s="92">
        <v>14.7</v>
      </c>
      <c r="V501" s="93">
        <v>0.67</v>
      </c>
      <c r="W501" s="94">
        <v>2</v>
      </c>
      <c r="X501" s="95">
        <f>IF(AND(N501&lt;&gt;"",S501&lt;&gt;""),1000*S501*V501/(N501*W501),"")</f>
        <v>24.465812680115278</v>
      </c>
      <c r="Y501" s="96" t="s">
        <v>202</v>
      </c>
      <c r="Z501" s="97"/>
      <c r="AA501" s="78" t="s">
        <v>49</v>
      </c>
      <c r="AB501" s="77">
        <v>9</v>
      </c>
      <c r="AC501" s="78" t="s">
        <v>144</v>
      </c>
      <c r="AD501" s="77" t="s">
        <v>50</v>
      </c>
      <c r="AE501" s="78" t="s">
        <v>67</v>
      </c>
      <c r="AF501" s="79" t="s">
        <v>51</v>
      </c>
      <c r="AG501" s="79"/>
      <c r="AH501" s="77" t="s">
        <v>68</v>
      </c>
      <c r="AI501" s="77" t="s">
        <v>68</v>
      </c>
      <c r="AJ501" s="77" t="s">
        <v>50</v>
      </c>
      <c r="AK501" s="80"/>
      <c r="AL501" s="81"/>
      <c r="AM501" s="78">
        <v>16</v>
      </c>
      <c r="AN501" s="78"/>
      <c r="AO501" s="78">
        <v>2014</v>
      </c>
      <c r="AP501" s="98">
        <v>2017</v>
      </c>
      <c r="AQ501" s="88"/>
      <c r="AR501" s="232" t="s">
        <v>2421</v>
      </c>
      <c r="AS501" s="98" t="s">
        <v>2422</v>
      </c>
    </row>
    <row r="502" spans="1:45" ht="14.25" customHeight="1" x14ac:dyDescent="0.25">
      <c r="D502" s="100" t="s">
        <v>2423</v>
      </c>
      <c r="E502" s="101" t="s">
        <v>2424</v>
      </c>
      <c r="F502" s="102" t="s">
        <v>911</v>
      </c>
      <c r="G502" s="103" t="s">
        <v>2425</v>
      </c>
      <c r="H502" s="102" t="s">
        <v>163</v>
      </c>
      <c r="I502" s="102">
        <v>8</v>
      </c>
      <c r="J502" s="104">
        <v>8</v>
      </c>
      <c r="K502" s="88"/>
      <c r="L502" s="89"/>
      <c r="M502" s="80"/>
      <c r="N502" s="78"/>
      <c r="O502" s="90"/>
      <c r="P502" s="79"/>
      <c r="Q502" s="78"/>
      <c r="R502" s="78"/>
      <c r="S502" s="80"/>
      <c r="T502" s="91"/>
      <c r="U502" s="92"/>
      <c r="V502" s="93"/>
      <c r="W502" s="94"/>
      <c r="X502" s="95"/>
      <c r="Y502" s="96"/>
      <c r="Z502" s="97"/>
      <c r="AA502" s="78"/>
      <c r="AB502" s="77"/>
      <c r="AC502" s="78"/>
      <c r="AD502" s="77"/>
      <c r="AE502" s="78"/>
      <c r="AF502" s="79"/>
      <c r="AG502" s="79"/>
      <c r="AH502" s="77"/>
      <c r="AI502" s="77"/>
      <c r="AJ502" s="77"/>
      <c r="AK502" s="80"/>
      <c r="AL502" s="81"/>
      <c r="AM502" s="78"/>
      <c r="AN502" s="78"/>
      <c r="AO502" s="78"/>
      <c r="AP502" s="98">
        <v>2014</v>
      </c>
      <c r="AQ502" s="99" t="s">
        <v>2426</v>
      </c>
      <c r="AR502" s="233" t="s">
        <v>2427</v>
      </c>
      <c r="AS502" s="98"/>
    </row>
    <row r="503" spans="1:45" ht="14.25" customHeight="1" x14ac:dyDescent="0.25">
      <c r="D503" s="100" t="s">
        <v>2423</v>
      </c>
      <c r="E503" s="101" t="s">
        <v>2428</v>
      </c>
      <c r="F503" s="102" t="s">
        <v>911</v>
      </c>
      <c r="G503" s="103" t="s">
        <v>1593</v>
      </c>
      <c r="H503" s="102" t="s">
        <v>163</v>
      </c>
      <c r="I503" s="102">
        <v>8</v>
      </c>
      <c r="J503" s="104">
        <v>8</v>
      </c>
      <c r="K503" s="88"/>
      <c r="L503" s="89"/>
      <c r="M503" s="80"/>
      <c r="N503" s="78"/>
      <c r="O503" s="90"/>
      <c r="P503" s="79"/>
      <c r="Q503" s="78"/>
      <c r="R503" s="78"/>
      <c r="S503" s="80"/>
      <c r="T503" s="91"/>
      <c r="U503" s="92"/>
      <c r="V503" s="93"/>
      <c r="W503" s="94"/>
      <c r="X503" s="95"/>
      <c r="Y503" s="96"/>
      <c r="Z503" s="97"/>
      <c r="AA503" s="78"/>
      <c r="AB503" s="77"/>
      <c r="AC503" s="78"/>
      <c r="AD503" s="77"/>
      <c r="AE503" s="78"/>
      <c r="AF503" s="79"/>
      <c r="AG503" s="79"/>
      <c r="AH503" s="77"/>
      <c r="AI503" s="77"/>
      <c r="AJ503" s="77"/>
      <c r="AK503" s="80"/>
      <c r="AL503" s="81"/>
      <c r="AM503" s="78"/>
      <c r="AN503" s="78"/>
      <c r="AO503" s="78"/>
      <c r="AP503" s="98">
        <v>2021</v>
      </c>
      <c r="AQ503" s="99" t="s">
        <v>2429</v>
      </c>
      <c r="AR503" s="233" t="s">
        <v>2427</v>
      </c>
      <c r="AS503" s="98" t="s">
        <v>2430</v>
      </c>
    </row>
    <row r="504" spans="1:45" ht="14.25" customHeight="1" x14ac:dyDescent="0.25">
      <c r="B504">
        <v>1</v>
      </c>
      <c r="C504" t="s">
        <v>160</v>
      </c>
      <c r="D504" s="100" t="s">
        <v>2431</v>
      </c>
      <c r="E504" s="101" t="s">
        <v>2432</v>
      </c>
      <c r="F504" s="102" t="s">
        <v>135</v>
      </c>
      <c r="G504" s="103" t="s">
        <v>2433</v>
      </c>
      <c r="H504" s="60" t="s">
        <v>106</v>
      </c>
      <c r="I504" s="102">
        <v>16</v>
      </c>
      <c r="J504" s="104">
        <v>16</v>
      </c>
      <c r="K504" s="88" t="s">
        <v>70</v>
      </c>
      <c r="L504" s="89" t="s">
        <v>61</v>
      </c>
      <c r="M504" s="80"/>
      <c r="N504" s="78">
        <v>1470</v>
      </c>
      <c r="O504" s="90"/>
      <c r="P504" s="79">
        <v>6</v>
      </c>
      <c r="Q504" s="78"/>
      <c r="R504" s="78"/>
      <c r="S504" s="80">
        <v>212.76599999999999</v>
      </c>
      <c r="T504" s="91">
        <v>43245</v>
      </c>
      <c r="U504" s="92">
        <v>14.7</v>
      </c>
      <c r="V504" s="93">
        <v>0.67</v>
      </c>
      <c r="W504" s="94">
        <v>1</v>
      </c>
      <c r="X504" s="95">
        <f>IF(AND(N504&lt;&gt;"",S504&lt;&gt;""),1000*S504*V504/(N504*W504),"")</f>
        <v>96.974979591836743</v>
      </c>
      <c r="Y504" s="96" t="s">
        <v>107</v>
      </c>
      <c r="Z504" s="97"/>
      <c r="AA504" s="78" t="s">
        <v>65</v>
      </c>
      <c r="AB504" s="77">
        <v>62</v>
      </c>
      <c r="AC504" s="78" t="s">
        <v>2434</v>
      </c>
      <c r="AD504" s="77" t="s">
        <v>50</v>
      </c>
      <c r="AE504" s="78"/>
      <c r="AF504" s="79" t="s">
        <v>51</v>
      </c>
      <c r="AG504" s="79"/>
      <c r="AH504" s="77" t="s">
        <v>68</v>
      </c>
      <c r="AI504" s="77" t="s">
        <v>68</v>
      </c>
      <c r="AJ504" s="77"/>
      <c r="AK504" s="80">
        <v>15</v>
      </c>
      <c r="AL504" s="81"/>
      <c r="AM504" s="78">
        <v>8</v>
      </c>
      <c r="AN504" s="78"/>
      <c r="AO504" s="78">
        <v>2015</v>
      </c>
      <c r="AP504" s="98">
        <v>2015</v>
      </c>
      <c r="AQ504" s="88"/>
      <c r="AR504" s="232" t="s">
        <v>2435</v>
      </c>
      <c r="AS504" s="98" t="s">
        <v>2436</v>
      </c>
    </row>
    <row r="505" spans="1:45" ht="14.25" customHeight="1" x14ac:dyDescent="0.25">
      <c r="D505" s="100" t="s">
        <v>2437</v>
      </c>
      <c r="E505" s="101" t="s">
        <v>2438</v>
      </c>
      <c r="F505" s="149"/>
      <c r="G505" s="61" t="s">
        <v>2439</v>
      </c>
      <c r="H505" s="60" t="s">
        <v>106</v>
      </c>
      <c r="I505" s="102">
        <v>32</v>
      </c>
      <c r="J505" s="104">
        <v>32</v>
      </c>
      <c r="K505" s="88"/>
      <c r="L505" s="89"/>
      <c r="M505" s="80"/>
      <c r="N505" s="78"/>
      <c r="O505" s="90"/>
      <c r="P505" s="79"/>
      <c r="Q505" s="78"/>
      <c r="R505" s="78"/>
      <c r="S505" s="80"/>
      <c r="T505" s="91"/>
      <c r="U505" s="92"/>
      <c r="V505" s="93"/>
      <c r="W505" s="94"/>
      <c r="X505" s="95"/>
      <c r="Y505" s="96"/>
      <c r="Z505" s="97"/>
      <c r="AA505" s="78" t="s">
        <v>49</v>
      </c>
      <c r="AB505" s="77">
        <v>48</v>
      </c>
      <c r="AC505" s="78" t="s">
        <v>2440</v>
      </c>
      <c r="AD505" s="77" t="s">
        <v>50</v>
      </c>
      <c r="AE505" s="78"/>
      <c r="AF505" s="79"/>
      <c r="AG505" s="79"/>
      <c r="AH505" s="77" t="s">
        <v>117</v>
      </c>
      <c r="AI505" s="77" t="s">
        <v>117</v>
      </c>
      <c r="AJ505" s="77" t="s">
        <v>50</v>
      </c>
      <c r="AK505" s="80">
        <v>21</v>
      </c>
      <c r="AL505" s="81"/>
      <c r="AM505" s="78">
        <v>32</v>
      </c>
      <c r="AN505" s="78"/>
      <c r="AO505" s="78">
        <v>2016</v>
      </c>
      <c r="AP505" s="98">
        <v>2016</v>
      </c>
      <c r="AQ505" s="99" t="s">
        <v>2441</v>
      </c>
      <c r="AR505" s="188" t="s">
        <v>2442</v>
      </c>
      <c r="AS505" s="98" t="s">
        <v>2443</v>
      </c>
    </row>
    <row r="506" spans="1:45" ht="14.25" customHeight="1" x14ac:dyDescent="0.25">
      <c r="D506" s="58" t="s">
        <v>2444</v>
      </c>
      <c r="E506" s="101" t="s">
        <v>2445</v>
      </c>
      <c r="F506" s="60"/>
      <c r="G506" s="61" t="s">
        <v>91</v>
      </c>
      <c r="H506" s="60">
        <v>6502</v>
      </c>
      <c r="I506" s="60">
        <v>8</v>
      </c>
      <c r="J506" s="62">
        <v>8</v>
      </c>
      <c r="K506" s="107" t="s">
        <v>60</v>
      </c>
      <c r="L506" s="103" t="s">
        <v>61</v>
      </c>
      <c r="M506" s="80"/>
      <c r="N506" s="78">
        <v>485</v>
      </c>
      <c r="O506" s="90">
        <v>148</v>
      </c>
      <c r="P506" s="79">
        <v>6</v>
      </c>
      <c r="Q506" s="78"/>
      <c r="R506" s="78">
        <v>2</v>
      </c>
      <c r="S506" s="80">
        <v>370.37</v>
      </c>
      <c r="T506" s="91">
        <v>44563</v>
      </c>
      <c r="U506" s="92" t="s">
        <v>2317</v>
      </c>
      <c r="V506" s="93">
        <v>0.33</v>
      </c>
      <c r="W506" s="94">
        <v>4</v>
      </c>
      <c r="X506" s="95">
        <f>IF(AND(N506&lt;&gt;"",S506&lt;&gt;""),1000*S506*V506/(N506*W506),"")</f>
        <v>63.001082474226806</v>
      </c>
      <c r="Y506" s="96"/>
      <c r="Z506" s="97"/>
      <c r="AA506" s="78" t="s">
        <v>49</v>
      </c>
      <c r="AB506" s="77">
        <v>5</v>
      </c>
      <c r="AC506" s="78" t="s">
        <v>2446</v>
      </c>
      <c r="AD506" s="77" t="s">
        <v>50</v>
      </c>
      <c r="AE506" s="78" t="s">
        <v>67</v>
      </c>
      <c r="AF506" s="79" t="s">
        <v>51</v>
      </c>
      <c r="AG506" s="79"/>
      <c r="AH506" s="77" t="s">
        <v>68</v>
      </c>
      <c r="AI506" s="77" t="s">
        <v>68</v>
      </c>
      <c r="AJ506" s="77" t="s">
        <v>50</v>
      </c>
      <c r="AK506" s="80"/>
      <c r="AL506" s="81"/>
      <c r="AM506" s="78"/>
      <c r="AN506" s="78"/>
      <c r="AO506" s="78">
        <v>2022</v>
      </c>
      <c r="AP506" s="98">
        <v>2022</v>
      </c>
      <c r="AQ506" s="99"/>
      <c r="AR506" s="188" t="s">
        <v>2447</v>
      </c>
      <c r="AS506" s="98"/>
    </row>
    <row r="507" spans="1:45" ht="14.25" customHeight="1" x14ac:dyDescent="0.25">
      <c r="C507" t="s">
        <v>56</v>
      </c>
      <c r="D507" s="100" t="s">
        <v>2448</v>
      </c>
      <c r="E507" s="101" t="s">
        <v>2449</v>
      </c>
      <c r="F507" s="171" t="s">
        <v>135</v>
      </c>
      <c r="G507" s="103" t="s">
        <v>2450</v>
      </c>
      <c r="H507" s="102" t="s">
        <v>2451</v>
      </c>
      <c r="I507" s="102">
        <v>8</v>
      </c>
      <c r="J507" s="104"/>
      <c r="K507" s="88" t="s">
        <v>2452</v>
      </c>
      <c r="L507" s="89" t="s">
        <v>2453</v>
      </c>
      <c r="M507" s="80"/>
      <c r="N507" s="78">
        <v>39856</v>
      </c>
      <c r="O507" s="90"/>
      <c r="P507" s="79">
        <v>6</v>
      </c>
      <c r="Q507" s="78">
        <v>64</v>
      </c>
      <c r="R507" s="78">
        <v>81</v>
      </c>
      <c r="S507" s="80">
        <v>175</v>
      </c>
      <c r="T507" s="91">
        <v>42926</v>
      </c>
      <c r="U507" s="92" t="s">
        <v>1279</v>
      </c>
      <c r="V507" s="93">
        <v>1</v>
      </c>
      <c r="W507" s="94">
        <v>0.125</v>
      </c>
      <c r="X507" s="95">
        <f>IF(AND(N507&lt;&gt;"",S507&lt;&gt;""),1000*S507*V507/(N507*W507),"")</f>
        <v>35.126455238859897</v>
      </c>
      <c r="Y507" s="96"/>
      <c r="Z507" s="97"/>
      <c r="AA507" s="78" t="s">
        <v>256</v>
      </c>
      <c r="AB507" s="77"/>
      <c r="AC507" s="78"/>
      <c r="AD507" s="77" t="s">
        <v>50</v>
      </c>
      <c r="AE507" s="78"/>
      <c r="AF507" s="79"/>
      <c r="AG507" s="79"/>
      <c r="AH507" s="77"/>
      <c r="AI507" s="77"/>
      <c r="AJ507" s="77"/>
      <c r="AK507" s="80"/>
      <c r="AL507" s="81"/>
      <c r="AM507" s="78"/>
      <c r="AN507" s="78"/>
      <c r="AO507" s="78">
        <v>2012</v>
      </c>
      <c r="AP507" s="98">
        <v>2017</v>
      </c>
      <c r="AQ507" s="99" t="s">
        <v>2454</v>
      </c>
      <c r="AR507" s="188" t="s">
        <v>2455</v>
      </c>
      <c r="AS507" s="98" t="s">
        <v>2456</v>
      </c>
    </row>
    <row r="508" spans="1:45" ht="14.25" customHeight="1" x14ac:dyDescent="0.25">
      <c r="D508" s="100" t="s">
        <v>2457</v>
      </c>
      <c r="E508" s="101" t="s">
        <v>2458</v>
      </c>
      <c r="F508" s="102"/>
      <c r="G508" s="61" t="s">
        <v>2459</v>
      </c>
      <c r="H508" s="102">
        <v>8085</v>
      </c>
      <c r="I508" s="102">
        <v>8</v>
      </c>
      <c r="J508" s="104">
        <v>8</v>
      </c>
      <c r="K508" s="88"/>
      <c r="L508" s="89"/>
      <c r="M508" s="80"/>
      <c r="N508" s="78"/>
      <c r="O508" s="90"/>
      <c r="P508" s="79"/>
      <c r="Q508" s="78"/>
      <c r="R508" s="78"/>
      <c r="S508" s="80"/>
      <c r="T508" s="91"/>
      <c r="U508" s="92"/>
      <c r="V508" s="93"/>
      <c r="W508" s="94"/>
      <c r="X508" s="95"/>
      <c r="Y508" s="96"/>
      <c r="Z508" s="97"/>
      <c r="AA508" s="78" t="s">
        <v>65</v>
      </c>
      <c r="AB508" s="77">
        <v>7</v>
      </c>
      <c r="AC508" s="78" t="s">
        <v>2460</v>
      </c>
      <c r="AD508" s="77" t="s">
        <v>50</v>
      </c>
      <c r="AE508" s="78"/>
      <c r="AF508" s="79" t="s">
        <v>51</v>
      </c>
      <c r="AG508" s="79"/>
      <c r="AH508" s="77" t="s">
        <v>68</v>
      </c>
      <c r="AI508" s="77" t="s">
        <v>68</v>
      </c>
      <c r="AJ508" s="77" t="s">
        <v>50</v>
      </c>
      <c r="AK508" s="80">
        <v>18</v>
      </c>
      <c r="AL508" s="81"/>
      <c r="AM508" s="78">
        <v>8</v>
      </c>
      <c r="AN508" s="78"/>
      <c r="AO508" s="78"/>
      <c r="AP508" s="98">
        <v>2020</v>
      </c>
      <c r="AQ508" s="99" t="s">
        <v>2461</v>
      </c>
      <c r="AR508" s="188" t="s">
        <v>2462</v>
      </c>
      <c r="AS508" s="98"/>
    </row>
    <row r="509" spans="1:45" ht="14.25" customHeight="1" x14ac:dyDescent="0.25">
      <c r="A509" t="s">
        <v>120</v>
      </c>
      <c r="C509" t="s">
        <v>56</v>
      </c>
      <c r="D509" s="85" t="s">
        <v>2463</v>
      </c>
      <c r="E509" s="128" t="s">
        <v>2464</v>
      </c>
      <c r="F509" s="77" t="s">
        <v>318</v>
      </c>
      <c r="G509" s="78" t="s">
        <v>2465</v>
      </c>
      <c r="H509" s="77" t="s">
        <v>221</v>
      </c>
      <c r="I509" s="77">
        <v>32</v>
      </c>
      <c r="J509" s="87">
        <v>32</v>
      </c>
      <c r="K509" s="88" t="s">
        <v>70</v>
      </c>
      <c r="L509" s="89" t="s">
        <v>61</v>
      </c>
      <c r="M509" s="80"/>
      <c r="N509" s="78"/>
      <c r="O509" s="90"/>
      <c r="P509" s="79">
        <v>6</v>
      </c>
      <c r="Q509" s="78"/>
      <c r="R509" s="78"/>
      <c r="S509" s="80"/>
      <c r="T509" s="91">
        <v>43176</v>
      </c>
      <c r="U509" s="92">
        <v>14.7</v>
      </c>
      <c r="V509" s="93">
        <v>1</v>
      </c>
      <c r="W509" s="94">
        <v>1</v>
      </c>
      <c r="X509" s="95" t="str">
        <f>IF(AND(N509&lt;&gt;"",S509&lt;&gt;""),1000*S509*V509/(N509*W509),"")</f>
        <v/>
      </c>
      <c r="Y509" s="96"/>
      <c r="Z509" s="97"/>
      <c r="AA509" s="78" t="s">
        <v>2225</v>
      </c>
      <c r="AB509" s="77">
        <v>15</v>
      </c>
      <c r="AC509" s="78" t="s">
        <v>85</v>
      </c>
      <c r="AD509" s="77" t="s">
        <v>50</v>
      </c>
      <c r="AE509" s="78" t="s">
        <v>67</v>
      </c>
      <c r="AF509" s="79" t="s">
        <v>51</v>
      </c>
      <c r="AG509" s="79"/>
      <c r="AH509" s="77" t="s">
        <v>117</v>
      </c>
      <c r="AI509" s="77" t="s">
        <v>117</v>
      </c>
      <c r="AJ509" s="77" t="s">
        <v>50</v>
      </c>
      <c r="AK509" s="80"/>
      <c r="AL509" s="81"/>
      <c r="AM509" s="78">
        <v>32</v>
      </c>
      <c r="AN509" s="78"/>
      <c r="AO509" s="78">
        <v>2010</v>
      </c>
      <c r="AP509" s="98">
        <v>2013</v>
      </c>
      <c r="AQ509" s="88"/>
      <c r="AR509" s="78" t="s">
        <v>2466</v>
      </c>
      <c r="AS509" s="98"/>
    </row>
    <row r="510" spans="1:45" ht="14.25" customHeight="1" x14ac:dyDescent="0.25">
      <c r="A510" t="s">
        <v>120</v>
      </c>
      <c r="C510" t="s">
        <v>56</v>
      </c>
      <c r="D510" s="85" t="s">
        <v>2463</v>
      </c>
      <c r="E510" s="128" t="s">
        <v>2464</v>
      </c>
      <c r="F510" s="77" t="s">
        <v>318</v>
      </c>
      <c r="G510" s="78" t="s">
        <v>2465</v>
      </c>
      <c r="H510" s="77" t="s">
        <v>221</v>
      </c>
      <c r="I510" s="77">
        <v>32</v>
      </c>
      <c r="J510" s="87">
        <v>32</v>
      </c>
      <c r="K510" s="88" t="s">
        <v>70</v>
      </c>
      <c r="L510" s="89" t="s">
        <v>61</v>
      </c>
      <c r="M510" s="80"/>
      <c r="N510" s="78"/>
      <c r="O510" s="90"/>
      <c r="P510" s="79">
        <v>6</v>
      </c>
      <c r="Q510" s="78"/>
      <c r="R510" s="78"/>
      <c r="S510" s="80"/>
      <c r="T510" s="91">
        <v>43176</v>
      </c>
      <c r="U510" s="92">
        <v>14.7</v>
      </c>
      <c r="V510" s="93">
        <v>1</v>
      </c>
      <c r="W510" s="94">
        <v>1</v>
      </c>
      <c r="X510" s="95" t="str">
        <f>IF(AND(N510&lt;&gt;"",S510&lt;&gt;""),1000*S510*V510/(N510*W510),"")</f>
        <v/>
      </c>
      <c r="Y510" s="96"/>
      <c r="Z510" s="97"/>
      <c r="AA510" s="78" t="s">
        <v>2225</v>
      </c>
      <c r="AB510" s="77"/>
      <c r="AC510" s="78"/>
      <c r="AD510" s="77" t="s">
        <v>50</v>
      </c>
      <c r="AE510" s="78" t="s">
        <v>67</v>
      </c>
      <c r="AF510" s="79" t="s">
        <v>51</v>
      </c>
      <c r="AG510" s="79"/>
      <c r="AH510" s="77" t="s">
        <v>117</v>
      </c>
      <c r="AI510" s="77" t="s">
        <v>117</v>
      </c>
      <c r="AJ510" s="77" t="s">
        <v>50</v>
      </c>
      <c r="AK510" s="80"/>
      <c r="AL510" s="81"/>
      <c r="AM510" s="78">
        <v>32</v>
      </c>
      <c r="AN510" s="78"/>
      <c r="AO510" s="78">
        <v>2010</v>
      </c>
      <c r="AP510" s="98">
        <v>2013</v>
      </c>
      <c r="AQ510" s="88"/>
      <c r="AR510" s="78" t="s">
        <v>2466</v>
      </c>
      <c r="AS510" s="98"/>
    </row>
    <row r="511" spans="1:45" ht="14.25" customHeight="1" x14ac:dyDescent="0.25">
      <c r="A511" t="s">
        <v>263</v>
      </c>
      <c r="B511">
        <v>1</v>
      </c>
      <c r="C511" t="s">
        <v>56</v>
      </c>
      <c r="D511" s="85" t="s">
        <v>2467</v>
      </c>
      <c r="E511" s="128" t="s">
        <v>2468</v>
      </c>
      <c r="F511" s="77" t="s">
        <v>318</v>
      </c>
      <c r="G511" s="78" t="s">
        <v>2469</v>
      </c>
      <c r="H511" s="77" t="s">
        <v>163</v>
      </c>
      <c r="I511" s="77">
        <v>8</v>
      </c>
      <c r="J511" s="87">
        <v>8</v>
      </c>
      <c r="K511" s="88" t="s">
        <v>70</v>
      </c>
      <c r="L511" s="89" t="s">
        <v>61</v>
      </c>
      <c r="M511" s="80"/>
      <c r="N511" s="78">
        <v>3428</v>
      </c>
      <c r="O511" s="90"/>
      <c r="P511" s="79">
        <v>6</v>
      </c>
      <c r="Q511" s="78">
        <v>1</v>
      </c>
      <c r="R511" s="78"/>
      <c r="S511" s="80">
        <v>155.304</v>
      </c>
      <c r="T511" s="91">
        <v>41826</v>
      </c>
      <c r="U511" s="92">
        <v>14.7</v>
      </c>
      <c r="V511" s="93">
        <v>0.33</v>
      </c>
      <c r="W511" s="94">
        <v>3</v>
      </c>
      <c r="X511" s="95">
        <f>IF(AND(N511&lt;&gt;"",S511&lt;&gt;""),1000*S511*V511/(N511*W511),"")</f>
        <v>4.9835005834305717</v>
      </c>
      <c r="Y511" s="96" t="s">
        <v>107</v>
      </c>
      <c r="Z511" s="97"/>
      <c r="AA511" s="78" t="s">
        <v>49</v>
      </c>
      <c r="AB511" s="77">
        <v>28</v>
      </c>
      <c r="AC511" s="78" t="s">
        <v>1556</v>
      </c>
      <c r="AD511" s="77" t="s">
        <v>50</v>
      </c>
      <c r="AE511" s="78"/>
      <c r="AF511" s="79" t="s">
        <v>51</v>
      </c>
      <c r="AG511" s="79"/>
      <c r="AH511" s="77" t="s">
        <v>2470</v>
      </c>
      <c r="AI511" s="77" t="s">
        <v>2470</v>
      </c>
      <c r="AJ511" s="77" t="s">
        <v>50</v>
      </c>
      <c r="AK511" s="80"/>
      <c r="AL511" s="81"/>
      <c r="AM511" s="78"/>
      <c r="AN511" s="78"/>
      <c r="AO511" s="78">
        <v>2010</v>
      </c>
      <c r="AP511" s="98"/>
      <c r="AQ511" s="129"/>
      <c r="AR511" s="78" t="s">
        <v>2471</v>
      </c>
      <c r="AS511" s="98" t="s">
        <v>1397</v>
      </c>
    </row>
    <row r="512" spans="1:45" ht="14.25" customHeight="1" x14ac:dyDescent="0.25">
      <c r="A512" t="s">
        <v>263</v>
      </c>
      <c r="B512">
        <v>1</v>
      </c>
      <c r="C512" t="s">
        <v>56</v>
      </c>
      <c r="D512" s="85" t="s">
        <v>2472</v>
      </c>
      <c r="E512" s="128" t="s">
        <v>2473</v>
      </c>
      <c r="F512" s="77" t="s">
        <v>135</v>
      </c>
      <c r="G512" s="78" t="s">
        <v>2474</v>
      </c>
      <c r="H512" s="77" t="s">
        <v>150</v>
      </c>
      <c r="I512" s="77">
        <v>32</v>
      </c>
      <c r="J512" s="87">
        <v>8</v>
      </c>
      <c r="K512" s="88" t="s">
        <v>2475</v>
      </c>
      <c r="L512" s="89" t="s">
        <v>61</v>
      </c>
      <c r="M512" s="80"/>
      <c r="N512" s="78">
        <v>2959</v>
      </c>
      <c r="O512" s="90"/>
      <c r="P512" s="79">
        <v>6</v>
      </c>
      <c r="Q512" s="78"/>
      <c r="R512" s="78">
        <v>6</v>
      </c>
      <c r="S512" s="80">
        <v>222.86600000000001</v>
      </c>
      <c r="T512" s="91">
        <v>41751</v>
      </c>
      <c r="U512" s="92">
        <v>14.7</v>
      </c>
      <c r="V512" s="93">
        <v>1</v>
      </c>
      <c r="W512" s="94">
        <v>1</v>
      </c>
      <c r="X512" s="95">
        <f>IF(AND(N512&lt;&gt;"",S512&lt;&gt;""),1000*S512*V512/(N512*W512),"")</f>
        <v>75.318012842176415</v>
      </c>
      <c r="Y512" s="96" t="s">
        <v>107</v>
      </c>
      <c r="Z512" s="97"/>
      <c r="AA512" s="78" t="s">
        <v>49</v>
      </c>
      <c r="AB512" s="77">
        <v>58</v>
      </c>
      <c r="AC512" s="78" t="s">
        <v>2467</v>
      </c>
      <c r="AD512" s="77" t="s">
        <v>50</v>
      </c>
      <c r="AE512" s="78" t="s">
        <v>67</v>
      </c>
      <c r="AF512" s="79" t="s">
        <v>51</v>
      </c>
      <c r="AG512" s="79"/>
      <c r="AH512" s="77" t="s">
        <v>2470</v>
      </c>
      <c r="AI512" s="77" t="s">
        <v>2470</v>
      </c>
      <c r="AJ512" s="77"/>
      <c r="AK512" s="80">
        <v>96</v>
      </c>
      <c r="AL512" s="81"/>
      <c r="AM512" s="78"/>
      <c r="AN512" s="78"/>
      <c r="AO512" s="78">
        <v>2004</v>
      </c>
      <c r="AP512" s="98">
        <v>2012</v>
      </c>
      <c r="AQ512" s="129"/>
      <c r="AR512" s="78" t="s">
        <v>2476</v>
      </c>
      <c r="AS512" s="98" t="s">
        <v>2477</v>
      </c>
    </row>
    <row r="513" spans="1:45" ht="14.25" customHeight="1" x14ac:dyDescent="0.25">
      <c r="D513" s="100" t="s">
        <v>2478</v>
      </c>
      <c r="E513" s="101" t="s">
        <v>2479</v>
      </c>
      <c r="F513" s="102" t="s">
        <v>58</v>
      </c>
      <c r="G513" s="103" t="s">
        <v>2480</v>
      </c>
      <c r="H513" s="60" t="s">
        <v>106</v>
      </c>
      <c r="I513" s="102">
        <v>32</v>
      </c>
      <c r="J513" s="104">
        <v>32</v>
      </c>
      <c r="K513" s="88"/>
      <c r="L513" s="89"/>
      <c r="M513" s="80"/>
      <c r="N513" s="78"/>
      <c r="O513" s="90"/>
      <c r="P513" s="79"/>
      <c r="Q513" s="78"/>
      <c r="R513" s="78"/>
      <c r="S513" s="80"/>
      <c r="T513" s="91"/>
      <c r="U513" s="92"/>
      <c r="V513" s="93"/>
      <c r="W513" s="94"/>
      <c r="X513" s="95"/>
      <c r="Y513" s="96"/>
      <c r="Z513" s="97"/>
      <c r="AA513" s="78" t="s">
        <v>65</v>
      </c>
      <c r="AB513" s="77"/>
      <c r="AC513" s="78"/>
      <c r="AD513" s="77"/>
      <c r="AE513" s="78"/>
      <c r="AF513" s="79" t="s">
        <v>51</v>
      </c>
      <c r="AG513" s="79"/>
      <c r="AH513" s="77" t="s">
        <v>117</v>
      </c>
      <c r="AI513" s="77" t="s">
        <v>117</v>
      </c>
      <c r="AJ513" s="77"/>
      <c r="AK513" s="80"/>
      <c r="AL513" s="81"/>
      <c r="AM513" s="78">
        <v>32</v>
      </c>
      <c r="AN513" s="78"/>
      <c r="AO513" s="78"/>
      <c r="AP513" s="98">
        <v>2017</v>
      </c>
      <c r="AQ513" s="129"/>
      <c r="AR513" s="78" t="s">
        <v>2481</v>
      </c>
      <c r="AS513" s="98"/>
    </row>
    <row r="514" spans="1:45" ht="14.25" customHeight="1" x14ac:dyDescent="0.25">
      <c r="A514" t="s">
        <v>107</v>
      </c>
      <c r="B514">
        <v>1</v>
      </c>
      <c r="C514" t="s">
        <v>160</v>
      </c>
      <c r="D514" s="85" t="s">
        <v>2482</v>
      </c>
      <c r="E514" s="128" t="s">
        <v>1997</v>
      </c>
      <c r="F514" s="77" t="s">
        <v>135</v>
      </c>
      <c r="G514" s="78" t="s">
        <v>1998</v>
      </c>
      <c r="H514" s="77" t="s">
        <v>106</v>
      </c>
      <c r="I514" s="77">
        <v>8</v>
      </c>
      <c r="J514" s="87">
        <v>8</v>
      </c>
      <c r="K514" s="88"/>
      <c r="L514" s="89"/>
      <c r="M514" s="80"/>
      <c r="N514" s="78"/>
      <c r="O514" s="90"/>
      <c r="P514" s="79"/>
      <c r="Q514" s="78"/>
      <c r="R514" s="78"/>
      <c r="S514" s="80"/>
      <c r="T514" s="91"/>
      <c r="U514" s="92"/>
      <c r="V514" s="93">
        <v>0.33</v>
      </c>
      <c r="W514" s="94">
        <v>1</v>
      </c>
      <c r="X514" s="95" t="str">
        <f t="shared" ref="X514:X519" si="25">IF(AND(N514&lt;&gt;"",S514&lt;&gt;""),1000*S514*V514/(N514*W514),"")</f>
        <v/>
      </c>
      <c r="Y514" s="96" t="s">
        <v>186</v>
      </c>
      <c r="Z514" s="97"/>
      <c r="AA514" s="78" t="s">
        <v>49</v>
      </c>
      <c r="AB514" s="77">
        <v>5</v>
      </c>
      <c r="AC514" s="78" t="s">
        <v>2000</v>
      </c>
      <c r="AD514" s="77" t="s">
        <v>50</v>
      </c>
      <c r="AE514" s="78"/>
      <c r="AF514" s="79" t="s">
        <v>51</v>
      </c>
      <c r="AG514" s="79" t="s">
        <v>50</v>
      </c>
      <c r="AH514" s="77">
        <v>256</v>
      </c>
      <c r="AI514" s="77">
        <v>256</v>
      </c>
      <c r="AJ514" s="77" t="s">
        <v>50</v>
      </c>
      <c r="AK514" s="80">
        <v>16</v>
      </c>
      <c r="AL514" s="81"/>
      <c r="AM514" s="78">
        <v>4</v>
      </c>
      <c r="AN514" s="78"/>
      <c r="AO514" s="78">
        <v>2005</v>
      </c>
      <c r="AP514" s="98">
        <v>2016</v>
      </c>
      <c r="AQ514" s="99" t="s">
        <v>2001</v>
      </c>
      <c r="AR514" s="78" t="s">
        <v>2483</v>
      </c>
      <c r="AS514" s="98" t="s">
        <v>2484</v>
      </c>
    </row>
    <row r="515" spans="1:45" ht="14.25" customHeight="1" x14ac:dyDescent="0.25">
      <c r="A515" t="s">
        <v>107</v>
      </c>
      <c r="B515">
        <v>1</v>
      </c>
      <c r="C515" t="s">
        <v>160</v>
      </c>
      <c r="D515" s="85" t="s">
        <v>2482</v>
      </c>
      <c r="E515" s="78"/>
      <c r="F515" s="77" t="s">
        <v>135</v>
      </c>
      <c r="G515" s="78" t="s">
        <v>2485</v>
      </c>
      <c r="H515" s="77" t="s">
        <v>106</v>
      </c>
      <c r="I515" s="77">
        <v>8</v>
      </c>
      <c r="J515" s="87">
        <v>8</v>
      </c>
      <c r="K515" s="88" t="s">
        <v>131</v>
      </c>
      <c r="L515" s="89" t="s">
        <v>61</v>
      </c>
      <c r="M515" s="80"/>
      <c r="N515" s="78">
        <v>121</v>
      </c>
      <c r="O515" s="90"/>
      <c r="P515" s="79" t="s">
        <v>120</v>
      </c>
      <c r="Q515" s="78"/>
      <c r="R515" s="78">
        <v>2</v>
      </c>
      <c r="S515" s="80">
        <v>230.52099999999999</v>
      </c>
      <c r="T515" s="91">
        <v>41779</v>
      </c>
      <c r="U515" s="92" t="s">
        <v>218</v>
      </c>
      <c r="V515" s="93">
        <v>0.33</v>
      </c>
      <c r="W515" s="94">
        <v>1</v>
      </c>
      <c r="X515" s="95">
        <f t="shared" si="25"/>
        <v>628.69363636363641</v>
      </c>
      <c r="Y515" s="96" t="s">
        <v>186</v>
      </c>
      <c r="Z515" s="97"/>
      <c r="AA515" s="78" t="s">
        <v>65</v>
      </c>
      <c r="AB515" s="77">
        <v>1</v>
      </c>
      <c r="AC515" s="78" t="s">
        <v>2486</v>
      </c>
      <c r="AD515" s="77" t="s">
        <v>50</v>
      </c>
      <c r="AE515" s="78"/>
      <c r="AF515" s="79" t="s">
        <v>51</v>
      </c>
      <c r="AG515" s="79" t="s">
        <v>50</v>
      </c>
      <c r="AH515" s="77">
        <v>256</v>
      </c>
      <c r="AI515" s="77">
        <v>256</v>
      </c>
      <c r="AJ515" s="77" t="s">
        <v>50</v>
      </c>
      <c r="AK515" s="80">
        <v>16</v>
      </c>
      <c r="AL515" s="81"/>
      <c r="AM515" s="78">
        <v>4</v>
      </c>
      <c r="AN515" s="78"/>
      <c r="AO515" s="78">
        <v>2011</v>
      </c>
      <c r="AP515" s="98">
        <v>2011</v>
      </c>
      <c r="AQ515" s="99" t="s">
        <v>2001</v>
      </c>
      <c r="AR515" s="78" t="s">
        <v>2487</v>
      </c>
      <c r="AS515" s="98" t="s">
        <v>2484</v>
      </c>
    </row>
    <row r="516" spans="1:45" ht="14.25" customHeight="1" x14ac:dyDescent="0.25">
      <c r="C516" t="s">
        <v>56</v>
      </c>
      <c r="D516" s="85" t="s">
        <v>2488</v>
      </c>
      <c r="E516" s="128" t="s">
        <v>2489</v>
      </c>
      <c r="F516" s="77" t="s">
        <v>90</v>
      </c>
      <c r="G516" s="78" t="s">
        <v>2490</v>
      </c>
      <c r="H516" s="77" t="s">
        <v>868</v>
      </c>
      <c r="I516" s="77">
        <v>8</v>
      </c>
      <c r="J516" s="87">
        <v>18</v>
      </c>
      <c r="K516" s="88" t="s">
        <v>70</v>
      </c>
      <c r="L516" s="89" t="s">
        <v>61</v>
      </c>
      <c r="M516" s="80" t="s">
        <v>2491</v>
      </c>
      <c r="N516" s="78"/>
      <c r="O516" s="90"/>
      <c r="P516" s="79">
        <v>6</v>
      </c>
      <c r="Q516" s="78"/>
      <c r="R516" s="78"/>
      <c r="S516" s="80"/>
      <c r="T516" s="91">
        <v>43178</v>
      </c>
      <c r="U516" s="92">
        <v>14.7</v>
      </c>
      <c r="V516" s="93">
        <v>0.33</v>
      </c>
      <c r="W516" s="94">
        <v>2</v>
      </c>
      <c r="X516" s="95" t="str">
        <f t="shared" si="25"/>
        <v/>
      </c>
      <c r="Y516" s="96" t="s">
        <v>107</v>
      </c>
      <c r="Z516" s="97"/>
      <c r="AA516" s="78" t="s">
        <v>49</v>
      </c>
      <c r="AB516" s="77">
        <v>12</v>
      </c>
      <c r="AC516" s="78" t="s">
        <v>2488</v>
      </c>
      <c r="AD516" s="77"/>
      <c r="AE516" s="78" t="s">
        <v>176</v>
      </c>
      <c r="AF516" s="79"/>
      <c r="AG516" s="79"/>
      <c r="AH516" s="77">
        <v>256</v>
      </c>
      <c r="AI516" s="77" t="s">
        <v>871</v>
      </c>
      <c r="AJ516" s="77" t="s">
        <v>50</v>
      </c>
      <c r="AK516" s="80"/>
      <c r="AL516" s="81"/>
      <c r="AM516" s="78"/>
      <c r="AN516" s="78"/>
      <c r="AO516" s="78">
        <v>2015</v>
      </c>
      <c r="AP516" s="98">
        <v>2015</v>
      </c>
      <c r="AQ516" s="88"/>
      <c r="AR516" s="78" t="s">
        <v>2492</v>
      </c>
      <c r="AS516" s="98"/>
    </row>
    <row r="517" spans="1:45" ht="15" customHeight="1" x14ac:dyDescent="0.25">
      <c r="B517">
        <v>1</v>
      </c>
      <c r="C517" t="s">
        <v>56</v>
      </c>
      <c r="D517" s="85" t="s">
        <v>2488</v>
      </c>
      <c r="E517" s="128" t="s">
        <v>2489</v>
      </c>
      <c r="F517" s="77" t="s">
        <v>90</v>
      </c>
      <c r="G517" s="78" t="s">
        <v>2490</v>
      </c>
      <c r="H517" s="77" t="s">
        <v>868</v>
      </c>
      <c r="I517" s="77">
        <v>8</v>
      </c>
      <c r="J517" s="87">
        <v>18</v>
      </c>
      <c r="K517" s="88" t="s">
        <v>70</v>
      </c>
      <c r="L517" s="78" t="s">
        <v>61</v>
      </c>
      <c r="M517" s="80"/>
      <c r="N517" s="78">
        <v>247</v>
      </c>
      <c r="O517" s="90"/>
      <c r="P517" s="79">
        <v>6</v>
      </c>
      <c r="Q517" s="78"/>
      <c r="R517" s="78">
        <v>1</v>
      </c>
      <c r="S517" s="80">
        <v>169.49199999999999</v>
      </c>
      <c r="T517" s="91">
        <v>43150</v>
      </c>
      <c r="U517" s="92">
        <v>14.7</v>
      </c>
      <c r="V517" s="93">
        <v>0.33</v>
      </c>
      <c r="W517" s="94">
        <v>2</v>
      </c>
      <c r="X517" s="95">
        <f t="shared" si="25"/>
        <v>113.22340080971659</v>
      </c>
      <c r="Y517" s="96" t="s">
        <v>107</v>
      </c>
      <c r="Z517" s="97"/>
      <c r="AA517" s="78" t="s">
        <v>49</v>
      </c>
      <c r="AB517" s="77">
        <v>12</v>
      </c>
      <c r="AC517" s="78" t="s">
        <v>2488</v>
      </c>
      <c r="AD517" s="77"/>
      <c r="AE517" s="78" t="s">
        <v>176</v>
      </c>
      <c r="AF517" s="79"/>
      <c r="AG517" s="79"/>
      <c r="AH517" s="77">
        <v>256</v>
      </c>
      <c r="AI517" s="77" t="s">
        <v>871</v>
      </c>
      <c r="AJ517" s="77" t="s">
        <v>50</v>
      </c>
      <c r="AK517" s="80"/>
      <c r="AL517" s="81"/>
      <c r="AM517" s="78"/>
      <c r="AN517" s="78"/>
      <c r="AO517" s="78">
        <v>2015</v>
      </c>
      <c r="AP517" s="98">
        <v>2015</v>
      </c>
      <c r="AQ517" s="88"/>
      <c r="AR517" s="78" t="s">
        <v>2492</v>
      </c>
      <c r="AS517" s="98"/>
    </row>
    <row r="518" spans="1:45" ht="15" customHeight="1" x14ac:dyDescent="0.25">
      <c r="A518" t="s">
        <v>263</v>
      </c>
      <c r="B518">
        <v>1</v>
      </c>
      <c r="C518" t="s">
        <v>56</v>
      </c>
      <c r="D518" s="85" t="s">
        <v>2493</v>
      </c>
      <c r="E518" s="128" t="s">
        <v>2494</v>
      </c>
      <c r="F518" s="77" t="s">
        <v>90</v>
      </c>
      <c r="G518" s="78" t="s">
        <v>2495</v>
      </c>
      <c r="H518" s="77" t="s">
        <v>106</v>
      </c>
      <c r="I518" s="77">
        <v>8</v>
      </c>
      <c r="J518" s="87">
        <v>16</v>
      </c>
      <c r="K518" s="88" t="s">
        <v>70</v>
      </c>
      <c r="L518" s="78" t="s">
        <v>61</v>
      </c>
      <c r="M518" s="80"/>
      <c r="N518" s="78">
        <v>232</v>
      </c>
      <c r="O518" s="90"/>
      <c r="P518" s="79">
        <v>6</v>
      </c>
      <c r="Q518" s="78"/>
      <c r="R518" s="78">
        <v>1</v>
      </c>
      <c r="S518" s="80">
        <v>175.131</v>
      </c>
      <c r="T518" s="91">
        <v>41698</v>
      </c>
      <c r="U518" s="92">
        <v>14.7</v>
      </c>
      <c r="V518" s="93">
        <v>0.11</v>
      </c>
      <c r="W518" s="94">
        <v>3</v>
      </c>
      <c r="X518" s="95">
        <f t="shared" si="25"/>
        <v>27.678750000000001</v>
      </c>
      <c r="Y518" s="96" t="s">
        <v>107</v>
      </c>
      <c r="Z518" s="97"/>
      <c r="AA518" s="78" t="s">
        <v>65</v>
      </c>
      <c r="AB518" s="77">
        <v>12</v>
      </c>
      <c r="AC518" s="78" t="s">
        <v>2496</v>
      </c>
      <c r="AD518" s="77" t="s">
        <v>50</v>
      </c>
      <c r="AE518" s="78" t="s">
        <v>176</v>
      </c>
      <c r="AF518" s="79" t="s">
        <v>51</v>
      </c>
      <c r="AG518" s="79" t="s">
        <v>50</v>
      </c>
      <c r="AH518" s="77">
        <v>256</v>
      </c>
      <c r="AI518" s="77" t="s">
        <v>871</v>
      </c>
      <c r="AJ518" s="77" t="s">
        <v>50</v>
      </c>
      <c r="AK518" s="80">
        <v>29</v>
      </c>
      <c r="AL518" s="81"/>
      <c r="AM518" s="78">
        <v>8</v>
      </c>
      <c r="AN518" s="78"/>
      <c r="AO518" s="78">
        <v>2012</v>
      </c>
      <c r="AP518" s="98">
        <v>2012</v>
      </c>
      <c r="AQ518" s="88"/>
      <c r="AR518" s="78" t="s">
        <v>2497</v>
      </c>
      <c r="AS518" s="98" t="s">
        <v>2498</v>
      </c>
    </row>
    <row r="519" spans="1:45" ht="15" customHeight="1" x14ac:dyDescent="0.25">
      <c r="A519" t="s">
        <v>120</v>
      </c>
      <c r="B519">
        <v>1</v>
      </c>
      <c r="C519" t="s">
        <v>56</v>
      </c>
      <c r="D519" s="85" t="s">
        <v>2499</v>
      </c>
      <c r="E519" s="128" t="s">
        <v>2500</v>
      </c>
      <c r="F519" s="77" t="s">
        <v>135</v>
      </c>
      <c r="G519" s="78" t="s">
        <v>1892</v>
      </c>
      <c r="H519" s="77" t="s">
        <v>513</v>
      </c>
      <c r="I519" s="77">
        <v>8</v>
      </c>
      <c r="J519" s="87">
        <v>16</v>
      </c>
      <c r="K519" s="88" t="s">
        <v>70</v>
      </c>
      <c r="L519" s="78" t="s">
        <v>61</v>
      </c>
      <c r="M519" s="80"/>
      <c r="N519" s="78">
        <v>990</v>
      </c>
      <c r="O519" s="90"/>
      <c r="P519" s="79">
        <v>6</v>
      </c>
      <c r="Q519" s="78"/>
      <c r="R519" s="78"/>
      <c r="S519" s="80">
        <v>206.95400000000001</v>
      </c>
      <c r="T519" s="91">
        <v>41685</v>
      </c>
      <c r="U519" s="92">
        <v>14.7</v>
      </c>
      <c r="V519" s="93">
        <v>0.33</v>
      </c>
      <c r="W519" s="94">
        <v>1</v>
      </c>
      <c r="X519" s="95">
        <f t="shared" si="25"/>
        <v>68.984666666666669</v>
      </c>
      <c r="Y519" s="96" t="s">
        <v>125</v>
      </c>
      <c r="Z519" s="97"/>
      <c r="AA519" s="78" t="s">
        <v>65</v>
      </c>
      <c r="AB519" s="77">
        <v>1</v>
      </c>
      <c r="AC519" s="78" t="s">
        <v>2501</v>
      </c>
      <c r="AD519" s="77" t="s">
        <v>50</v>
      </c>
      <c r="AE519" s="78" t="s">
        <v>67</v>
      </c>
      <c r="AF519" s="79" t="s">
        <v>51</v>
      </c>
      <c r="AG519" s="79"/>
      <c r="AH519" s="77" t="s">
        <v>68</v>
      </c>
      <c r="AI519" s="77" t="s">
        <v>68</v>
      </c>
      <c r="AJ519" s="77" t="s">
        <v>50</v>
      </c>
      <c r="AK519" s="80">
        <v>72</v>
      </c>
      <c r="AL519" s="81"/>
      <c r="AM519" s="78">
        <v>32</v>
      </c>
      <c r="AN519" s="78">
        <v>2</v>
      </c>
      <c r="AO519" s="78">
        <v>2010</v>
      </c>
      <c r="AP519" s="98">
        <v>2013</v>
      </c>
      <c r="AQ519" s="99" t="s">
        <v>2502</v>
      </c>
      <c r="AR519" s="78" t="s">
        <v>2503</v>
      </c>
      <c r="AS519" s="98"/>
    </row>
    <row r="520" spans="1:45" ht="15" customHeight="1" x14ac:dyDescent="0.25">
      <c r="C520" t="s">
        <v>56</v>
      </c>
      <c r="D520" s="85" t="s">
        <v>2504</v>
      </c>
      <c r="E520" s="128" t="s">
        <v>2505</v>
      </c>
      <c r="F520" s="77" t="s">
        <v>398</v>
      </c>
      <c r="G520" s="78" t="s">
        <v>1252</v>
      </c>
      <c r="H520" s="77" t="s">
        <v>150</v>
      </c>
      <c r="I520" s="77">
        <v>16</v>
      </c>
      <c r="J520" s="87"/>
      <c r="K520" s="88"/>
      <c r="L520" s="89"/>
      <c r="M520" s="80"/>
      <c r="N520" s="78"/>
      <c r="O520" s="90"/>
      <c r="P520" s="79"/>
      <c r="Q520" s="78"/>
      <c r="R520" s="78"/>
      <c r="S520" s="80"/>
      <c r="T520" s="91"/>
      <c r="U520" s="92"/>
      <c r="V520" s="93"/>
      <c r="W520" s="94"/>
      <c r="X520" s="95"/>
      <c r="Y520" s="96"/>
      <c r="Z520" s="97"/>
      <c r="AA520" s="78" t="s">
        <v>256</v>
      </c>
      <c r="AB520" s="77"/>
      <c r="AC520" s="78"/>
      <c r="AD520" s="77"/>
      <c r="AE520" s="78"/>
      <c r="AF520" s="79"/>
      <c r="AG520" s="79"/>
      <c r="AH520" s="77"/>
      <c r="AI520" s="77"/>
      <c r="AJ520" s="77"/>
      <c r="AK520" s="80"/>
      <c r="AL520" s="81"/>
      <c r="AM520" s="78"/>
      <c r="AN520" s="78"/>
      <c r="AO520" s="78"/>
      <c r="AP520" s="98"/>
      <c r="AQ520" s="99"/>
      <c r="AR520" s="78" t="s">
        <v>2506</v>
      </c>
      <c r="AS520" s="98"/>
    </row>
    <row r="521" spans="1:45" ht="15" customHeight="1" x14ac:dyDescent="0.25">
      <c r="B521">
        <v>1</v>
      </c>
      <c r="C521" t="s">
        <v>160</v>
      </c>
      <c r="D521" s="85" t="s">
        <v>2507</v>
      </c>
      <c r="E521" s="128" t="s">
        <v>2508</v>
      </c>
      <c r="F521" s="77" t="s">
        <v>58</v>
      </c>
      <c r="G521" s="78" t="s">
        <v>2509</v>
      </c>
      <c r="H521" s="77" t="s">
        <v>163</v>
      </c>
      <c r="I521" s="77">
        <v>16</v>
      </c>
      <c r="J521" s="87">
        <v>8</v>
      </c>
      <c r="K521" s="88" t="s">
        <v>70</v>
      </c>
      <c r="L521" s="89" t="s">
        <v>61</v>
      </c>
      <c r="M521" s="80"/>
      <c r="N521" s="78">
        <v>223</v>
      </c>
      <c r="O521" s="90"/>
      <c r="P521" s="79">
        <v>6</v>
      </c>
      <c r="Q521" s="78"/>
      <c r="R521" s="78"/>
      <c r="S521" s="80">
        <v>105.26300000000001</v>
      </c>
      <c r="T521" s="91">
        <v>41685</v>
      </c>
      <c r="U521" s="92">
        <v>14.7</v>
      </c>
      <c r="V521" s="93">
        <v>0.67</v>
      </c>
      <c r="W521" s="94">
        <v>1</v>
      </c>
      <c r="X521" s="95">
        <f t="shared" ref="X521:X529" si="26">IF(AND(N521&lt;&gt;"",S521&lt;&gt;""),1000*S521*V521/(N521*W521),"")</f>
        <v>316.26103139013458</v>
      </c>
      <c r="Y521" s="96" t="s">
        <v>107</v>
      </c>
      <c r="Z521" s="97"/>
      <c r="AA521" s="78" t="s">
        <v>65</v>
      </c>
      <c r="AB521" s="77">
        <v>3</v>
      </c>
      <c r="AC521" s="78" t="s">
        <v>2510</v>
      </c>
      <c r="AD521" s="77" t="s">
        <v>50</v>
      </c>
      <c r="AE521" s="78"/>
      <c r="AF521" s="79" t="s">
        <v>51</v>
      </c>
      <c r="AG521" s="79"/>
      <c r="AH521" s="77" t="s">
        <v>524</v>
      </c>
      <c r="AI521" s="77" t="s">
        <v>68</v>
      </c>
      <c r="AJ521" s="77"/>
      <c r="AK521" s="80">
        <v>16</v>
      </c>
      <c r="AL521" s="81"/>
      <c r="AM521" s="78">
        <v>16</v>
      </c>
      <c r="AN521" s="78"/>
      <c r="AO521" s="78">
        <v>2006</v>
      </c>
      <c r="AP521" s="98">
        <v>2018</v>
      </c>
      <c r="AQ521" s="88"/>
      <c r="AR521" s="78" t="s">
        <v>2511</v>
      </c>
      <c r="AS521" s="98"/>
    </row>
    <row r="522" spans="1:45" ht="15" customHeight="1" x14ac:dyDescent="0.25">
      <c r="A522" t="s">
        <v>120</v>
      </c>
      <c r="B522">
        <v>1</v>
      </c>
      <c r="C522" t="s">
        <v>56</v>
      </c>
      <c r="D522" s="85" t="s">
        <v>2512</v>
      </c>
      <c r="E522" s="128" t="s">
        <v>2513</v>
      </c>
      <c r="F522" s="77" t="s">
        <v>58</v>
      </c>
      <c r="G522" s="78" t="s">
        <v>502</v>
      </c>
      <c r="H522" s="77" t="s">
        <v>2420</v>
      </c>
      <c r="I522" s="77">
        <v>16</v>
      </c>
      <c r="J522" s="87">
        <v>16</v>
      </c>
      <c r="K522" s="88" t="s">
        <v>748</v>
      </c>
      <c r="L522" s="89" t="s">
        <v>502</v>
      </c>
      <c r="M522" s="80"/>
      <c r="N522" s="78">
        <v>402</v>
      </c>
      <c r="O522" s="90"/>
      <c r="P522" s="79">
        <v>6</v>
      </c>
      <c r="Q522" s="78"/>
      <c r="R522" s="78">
        <v>2</v>
      </c>
      <c r="S522" s="80">
        <v>204</v>
      </c>
      <c r="T522" s="91">
        <v>43250</v>
      </c>
      <c r="U522" s="92">
        <v>14.7</v>
      </c>
      <c r="V522" s="93">
        <v>0.67</v>
      </c>
      <c r="W522" s="94">
        <v>8</v>
      </c>
      <c r="X522" s="95">
        <f t="shared" si="26"/>
        <v>42.5</v>
      </c>
      <c r="Y522" s="96" t="s">
        <v>202</v>
      </c>
      <c r="Z522" s="97"/>
      <c r="AA522" s="78" t="s">
        <v>49</v>
      </c>
      <c r="AB522" s="77">
        <v>19</v>
      </c>
      <c r="AC522" s="78" t="s">
        <v>2514</v>
      </c>
      <c r="AD522" s="77" t="s">
        <v>50</v>
      </c>
      <c r="AE522" s="78" t="s">
        <v>67</v>
      </c>
      <c r="AF522" s="79" t="s">
        <v>51</v>
      </c>
      <c r="AG522" s="79"/>
      <c r="AH522" s="77" t="s">
        <v>2515</v>
      </c>
      <c r="AI522" s="77" t="s">
        <v>725</v>
      </c>
      <c r="AJ522" s="77" t="s">
        <v>50</v>
      </c>
      <c r="AK522" s="80"/>
      <c r="AL522" s="81"/>
      <c r="AM522" s="78">
        <v>16</v>
      </c>
      <c r="AN522" s="78"/>
      <c r="AO522" s="78">
        <v>2015</v>
      </c>
      <c r="AP522" s="98">
        <v>2021</v>
      </c>
      <c r="AQ522" s="99" t="s">
        <v>2516</v>
      </c>
      <c r="AR522" s="78" t="s">
        <v>2517</v>
      </c>
      <c r="AS522" s="98" t="s">
        <v>2518</v>
      </c>
    </row>
    <row r="523" spans="1:45" ht="15" customHeight="1" x14ac:dyDescent="0.25">
      <c r="A523" t="s">
        <v>120</v>
      </c>
      <c r="B523">
        <v>1</v>
      </c>
      <c r="C523" t="s">
        <v>56</v>
      </c>
      <c r="D523" s="85" t="s">
        <v>2512</v>
      </c>
      <c r="E523" s="128" t="s">
        <v>2513</v>
      </c>
      <c r="F523" s="77" t="s">
        <v>58</v>
      </c>
      <c r="G523" s="78" t="s">
        <v>502</v>
      </c>
      <c r="H523" s="77" t="s">
        <v>2420</v>
      </c>
      <c r="I523" s="77">
        <v>16</v>
      </c>
      <c r="J523" s="87">
        <v>16</v>
      </c>
      <c r="K523" s="88" t="s">
        <v>2519</v>
      </c>
      <c r="L523" s="89" t="s">
        <v>61</v>
      </c>
      <c r="M523" s="80" t="s">
        <v>2520</v>
      </c>
      <c r="N523" s="78">
        <v>947</v>
      </c>
      <c r="O523" s="90"/>
      <c r="P523" s="79">
        <v>6</v>
      </c>
      <c r="Q523" s="78"/>
      <c r="R523" s="78">
        <v>2</v>
      </c>
      <c r="S523" s="80">
        <v>202.76599999999999</v>
      </c>
      <c r="T523" s="91">
        <v>43150</v>
      </c>
      <c r="U523" s="92">
        <v>14.7</v>
      </c>
      <c r="V523" s="93">
        <v>0.67</v>
      </c>
      <c r="W523" s="94">
        <v>8</v>
      </c>
      <c r="X523" s="95">
        <f t="shared" si="26"/>
        <v>17.932051214361142</v>
      </c>
      <c r="Y523" s="96" t="s">
        <v>202</v>
      </c>
      <c r="Z523" s="97" t="s">
        <v>50</v>
      </c>
      <c r="AA523" s="78" t="s">
        <v>49</v>
      </c>
      <c r="AB523" s="77">
        <v>19</v>
      </c>
      <c r="AC523" s="78" t="s">
        <v>2521</v>
      </c>
      <c r="AD523" s="77" t="s">
        <v>50</v>
      </c>
      <c r="AE523" s="78" t="s">
        <v>67</v>
      </c>
      <c r="AF523" s="79" t="s">
        <v>51</v>
      </c>
      <c r="AG523" s="79"/>
      <c r="AH523" s="77" t="s">
        <v>2515</v>
      </c>
      <c r="AI523" s="77" t="s">
        <v>725</v>
      </c>
      <c r="AJ523" s="77" t="s">
        <v>50</v>
      </c>
      <c r="AK523" s="80"/>
      <c r="AL523" s="81"/>
      <c r="AM523" s="78">
        <v>16</v>
      </c>
      <c r="AN523" s="78"/>
      <c r="AO523" s="78">
        <v>2015</v>
      </c>
      <c r="AP523" s="98">
        <v>2021</v>
      </c>
      <c r="AQ523" s="99" t="s">
        <v>2516</v>
      </c>
      <c r="AR523" s="78" t="s">
        <v>2522</v>
      </c>
      <c r="AS523" s="98" t="s">
        <v>2523</v>
      </c>
    </row>
    <row r="524" spans="1:45" ht="15" customHeight="1" x14ac:dyDescent="0.25">
      <c r="A524" t="s">
        <v>120</v>
      </c>
      <c r="C524" t="s">
        <v>56</v>
      </c>
      <c r="D524" s="220" t="s">
        <v>2512</v>
      </c>
      <c r="E524" s="128" t="s">
        <v>2513</v>
      </c>
      <c r="F524" s="77" t="s">
        <v>58</v>
      </c>
      <c r="G524" s="78" t="s">
        <v>502</v>
      </c>
      <c r="H524" s="77" t="s">
        <v>2420</v>
      </c>
      <c r="I524" s="77">
        <v>16</v>
      </c>
      <c r="J524" s="87">
        <v>16</v>
      </c>
      <c r="K524" s="88" t="s">
        <v>188</v>
      </c>
      <c r="L524" s="89" t="s">
        <v>502</v>
      </c>
      <c r="M524" s="80"/>
      <c r="N524" s="78">
        <v>626</v>
      </c>
      <c r="O524" s="90"/>
      <c r="P524" s="79">
        <v>6</v>
      </c>
      <c r="Q524" s="78"/>
      <c r="R524" s="78">
        <v>2</v>
      </c>
      <c r="S524" s="80">
        <v>117</v>
      </c>
      <c r="T524" s="91">
        <v>43250</v>
      </c>
      <c r="U524" s="92">
        <v>14.7</v>
      </c>
      <c r="V524" s="93">
        <v>0.67</v>
      </c>
      <c r="W524" s="94">
        <v>8</v>
      </c>
      <c r="X524" s="95">
        <f t="shared" si="26"/>
        <v>15.652955271565496</v>
      </c>
      <c r="Y524" s="96" t="s">
        <v>202</v>
      </c>
      <c r="Z524" s="97"/>
      <c r="AA524" s="78" t="s">
        <v>49</v>
      </c>
      <c r="AB524" s="77">
        <v>19</v>
      </c>
      <c r="AC524" s="78" t="s">
        <v>2514</v>
      </c>
      <c r="AD524" s="77" t="s">
        <v>50</v>
      </c>
      <c r="AE524" s="78" t="s">
        <v>67</v>
      </c>
      <c r="AF524" s="79" t="s">
        <v>51</v>
      </c>
      <c r="AG524" s="79"/>
      <c r="AH524" s="77" t="s">
        <v>2515</v>
      </c>
      <c r="AI524" s="77" t="s">
        <v>725</v>
      </c>
      <c r="AJ524" s="77" t="s">
        <v>50</v>
      </c>
      <c r="AK524" s="80"/>
      <c r="AL524" s="81"/>
      <c r="AM524" s="78">
        <v>16</v>
      </c>
      <c r="AN524" s="78"/>
      <c r="AO524" s="78">
        <v>2015</v>
      </c>
      <c r="AP524" s="98">
        <v>2021</v>
      </c>
      <c r="AQ524" s="99" t="s">
        <v>2516</v>
      </c>
      <c r="AR524" s="223" t="s">
        <v>2517</v>
      </c>
      <c r="AS524" s="98" t="s">
        <v>2518</v>
      </c>
    </row>
    <row r="525" spans="1:45" ht="15" customHeight="1" x14ac:dyDescent="0.25">
      <c r="D525" s="85" t="s">
        <v>2524</v>
      </c>
      <c r="E525" s="101" t="s">
        <v>2525</v>
      </c>
      <c r="F525" s="102"/>
      <c r="G525" s="103" t="s">
        <v>2526</v>
      </c>
      <c r="H525" s="102" t="s">
        <v>2527</v>
      </c>
      <c r="I525" s="102">
        <v>16</v>
      </c>
      <c r="J525" s="104">
        <v>16</v>
      </c>
      <c r="K525" s="88"/>
      <c r="L525" s="89"/>
      <c r="M525" s="80"/>
      <c r="N525" s="78"/>
      <c r="O525" s="90"/>
      <c r="P525" s="79"/>
      <c r="Q525" s="78"/>
      <c r="R525" s="78"/>
      <c r="S525" s="80"/>
      <c r="T525" s="91"/>
      <c r="U525" s="92"/>
      <c r="V525" s="93"/>
      <c r="W525" s="94"/>
      <c r="X525" s="95"/>
      <c r="Y525" s="96" t="s">
        <v>186</v>
      </c>
      <c r="Z525" s="97" t="s">
        <v>50</v>
      </c>
      <c r="AA525" s="78" t="s">
        <v>65</v>
      </c>
      <c r="AB525" s="77"/>
      <c r="AC525" s="78"/>
      <c r="AD525" s="77"/>
      <c r="AE525" s="78"/>
      <c r="AF525" s="79"/>
      <c r="AG525" s="79"/>
      <c r="AH525" s="77"/>
      <c r="AI525" s="77"/>
      <c r="AJ525" s="77"/>
      <c r="AK525" s="80"/>
      <c r="AL525" s="81"/>
      <c r="AM525" s="78"/>
      <c r="AN525" s="78"/>
      <c r="AO525" s="78"/>
      <c r="AP525" s="98">
        <v>2023</v>
      </c>
      <c r="AQ525" s="99" t="s">
        <v>2528</v>
      </c>
      <c r="AR525" s="221" t="s">
        <v>2529</v>
      </c>
      <c r="AS525" s="98" t="s">
        <v>2530</v>
      </c>
    </row>
    <row r="526" spans="1:45" ht="14.25" customHeight="1" x14ac:dyDescent="0.25">
      <c r="A526" t="s">
        <v>120</v>
      </c>
      <c r="B526">
        <v>1</v>
      </c>
      <c r="C526" t="s">
        <v>56</v>
      </c>
      <c r="D526" s="85" t="s">
        <v>2531</v>
      </c>
      <c r="E526" s="128" t="s">
        <v>2532</v>
      </c>
      <c r="F526" s="77" t="s">
        <v>135</v>
      </c>
      <c r="G526" s="78" t="s">
        <v>2533</v>
      </c>
      <c r="H526" s="77" t="s">
        <v>335</v>
      </c>
      <c r="I526" s="77">
        <v>16</v>
      </c>
      <c r="J526" s="87">
        <v>8</v>
      </c>
      <c r="K526" s="88" t="s">
        <v>131</v>
      </c>
      <c r="L526" s="89" t="s">
        <v>61</v>
      </c>
      <c r="M526" s="80"/>
      <c r="N526" s="78">
        <v>1966</v>
      </c>
      <c r="O526" s="90"/>
      <c r="P526" s="79" t="s">
        <v>120</v>
      </c>
      <c r="Q526" s="78">
        <v>2</v>
      </c>
      <c r="R526" s="78"/>
      <c r="S526" s="80">
        <v>76.86</v>
      </c>
      <c r="T526" s="91">
        <v>41685</v>
      </c>
      <c r="U526" s="92" t="s">
        <v>218</v>
      </c>
      <c r="V526" s="93">
        <v>0.67</v>
      </c>
      <c r="W526" s="94">
        <v>2</v>
      </c>
      <c r="X526" s="95">
        <f t="shared" si="26"/>
        <v>13.096693794506614</v>
      </c>
      <c r="Y526" s="96" t="s">
        <v>202</v>
      </c>
      <c r="Z526" s="97"/>
      <c r="AA526" s="78" t="s">
        <v>65</v>
      </c>
      <c r="AB526" s="77">
        <v>4</v>
      </c>
      <c r="AC526" s="78" t="s">
        <v>2534</v>
      </c>
      <c r="AD526" s="77" t="s">
        <v>50</v>
      </c>
      <c r="AE526" s="78" t="s">
        <v>67</v>
      </c>
      <c r="AF526" s="79" t="s">
        <v>51</v>
      </c>
      <c r="AG526" s="79" t="s">
        <v>51</v>
      </c>
      <c r="AH526" s="77" t="s">
        <v>214</v>
      </c>
      <c r="AI526" s="77" t="s">
        <v>214</v>
      </c>
      <c r="AJ526" s="77" t="s">
        <v>50</v>
      </c>
      <c r="AK526" s="80"/>
      <c r="AL526" s="81"/>
      <c r="AM526" s="78"/>
      <c r="AN526" s="78"/>
      <c r="AO526" s="78">
        <v>2012</v>
      </c>
      <c r="AP526" s="98">
        <v>2013</v>
      </c>
      <c r="AQ526" s="129"/>
      <c r="AR526" s="78" t="s">
        <v>2535</v>
      </c>
      <c r="AS526" s="98"/>
    </row>
    <row r="527" spans="1:45" ht="14.25" customHeight="1" x14ac:dyDescent="0.25">
      <c r="C527" t="s">
        <v>56</v>
      </c>
      <c r="D527" s="85" t="s">
        <v>2536</v>
      </c>
      <c r="E527" s="128" t="s">
        <v>2537</v>
      </c>
      <c r="F527" s="77" t="s">
        <v>135</v>
      </c>
      <c r="G527" s="78" t="s">
        <v>2533</v>
      </c>
      <c r="H527" s="77" t="s">
        <v>335</v>
      </c>
      <c r="I527" s="77">
        <v>16</v>
      </c>
      <c r="J527" s="87">
        <v>8</v>
      </c>
      <c r="K527" s="88" t="s">
        <v>70</v>
      </c>
      <c r="L527" s="89" t="s">
        <v>61</v>
      </c>
      <c r="M527" s="80" t="s">
        <v>2538</v>
      </c>
      <c r="N527" s="78"/>
      <c r="O527" s="90"/>
      <c r="P527" s="79">
        <v>6</v>
      </c>
      <c r="Q527" s="78">
        <v>1</v>
      </c>
      <c r="R527" s="78"/>
      <c r="S527" s="80"/>
      <c r="T527" s="91">
        <v>41773</v>
      </c>
      <c r="U527" s="92">
        <v>14.7</v>
      </c>
      <c r="V527" s="93">
        <v>0.67</v>
      </c>
      <c r="W527" s="94">
        <v>2</v>
      </c>
      <c r="X527" s="95" t="str">
        <f t="shared" si="26"/>
        <v/>
      </c>
      <c r="Y527" s="96"/>
      <c r="Z527" s="97" t="s">
        <v>50</v>
      </c>
      <c r="AA527" s="78" t="s">
        <v>65</v>
      </c>
      <c r="AB527" s="77">
        <v>40</v>
      </c>
      <c r="AC527" s="78" t="s">
        <v>2539</v>
      </c>
      <c r="AD527" s="77" t="s">
        <v>50</v>
      </c>
      <c r="AE527" s="78" t="s">
        <v>67</v>
      </c>
      <c r="AF527" s="79" t="s">
        <v>51</v>
      </c>
      <c r="AG527" s="79" t="s">
        <v>51</v>
      </c>
      <c r="AH527" s="77" t="s">
        <v>214</v>
      </c>
      <c r="AI527" s="77" t="s">
        <v>214</v>
      </c>
      <c r="AJ527" s="77" t="s">
        <v>50</v>
      </c>
      <c r="AK527" s="80"/>
      <c r="AL527" s="81"/>
      <c r="AM527" s="78"/>
      <c r="AN527" s="78"/>
      <c r="AO527" s="78">
        <v>2013</v>
      </c>
      <c r="AP527" s="98">
        <v>2019</v>
      </c>
      <c r="AQ527" s="129"/>
      <c r="AR527" s="78" t="s">
        <v>2540</v>
      </c>
      <c r="AS527" s="98" t="s">
        <v>2541</v>
      </c>
    </row>
    <row r="528" spans="1:45" ht="14.25" customHeight="1" x14ac:dyDescent="0.25">
      <c r="C528" t="s">
        <v>56</v>
      </c>
      <c r="D528" s="85" t="s">
        <v>2542</v>
      </c>
      <c r="E528" s="128" t="s">
        <v>2543</v>
      </c>
      <c r="F528" s="77" t="s">
        <v>135</v>
      </c>
      <c r="G528" s="78" t="s">
        <v>2533</v>
      </c>
      <c r="H528" s="77" t="s">
        <v>335</v>
      </c>
      <c r="I528" s="77">
        <v>16</v>
      </c>
      <c r="J528" s="87">
        <v>8</v>
      </c>
      <c r="K528" s="88" t="s">
        <v>70</v>
      </c>
      <c r="L528" s="89"/>
      <c r="M528" s="80"/>
      <c r="N528" s="78"/>
      <c r="O528" s="90"/>
      <c r="P528" s="79">
        <v>6</v>
      </c>
      <c r="Q528" s="78">
        <v>1</v>
      </c>
      <c r="R528" s="78"/>
      <c r="S528" s="80"/>
      <c r="T528" s="91">
        <v>41773</v>
      </c>
      <c r="U528" s="92">
        <v>14.7</v>
      </c>
      <c r="V528" s="93">
        <v>0.67</v>
      </c>
      <c r="W528" s="94">
        <v>2</v>
      </c>
      <c r="X528" s="95" t="str">
        <f t="shared" si="26"/>
        <v/>
      </c>
      <c r="Y528" s="96"/>
      <c r="Z528" s="97" t="s">
        <v>50</v>
      </c>
      <c r="AA528" s="78" t="s">
        <v>65</v>
      </c>
      <c r="AB528" s="77">
        <v>16</v>
      </c>
      <c r="AC528" s="78" t="s">
        <v>2539</v>
      </c>
      <c r="AD528" s="77" t="s">
        <v>50</v>
      </c>
      <c r="AE528" s="78" t="s">
        <v>67</v>
      </c>
      <c r="AF528" s="79" t="s">
        <v>51</v>
      </c>
      <c r="AG528" s="79" t="s">
        <v>51</v>
      </c>
      <c r="AH528" s="77" t="s">
        <v>214</v>
      </c>
      <c r="AI528" s="77" t="s">
        <v>214</v>
      </c>
      <c r="AJ528" s="77" t="s">
        <v>50</v>
      </c>
      <c r="AK528" s="80"/>
      <c r="AL528" s="81"/>
      <c r="AM528" s="78"/>
      <c r="AN528" s="78"/>
      <c r="AO528" s="78">
        <v>2013</v>
      </c>
      <c r="AP528" s="98">
        <v>2014</v>
      </c>
      <c r="AQ528" s="129"/>
      <c r="AR528" s="78" t="s">
        <v>2540</v>
      </c>
      <c r="AS528" s="98" t="s">
        <v>2544</v>
      </c>
    </row>
    <row r="529" spans="1:45" ht="14.25" customHeight="1" x14ac:dyDescent="0.25">
      <c r="A529" t="s">
        <v>120</v>
      </c>
      <c r="B529">
        <v>1</v>
      </c>
      <c r="C529" t="s">
        <v>56</v>
      </c>
      <c r="D529" s="85" t="s">
        <v>2545</v>
      </c>
      <c r="E529" s="128" t="s">
        <v>2546</v>
      </c>
      <c r="F529" s="77" t="s">
        <v>135</v>
      </c>
      <c r="G529" s="78" t="s">
        <v>2533</v>
      </c>
      <c r="H529" s="77" t="s">
        <v>273</v>
      </c>
      <c r="I529" s="77">
        <v>8</v>
      </c>
      <c r="J529" s="87">
        <v>8</v>
      </c>
      <c r="K529" s="88" t="s">
        <v>70</v>
      </c>
      <c r="L529" s="89" t="s">
        <v>61</v>
      </c>
      <c r="M529" s="80"/>
      <c r="N529" s="78">
        <v>854</v>
      </c>
      <c r="O529" s="90"/>
      <c r="P529" s="79">
        <v>6</v>
      </c>
      <c r="Q529" s="78"/>
      <c r="R529" s="78"/>
      <c r="S529" s="80">
        <v>119.048</v>
      </c>
      <c r="T529" s="91">
        <v>43341</v>
      </c>
      <c r="U529" s="92">
        <v>14.7</v>
      </c>
      <c r="V529" s="93">
        <v>0.33</v>
      </c>
      <c r="W529" s="94">
        <v>1</v>
      </c>
      <c r="X529" s="95">
        <f t="shared" si="26"/>
        <v>46.002154566744736</v>
      </c>
      <c r="Y529" s="96" t="s">
        <v>107</v>
      </c>
      <c r="Z529" s="97" t="s">
        <v>55</v>
      </c>
      <c r="AA529" s="78" t="s">
        <v>65</v>
      </c>
      <c r="AB529" s="77">
        <v>3</v>
      </c>
      <c r="AC529" s="78" t="s">
        <v>2547</v>
      </c>
      <c r="AD529" s="77" t="s">
        <v>50</v>
      </c>
      <c r="AE529" s="78" t="s">
        <v>67</v>
      </c>
      <c r="AF529" s="79" t="s">
        <v>51</v>
      </c>
      <c r="AG529" s="79" t="s">
        <v>51</v>
      </c>
      <c r="AH529" s="77" t="s">
        <v>68</v>
      </c>
      <c r="AI529" s="77" t="s">
        <v>68</v>
      </c>
      <c r="AJ529" s="77" t="s">
        <v>50</v>
      </c>
      <c r="AK529" s="80"/>
      <c r="AL529" s="81"/>
      <c r="AM529" s="78"/>
      <c r="AN529" s="78"/>
      <c r="AO529" s="78">
        <v>2011</v>
      </c>
      <c r="AP529" s="98">
        <v>2019</v>
      </c>
      <c r="AQ529" s="88"/>
      <c r="AR529" s="78"/>
      <c r="AS529" s="98" t="s">
        <v>2548</v>
      </c>
    </row>
    <row r="530" spans="1:45" ht="14.25" customHeight="1" x14ac:dyDescent="0.25">
      <c r="D530" s="100" t="s">
        <v>2549</v>
      </c>
      <c r="E530" s="101" t="s">
        <v>2550</v>
      </c>
      <c r="F530" s="102"/>
      <c r="G530" s="103" t="s">
        <v>2551</v>
      </c>
      <c r="H530" s="102" t="s">
        <v>163</v>
      </c>
      <c r="I530" s="102">
        <v>4</v>
      </c>
      <c r="J530" s="104">
        <v>8</v>
      </c>
      <c r="K530" s="88"/>
      <c r="L530" s="89"/>
      <c r="M530" s="80"/>
      <c r="N530" s="78"/>
      <c r="O530" s="90"/>
      <c r="P530" s="79"/>
      <c r="Q530" s="78"/>
      <c r="R530" s="78"/>
      <c r="S530" s="80"/>
      <c r="T530" s="91"/>
      <c r="U530" s="92"/>
      <c r="V530" s="93"/>
      <c r="W530" s="94"/>
      <c r="X530" s="95"/>
      <c r="Y530" s="96"/>
      <c r="Z530" s="97"/>
      <c r="AA530" s="78" t="s">
        <v>174</v>
      </c>
      <c r="AB530" s="77">
        <v>24</v>
      </c>
      <c r="AC530" s="78" t="s">
        <v>2552</v>
      </c>
      <c r="AD530" s="77" t="s">
        <v>50</v>
      </c>
      <c r="AE530" s="78"/>
      <c r="AF530" s="79" t="s">
        <v>51</v>
      </c>
      <c r="AG530" s="79" t="s">
        <v>50</v>
      </c>
      <c r="AH530" s="77" t="s">
        <v>204</v>
      </c>
      <c r="AI530" s="77" t="s">
        <v>204</v>
      </c>
      <c r="AJ530" s="77"/>
      <c r="AK530" s="80"/>
      <c r="AL530" s="81"/>
      <c r="AM530" s="78"/>
      <c r="AN530" s="78"/>
      <c r="AO530" s="78"/>
      <c r="AP530" s="98">
        <v>2017</v>
      </c>
      <c r="AQ530" s="99" t="s">
        <v>2553</v>
      </c>
      <c r="AR530" s="78" t="s">
        <v>2554</v>
      </c>
      <c r="AS530" s="98"/>
    </row>
    <row r="531" spans="1:45" ht="14.25" customHeight="1" x14ac:dyDescent="0.25">
      <c r="D531" s="100" t="s">
        <v>2549</v>
      </c>
      <c r="E531" s="101" t="s">
        <v>2555</v>
      </c>
      <c r="F531" s="102"/>
      <c r="G531" s="103" t="s">
        <v>2556</v>
      </c>
      <c r="H531" s="102" t="s">
        <v>163</v>
      </c>
      <c r="I531" s="102">
        <v>4</v>
      </c>
      <c r="J531" s="104">
        <v>8</v>
      </c>
      <c r="K531" s="88"/>
      <c r="L531" s="89"/>
      <c r="M531" s="80"/>
      <c r="N531" s="78"/>
      <c r="O531" s="90"/>
      <c r="P531" s="79"/>
      <c r="Q531" s="78"/>
      <c r="R531" s="78"/>
      <c r="S531" s="80"/>
      <c r="T531" s="91"/>
      <c r="U531" s="92"/>
      <c r="V531" s="93"/>
      <c r="W531" s="94"/>
      <c r="X531" s="95"/>
      <c r="Y531" s="96"/>
      <c r="Z531" s="97"/>
      <c r="AA531" s="78" t="s">
        <v>49</v>
      </c>
      <c r="AB531" s="77">
        <v>1</v>
      </c>
      <c r="AC531" s="78" t="s">
        <v>2549</v>
      </c>
      <c r="AD531" s="77" t="s">
        <v>50</v>
      </c>
      <c r="AE531" s="78"/>
      <c r="AF531" s="79" t="s">
        <v>51</v>
      </c>
      <c r="AG531" s="79" t="s">
        <v>50</v>
      </c>
      <c r="AH531" s="77" t="s">
        <v>204</v>
      </c>
      <c r="AI531" s="77" t="s">
        <v>204</v>
      </c>
      <c r="AJ531" s="77"/>
      <c r="AK531" s="80"/>
      <c r="AL531" s="81"/>
      <c r="AM531" s="78"/>
      <c r="AN531" s="78"/>
      <c r="AO531" s="78"/>
      <c r="AP531" s="98">
        <v>2014</v>
      </c>
      <c r="AQ531" s="99" t="s">
        <v>2557</v>
      </c>
      <c r="AR531" s="78" t="s">
        <v>2558</v>
      </c>
      <c r="AS531" s="98" t="s">
        <v>2559</v>
      </c>
    </row>
    <row r="532" spans="1:45" ht="14.25" customHeight="1" x14ac:dyDescent="0.25">
      <c r="A532" t="s">
        <v>263</v>
      </c>
      <c r="B532">
        <v>1</v>
      </c>
      <c r="C532" t="s">
        <v>56</v>
      </c>
      <c r="D532" s="85" t="s">
        <v>2560</v>
      </c>
      <c r="E532" s="128" t="s">
        <v>2561</v>
      </c>
      <c r="F532" s="77" t="s">
        <v>135</v>
      </c>
      <c r="G532" s="78" t="s">
        <v>2562</v>
      </c>
      <c r="H532" s="77" t="s">
        <v>150</v>
      </c>
      <c r="I532" s="77">
        <v>32</v>
      </c>
      <c r="J532" s="87">
        <v>8</v>
      </c>
      <c r="K532" s="88" t="s">
        <v>70</v>
      </c>
      <c r="L532" s="89" t="s">
        <v>61</v>
      </c>
      <c r="M532" s="80"/>
      <c r="N532" s="78">
        <v>5033</v>
      </c>
      <c r="O532" s="90"/>
      <c r="P532" s="79">
        <v>6</v>
      </c>
      <c r="Q532" s="78">
        <v>8</v>
      </c>
      <c r="R532" s="78">
        <v>33</v>
      </c>
      <c r="S532" s="80">
        <v>123.48699999999999</v>
      </c>
      <c r="T532" s="91">
        <v>41725</v>
      </c>
      <c r="U532" s="92">
        <v>14.7</v>
      </c>
      <c r="V532" s="93">
        <v>1</v>
      </c>
      <c r="W532" s="94">
        <v>1</v>
      </c>
      <c r="X532" s="95">
        <f>IF(AND(N532&lt;&gt;"",S532&lt;&gt;""),1000*S532*V532/(N532*W532),"")</f>
        <v>24.535465924895689</v>
      </c>
      <c r="Y532" s="96" t="s">
        <v>107</v>
      </c>
      <c r="Z532" s="97"/>
      <c r="AA532" s="78" t="s">
        <v>49</v>
      </c>
      <c r="AB532" s="77">
        <v>29</v>
      </c>
      <c r="AC532" s="78" t="s">
        <v>2563</v>
      </c>
      <c r="AD532" s="77" t="s">
        <v>50</v>
      </c>
      <c r="AE532" s="78" t="s">
        <v>67</v>
      </c>
      <c r="AF532" s="79" t="s">
        <v>51</v>
      </c>
      <c r="AG532" s="79"/>
      <c r="AH532" s="77" t="s">
        <v>109</v>
      </c>
      <c r="AI532" s="77" t="s">
        <v>109</v>
      </c>
      <c r="AJ532" s="77"/>
      <c r="AK532" s="80">
        <v>512</v>
      </c>
      <c r="AL532" s="81"/>
      <c r="AM532" s="78">
        <v>512</v>
      </c>
      <c r="AN532" s="78"/>
      <c r="AO532" s="78"/>
      <c r="AP532" s="98">
        <v>2014</v>
      </c>
      <c r="AQ532" s="191"/>
      <c r="AR532" s="78" t="s">
        <v>2564</v>
      </c>
      <c r="AS532" s="140" t="s">
        <v>2565</v>
      </c>
    </row>
    <row r="533" spans="1:45" ht="14.25" customHeight="1" x14ac:dyDescent="0.25">
      <c r="C533" t="s">
        <v>56</v>
      </c>
      <c r="D533" s="85" t="s">
        <v>2566</v>
      </c>
      <c r="E533" s="128" t="s">
        <v>2567</v>
      </c>
      <c r="F533" s="77" t="s">
        <v>179</v>
      </c>
      <c r="G533" s="78" t="s">
        <v>2568</v>
      </c>
      <c r="H533" s="77" t="s">
        <v>106</v>
      </c>
      <c r="I533" s="77">
        <v>16</v>
      </c>
      <c r="J533" s="87">
        <v>16</v>
      </c>
      <c r="K533" s="88" t="s">
        <v>70</v>
      </c>
      <c r="L533" s="89" t="s">
        <v>61</v>
      </c>
      <c r="M533" s="80" t="s">
        <v>2569</v>
      </c>
      <c r="N533" s="78"/>
      <c r="O533" s="90"/>
      <c r="P533" s="79">
        <v>6</v>
      </c>
      <c r="Q533" s="78"/>
      <c r="R533" s="78"/>
      <c r="S533" s="80"/>
      <c r="T533" s="91">
        <v>43183</v>
      </c>
      <c r="U533" s="92">
        <v>14.7</v>
      </c>
      <c r="V533" s="93">
        <v>0.67</v>
      </c>
      <c r="W533" s="94">
        <v>1</v>
      </c>
      <c r="X533" s="95" t="str">
        <f>IF(AND(N533&lt;&gt;"",S533&lt;&gt;""),1000*S533*V533/(N533*W533),"")</f>
        <v/>
      </c>
      <c r="Y533" s="96"/>
      <c r="Z533" s="97"/>
      <c r="AA533" s="78" t="s">
        <v>65</v>
      </c>
      <c r="AB533" s="77">
        <v>3</v>
      </c>
      <c r="AC533" s="78" t="s">
        <v>2570</v>
      </c>
      <c r="AD533" s="77" t="s">
        <v>50</v>
      </c>
      <c r="AE533" s="78"/>
      <c r="AF533" s="79"/>
      <c r="AG533" s="79"/>
      <c r="AH533" s="77"/>
      <c r="AI533" s="77"/>
      <c r="AJ533" s="77"/>
      <c r="AK533" s="80"/>
      <c r="AL533" s="81"/>
      <c r="AM533" s="78"/>
      <c r="AN533" s="78"/>
      <c r="AO533" s="78"/>
      <c r="AP533" s="98"/>
      <c r="AQ533" s="99"/>
      <c r="AR533" s="78" t="s">
        <v>2571</v>
      </c>
      <c r="AS533" s="139" t="s">
        <v>2572</v>
      </c>
    </row>
    <row r="534" spans="1:45" ht="14.25" customHeight="1" x14ac:dyDescent="0.25">
      <c r="A534" t="s">
        <v>120</v>
      </c>
      <c r="B534">
        <v>1</v>
      </c>
      <c r="C534" t="s">
        <v>56</v>
      </c>
      <c r="D534" s="58" t="s">
        <v>2573</v>
      </c>
      <c r="E534" s="61"/>
      <c r="F534" s="60" t="s">
        <v>256</v>
      </c>
      <c r="G534" s="61" t="s">
        <v>2574</v>
      </c>
      <c r="H534" s="60" t="s">
        <v>2575</v>
      </c>
      <c r="I534" s="60">
        <v>32</v>
      </c>
      <c r="J534" s="62">
        <v>32</v>
      </c>
      <c r="K534" s="88" t="s">
        <v>2576</v>
      </c>
      <c r="L534" s="89" t="s">
        <v>2574</v>
      </c>
      <c r="M534" s="80" t="s">
        <v>2577</v>
      </c>
      <c r="N534" s="78">
        <v>1020</v>
      </c>
      <c r="O534" s="90"/>
      <c r="P534" s="79" t="s">
        <v>120</v>
      </c>
      <c r="Q534" s="78"/>
      <c r="R534" s="78"/>
      <c r="S534" s="80">
        <v>290</v>
      </c>
      <c r="T534" s="91">
        <v>41579</v>
      </c>
      <c r="U534" s="92" t="s">
        <v>218</v>
      </c>
      <c r="V534" s="93">
        <v>0.9</v>
      </c>
      <c r="W534" s="94">
        <v>1</v>
      </c>
      <c r="X534" s="95">
        <f>IF(AND(N534&lt;&gt;"",S534&lt;&gt;""),1000*S534*V534/(N534*W534),"")</f>
        <v>255.88235294117646</v>
      </c>
      <c r="Y534" s="96" t="s">
        <v>186</v>
      </c>
      <c r="Z534" s="97"/>
      <c r="AA534" s="78" t="s">
        <v>256</v>
      </c>
      <c r="AB534" s="77"/>
      <c r="AC534" s="78"/>
      <c r="AD534" s="77" t="s">
        <v>50</v>
      </c>
      <c r="AE534" s="78" t="s">
        <v>67</v>
      </c>
      <c r="AF534" s="79" t="s">
        <v>1236</v>
      </c>
      <c r="AG534" s="79"/>
      <c r="AH534" s="77" t="s">
        <v>117</v>
      </c>
      <c r="AI534" s="77" t="s">
        <v>117</v>
      </c>
      <c r="AJ534" s="77" t="s">
        <v>50</v>
      </c>
      <c r="AK534" s="80"/>
      <c r="AL534" s="81"/>
      <c r="AM534" s="78">
        <v>32</v>
      </c>
      <c r="AN534" s="78"/>
      <c r="AO534" s="78">
        <v>2004</v>
      </c>
      <c r="AP534" s="98"/>
      <c r="AQ534" s="191"/>
      <c r="AR534" s="78" t="s">
        <v>2578</v>
      </c>
      <c r="AS534" s="98" t="s">
        <v>2579</v>
      </c>
    </row>
    <row r="535" spans="1:45" ht="14.25" customHeight="1" x14ac:dyDescent="0.25">
      <c r="A535" t="s">
        <v>120</v>
      </c>
      <c r="B535">
        <v>1</v>
      </c>
      <c r="C535" t="s">
        <v>56</v>
      </c>
      <c r="D535" s="58" t="s">
        <v>2573</v>
      </c>
      <c r="E535" s="61"/>
      <c r="F535" s="60" t="s">
        <v>256</v>
      </c>
      <c r="G535" s="61" t="s">
        <v>2574</v>
      </c>
      <c r="H535" s="60" t="s">
        <v>2575</v>
      </c>
      <c r="I535" s="60">
        <v>32</v>
      </c>
      <c r="J535" s="62">
        <v>32</v>
      </c>
      <c r="K535" s="88" t="s">
        <v>129</v>
      </c>
      <c r="L535" s="89" t="s">
        <v>2574</v>
      </c>
      <c r="M535" s="80" t="s">
        <v>2577</v>
      </c>
      <c r="N535" s="78">
        <v>584</v>
      </c>
      <c r="O535" s="90"/>
      <c r="P535" s="79" t="s">
        <v>120</v>
      </c>
      <c r="Q535" s="78"/>
      <c r="R535" s="78"/>
      <c r="S535" s="80">
        <v>420</v>
      </c>
      <c r="T535" s="91">
        <v>42545</v>
      </c>
      <c r="U535" s="92" t="s">
        <v>2580</v>
      </c>
      <c r="V535" s="93">
        <v>0.1</v>
      </c>
      <c r="W535" s="94">
        <v>1</v>
      </c>
      <c r="X535" s="95">
        <f>IF(AND(N535&lt;&gt;"",S535&lt;&gt;""),1000*S535*V535/(N535*W535),"")</f>
        <v>71.917808219178085</v>
      </c>
      <c r="Y535" s="96" t="s">
        <v>186</v>
      </c>
      <c r="Z535" s="97"/>
      <c r="AA535" s="78" t="s">
        <v>256</v>
      </c>
      <c r="AB535" s="77"/>
      <c r="AC535" s="78"/>
      <c r="AD535" s="77" t="s">
        <v>50</v>
      </c>
      <c r="AE535" s="78" t="s">
        <v>67</v>
      </c>
      <c r="AF535" s="79" t="s">
        <v>1236</v>
      </c>
      <c r="AG535" s="79"/>
      <c r="AH535" s="77" t="s">
        <v>117</v>
      </c>
      <c r="AI535" s="77" t="s">
        <v>117</v>
      </c>
      <c r="AJ535" s="77" t="s">
        <v>50</v>
      </c>
      <c r="AK535" s="80"/>
      <c r="AL535" s="81"/>
      <c r="AM535" s="78">
        <v>32</v>
      </c>
      <c r="AN535" s="78"/>
      <c r="AO535" s="78">
        <v>2004</v>
      </c>
      <c r="AP535" s="98"/>
      <c r="AQ535" s="191"/>
      <c r="AR535" s="78" t="s">
        <v>2578</v>
      </c>
      <c r="AS535" s="98" t="s">
        <v>2581</v>
      </c>
    </row>
    <row r="536" spans="1:45" ht="14.25" customHeight="1" x14ac:dyDescent="0.25">
      <c r="D536" s="135" t="s">
        <v>2582</v>
      </c>
      <c r="E536" s="128" t="s">
        <v>2583</v>
      </c>
      <c r="F536" s="136"/>
      <c r="G536" s="78" t="s">
        <v>2584</v>
      </c>
      <c r="H536" s="60" t="s">
        <v>2575</v>
      </c>
      <c r="I536" s="136">
        <v>32</v>
      </c>
      <c r="J536" s="138">
        <v>32</v>
      </c>
      <c r="K536" s="88"/>
      <c r="L536" s="89"/>
      <c r="M536" s="80"/>
      <c r="N536" s="78"/>
      <c r="O536" s="90"/>
      <c r="P536" s="79"/>
      <c r="Q536" s="78"/>
      <c r="R536" s="78"/>
      <c r="S536" s="80"/>
      <c r="T536" s="91"/>
      <c r="U536" s="92"/>
      <c r="V536" s="93"/>
      <c r="W536" s="94"/>
      <c r="X536" s="95"/>
      <c r="Y536" s="96"/>
      <c r="Z536" s="97"/>
      <c r="AA536" s="78" t="s">
        <v>49</v>
      </c>
      <c r="AB536" s="77">
        <v>25</v>
      </c>
      <c r="AC536" s="78" t="s">
        <v>144</v>
      </c>
      <c r="AD536" s="77" t="s">
        <v>50</v>
      </c>
      <c r="AE536" s="78" t="s">
        <v>67</v>
      </c>
      <c r="AF536" s="79" t="s">
        <v>51</v>
      </c>
      <c r="AG536" s="79"/>
      <c r="AH536" s="77" t="s">
        <v>117</v>
      </c>
      <c r="AI536" s="77" t="s">
        <v>117</v>
      </c>
      <c r="AJ536" s="77" t="s">
        <v>50</v>
      </c>
      <c r="AK536" s="80"/>
      <c r="AL536" s="81"/>
      <c r="AM536" s="78">
        <v>32</v>
      </c>
      <c r="AN536" s="78"/>
      <c r="AO536" s="78">
        <v>2019</v>
      </c>
      <c r="AP536" s="98">
        <v>2019</v>
      </c>
      <c r="AQ536" s="99"/>
      <c r="AR536" s="78" t="s">
        <v>2585</v>
      </c>
      <c r="AS536" s="139" t="s">
        <v>2586</v>
      </c>
    </row>
    <row r="537" spans="1:45" ht="14.25" customHeight="1" x14ac:dyDescent="0.25">
      <c r="D537" s="100" t="s">
        <v>2587</v>
      </c>
      <c r="E537" s="101" t="s">
        <v>2588</v>
      </c>
      <c r="F537" s="102" t="s">
        <v>911</v>
      </c>
      <c r="G537" s="164" t="s">
        <v>2589</v>
      </c>
      <c r="H537" s="102" t="s">
        <v>396</v>
      </c>
      <c r="I537" s="102">
        <v>32</v>
      </c>
      <c r="J537" s="104">
        <v>16</v>
      </c>
      <c r="K537" s="88"/>
      <c r="L537" s="89"/>
      <c r="M537" s="80"/>
      <c r="N537" s="78"/>
      <c r="O537" s="90"/>
      <c r="P537" s="79"/>
      <c r="Q537" s="78"/>
      <c r="R537" s="78"/>
      <c r="S537" s="80"/>
      <c r="T537" s="91"/>
      <c r="U537" s="92"/>
      <c r="V537" s="93"/>
      <c r="W537" s="94"/>
      <c r="X537" s="95"/>
      <c r="Y537" s="96"/>
      <c r="Z537" s="97"/>
      <c r="AA537" s="78"/>
      <c r="AB537" s="77"/>
      <c r="AC537" s="78"/>
      <c r="AD537" s="77"/>
      <c r="AE537" s="78"/>
      <c r="AF537" s="79"/>
      <c r="AG537" s="79"/>
      <c r="AH537" s="77"/>
      <c r="AI537" s="77"/>
      <c r="AJ537" s="77"/>
      <c r="AK537" s="80"/>
      <c r="AL537" s="81"/>
      <c r="AM537" s="78"/>
      <c r="AN537" s="78"/>
      <c r="AO537" s="78"/>
      <c r="AP537" s="98"/>
      <c r="AQ537" s="191"/>
      <c r="AR537" s="78" t="s">
        <v>2590</v>
      </c>
      <c r="AS537" s="98"/>
    </row>
    <row r="538" spans="1:45" ht="14.25" customHeight="1" x14ac:dyDescent="0.25">
      <c r="A538" t="s">
        <v>263</v>
      </c>
      <c r="B538">
        <v>1</v>
      </c>
      <c r="C538" t="s">
        <v>56</v>
      </c>
      <c r="D538" s="85" t="s">
        <v>2116</v>
      </c>
      <c r="E538" s="128" t="s">
        <v>2591</v>
      </c>
      <c r="F538" s="77" t="s">
        <v>90</v>
      </c>
      <c r="G538" s="78" t="s">
        <v>2592</v>
      </c>
      <c r="H538" s="60" t="s">
        <v>106</v>
      </c>
      <c r="I538" s="77">
        <v>8</v>
      </c>
      <c r="J538" s="87">
        <v>8</v>
      </c>
      <c r="K538" s="88" t="s">
        <v>70</v>
      </c>
      <c r="L538" s="89" t="s">
        <v>61</v>
      </c>
      <c r="M538" s="80"/>
      <c r="N538" s="78">
        <v>175</v>
      </c>
      <c r="O538" s="90"/>
      <c r="P538" s="79">
        <v>6</v>
      </c>
      <c r="Q538" s="78"/>
      <c r="R538" s="78"/>
      <c r="S538" s="80">
        <v>243.48699999999999</v>
      </c>
      <c r="T538" s="91">
        <v>42621</v>
      </c>
      <c r="U538" s="92">
        <v>14.7</v>
      </c>
      <c r="V538" s="93">
        <v>0.33</v>
      </c>
      <c r="W538" s="94">
        <v>1.5</v>
      </c>
      <c r="X538" s="95">
        <f>IF(AND(N538&lt;&gt;"",S538&lt;&gt;""),1000*S538*V538/(N538*W538),"")</f>
        <v>306.09794285714287</v>
      </c>
      <c r="Y538" s="96" t="s">
        <v>107</v>
      </c>
      <c r="Z538" s="97"/>
      <c r="AA538" s="78" t="s">
        <v>65</v>
      </c>
      <c r="AB538" s="77">
        <v>5</v>
      </c>
      <c r="AC538" s="78" t="s">
        <v>144</v>
      </c>
      <c r="AD538" s="77" t="s">
        <v>51</v>
      </c>
      <c r="AE538" s="78" t="s">
        <v>2593</v>
      </c>
      <c r="AF538" s="79" t="s">
        <v>51</v>
      </c>
      <c r="AG538" s="79"/>
      <c r="AH538" s="77">
        <v>256</v>
      </c>
      <c r="AI538" s="77">
        <v>256</v>
      </c>
      <c r="AJ538" s="77" t="s">
        <v>50</v>
      </c>
      <c r="AK538" s="80"/>
      <c r="AL538" s="81"/>
      <c r="AM538" s="78">
        <v>4</v>
      </c>
      <c r="AN538" s="78"/>
      <c r="AO538" s="78"/>
      <c r="AP538" s="98"/>
      <c r="AQ538" s="191"/>
      <c r="AR538" s="78" t="s">
        <v>2594</v>
      </c>
      <c r="AS538" s="98" t="s">
        <v>2595</v>
      </c>
    </row>
    <row r="539" spans="1:45" ht="14.25" customHeight="1" x14ac:dyDescent="0.25">
      <c r="B539">
        <v>1</v>
      </c>
      <c r="C539" t="s">
        <v>56</v>
      </c>
      <c r="D539" s="135" t="s">
        <v>2596</v>
      </c>
      <c r="E539" s="128" t="s">
        <v>2597</v>
      </c>
      <c r="F539" s="136" t="s">
        <v>135</v>
      </c>
      <c r="G539" s="137" t="s">
        <v>996</v>
      </c>
      <c r="H539" s="102" t="s">
        <v>163</v>
      </c>
      <c r="I539" s="136">
        <v>8</v>
      </c>
      <c r="J539" s="138">
        <v>8</v>
      </c>
      <c r="K539" s="88" t="s">
        <v>70</v>
      </c>
      <c r="L539" s="89" t="s">
        <v>61</v>
      </c>
      <c r="M539" s="80"/>
      <c r="N539" s="78">
        <v>230</v>
      </c>
      <c r="O539" s="90"/>
      <c r="P539" s="79">
        <v>6</v>
      </c>
      <c r="Q539" s="78"/>
      <c r="R539" s="78"/>
      <c r="S539" s="80">
        <v>555.55600000000004</v>
      </c>
      <c r="T539" s="91">
        <v>43200</v>
      </c>
      <c r="U539" s="92">
        <v>14.7</v>
      </c>
      <c r="V539" s="93">
        <v>0.33</v>
      </c>
      <c r="W539" s="94">
        <v>1</v>
      </c>
      <c r="X539" s="95">
        <f>IF(AND(N539&lt;&gt;"",S539&lt;&gt;""),1000*S539*V539/(N539*W539),"")</f>
        <v>797.10208695652182</v>
      </c>
      <c r="Y539" s="96"/>
      <c r="Z539" s="97"/>
      <c r="AA539" s="78" t="s">
        <v>65</v>
      </c>
      <c r="AB539" s="77">
        <v>1</v>
      </c>
      <c r="AC539" s="78" t="s">
        <v>2598</v>
      </c>
      <c r="AD539" s="77"/>
      <c r="AE539" s="78" t="s">
        <v>2593</v>
      </c>
      <c r="AF539" s="79" t="s">
        <v>51</v>
      </c>
      <c r="AG539" s="79"/>
      <c r="AH539" s="77">
        <v>64</v>
      </c>
      <c r="AI539" s="77"/>
      <c r="AJ539" s="77" t="s">
        <v>50</v>
      </c>
      <c r="AK539" s="80">
        <v>30</v>
      </c>
      <c r="AL539" s="81"/>
      <c r="AM539" s="78"/>
      <c r="AN539" s="78"/>
      <c r="AO539" s="78"/>
      <c r="AP539" s="98"/>
      <c r="AQ539" s="191"/>
      <c r="AR539" s="78" t="s">
        <v>2599</v>
      </c>
      <c r="AS539" s="98" t="s">
        <v>2600</v>
      </c>
    </row>
    <row r="540" spans="1:45" s="84" customFormat="1" ht="14.25" customHeight="1" x14ac:dyDescent="0.25">
      <c r="D540" s="144" t="s">
        <v>2601</v>
      </c>
      <c r="E540" s="145" t="s">
        <v>2602</v>
      </c>
      <c r="F540" s="146"/>
      <c r="G540" s="147" t="s">
        <v>100</v>
      </c>
      <c r="H540" s="146" t="s">
        <v>2603</v>
      </c>
      <c r="I540" s="146">
        <v>16</v>
      </c>
      <c r="J540" s="148">
        <v>16</v>
      </c>
      <c r="K540" s="113" t="s">
        <v>60</v>
      </c>
      <c r="L540" s="147" t="s">
        <v>61</v>
      </c>
      <c r="M540" s="115" t="s">
        <v>2604</v>
      </c>
      <c r="N540" s="111"/>
      <c r="O540" s="116"/>
      <c r="P540" s="117">
        <v>6</v>
      </c>
      <c r="Q540" s="111"/>
      <c r="R540" s="111"/>
      <c r="S540" s="115"/>
      <c r="T540" s="118">
        <v>44571</v>
      </c>
      <c r="U540" s="119" t="s">
        <v>2317</v>
      </c>
      <c r="V540" s="120">
        <v>0.67</v>
      </c>
      <c r="W540" s="121">
        <v>2</v>
      </c>
      <c r="X540" s="122" t="str">
        <f>IF(AND(N540&lt;&gt;"",S540&lt;&gt;""),1000*S540*V540/(N540*W540),"")</f>
        <v/>
      </c>
      <c r="Y540" s="123"/>
      <c r="Z540" s="124" t="s">
        <v>50</v>
      </c>
      <c r="AA540" s="111" t="s">
        <v>49</v>
      </c>
      <c r="AB540" s="110">
        <v>14</v>
      </c>
      <c r="AC540" s="111" t="s">
        <v>830</v>
      </c>
      <c r="AD540" s="110" t="s">
        <v>50</v>
      </c>
      <c r="AE540" s="111" t="s">
        <v>67</v>
      </c>
      <c r="AF540" s="117" t="s">
        <v>51</v>
      </c>
      <c r="AG540" s="117"/>
      <c r="AH540" s="110" t="s">
        <v>68</v>
      </c>
      <c r="AI540" s="110" t="s">
        <v>68</v>
      </c>
      <c r="AJ540" s="110"/>
      <c r="AK540" s="115"/>
      <c r="AL540" s="125"/>
      <c r="AM540" s="111">
        <v>7</v>
      </c>
      <c r="AN540" s="111"/>
      <c r="AO540" s="111">
        <v>2016</v>
      </c>
      <c r="AP540" s="126">
        <v>2020</v>
      </c>
      <c r="AQ540" s="186"/>
      <c r="AR540" s="111" t="s">
        <v>2605</v>
      </c>
      <c r="AS540" s="126"/>
    </row>
    <row r="541" spans="1:45" s="84" customFormat="1" ht="14.25" customHeight="1" x14ac:dyDescent="0.25">
      <c r="D541" s="100" t="s">
        <v>2606</v>
      </c>
      <c r="E541" s="101" t="s">
        <v>2607</v>
      </c>
      <c r="F541" s="102"/>
      <c r="G541" s="103" t="s">
        <v>774</v>
      </c>
      <c r="H541" s="102" t="s">
        <v>2603</v>
      </c>
      <c r="I541" s="102">
        <v>16</v>
      </c>
      <c r="J541" s="104">
        <v>16</v>
      </c>
      <c r="K541" s="113"/>
      <c r="L541" s="234"/>
      <c r="M541" s="115"/>
      <c r="N541" s="111"/>
      <c r="O541" s="116"/>
      <c r="P541" s="117"/>
      <c r="Q541" s="111"/>
      <c r="R541" s="111"/>
      <c r="S541" s="115"/>
      <c r="T541" s="118"/>
      <c r="U541" s="119"/>
      <c r="V541" s="120"/>
      <c r="W541" s="121"/>
      <c r="X541" s="122"/>
      <c r="Y541" s="123"/>
      <c r="Z541" s="124"/>
      <c r="AA541" s="137" t="s">
        <v>65</v>
      </c>
      <c r="AB541" s="136">
        <v>10</v>
      </c>
      <c r="AC541" s="137" t="s">
        <v>2608</v>
      </c>
      <c r="AD541" s="136" t="s">
        <v>50</v>
      </c>
      <c r="AE541" s="137" t="s">
        <v>67</v>
      </c>
      <c r="AF541" s="190" t="s">
        <v>51</v>
      </c>
      <c r="AG541" s="190"/>
      <c r="AH541" s="136" t="s">
        <v>68</v>
      </c>
      <c r="AI541" s="136" t="s">
        <v>68</v>
      </c>
      <c r="AJ541" s="136"/>
      <c r="AK541" s="235"/>
      <c r="AL541" s="236"/>
      <c r="AM541" s="137">
        <v>7</v>
      </c>
      <c r="AN541" s="137"/>
      <c r="AO541" s="137"/>
      <c r="AP541" s="237">
        <v>2016</v>
      </c>
      <c r="AQ541" s="186"/>
      <c r="AR541" s="111"/>
      <c r="AS541" s="126"/>
    </row>
    <row r="542" spans="1:45" ht="14.25" customHeight="1" x14ac:dyDescent="0.25">
      <c r="C542" t="s">
        <v>160</v>
      </c>
      <c r="D542" s="85" t="s">
        <v>2609</v>
      </c>
      <c r="E542" s="128" t="s">
        <v>2610</v>
      </c>
      <c r="F542" s="77" t="s">
        <v>179</v>
      </c>
      <c r="G542" s="78" t="s">
        <v>2611</v>
      </c>
      <c r="H542" s="60" t="s">
        <v>150</v>
      </c>
      <c r="I542" s="77">
        <v>16</v>
      </c>
      <c r="J542" s="87">
        <v>4</v>
      </c>
      <c r="K542" s="88" t="s">
        <v>70</v>
      </c>
      <c r="L542" s="89" t="s">
        <v>61</v>
      </c>
      <c r="M542" s="80" t="s">
        <v>1887</v>
      </c>
      <c r="N542" s="78"/>
      <c r="O542" s="90"/>
      <c r="P542" s="79">
        <v>6</v>
      </c>
      <c r="Q542" s="78"/>
      <c r="R542" s="78"/>
      <c r="S542" s="80"/>
      <c r="T542" s="91">
        <v>43183</v>
      </c>
      <c r="U542" s="92">
        <v>14.7</v>
      </c>
      <c r="V542" s="93">
        <v>0.67</v>
      </c>
      <c r="W542" s="94">
        <v>1</v>
      </c>
      <c r="X542" s="95" t="str">
        <f>IF(AND(N542&lt;&gt;"",S542&lt;&gt;""),1000*S542*V542/(N542*W542),"")</f>
        <v/>
      </c>
      <c r="Y542" s="96"/>
      <c r="Z542" s="97"/>
      <c r="AA542" s="78" t="s">
        <v>65</v>
      </c>
      <c r="AB542" s="77">
        <v>1</v>
      </c>
      <c r="AC542" s="78" t="s">
        <v>144</v>
      </c>
      <c r="AD542" s="77" t="s">
        <v>50</v>
      </c>
      <c r="AE542" s="78" t="s">
        <v>67</v>
      </c>
      <c r="AF542" s="79"/>
      <c r="AG542" s="79"/>
      <c r="AH542" s="77" t="s">
        <v>204</v>
      </c>
      <c r="AI542" s="77" t="s">
        <v>204</v>
      </c>
      <c r="AJ542" s="77" t="s">
        <v>50</v>
      </c>
      <c r="AK542" s="80">
        <v>11</v>
      </c>
      <c r="AL542" s="81"/>
      <c r="AM542" s="78"/>
      <c r="AN542" s="78"/>
      <c r="AO542" s="78">
        <v>2017</v>
      </c>
      <c r="AP542" s="98">
        <v>2017</v>
      </c>
      <c r="AQ542" s="129"/>
      <c r="AR542" s="78" t="s">
        <v>2612</v>
      </c>
      <c r="AS542" s="98" t="s">
        <v>2613</v>
      </c>
    </row>
    <row r="543" spans="1:45" ht="14.25" customHeight="1" x14ac:dyDescent="0.25">
      <c r="C543" t="s">
        <v>427</v>
      </c>
      <c r="D543" s="85" t="s">
        <v>2614</v>
      </c>
      <c r="E543" s="128" t="s">
        <v>2615</v>
      </c>
      <c r="F543" s="77" t="s">
        <v>135</v>
      </c>
      <c r="G543" s="78" t="s">
        <v>1886</v>
      </c>
      <c r="H543" s="77" t="s">
        <v>1300</v>
      </c>
      <c r="I543" s="77">
        <v>32</v>
      </c>
      <c r="J543" s="87">
        <v>32</v>
      </c>
      <c r="K543" s="88" t="s">
        <v>131</v>
      </c>
      <c r="L543" s="89" t="s">
        <v>61</v>
      </c>
      <c r="M543" s="80" t="s">
        <v>589</v>
      </c>
      <c r="N543" s="78"/>
      <c r="O543" s="79" t="s">
        <v>120</v>
      </c>
      <c r="P543" s="78"/>
      <c r="Q543" s="78"/>
      <c r="R543" s="80"/>
      <c r="S543" s="80"/>
      <c r="T543" s="91">
        <v>43229</v>
      </c>
      <c r="U543" s="92" t="s">
        <v>132</v>
      </c>
      <c r="V543" s="93">
        <v>1</v>
      </c>
      <c r="W543" s="94">
        <v>1</v>
      </c>
      <c r="X543" s="153" t="str">
        <f>IF(AND(N543&lt;&gt;"",R543&lt;&gt;""),1000*R543*V543/(N543*W543),"")</f>
        <v/>
      </c>
      <c r="Y543" s="154"/>
      <c r="Z543" s="97"/>
      <c r="AA543" s="78" t="s">
        <v>174</v>
      </c>
      <c r="AB543" s="77">
        <v>70</v>
      </c>
      <c r="AC543" s="78" t="s">
        <v>2616</v>
      </c>
      <c r="AD543" s="77" t="s">
        <v>50</v>
      </c>
      <c r="AE543" s="78" t="s">
        <v>67</v>
      </c>
      <c r="AF543" s="79"/>
      <c r="AG543" s="79"/>
      <c r="AH543" s="77"/>
      <c r="AI543" s="77"/>
      <c r="AJ543" s="77"/>
      <c r="AK543" s="80"/>
      <c r="AL543" s="81"/>
      <c r="AM543" s="78">
        <v>64</v>
      </c>
      <c r="AN543" s="78"/>
      <c r="AO543" s="78">
        <v>2015</v>
      </c>
      <c r="AP543" s="98">
        <v>2022</v>
      </c>
      <c r="AQ543" s="129"/>
      <c r="AR543" s="78" t="s">
        <v>2617</v>
      </c>
      <c r="AS543" s="98" t="s">
        <v>2618</v>
      </c>
    </row>
    <row r="544" spans="1:45" ht="14.25" customHeight="1" x14ac:dyDescent="0.25">
      <c r="A544" t="s">
        <v>263</v>
      </c>
      <c r="B544">
        <v>1</v>
      </c>
      <c r="C544" t="s">
        <v>56</v>
      </c>
      <c r="D544" s="85" t="s">
        <v>2619</v>
      </c>
      <c r="E544" s="128" t="s">
        <v>2620</v>
      </c>
      <c r="F544" s="77" t="s">
        <v>90</v>
      </c>
      <c r="G544" s="78" t="s">
        <v>2533</v>
      </c>
      <c r="H544" s="60" t="s">
        <v>106</v>
      </c>
      <c r="I544" s="77">
        <v>32</v>
      </c>
      <c r="J544" s="87">
        <v>32</v>
      </c>
      <c r="K544" s="88" t="s">
        <v>70</v>
      </c>
      <c r="L544" s="89" t="s">
        <v>61</v>
      </c>
      <c r="M544" s="80"/>
      <c r="N544" s="78">
        <v>2103</v>
      </c>
      <c r="O544" s="90"/>
      <c r="P544" s="79">
        <v>6</v>
      </c>
      <c r="Q544" s="78"/>
      <c r="R544" s="78">
        <v>1</v>
      </c>
      <c r="S544" s="80">
        <v>104.123</v>
      </c>
      <c r="T544" s="91">
        <v>42889</v>
      </c>
      <c r="U544" s="224">
        <v>14.7</v>
      </c>
      <c r="V544" s="93">
        <v>1</v>
      </c>
      <c r="W544" s="94">
        <v>1</v>
      </c>
      <c r="X544" s="95">
        <f t="shared" ref="X544:X568" si="27">IF(AND(N544&lt;&gt;"",S544&lt;&gt;""),1000*S544*V544/(N544*W544),"")</f>
        <v>49.511650023775559</v>
      </c>
      <c r="Y544" s="96" t="s">
        <v>107</v>
      </c>
      <c r="Z544" s="97"/>
      <c r="AA544" s="78" t="s">
        <v>65</v>
      </c>
      <c r="AB544" s="77">
        <v>16</v>
      </c>
      <c r="AC544" s="78" t="s">
        <v>2621</v>
      </c>
      <c r="AD544" s="77" t="s">
        <v>50</v>
      </c>
      <c r="AE544" s="78" t="s">
        <v>67</v>
      </c>
      <c r="AF544" s="79" t="s">
        <v>50</v>
      </c>
      <c r="AG544" s="79"/>
      <c r="AH544" s="77" t="s">
        <v>117</v>
      </c>
      <c r="AI544" s="77" t="s">
        <v>117</v>
      </c>
      <c r="AJ544" s="77"/>
      <c r="AK544" s="80"/>
      <c r="AL544" s="81"/>
      <c r="AM544" s="78">
        <v>16</v>
      </c>
      <c r="AN544" s="78"/>
      <c r="AO544" s="78">
        <v>2013</v>
      </c>
      <c r="AP544" s="98">
        <v>2017</v>
      </c>
      <c r="AQ544" s="129"/>
      <c r="AR544" s="78" t="s">
        <v>2622</v>
      </c>
      <c r="AS544" s="98" t="s">
        <v>2623</v>
      </c>
    </row>
    <row r="545" spans="1:45" ht="14.25" customHeight="1" x14ac:dyDescent="0.25">
      <c r="A545" t="s">
        <v>120</v>
      </c>
      <c r="B545">
        <v>1</v>
      </c>
      <c r="C545" t="s">
        <v>56</v>
      </c>
      <c r="D545" s="85" t="s">
        <v>2624</v>
      </c>
      <c r="E545" s="128" t="s">
        <v>2625</v>
      </c>
      <c r="F545" s="77" t="s">
        <v>90</v>
      </c>
      <c r="G545" s="78" t="s">
        <v>2626</v>
      </c>
      <c r="H545" s="60" t="s">
        <v>666</v>
      </c>
      <c r="I545" s="77">
        <v>16</v>
      </c>
      <c r="J545" s="87">
        <v>16</v>
      </c>
      <c r="K545" s="88" t="s">
        <v>70</v>
      </c>
      <c r="L545" s="89" t="s">
        <v>61</v>
      </c>
      <c r="M545" s="80"/>
      <c r="N545" s="78">
        <v>2225</v>
      </c>
      <c r="O545" s="90"/>
      <c r="P545" s="79">
        <v>6</v>
      </c>
      <c r="Q545" s="78">
        <v>1</v>
      </c>
      <c r="R545" s="78"/>
      <c r="S545" s="80">
        <v>179.565</v>
      </c>
      <c r="T545" s="91">
        <v>41725</v>
      </c>
      <c r="U545" s="92">
        <v>14.7</v>
      </c>
      <c r="V545" s="93">
        <v>0.67</v>
      </c>
      <c r="W545" s="94">
        <v>1</v>
      </c>
      <c r="X545" s="95">
        <f t="shared" si="27"/>
        <v>54.071258426966295</v>
      </c>
      <c r="Y545" s="96" t="s">
        <v>107</v>
      </c>
      <c r="Z545" s="97"/>
      <c r="AA545" s="78" t="s">
        <v>65</v>
      </c>
      <c r="AB545" s="77">
        <v>10</v>
      </c>
      <c r="AC545" s="78" t="s">
        <v>2627</v>
      </c>
      <c r="AD545" s="77" t="s">
        <v>50</v>
      </c>
      <c r="AE545" s="78" t="s">
        <v>67</v>
      </c>
      <c r="AF545" s="79" t="s">
        <v>51</v>
      </c>
      <c r="AG545" s="79" t="s">
        <v>50</v>
      </c>
      <c r="AH545" s="77" t="s">
        <v>68</v>
      </c>
      <c r="AI545" s="77" t="s">
        <v>68</v>
      </c>
      <c r="AJ545" s="77"/>
      <c r="AK545" s="80"/>
      <c r="AL545" s="81"/>
      <c r="AM545" s="78"/>
      <c r="AN545" s="78"/>
      <c r="AO545" s="78">
        <v>2002</v>
      </c>
      <c r="AP545" s="98">
        <v>2009</v>
      </c>
      <c r="AQ545" s="88"/>
      <c r="AR545" s="78" t="s">
        <v>2628</v>
      </c>
      <c r="AS545" s="98" t="s">
        <v>2629</v>
      </c>
    </row>
    <row r="546" spans="1:45" ht="14.25" customHeight="1" x14ac:dyDescent="0.25">
      <c r="B546">
        <v>1</v>
      </c>
      <c r="C546" t="s">
        <v>56</v>
      </c>
      <c r="D546" s="85" t="s">
        <v>2630</v>
      </c>
      <c r="E546" s="128" t="s">
        <v>2631</v>
      </c>
      <c r="F546" s="77" t="s">
        <v>90</v>
      </c>
      <c r="G546" s="78" t="s">
        <v>2632</v>
      </c>
      <c r="H546" s="60" t="s">
        <v>75</v>
      </c>
      <c r="I546" s="77">
        <v>32</v>
      </c>
      <c r="J546" s="87">
        <v>32</v>
      </c>
      <c r="K546" s="88" t="s">
        <v>70</v>
      </c>
      <c r="L546" s="89" t="s">
        <v>61</v>
      </c>
      <c r="M546" s="80"/>
      <c r="N546" s="78">
        <v>3021</v>
      </c>
      <c r="O546" s="90"/>
      <c r="P546" s="79">
        <v>6</v>
      </c>
      <c r="Q546" s="78">
        <v>4</v>
      </c>
      <c r="R546" s="78">
        <v>9</v>
      </c>
      <c r="S546" s="80">
        <v>333</v>
      </c>
      <c r="T546" s="91">
        <v>43150</v>
      </c>
      <c r="U546" s="92">
        <v>14.7</v>
      </c>
      <c r="V546" s="93">
        <v>1</v>
      </c>
      <c r="W546" s="94">
        <v>1</v>
      </c>
      <c r="X546" s="95">
        <f t="shared" si="27"/>
        <v>110.22840119165839</v>
      </c>
      <c r="Y546" s="96" t="s">
        <v>107</v>
      </c>
      <c r="Z546" s="97"/>
      <c r="AA546" s="78" t="s">
        <v>49</v>
      </c>
      <c r="AB546" s="77">
        <v>46</v>
      </c>
      <c r="AC546" s="78" t="s">
        <v>2630</v>
      </c>
      <c r="AD546" s="77"/>
      <c r="AE546" s="78" t="s">
        <v>176</v>
      </c>
      <c r="AF546" s="79"/>
      <c r="AG546" s="79"/>
      <c r="AH546" s="77" t="s">
        <v>117</v>
      </c>
      <c r="AI546" s="77" t="s">
        <v>117</v>
      </c>
      <c r="AJ546" s="77" t="s">
        <v>50</v>
      </c>
      <c r="AK546" s="80"/>
      <c r="AL546" s="81"/>
      <c r="AM546" s="78">
        <v>32</v>
      </c>
      <c r="AN546" s="78"/>
      <c r="AO546" s="78">
        <v>2015</v>
      </c>
      <c r="AP546" s="98">
        <v>2015</v>
      </c>
      <c r="AQ546" s="99" t="s">
        <v>2633</v>
      </c>
      <c r="AR546" s="78" t="s">
        <v>2634</v>
      </c>
      <c r="AS546" s="98"/>
    </row>
    <row r="547" spans="1:45" ht="14.25" customHeight="1" x14ac:dyDescent="0.25">
      <c r="A547" t="s">
        <v>263</v>
      </c>
      <c r="B547">
        <v>1</v>
      </c>
      <c r="C547" t="s">
        <v>160</v>
      </c>
      <c r="D547" s="58" t="s">
        <v>2635</v>
      </c>
      <c r="E547" s="101" t="s">
        <v>2636</v>
      </c>
      <c r="F547" s="60" t="s">
        <v>90</v>
      </c>
      <c r="G547" s="61" t="s">
        <v>2637</v>
      </c>
      <c r="H547" s="60" t="s">
        <v>1898</v>
      </c>
      <c r="I547" s="60">
        <v>16</v>
      </c>
      <c r="J547" s="62">
        <v>16</v>
      </c>
      <c r="K547" s="88" t="s">
        <v>1190</v>
      </c>
      <c r="L547" s="89" t="s">
        <v>2637</v>
      </c>
      <c r="M547" s="80"/>
      <c r="N547" s="78">
        <v>500</v>
      </c>
      <c r="O547" s="90"/>
      <c r="P547" s="79" t="s">
        <v>120</v>
      </c>
      <c r="Q547" s="78">
        <v>1</v>
      </c>
      <c r="R547" s="78"/>
      <c r="S547" s="80">
        <v>550</v>
      </c>
      <c r="T547" s="91"/>
      <c r="U547" s="92"/>
      <c r="V547" s="93">
        <v>0.67</v>
      </c>
      <c r="W547" s="94">
        <v>1</v>
      </c>
      <c r="X547" s="95">
        <f t="shared" si="27"/>
        <v>737</v>
      </c>
      <c r="Y547" s="96" t="s">
        <v>186</v>
      </c>
      <c r="Z547" s="97"/>
      <c r="AA547" s="78" t="s">
        <v>65</v>
      </c>
      <c r="AB547" s="77">
        <v>18</v>
      </c>
      <c r="AC547" s="78" t="s">
        <v>2638</v>
      </c>
      <c r="AD547" s="77" t="s">
        <v>50</v>
      </c>
      <c r="AE547" s="78" t="s">
        <v>176</v>
      </c>
      <c r="AF547" s="79" t="s">
        <v>51</v>
      </c>
      <c r="AG547" s="79"/>
      <c r="AH547" s="77"/>
      <c r="AI547" s="77"/>
      <c r="AJ547" s="77"/>
      <c r="AK547" s="80">
        <v>14</v>
      </c>
      <c r="AL547" s="81"/>
      <c r="AM547" s="78">
        <v>16</v>
      </c>
      <c r="AN547" s="78">
        <v>10</v>
      </c>
      <c r="AO547" s="78">
        <v>2012</v>
      </c>
      <c r="AP547" s="98">
        <v>2019</v>
      </c>
      <c r="AQ547" s="99" t="s">
        <v>2639</v>
      </c>
      <c r="AR547" s="78" t="s">
        <v>2640</v>
      </c>
      <c r="AS547" s="98" t="s">
        <v>2641</v>
      </c>
    </row>
    <row r="548" spans="1:45" ht="14.25" customHeight="1" x14ac:dyDescent="0.25">
      <c r="C548" t="s">
        <v>56</v>
      </c>
      <c r="D548" s="85" t="s">
        <v>2642</v>
      </c>
      <c r="E548" s="128" t="s">
        <v>2643</v>
      </c>
      <c r="F548" s="77" t="s">
        <v>135</v>
      </c>
      <c r="G548" s="78" t="s">
        <v>2644</v>
      </c>
      <c r="H548" s="60" t="s">
        <v>106</v>
      </c>
      <c r="I548" s="77">
        <v>128</v>
      </c>
      <c r="J548" s="87">
        <v>16</v>
      </c>
      <c r="K548" s="88" t="s">
        <v>2645</v>
      </c>
      <c r="L548" s="78" t="s">
        <v>61</v>
      </c>
      <c r="M548" s="80" t="s">
        <v>2646</v>
      </c>
      <c r="N548" s="78">
        <v>130160</v>
      </c>
      <c r="O548" s="90"/>
      <c r="P548" s="79" t="s">
        <v>120</v>
      </c>
      <c r="Q548" s="78">
        <v>288</v>
      </c>
      <c r="R548" s="78">
        <v>462</v>
      </c>
      <c r="S548" s="80"/>
      <c r="T548" s="91">
        <v>43231</v>
      </c>
      <c r="U548" s="92" t="s">
        <v>132</v>
      </c>
      <c r="V548" s="93">
        <v>4</v>
      </c>
      <c r="W548" s="94">
        <v>0.25</v>
      </c>
      <c r="X548" s="95" t="str">
        <f t="shared" si="27"/>
        <v/>
      </c>
      <c r="Y548" s="96" t="s">
        <v>186</v>
      </c>
      <c r="Z548" s="97"/>
      <c r="AA548" s="78" t="s">
        <v>174</v>
      </c>
      <c r="AB548" s="77">
        <v>27</v>
      </c>
      <c r="AC548" s="78" t="s">
        <v>2647</v>
      </c>
      <c r="AD548" s="77" t="s">
        <v>50</v>
      </c>
      <c r="AE548" s="78" t="s">
        <v>176</v>
      </c>
      <c r="AF548" s="79" t="s">
        <v>50</v>
      </c>
      <c r="AG548" s="79"/>
      <c r="AH548" s="77" t="s">
        <v>117</v>
      </c>
      <c r="AI548" s="77" t="s">
        <v>117</v>
      </c>
      <c r="AJ548" s="77"/>
      <c r="AK548" s="80"/>
      <c r="AL548" s="81"/>
      <c r="AM548" s="78">
        <v>16</v>
      </c>
      <c r="AN548" s="78"/>
      <c r="AO548" s="78">
        <v>2017</v>
      </c>
      <c r="AP548" s="98">
        <v>2017</v>
      </c>
      <c r="AQ548" s="99" t="s">
        <v>2648</v>
      </c>
      <c r="AR548" s="188" t="s">
        <v>2649</v>
      </c>
      <c r="AS548" s="98" t="s">
        <v>2650</v>
      </c>
    </row>
    <row r="549" spans="1:45" ht="14.25" customHeight="1" x14ac:dyDescent="0.25">
      <c r="B549">
        <v>1</v>
      </c>
      <c r="C549" t="s">
        <v>56</v>
      </c>
      <c r="D549" s="85" t="s">
        <v>2642</v>
      </c>
      <c r="E549" s="128" t="s">
        <v>2643</v>
      </c>
      <c r="F549" s="77" t="s">
        <v>135</v>
      </c>
      <c r="G549" s="78" t="s">
        <v>2644</v>
      </c>
      <c r="H549" s="60" t="s">
        <v>106</v>
      </c>
      <c r="I549" s="77">
        <v>128</v>
      </c>
      <c r="J549" s="87">
        <v>16</v>
      </c>
      <c r="K549" s="88" t="s">
        <v>129</v>
      </c>
      <c r="L549" s="78" t="s">
        <v>2644</v>
      </c>
      <c r="M549" s="80"/>
      <c r="N549" s="78">
        <v>32978</v>
      </c>
      <c r="O549" s="90"/>
      <c r="P549" s="79" t="s">
        <v>120</v>
      </c>
      <c r="Q549" s="78">
        <v>72</v>
      </c>
      <c r="R549" s="78">
        <v>112</v>
      </c>
      <c r="S549" s="80">
        <v>192.23</v>
      </c>
      <c r="T549" s="91">
        <v>170913</v>
      </c>
      <c r="U549" s="92" t="s">
        <v>2651</v>
      </c>
      <c r="V549" s="93">
        <v>4</v>
      </c>
      <c r="W549" s="94">
        <v>1</v>
      </c>
      <c r="X549" s="95">
        <f t="shared" si="27"/>
        <v>23.316150160713203</v>
      </c>
      <c r="Y549" s="96" t="s">
        <v>186</v>
      </c>
      <c r="Z549" s="97"/>
      <c r="AA549" s="78" t="s">
        <v>174</v>
      </c>
      <c r="AB549" s="77">
        <v>27</v>
      </c>
      <c r="AC549" s="78" t="s">
        <v>2652</v>
      </c>
      <c r="AD549" s="77" t="s">
        <v>50</v>
      </c>
      <c r="AE549" s="78" t="s">
        <v>176</v>
      </c>
      <c r="AF549" s="79" t="s">
        <v>50</v>
      </c>
      <c r="AG549" s="79"/>
      <c r="AH549" s="77" t="s">
        <v>117</v>
      </c>
      <c r="AI549" s="77" t="s">
        <v>117</v>
      </c>
      <c r="AJ549" s="77"/>
      <c r="AK549" s="80"/>
      <c r="AL549" s="81"/>
      <c r="AM549" s="78">
        <v>16</v>
      </c>
      <c r="AN549" s="78"/>
      <c r="AO549" s="78">
        <v>2017</v>
      </c>
      <c r="AP549" s="98">
        <v>2017</v>
      </c>
      <c r="AQ549" s="99" t="s">
        <v>2648</v>
      </c>
      <c r="AR549" s="188" t="s">
        <v>2649</v>
      </c>
      <c r="AS549" s="98" t="s">
        <v>2650</v>
      </c>
    </row>
    <row r="550" spans="1:45" ht="14.25" customHeight="1" x14ac:dyDescent="0.25">
      <c r="C550" t="s">
        <v>56</v>
      </c>
      <c r="D550" s="85" t="s">
        <v>2642</v>
      </c>
      <c r="E550" s="128" t="s">
        <v>2643</v>
      </c>
      <c r="F550" s="77" t="s">
        <v>135</v>
      </c>
      <c r="G550" s="78" t="s">
        <v>2644</v>
      </c>
      <c r="H550" s="60" t="s">
        <v>106</v>
      </c>
      <c r="I550" s="77">
        <v>128</v>
      </c>
      <c r="J550" s="87">
        <v>16</v>
      </c>
      <c r="K550" s="88" t="s">
        <v>129</v>
      </c>
      <c r="L550" s="78" t="s">
        <v>2644</v>
      </c>
      <c r="M550" s="80"/>
      <c r="N550" s="78">
        <v>148078</v>
      </c>
      <c r="O550" s="90"/>
      <c r="P550" s="79" t="s">
        <v>120</v>
      </c>
      <c r="Q550" s="78">
        <v>72</v>
      </c>
      <c r="R550" s="78">
        <v>122</v>
      </c>
      <c r="S550" s="80">
        <v>184.09</v>
      </c>
      <c r="T550" s="91">
        <v>170913</v>
      </c>
      <c r="U550" s="92" t="s">
        <v>2651</v>
      </c>
      <c r="V550" s="93">
        <v>4</v>
      </c>
      <c r="W550" s="94">
        <v>0.25</v>
      </c>
      <c r="X550" s="95">
        <f t="shared" si="27"/>
        <v>19.891138454057998</v>
      </c>
      <c r="Y550" s="96" t="s">
        <v>186</v>
      </c>
      <c r="Z550" s="97"/>
      <c r="AA550" s="78" t="s">
        <v>174</v>
      </c>
      <c r="AB550" s="77">
        <v>27</v>
      </c>
      <c r="AC550" s="78" t="s">
        <v>2647</v>
      </c>
      <c r="AD550" s="77" t="s">
        <v>50</v>
      </c>
      <c r="AE550" s="78" t="s">
        <v>176</v>
      </c>
      <c r="AF550" s="79" t="s">
        <v>50</v>
      </c>
      <c r="AG550" s="79"/>
      <c r="AH550" s="77" t="s">
        <v>117</v>
      </c>
      <c r="AI550" s="77" t="s">
        <v>117</v>
      </c>
      <c r="AJ550" s="77"/>
      <c r="AK550" s="80"/>
      <c r="AL550" s="81"/>
      <c r="AM550" s="78">
        <v>16</v>
      </c>
      <c r="AN550" s="78"/>
      <c r="AO550" s="78">
        <v>2017</v>
      </c>
      <c r="AP550" s="98">
        <v>2017</v>
      </c>
      <c r="AQ550" s="99" t="s">
        <v>2648</v>
      </c>
      <c r="AR550" s="188" t="s">
        <v>2649</v>
      </c>
      <c r="AS550" s="98" t="s">
        <v>2650</v>
      </c>
    </row>
    <row r="551" spans="1:45" ht="14.25" customHeight="1" x14ac:dyDescent="0.25">
      <c r="C551" t="s">
        <v>56</v>
      </c>
      <c r="D551" s="85" t="s">
        <v>2642</v>
      </c>
      <c r="E551" s="128" t="s">
        <v>2643</v>
      </c>
      <c r="F551" s="77" t="s">
        <v>135</v>
      </c>
      <c r="G551" s="78" t="s">
        <v>2644</v>
      </c>
      <c r="H551" s="60" t="s">
        <v>106</v>
      </c>
      <c r="I551" s="77">
        <v>128</v>
      </c>
      <c r="J551" s="87">
        <v>16</v>
      </c>
      <c r="K551" s="88" t="s">
        <v>129</v>
      </c>
      <c r="L551" s="89" t="s">
        <v>2644</v>
      </c>
      <c r="M551" s="80"/>
      <c r="N551" s="78">
        <v>50814</v>
      </c>
      <c r="O551" s="90"/>
      <c r="P551" s="79" t="s">
        <v>120</v>
      </c>
      <c r="Q551" s="78">
        <v>72</v>
      </c>
      <c r="R551" s="78">
        <v>112</v>
      </c>
      <c r="S551" s="80">
        <v>179.66</v>
      </c>
      <c r="T551" s="91">
        <v>170913</v>
      </c>
      <c r="U551" s="92" t="s">
        <v>2651</v>
      </c>
      <c r="V551" s="93">
        <v>4</v>
      </c>
      <c r="W551" s="94">
        <v>1</v>
      </c>
      <c r="X551" s="95">
        <f t="shared" si="27"/>
        <v>14.142559137245641</v>
      </c>
      <c r="Y551" s="96" t="s">
        <v>186</v>
      </c>
      <c r="Z551" s="97"/>
      <c r="AA551" s="78" t="s">
        <v>174</v>
      </c>
      <c r="AB551" s="77">
        <v>27</v>
      </c>
      <c r="AC551" s="78" t="s">
        <v>2653</v>
      </c>
      <c r="AD551" s="77" t="s">
        <v>50</v>
      </c>
      <c r="AE551" s="78" t="s">
        <v>176</v>
      </c>
      <c r="AF551" s="79" t="s">
        <v>50</v>
      </c>
      <c r="AG551" s="79"/>
      <c r="AH551" s="77" t="s">
        <v>117</v>
      </c>
      <c r="AI551" s="77" t="s">
        <v>117</v>
      </c>
      <c r="AJ551" s="77"/>
      <c r="AK551" s="80"/>
      <c r="AL551" s="81"/>
      <c r="AM551" s="78">
        <v>16</v>
      </c>
      <c r="AN551" s="78"/>
      <c r="AO551" s="78">
        <v>2017</v>
      </c>
      <c r="AP551" s="98">
        <v>2017</v>
      </c>
      <c r="AQ551" s="99" t="s">
        <v>2648</v>
      </c>
      <c r="AR551" s="188" t="s">
        <v>2649</v>
      </c>
      <c r="AS551" s="98" t="s">
        <v>2650</v>
      </c>
    </row>
    <row r="552" spans="1:45" ht="14.25" customHeight="1" x14ac:dyDescent="0.25">
      <c r="C552" t="s">
        <v>56</v>
      </c>
      <c r="D552" s="85" t="s">
        <v>2642</v>
      </c>
      <c r="E552" s="128" t="s">
        <v>2643</v>
      </c>
      <c r="F552" s="77" t="s">
        <v>135</v>
      </c>
      <c r="G552" s="78" t="s">
        <v>2644</v>
      </c>
      <c r="H552" s="60" t="s">
        <v>106</v>
      </c>
      <c r="I552" s="77">
        <v>128</v>
      </c>
      <c r="J552" s="87">
        <v>16</v>
      </c>
      <c r="K552" s="88" t="s">
        <v>2645</v>
      </c>
      <c r="L552" s="89" t="s">
        <v>61</v>
      </c>
      <c r="M552" s="80" t="s">
        <v>2654</v>
      </c>
      <c r="N552" s="78">
        <v>35984</v>
      </c>
      <c r="O552" s="90"/>
      <c r="P552" s="79" t="s">
        <v>120</v>
      </c>
      <c r="Q552" s="78">
        <v>72</v>
      </c>
      <c r="R552" s="78">
        <v>112</v>
      </c>
      <c r="S552" s="80">
        <v>102.59</v>
      </c>
      <c r="T552" s="91">
        <v>43231</v>
      </c>
      <c r="U552" s="92" t="s">
        <v>132</v>
      </c>
      <c r="V552" s="93">
        <v>4</v>
      </c>
      <c r="W552" s="94">
        <v>1</v>
      </c>
      <c r="X552" s="95">
        <f t="shared" si="27"/>
        <v>11.403957314361939</v>
      </c>
      <c r="Y552" s="96" t="s">
        <v>186</v>
      </c>
      <c r="Z552" s="97"/>
      <c r="AA552" s="78" t="s">
        <v>174</v>
      </c>
      <c r="AB552" s="77">
        <v>27</v>
      </c>
      <c r="AC552" s="78" t="s">
        <v>2652</v>
      </c>
      <c r="AD552" s="77" t="s">
        <v>50</v>
      </c>
      <c r="AE552" s="78" t="s">
        <v>176</v>
      </c>
      <c r="AF552" s="79" t="s">
        <v>50</v>
      </c>
      <c r="AG552" s="79"/>
      <c r="AH552" s="77" t="s">
        <v>117</v>
      </c>
      <c r="AI552" s="77" t="s">
        <v>117</v>
      </c>
      <c r="AJ552" s="77"/>
      <c r="AK552" s="80"/>
      <c r="AL552" s="81"/>
      <c r="AM552" s="78">
        <v>16</v>
      </c>
      <c r="AN552" s="78"/>
      <c r="AO552" s="78">
        <v>2017</v>
      </c>
      <c r="AP552" s="98">
        <v>2017</v>
      </c>
      <c r="AQ552" s="99" t="s">
        <v>2648</v>
      </c>
      <c r="AR552" s="188" t="s">
        <v>2649</v>
      </c>
      <c r="AS552" s="98" t="s">
        <v>2650</v>
      </c>
    </row>
    <row r="553" spans="1:45" ht="14.25" customHeight="1" x14ac:dyDescent="0.25">
      <c r="C553" t="s">
        <v>56</v>
      </c>
      <c r="D553" s="85" t="s">
        <v>2642</v>
      </c>
      <c r="E553" s="128" t="s">
        <v>2643</v>
      </c>
      <c r="F553" s="77" t="s">
        <v>135</v>
      </c>
      <c r="G553" s="78" t="s">
        <v>2644</v>
      </c>
      <c r="H553" s="60" t="s">
        <v>106</v>
      </c>
      <c r="I553" s="77">
        <v>128</v>
      </c>
      <c r="J553" s="87">
        <v>16</v>
      </c>
      <c r="K553" s="88" t="s">
        <v>2645</v>
      </c>
      <c r="L553" s="89" t="s">
        <v>61</v>
      </c>
      <c r="M553" s="80" t="s">
        <v>2655</v>
      </c>
      <c r="N553" s="78">
        <v>50135</v>
      </c>
      <c r="O553" s="90"/>
      <c r="P553" s="79" t="s">
        <v>120</v>
      </c>
      <c r="Q553" s="78">
        <v>72</v>
      </c>
      <c r="R553" s="78">
        <v>112</v>
      </c>
      <c r="S553" s="80">
        <v>90.33</v>
      </c>
      <c r="T553" s="91">
        <v>43231</v>
      </c>
      <c r="U553" s="92" t="s">
        <v>132</v>
      </c>
      <c r="V553" s="93">
        <v>4</v>
      </c>
      <c r="W553" s="94">
        <v>1</v>
      </c>
      <c r="X553" s="95">
        <f t="shared" si="27"/>
        <v>7.2069412586017751</v>
      </c>
      <c r="Y553" s="96" t="s">
        <v>186</v>
      </c>
      <c r="Z553" s="97"/>
      <c r="AA553" s="78" t="s">
        <v>174</v>
      </c>
      <c r="AB553" s="77">
        <v>27</v>
      </c>
      <c r="AC553" s="78" t="s">
        <v>2653</v>
      </c>
      <c r="AD553" s="77" t="s">
        <v>50</v>
      </c>
      <c r="AE553" s="78" t="s">
        <v>176</v>
      </c>
      <c r="AF553" s="79" t="s">
        <v>50</v>
      </c>
      <c r="AG553" s="79"/>
      <c r="AH553" s="77" t="s">
        <v>117</v>
      </c>
      <c r="AI553" s="77" t="s">
        <v>117</v>
      </c>
      <c r="AJ553" s="77"/>
      <c r="AK553" s="80"/>
      <c r="AL553" s="81"/>
      <c r="AM553" s="78">
        <v>16</v>
      </c>
      <c r="AN553" s="78"/>
      <c r="AO553" s="78">
        <v>2017</v>
      </c>
      <c r="AP553" s="98">
        <v>2017</v>
      </c>
      <c r="AQ553" s="99" t="s">
        <v>2648</v>
      </c>
      <c r="AR553" s="188" t="s">
        <v>2649</v>
      </c>
      <c r="AS553" s="98" t="s">
        <v>2650</v>
      </c>
    </row>
    <row r="554" spans="1:45" ht="14.25" customHeight="1" x14ac:dyDescent="0.25">
      <c r="A554" t="s">
        <v>55</v>
      </c>
      <c r="C554" t="s">
        <v>56</v>
      </c>
      <c r="D554" s="85" t="s">
        <v>2656</v>
      </c>
      <c r="E554" s="128" t="s">
        <v>2657</v>
      </c>
      <c r="F554" s="77" t="s">
        <v>58</v>
      </c>
      <c r="G554" s="78" t="s">
        <v>2658</v>
      </c>
      <c r="H554" s="60" t="s">
        <v>301</v>
      </c>
      <c r="I554" s="77">
        <v>32</v>
      </c>
      <c r="J554" s="87">
        <v>32</v>
      </c>
      <c r="K554" s="88" t="s">
        <v>70</v>
      </c>
      <c r="L554" s="89" t="s">
        <v>61</v>
      </c>
      <c r="M554" s="80" t="s">
        <v>2659</v>
      </c>
      <c r="N554" s="78"/>
      <c r="O554" s="90"/>
      <c r="P554" s="79">
        <v>6</v>
      </c>
      <c r="Q554" s="78"/>
      <c r="R554" s="78"/>
      <c r="S554" s="80"/>
      <c r="T554" s="91">
        <v>41775</v>
      </c>
      <c r="U554" s="92">
        <v>14.7</v>
      </c>
      <c r="V554" s="93">
        <v>0.67</v>
      </c>
      <c r="W554" s="94">
        <v>1</v>
      </c>
      <c r="X554" s="95" t="str">
        <f t="shared" si="27"/>
        <v/>
      </c>
      <c r="Y554" s="96"/>
      <c r="Z554" s="97"/>
      <c r="AA554" s="78" t="s">
        <v>65</v>
      </c>
      <c r="AB554" s="77">
        <v>8</v>
      </c>
      <c r="AC554" s="78" t="s">
        <v>2656</v>
      </c>
      <c r="AD554" s="77" t="s">
        <v>50</v>
      </c>
      <c r="AE554" s="78" t="s">
        <v>67</v>
      </c>
      <c r="AF554" s="79" t="s">
        <v>51</v>
      </c>
      <c r="AG554" s="79"/>
      <c r="AH554" s="77" t="s">
        <v>68</v>
      </c>
      <c r="AI554" s="77" t="s">
        <v>68</v>
      </c>
      <c r="AJ554" s="77" t="s">
        <v>50</v>
      </c>
      <c r="AK554" s="80"/>
      <c r="AL554" s="81"/>
      <c r="AM554" s="78"/>
      <c r="AN554" s="78"/>
      <c r="AO554" s="78">
        <v>2006</v>
      </c>
      <c r="AP554" s="98">
        <v>2009</v>
      </c>
      <c r="AQ554" s="129"/>
      <c r="AR554" s="78" t="s">
        <v>2660</v>
      </c>
      <c r="AS554" s="98"/>
    </row>
    <row r="555" spans="1:45" ht="14.25" customHeight="1" x14ac:dyDescent="0.25">
      <c r="C555" t="s">
        <v>56</v>
      </c>
      <c r="D555" s="85" t="s">
        <v>2661</v>
      </c>
      <c r="E555" s="128" t="s">
        <v>2662</v>
      </c>
      <c r="F555" s="77" t="s">
        <v>179</v>
      </c>
      <c r="G555" s="78" t="s">
        <v>2663</v>
      </c>
      <c r="H555" s="60" t="s">
        <v>106</v>
      </c>
      <c r="I555" s="77">
        <v>32</v>
      </c>
      <c r="J555" s="87">
        <v>32</v>
      </c>
      <c r="K555" s="88" t="s">
        <v>131</v>
      </c>
      <c r="L555" s="89" t="s">
        <v>61</v>
      </c>
      <c r="M555" s="80" t="s">
        <v>589</v>
      </c>
      <c r="N555" s="78"/>
      <c r="O555" s="90"/>
      <c r="P555" s="79" t="s">
        <v>120</v>
      </c>
      <c r="Q555" s="78"/>
      <c r="R555" s="78"/>
      <c r="S555" s="80"/>
      <c r="T555" s="91">
        <v>43231</v>
      </c>
      <c r="U555" s="92" t="s">
        <v>132</v>
      </c>
      <c r="V555" s="93">
        <v>1</v>
      </c>
      <c r="W555" s="94">
        <v>1</v>
      </c>
      <c r="X555" s="95" t="str">
        <f t="shared" si="27"/>
        <v/>
      </c>
      <c r="Y555" s="96" t="s">
        <v>186</v>
      </c>
      <c r="Z555" s="97"/>
      <c r="AA555" s="78" t="s">
        <v>65</v>
      </c>
      <c r="AB555" s="77">
        <v>22</v>
      </c>
      <c r="AC555" s="78" t="s">
        <v>2664</v>
      </c>
      <c r="AD555" s="77" t="s">
        <v>50</v>
      </c>
      <c r="AE555" s="78"/>
      <c r="AF555" s="79" t="s">
        <v>51</v>
      </c>
      <c r="AG555" s="79" t="s">
        <v>51</v>
      </c>
      <c r="AH555" s="77" t="s">
        <v>117</v>
      </c>
      <c r="AI555" s="77" t="s">
        <v>117</v>
      </c>
      <c r="AJ555" s="77" t="s">
        <v>50</v>
      </c>
      <c r="AK555" s="80"/>
      <c r="AL555" s="81"/>
      <c r="AM555" s="78">
        <v>16</v>
      </c>
      <c r="AN555" s="78">
        <v>5</v>
      </c>
      <c r="AO555" s="78">
        <v>2015</v>
      </c>
      <c r="AP555" s="98">
        <v>2017</v>
      </c>
      <c r="AQ555" s="99" t="s">
        <v>2665</v>
      </c>
      <c r="AR555" s="78" t="s">
        <v>2666</v>
      </c>
      <c r="AS555" s="98" t="s">
        <v>2667</v>
      </c>
    </row>
    <row r="556" spans="1:45" ht="14.25" customHeight="1" x14ac:dyDescent="0.25">
      <c r="C556" t="s">
        <v>56</v>
      </c>
      <c r="D556" s="85" t="s">
        <v>2661</v>
      </c>
      <c r="E556" s="128" t="s">
        <v>2662</v>
      </c>
      <c r="F556" s="77" t="s">
        <v>179</v>
      </c>
      <c r="G556" s="78" t="s">
        <v>2663</v>
      </c>
      <c r="H556" s="60" t="s">
        <v>106</v>
      </c>
      <c r="I556" s="77">
        <v>32</v>
      </c>
      <c r="J556" s="87">
        <v>32</v>
      </c>
      <c r="K556" s="88" t="s">
        <v>131</v>
      </c>
      <c r="L556" s="89" t="s">
        <v>61</v>
      </c>
      <c r="M556" s="80" t="s">
        <v>589</v>
      </c>
      <c r="N556" s="78"/>
      <c r="O556" s="90"/>
      <c r="P556" s="79" t="s">
        <v>120</v>
      </c>
      <c r="Q556" s="78"/>
      <c r="R556" s="78"/>
      <c r="S556" s="80"/>
      <c r="T556" s="91">
        <v>43231</v>
      </c>
      <c r="U556" s="92" t="s">
        <v>132</v>
      </c>
      <c r="V556" s="93">
        <v>1</v>
      </c>
      <c r="W556" s="94">
        <v>1</v>
      </c>
      <c r="X556" s="95" t="str">
        <f t="shared" si="27"/>
        <v/>
      </c>
      <c r="Y556" s="96" t="s">
        <v>186</v>
      </c>
      <c r="Z556" s="97" t="s">
        <v>50</v>
      </c>
      <c r="AA556" s="78" t="s">
        <v>65</v>
      </c>
      <c r="AB556" s="77">
        <v>32</v>
      </c>
      <c r="AC556" s="78" t="s">
        <v>2668</v>
      </c>
      <c r="AD556" s="77" t="s">
        <v>50</v>
      </c>
      <c r="AE556" s="78"/>
      <c r="AF556" s="79" t="s">
        <v>51</v>
      </c>
      <c r="AG556" s="79" t="s">
        <v>51</v>
      </c>
      <c r="AH556" s="77" t="s">
        <v>117</v>
      </c>
      <c r="AI556" s="77" t="s">
        <v>117</v>
      </c>
      <c r="AJ556" s="77" t="s">
        <v>50</v>
      </c>
      <c r="AK556" s="80"/>
      <c r="AL556" s="81"/>
      <c r="AM556" s="78">
        <v>16</v>
      </c>
      <c r="AN556" s="78">
        <v>5</v>
      </c>
      <c r="AO556" s="78">
        <v>2015</v>
      </c>
      <c r="AP556" s="98">
        <v>2017</v>
      </c>
      <c r="AQ556" s="99" t="s">
        <v>2665</v>
      </c>
      <c r="AR556" s="78" t="s">
        <v>2666</v>
      </c>
      <c r="AS556" s="98" t="s">
        <v>2667</v>
      </c>
    </row>
    <row r="557" spans="1:45" ht="14.25" customHeight="1" x14ac:dyDescent="0.25">
      <c r="B557">
        <v>1</v>
      </c>
      <c r="C557" t="s">
        <v>56</v>
      </c>
      <c r="D557" s="85" t="s">
        <v>2669</v>
      </c>
      <c r="E557" s="128" t="s">
        <v>2670</v>
      </c>
      <c r="F557" s="77" t="s">
        <v>58</v>
      </c>
      <c r="G557" s="78" t="s">
        <v>2671</v>
      </c>
      <c r="H557" s="60">
        <v>8051</v>
      </c>
      <c r="I557" s="77">
        <v>8</v>
      </c>
      <c r="J557" s="87">
        <v>8</v>
      </c>
      <c r="K557" s="88" t="s">
        <v>70</v>
      </c>
      <c r="L557" s="89" t="s">
        <v>61</v>
      </c>
      <c r="M557" s="80"/>
      <c r="N557" s="78">
        <v>1991</v>
      </c>
      <c r="O557" s="90"/>
      <c r="P557" s="79">
        <v>6</v>
      </c>
      <c r="Q557" s="78">
        <v>1</v>
      </c>
      <c r="R557" s="78">
        <v>32</v>
      </c>
      <c r="S557" s="80">
        <v>132.857</v>
      </c>
      <c r="T557" s="91">
        <v>43183</v>
      </c>
      <c r="U557" s="92">
        <v>14.7</v>
      </c>
      <c r="V557" s="93">
        <v>0.33</v>
      </c>
      <c r="W557" s="94">
        <v>5</v>
      </c>
      <c r="X557" s="95">
        <f t="shared" si="27"/>
        <v>4.4040994475138122</v>
      </c>
      <c r="Y557" s="96" t="s">
        <v>107</v>
      </c>
      <c r="Z557" s="97" t="s">
        <v>50</v>
      </c>
      <c r="AA557" s="78" t="s">
        <v>65</v>
      </c>
      <c r="AB557" s="77">
        <v>66</v>
      </c>
      <c r="AC557" s="78" t="s">
        <v>2672</v>
      </c>
      <c r="AD557" s="77" t="s">
        <v>50</v>
      </c>
      <c r="AE557" s="78" t="s">
        <v>67</v>
      </c>
      <c r="AF557" s="79" t="s">
        <v>51</v>
      </c>
      <c r="AG557" s="79"/>
      <c r="AH557" s="77" t="s">
        <v>68</v>
      </c>
      <c r="AI557" s="77" t="s">
        <v>68</v>
      </c>
      <c r="AJ557" s="77" t="s">
        <v>50</v>
      </c>
      <c r="AK557" s="80"/>
      <c r="AL557" s="81"/>
      <c r="AM557" s="78"/>
      <c r="AN557" s="78"/>
      <c r="AO557" s="78">
        <v>2000</v>
      </c>
      <c r="AP557" s="98">
        <v>2018</v>
      </c>
      <c r="AQ557" s="129"/>
      <c r="AR557" s="78"/>
      <c r="AS557" s="98"/>
    </row>
    <row r="558" spans="1:45" ht="14.25" customHeight="1" x14ac:dyDescent="0.25">
      <c r="C558" t="s">
        <v>56</v>
      </c>
      <c r="D558" s="135" t="s">
        <v>2673</v>
      </c>
      <c r="E558" s="128" t="s">
        <v>2674</v>
      </c>
      <c r="F558" s="136" t="s">
        <v>911</v>
      </c>
      <c r="G558" s="137" t="s">
        <v>654</v>
      </c>
      <c r="H558" s="102" t="s">
        <v>684</v>
      </c>
      <c r="I558" s="136">
        <v>32</v>
      </c>
      <c r="J558" s="138"/>
      <c r="K558" s="88" t="s">
        <v>985</v>
      </c>
      <c r="L558" s="89" t="s">
        <v>61</v>
      </c>
      <c r="M558" s="80" t="s">
        <v>2675</v>
      </c>
      <c r="N558" s="78"/>
      <c r="O558" s="90"/>
      <c r="P558" s="79">
        <v>4</v>
      </c>
      <c r="Q558" s="78"/>
      <c r="R558" s="78"/>
      <c r="S558" s="80"/>
      <c r="T558" s="91">
        <v>43231</v>
      </c>
      <c r="U558" s="92">
        <v>14.7</v>
      </c>
      <c r="V558" s="93">
        <v>1</v>
      </c>
      <c r="W558" s="94">
        <v>1</v>
      </c>
      <c r="X558" s="95" t="str">
        <f t="shared" si="27"/>
        <v/>
      </c>
      <c r="Y558" s="96"/>
      <c r="Z558" s="97"/>
      <c r="AA558" s="78" t="s">
        <v>65</v>
      </c>
      <c r="AB558" s="77">
        <v>18</v>
      </c>
      <c r="AC558" s="78" t="s">
        <v>656</v>
      </c>
      <c r="AD558" s="77"/>
      <c r="AE558" s="78"/>
      <c r="AF558" s="79"/>
      <c r="AG558" s="79"/>
      <c r="AH558" s="77"/>
      <c r="AI558" s="77"/>
      <c r="AJ558" s="77"/>
      <c r="AK558" s="80"/>
      <c r="AL558" s="81"/>
      <c r="AM558" s="78"/>
      <c r="AN558" s="78"/>
      <c r="AO558" s="78">
        <v>2009</v>
      </c>
      <c r="AP558" s="98">
        <v>2009</v>
      </c>
      <c r="AQ558" s="129"/>
      <c r="AR558" s="78" t="s">
        <v>2676</v>
      </c>
      <c r="AS558" s="98" t="s">
        <v>2677</v>
      </c>
    </row>
    <row r="559" spans="1:45" ht="14.25" customHeight="1" x14ac:dyDescent="0.25">
      <c r="A559" t="s">
        <v>263</v>
      </c>
      <c r="B559">
        <v>1</v>
      </c>
      <c r="C559" t="s">
        <v>160</v>
      </c>
      <c r="D559" s="100" t="s">
        <v>2678</v>
      </c>
      <c r="E559" s="101" t="s">
        <v>2679</v>
      </c>
      <c r="F559" s="77" t="s">
        <v>135</v>
      </c>
      <c r="G559" s="103" t="s">
        <v>2680</v>
      </c>
      <c r="H559" s="60" t="s">
        <v>106</v>
      </c>
      <c r="I559" s="102">
        <v>32</v>
      </c>
      <c r="J559" s="104">
        <v>32</v>
      </c>
      <c r="K559" s="88" t="s">
        <v>2645</v>
      </c>
      <c r="L559" s="103" t="s">
        <v>2680</v>
      </c>
      <c r="M559" s="80" t="s">
        <v>2681</v>
      </c>
      <c r="N559" s="78">
        <v>8540</v>
      </c>
      <c r="O559" s="90"/>
      <c r="P559" s="79" t="s">
        <v>120</v>
      </c>
      <c r="Q559" s="78"/>
      <c r="R559" s="78"/>
      <c r="S559" s="80">
        <v>125</v>
      </c>
      <c r="T559" s="91"/>
      <c r="U559" s="92" t="s">
        <v>2682</v>
      </c>
      <c r="V559" s="93">
        <v>1</v>
      </c>
      <c r="W559" s="94">
        <v>0.5</v>
      </c>
      <c r="X559" s="95">
        <f t="shared" si="27"/>
        <v>29.274004683840751</v>
      </c>
      <c r="Y559" s="96" t="s">
        <v>186</v>
      </c>
      <c r="Z559" s="97"/>
      <c r="AA559" s="78" t="s">
        <v>49</v>
      </c>
      <c r="AB559" s="77"/>
      <c r="AC559" s="78"/>
      <c r="AD559" s="77"/>
      <c r="AE559" s="78"/>
      <c r="AF559" s="79"/>
      <c r="AG559" s="79"/>
      <c r="AH559" s="77"/>
      <c r="AI559" s="77"/>
      <c r="AJ559" s="77"/>
      <c r="AK559" s="80"/>
      <c r="AL559" s="81"/>
      <c r="AM559" s="78">
        <v>32</v>
      </c>
      <c r="AN559" s="78"/>
      <c r="AO559" s="78">
        <v>2013</v>
      </c>
      <c r="AP559" s="98">
        <v>2016</v>
      </c>
      <c r="AQ559" s="129"/>
      <c r="AR559" s="78" t="s">
        <v>2683</v>
      </c>
      <c r="AS559" s="98" t="s">
        <v>2684</v>
      </c>
    </row>
    <row r="560" spans="1:45" ht="14.25" customHeight="1" x14ac:dyDescent="0.25">
      <c r="A560" t="s">
        <v>263</v>
      </c>
      <c r="B560">
        <v>1</v>
      </c>
      <c r="C560" t="s">
        <v>160</v>
      </c>
      <c r="D560" s="100" t="s">
        <v>2685</v>
      </c>
      <c r="E560" s="101" t="s">
        <v>2686</v>
      </c>
      <c r="F560" s="77" t="s">
        <v>135</v>
      </c>
      <c r="G560" s="103" t="s">
        <v>2687</v>
      </c>
      <c r="H560" s="102" t="s">
        <v>163</v>
      </c>
      <c r="I560" s="102">
        <v>8</v>
      </c>
      <c r="J560" s="104">
        <v>16</v>
      </c>
      <c r="K560" s="88" t="s">
        <v>70</v>
      </c>
      <c r="L560" s="89" t="s">
        <v>61</v>
      </c>
      <c r="M560" s="80" t="s">
        <v>2688</v>
      </c>
      <c r="N560" s="78">
        <v>117</v>
      </c>
      <c r="O560" s="90"/>
      <c r="P560" s="79">
        <v>6</v>
      </c>
      <c r="Q560" s="78"/>
      <c r="R560" s="78"/>
      <c r="S560" s="80">
        <v>555.55600000000004</v>
      </c>
      <c r="T560" s="91">
        <v>43532</v>
      </c>
      <c r="U560" s="92">
        <v>14.7</v>
      </c>
      <c r="V560" s="93">
        <v>0.15</v>
      </c>
      <c r="W560" s="94">
        <v>4</v>
      </c>
      <c r="X560" s="95">
        <f t="shared" si="27"/>
        <v>178.06282051282051</v>
      </c>
      <c r="Y560" s="96" t="s">
        <v>107</v>
      </c>
      <c r="Z560" s="97"/>
      <c r="AA560" s="78" t="s">
        <v>65</v>
      </c>
      <c r="AB560" s="77">
        <v>2</v>
      </c>
      <c r="AC560" s="78" t="s">
        <v>2689</v>
      </c>
      <c r="AD560" s="77" t="s">
        <v>50</v>
      </c>
      <c r="AE560" s="78" t="s">
        <v>176</v>
      </c>
      <c r="AF560" s="79" t="s">
        <v>51</v>
      </c>
      <c r="AG560" s="79" t="s">
        <v>51</v>
      </c>
      <c r="AH560" s="77">
        <v>256</v>
      </c>
      <c r="AI560" s="77" t="s">
        <v>86</v>
      </c>
      <c r="AJ560" s="77" t="s">
        <v>50</v>
      </c>
      <c r="AK560" s="80">
        <v>12</v>
      </c>
      <c r="AL560" s="77">
        <v>3</v>
      </c>
      <c r="AM560" s="78"/>
      <c r="AN560" s="78"/>
      <c r="AO560" s="78">
        <v>2017</v>
      </c>
      <c r="AP560" s="98">
        <v>2019</v>
      </c>
      <c r="AQ560" s="99" t="s">
        <v>2690</v>
      </c>
      <c r="AR560" s="78" t="s">
        <v>2691</v>
      </c>
      <c r="AS560" s="98" t="s">
        <v>2692</v>
      </c>
    </row>
    <row r="561" spans="1:45" ht="14.25" customHeight="1" x14ac:dyDescent="0.25">
      <c r="A561" t="s">
        <v>263</v>
      </c>
      <c r="B561">
        <v>1</v>
      </c>
      <c r="C561" t="s">
        <v>56</v>
      </c>
      <c r="D561" s="100" t="s">
        <v>2693</v>
      </c>
      <c r="E561" s="101" t="s">
        <v>2686</v>
      </c>
      <c r="F561" s="77" t="s">
        <v>135</v>
      </c>
      <c r="G561" s="103" t="s">
        <v>2687</v>
      </c>
      <c r="H561" s="102" t="s">
        <v>163</v>
      </c>
      <c r="I561" s="102">
        <v>16</v>
      </c>
      <c r="J561" s="104">
        <v>16</v>
      </c>
      <c r="K561" s="88" t="s">
        <v>70</v>
      </c>
      <c r="L561" s="89" t="s">
        <v>61</v>
      </c>
      <c r="M561" s="80" t="s">
        <v>2688</v>
      </c>
      <c r="N561" s="78">
        <v>174</v>
      </c>
      <c r="O561" s="90"/>
      <c r="P561" s="79">
        <v>6</v>
      </c>
      <c r="Q561" s="78"/>
      <c r="R561" s="78"/>
      <c r="S561" s="80">
        <v>526.31600000000003</v>
      </c>
      <c r="T561" s="91">
        <v>43532</v>
      </c>
      <c r="U561" s="92">
        <v>14.7</v>
      </c>
      <c r="V561" s="93">
        <v>0.3</v>
      </c>
      <c r="W561" s="94">
        <v>4</v>
      </c>
      <c r="X561" s="95">
        <f t="shared" si="27"/>
        <v>226.8603448275862</v>
      </c>
      <c r="Y561" s="96" t="s">
        <v>107</v>
      </c>
      <c r="Z561" s="97"/>
      <c r="AA561" s="78" t="s">
        <v>65</v>
      </c>
      <c r="AB561" s="77">
        <v>2</v>
      </c>
      <c r="AC561" s="78" t="s">
        <v>2694</v>
      </c>
      <c r="AD561" s="77" t="s">
        <v>50</v>
      </c>
      <c r="AE561" s="78" t="s">
        <v>176</v>
      </c>
      <c r="AF561" s="79" t="s">
        <v>51</v>
      </c>
      <c r="AG561" s="79" t="s">
        <v>51</v>
      </c>
      <c r="AH561" s="77" t="s">
        <v>68</v>
      </c>
      <c r="AI561" s="77" t="s">
        <v>68</v>
      </c>
      <c r="AJ561" s="77" t="s">
        <v>51</v>
      </c>
      <c r="AK561" s="80">
        <v>13</v>
      </c>
      <c r="AL561" s="77">
        <v>3</v>
      </c>
      <c r="AM561" s="78"/>
      <c r="AN561" s="78"/>
      <c r="AO561" s="78">
        <v>2017</v>
      </c>
      <c r="AP561" s="98">
        <v>2019</v>
      </c>
      <c r="AQ561" s="99" t="s">
        <v>2690</v>
      </c>
      <c r="AR561" s="78" t="s">
        <v>2695</v>
      </c>
      <c r="AS561" s="98" t="s">
        <v>2692</v>
      </c>
    </row>
    <row r="562" spans="1:45" ht="14.25" customHeight="1" x14ac:dyDescent="0.25">
      <c r="A562" t="s">
        <v>263</v>
      </c>
      <c r="B562">
        <v>1</v>
      </c>
      <c r="C562" t="s">
        <v>160</v>
      </c>
      <c r="D562" s="100" t="s">
        <v>2696</v>
      </c>
      <c r="E562" s="101" t="s">
        <v>2686</v>
      </c>
      <c r="F562" s="77" t="s">
        <v>135</v>
      </c>
      <c r="G562" s="103" t="s">
        <v>2687</v>
      </c>
      <c r="H562" s="60" t="s">
        <v>106</v>
      </c>
      <c r="I562" s="102">
        <v>16</v>
      </c>
      <c r="J562" s="104">
        <v>16</v>
      </c>
      <c r="K562" s="88" t="s">
        <v>70</v>
      </c>
      <c r="L562" s="89" t="s">
        <v>61</v>
      </c>
      <c r="M562" s="80" t="s">
        <v>2688</v>
      </c>
      <c r="N562" s="78">
        <v>273</v>
      </c>
      <c r="O562" s="90"/>
      <c r="P562" s="79">
        <v>6</v>
      </c>
      <c r="Q562" s="78"/>
      <c r="R562" s="78"/>
      <c r="S562" s="80">
        <v>294.11799999999999</v>
      </c>
      <c r="T562" s="91">
        <v>43532</v>
      </c>
      <c r="U562" s="92">
        <v>14.7</v>
      </c>
      <c r="V562" s="93">
        <v>0.4</v>
      </c>
      <c r="W562" s="94">
        <v>3</v>
      </c>
      <c r="X562" s="95">
        <f t="shared" si="27"/>
        <v>143.64737484737486</v>
      </c>
      <c r="Y562" s="96" t="s">
        <v>107</v>
      </c>
      <c r="Z562" s="97"/>
      <c r="AA562" s="78" t="s">
        <v>65</v>
      </c>
      <c r="AB562" s="77">
        <v>7</v>
      </c>
      <c r="AC562" s="78" t="s">
        <v>2697</v>
      </c>
      <c r="AD562" s="77" t="s">
        <v>50</v>
      </c>
      <c r="AE562" s="78" t="s">
        <v>176</v>
      </c>
      <c r="AF562" s="79" t="s">
        <v>51</v>
      </c>
      <c r="AG562" s="79" t="s">
        <v>51</v>
      </c>
      <c r="AH562" s="77" t="s">
        <v>68</v>
      </c>
      <c r="AI562" s="77" t="s">
        <v>68</v>
      </c>
      <c r="AJ562" s="77" t="s">
        <v>51</v>
      </c>
      <c r="AK562" s="80">
        <v>15</v>
      </c>
      <c r="AL562" s="77">
        <v>4</v>
      </c>
      <c r="AM562" s="78">
        <v>16</v>
      </c>
      <c r="AN562" s="78"/>
      <c r="AO562" s="78">
        <v>2017</v>
      </c>
      <c r="AP562" s="98">
        <v>2019</v>
      </c>
      <c r="AQ562" s="99" t="s">
        <v>2690</v>
      </c>
      <c r="AR562" s="78" t="s">
        <v>2698</v>
      </c>
      <c r="AS562" s="98" t="s">
        <v>2692</v>
      </c>
    </row>
    <row r="563" spans="1:45" ht="14.25" customHeight="1" x14ac:dyDescent="0.25">
      <c r="A563" t="s">
        <v>263</v>
      </c>
      <c r="B563">
        <v>1</v>
      </c>
      <c r="C563" t="s">
        <v>56</v>
      </c>
      <c r="D563" s="100" t="s">
        <v>2699</v>
      </c>
      <c r="E563" s="101" t="s">
        <v>2686</v>
      </c>
      <c r="F563" s="77" t="s">
        <v>135</v>
      </c>
      <c r="G563" s="103" t="s">
        <v>2687</v>
      </c>
      <c r="H563" s="60" t="s">
        <v>106</v>
      </c>
      <c r="I563" s="102">
        <v>16</v>
      </c>
      <c r="J563" s="104">
        <v>16</v>
      </c>
      <c r="K563" s="88" t="s">
        <v>70</v>
      </c>
      <c r="L563" s="89" t="s">
        <v>61</v>
      </c>
      <c r="M563" s="80"/>
      <c r="N563" s="78">
        <v>383</v>
      </c>
      <c r="O563" s="90"/>
      <c r="P563" s="79">
        <v>6</v>
      </c>
      <c r="Q563" s="78"/>
      <c r="R563" s="78"/>
      <c r="S563" s="80">
        <v>246.91399999999999</v>
      </c>
      <c r="T563" s="91">
        <v>43532</v>
      </c>
      <c r="U563" s="92">
        <v>14.7</v>
      </c>
      <c r="V563" s="93">
        <v>0.67</v>
      </c>
      <c r="W563" s="94">
        <v>3</v>
      </c>
      <c r="X563" s="95">
        <f t="shared" si="27"/>
        <v>143.97944299390775</v>
      </c>
      <c r="Y563" s="96" t="s">
        <v>107</v>
      </c>
      <c r="Z563" s="97"/>
      <c r="AA563" s="78" t="s">
        <v>65</v>
      </c>
      <c r="AB563" s="77">
        <v>2</v>
      </c>
      <c r="AC563" s="78" t="s">
        <v>2700</v>
      </c>
      <c r="AD563" s="77" t="s">
        <v>50</v>
      </c>
      <c r="AE563" s="78" t="s">
        <v>176</v>
      </c>
      <c r="AF563" s="79" t="s">
        <v>51</v>
      </c>
      <c r="AG563" s="79" t="s">
        <v>51</v>
      </c>
      <c r="AH563" s="77" t="s">
        <v>68</v>
      </c>
      <c r="AI563" s="77" t="s">
        <v>68</v>
      </c>
      <c r="AJ563" s="77" t="s">
        <v>51</v>
      </c>
      <c r="AK563" s="80">
        <v>18</v>
      </c>
      <c r="AL563" s="77">
        <v>4</v>
      </c>
      <c r="AM563" s="78">
        <v>16</v>
      </c>
      <c r="AN563" s="78"/>
      <c r="AO563" s="78">
        <v>2017</v>
      </c>
      <c r="AP563" s="98">
        <v>2019</v>
      </c>
      <c r="AQ563" s="99" t="s">
        <v>2690</v>
      </c>
      <c r="AR563" s="78" t="s">
        <v>2701</v>
      </c>
      <c r="AS563" s="98" t="s">
        <v>2692</v>
      </c>
    </row>
    <row r="564" spans="1:45" ht="14.25" customHeight="1" x14ac:dyDescent="0.25">
      <c r="A564" t="s">
        <v>263</v>
      </c>
      <c r="B564">
        <v>1</v>
      </c>
      <c r="C564" t="s">
        <v>56</v>
      </c>
      <c r="D564" s="100" t="s">
        <v>2702</v>
      </c>
      <c r="E564" s="101" t="s">
        <v>2686</v>
      </c>
      <c r="F564" s="77" t="s">
        <v>135</v>
      </c>
      <c r="G564" s="103" t="s">
        <v>2687</v>
      </c>
      <c r="H564" s="60" t="s">
        <v>106</v>
      </c>
      <c r="I564" s="102">
        <v>16</v>
      </c>
      <c r="J564" s="104">
        <v>16</v>
      </c>
      <c r="K564" s="88" t="s">
        <v>70</v>
      </c>
      <c r="L564" s="89" t="s">
        <v>61</v>
      </c>
      <c r="M564" s="80"/>
      <c r="N564" s="78">
        <v>450</v>
      </c>
      <c r="O564" s="90"/>
      <c r="P564" s="79">
        <v>6</v>
      </c>
      <c r="Q564" s="78"/>
      <c r="R564" s="78"/>
      <c r="S564" s="80">
        <v>222.22200000000001</v>
      </c>
      <c r="T564" s="91">
        <v>43532</v>
      </c>
      <c r="U564" s="92">
        <v>14.7</v>
      </c>
      <c r="V564" s="93">
        <v>0.67</v>
      </c>
      <c r="W564" s="94">
        <v>2</v>
      </c>
      <c r="X564" s="95">
        <f t="shared" si="27"/>
        <v>165.43193333333335</v>
      </c>
      <c r="Y564" s="96" t="s">
        <v>107</v>
      </c>
      <c r="Z564" s="97"/>
      <c r="AA564" s="78" t="s">
        <v>65</v>
      </c>
      <c r="AB564" s="77">
        <v>2</v>
      </c>
      <c r="AC564" s="78" t="s">
        <v>2703</v>
      </c>
      <c r="AD564" s="77" t="s">
        <v>50</v>
      </c>
      <c r="AE564" s="78" t="s">
        <v>176</v>
      </c>
      <c r="AF564" s="79" t="s">
        <v>51</v>
      </c>
      <c r="AG564" s="79" t="s">
        <v>51</v>
      </c>
      <c r="AH564" s="77" t="s">
        <v>68</v>
      </c>
      <c r="AI564" s="77" t="s">
        <v>68</v>
      </c>
      <c r="AJ564" s="77" t="s">
        <v>51</v>
      </c>
      <c r="AK564" s="80">
        <v>27</v>
      </c>
      <c r="AL564" s="77">
        <v>4</v>
      </c>
      <c r="AM564" s="78">
        <v>16</v>
      </c>
      <c r="AN564" s="78"/>
      <c r="AO564" s="78">
        <v>2017</v>
      </c>
      <c r="AP564" s="98">
        <v>2019</v>
      </c>
      <c r="AQ564" s="99" t="s">
        <v>2690</v>
      </c>
      <c r="AR564" s="78" t="s">
        <v>2704</v>
      </c>
      <c r="AS564" s="98" t="s">
        <v>2692</v>
      </c>
    </row>
    <row r="565" spans="1:45" ht="14.25" customHeight="1" x14ac:dyDescent="0.25">
      <c r="A565" t="s">
        <v>263</v>
      </c>
      <c r="B565">
        <v>1</v>
      </c>
      <c r="C565" t="s">
        <v>56</v>
      </c>
      <c r="D565" s="100" t="s">
        <v>2705</v>
      </c>
      <c r="E565" s="101" t="s">
        <v>2686</v>
      </c>
      <c r="F565" s="77" t="s">
        <v>135</v>
      </c>
      <c r="G565" s="103" t="s">
        <v>2687</v>
      </c>
      <c r="H565" s="60" t="s">
        <v>106</v>
      </c>
      <c r="I565" s="102">
        <v>32</v>
      </c>
      <c r="J565" s="104">
        <v>16</v>
      </c>
      <c r="K565" s="88" t="s">
        <v>70</v>
      </c>
      <c r="L565" s="89" t="s">
        <v>61</v>
      </c>
      <c r="M565" s="80"/>
      <c r="N565" s="78">
        <v>624</v>
      </c>
      <c r="O565" s="90"/>
      <c r="P565" s="79">
        <v>6</v>
      </c>
      <c r="Q565" s="78"/>
      <c r="R565" s="78"/>
      <c r="S565" s="80">
        <v>303.02999999999997</v>
      </c>
      <c r="T565" s="91">
        <v>43532</v>
      </c>
      <c r="U565" s="92">
        <v>14.7</v>
      </c>
      <c r="V565" s="93">
        <v>1</v>
      </c>
      <c r="W565" s="94">
        <v>2</v>
      </c>
      <c r="X565" s="95">
        <f t="shared" si="27"/>
        <v>242.8125</v>
      </c>
      <c r="Y565" s="96" t="s">
        <v>107</v>
      </c>
      <c r="Z565" s="97"/>
      <c r="AA565" s="78" t="s">
        <v>65</v>
      </c>
      <c r="AB565" s="77">
        <v>2</v>
      </c>
      <c r="AC565" s="78" t="s">
        <v>2706</v>
      </c>
      <c r="AD565" s="77" t="s">
        <v>50</v>
      </c>
      <c r="AE565" s="78" t="s">
        <v>176</v>
      </c>
      <c r="AF565" s="79" t="s">
        <v>51</v>
      </c>
      <c r="AG565" s="79" t="s">
        <v>51</v>
      </c>
      <c r="AH565" s="77" t="s">
        <v>214</v>
      </c>
      <c r="AI565" s="77" t="s">
        <v>214</v>
      </c>
      <c r="AJ565" s="77" t="s">
        <v>51</v>
      </c>
      <c r="AK565" s="80">
        <v>32</v>
      </c>
      <c r="AL565" s="77">
        <v>5</v>
      </c>
      <c r="AM565" s="78">
        <v>16</v>
      </c>
      <c r="AN565" s="78"/>
      <c r="AO565" s="78">
        <v>2017</v>
      </c>
      <c r="AP565" s="98">
        <v>2019</v>
      </c>
      <c r="AQ565" s="99" t="s">
        <v>2690</v>
      </c>
      <c r="AR565" s="78" t="s">
        <v>2707</v>
      </c>
      <c r="AS565" s="98" t="s">
        <v>2692</v>
      </c>
    </row>
    <row r="566" spans="1:45" ht="14.25" customHeight="1" x14ac:dyDescent="0.25">
      <c r="A566" t="s">
        <v>263</v>
      </c>
      <c r="B566">
        <v>1</v>
      </c>
      <c r="C566" t="s">
        <v>56</v>
      </c>
      <c r="D566" s="100" t="s">
        <v>2708</v>
      </c>
      <c r="E566" s="101" t="s">
        <v>2686</v>
      </c>
      <c r="F566" s="77" t="s">
        <v>90</v>
      </c>
      <c r="G566" s="103" t="s">
        <v>2687</v>
      </c>
      <c r="H566" s="60" t="s">
        <v>106</v>
      </c>
      <c r="I566" s="102">
        <v>24</v>
      </c>
      <c r="J566" s="104">
        <v>24</v>
      </c>
      <c r="K566" s="88" t="s">
        <v>70</v>
      </c>
      <c r="L566" s="89" t="s">
        <v>61</v>
      </c>
      <c r="M566" s="80" t="s">
        <v>2709</v>
      </c>
      <c r="N566" s="78">
        <v>516</v>
      </c>
      <c r="O566" s="90"/>
      <c r="P566" s="79">
        <v>6</v>
      </c>
      <c r="Q566" s="78"/>
      <c r="R566" s="78"/>
      <c r="S566" s="80">
        <v>322.58100000000002</v>
      </c>
      <c r="T566" s="91">
        <v>43532</v>
      </c>
      <c r="U566" s="92">
        <v>14.7</v>
      </c>
      <c r="V566" s="93">
        <v>0.8</v>
      </c>
      <c r="W566" s="94">
        <v>2</v>
      </c>
      <c r="X566" s="95">
        <f t="shared" si="27"/>
        <v>250.06279069767444</v>
      </c>
      <c r="Y566" s="96" t="s">
        <v>107</v>
      </c>
      <c r="Z566" s="97"/>
      <c r="AA566" s="78" t="s">
        <v>65</v>
      </c>
      <c r="AB566" s="77">
        <v>1</v>
      </c>
      <c r="AC566" s="78" t="s">
        <v>2710</v>
      </c>
      <c r="AD566" s="77" t="s">
        <v>50</v>
      </c>
      <c r="AE566" s="78" t="s">
        <v>176</v>
      </c>
      <c r="AF566" s="79" t="s">
        <v>51</v>
      </c>
      <c r="AG566" s="79" t="s">
        <v>51</v>
      </c>
      <c r="AH566" s="77" t="s">
        <v>109</v>
      </c>
      <c r="AI566" s="77" t="s">
        <v>109</v>
      </c>
      <c r="AJ566" s="77" t="s">
        <v>51</v>
      </c>
      <c r="AK566" s="80">
        <v>32</v>
      </c>
      <c r="AL566" s="77">
        <v>4</v>
      </c>
      <c r="AM566" s="78">
        <v>16</v>
      </c>
      <c r="AN566" s="78"/>
      <c r="AO566" s="78">
        <v>2017</v>
      </c>
      <c r="AP566" s="98">
        <v>2019</v>
      </c>
      <c r="AQ566" s="99" t="s">
        <v>2690</v>
      </c>
      <c r="AR566" s="78" t="s">
        <v>2711</v>
      </c>
      <c r="AS566" s="98" t="s">
        <v>2692</v>
      </c>
    </row>
    <row r="567" spans="1:45" ht="14.25" customHeight="1" x14ac:dyDescent="0.25">
      <c r="A567" t="s">
        <v>263</v>
      </c>
      <c r="B567">
        <v>1</v>
      </c>
      <c r="C567" t="s">
        <v>160</v>
      </c>
      <c r="D567" s="238" t="s">
        <v>2712</v>
      </c>
      <c r="E567" s="101" t="s">
        <v>2686</v>
      </c>
      <c r="F567" s="77" t="s">
        <v>135</v>
      </c>
      <c r="G567" s="103" t="s">
        <v>2687</v>
      </c>
      <c r="H567" s="102" t="s">
        <v>163</v>
      </c>
      <c r="I567" s="102">
        <v>8</v>
      </c>
      <c r="J567" s="104">
        <v>16</v>
      </c>
      <c r="K567" s="88" t="s">
        <v>70</v>
      </c>
      <c r="L567" s="89" t="s">
        <v>61</v>
      </c>
      <c r="M567" s="80" t="s">
        <v>2688</v>
      </c>
      <c r="N567" s="78">
        <v>101</v>
      </c>
      <c r="O567" s="90"/>
      <c r="P567" s="79">
        <v>6</v>
      </c>
      <c r="Q567" s="78"/>
      <c r="R567" s="78"/>
      <c r="S567" s="80">
        <v>526.31600000000003</v>
      </c>
      <c r="T567" s="91">
        <v>43532</v>
      </c>
      <c r="U567" s="92">
        <v>14.7</v>
      </c>
      <c r="V567" s="93">
        <v>0.15</v>
      </c>
      <c r="W567" s="94">
        <v>4</v>
      </c>
      <c r="X567" s="95">
        <f t="shared" si="27"/>
        <v>195.41435643564355</v>
      </c>
      <c r="Y567" s="96" t="s">
        <v>107</v>
      </c>
      <c r="Z567" s="97"/>
      <c r="AA567" s="78" t="s">
        <v>65</v>
      </c>
      <c r="AB567" s="77">
        <v>2</v>
      </c>
      <c r="AC567" s="78" t="s">
        <v>2713</v>
      </c>
      <c r="AD567" s="77" t="s">
        <v>50</v>
      </c>
      <c r="AE567" s="78" t="s">
        <v>176</v>
      </c>
      <c r="AF567" s="79" t="s">
        <v>51</v>
      </c>
      <c r="AG567" s="79" t="s">
        <v>51</v>
      </c>
      <c r="AH567" s="77">
        <v>256</v>
      </c>
      <c r="AI567" s="77" t="s">
        <v>871</v>
      </c>
      <c r="AJ567" s="77" t="s">
        <v>50</v>
      </c>
      <c r="AK567" s="80">
        <v>13</v>
      </c>
      <c r="AL567" s="77">
        <v>3</v>
      </c>
      <c r="AM567" s="78"/>
      <c r="AN567" s="78"/>
      <c r="AO567" s="78">
        <v>2017</v>
      </c>
      <c r="AP567" s="98">
        <v>2019</v>
      </c>
      <c r="AQ567" s="99" t="s">
        <v>2690</v>
      </c>
      <c r="AR567" s="78" t="s">
        <v>2714</v>
      </c>
      <c r="AS567" s="222" t="s">
        <v>2692</v>
      </c>
    </row>
    <row r="568" spans="1:45" ht="14.25" customHeight="1" x14ac:dyDescent="0.25">
      <c r="A568" t="s">
        <v>263</v>
      </c>
      <c r="B568">
        <v>1</v>
      </c>
      <c r="C568" t="s">
        <v>56</v>
      </c>
      <c r="D568" s="85" t="s">
        <v>2715</v>
      </c>
      <c r="E568" s="128" t="s">
        <v>2716</v>
      </c>
      <c r="F568" s="77" t="s">
        <v>135</v>
      </c>
      <c r="G568" s="78" t="s">
        <v>2717</v>
      </c>
      <c r="H568" s="60" t="s">
        <v>106</v>
      </c>
      <c r="I568" s="77">
        <v>8</v>
      </c>
      <c r="J568" s="87">
        <v>8</v>
      </c>
      <c r="K568" s="88" t="s">
        <v>70</v>
      </c>
      <c r="L568" s="89" t="s">
        <v>61</v>
      </c>
      <c r="M568" s="80"/>
      <c r="N568" s="78">
        <v>691</v>
      </c>
      <c r="O568" s="90"/>
      <c r="P568" s="79">
        <v>6</v>
      </c>
      <c r="Q568" s="78">
        <v>1</v>
      </c>
      <c r="R568" s="78"/>
      <c r="S568" s="80">
        <v>262.95</v>
      </c>
      <c r="T568" s="91">
        <v>41687</v>
      </c>
      <c r="U568" s="92">
        <v>14.7</v>
      </c>
      <c r="V568" s="93">
        <v>0.33</v>
      </c>
      <c r="W568" s="94">
        <v>1</v>
      </c>
      <c r="X568" s="95">
        <f t="shared" si="27"/>
        <v>125.57670043415339</v>
      </c>
      <c r="Y568" s="96" t="s">
        <v>107</v>
      </c>
      <c r="Z568" s="97"/>
      <c r="AA568" s="78" t="s">
        <v>49</v>
      </c>
      <c r="AB568" s="77">
        <v>9</v>
      </c>
      <c r="AC568" s="78" t="s">
        <v>2718</v>
      </c>
      <c r="AD568" s="77" t="s">
        <v>50</v>
      </c>
      <c r="AE568" s="78" t="s">
        <v>67</v>
      </c>
      <c r="AF568" s="79" t="s">
        <v>51</v>
      </c>
      <c r="AG568" s="79"/>
      <c r="AH568" s="77" t="s">
        <v>68</v>
      </c>
      <c r="AI568" s="77" t="s">
        <v>68</v>
      </c>
      <c r="AJ568" s="77" t="s">
        <v>50</v>
      </c>
      <c r="AK568" s="80"/>
      <c r="AL568" s="81"/>
      <c r="AM568" s="78">
        <v>8</v>
      </c>
      <c r="AN568" s="78"/>
      <c r="AO568" s="78">
        <v>2006</v>
      </c>
      <c r="AP568" s="98">
        <v>2021</v>
      </c>
      <c r="AQ568" s="88"/>
      <c r="AR568" s="78" t="s">
        <v>2719</v>
      </c>
      <c r="AS568" s="98"/>
    </row>
    <row r="569" spans="1:45" ht="14.25" customHeight="1" x14ac:dyDescent="0.25">
      <c r="D569" s="135" t="s">
        <v>2720</v>
      </c>
      <c r="E569" s="128" t="s">
        <v>2721</v>
      </c>
      <c r="F569" s="136"/>
      <c r="G569" s="137" t="s">
        <v>2722</v>
      </c>
      <c r="H569" s="102" t="s">
        <v>1038</v>
      </c>
      <c r="I569" s="136">
        <v>32</v>
      </c>
      <c r="J569" s="138">
        <v>32</v>
      </c>
      <c r="K569" s="88"/>
      <c r="L569" s="89"/>
      <c r="M569" s="80"/>
      <c r="N569" s="78"/>
      <c r="O569" s="90"/>
      <c r="P569" s="79"/>
      <c r="Q569" s="78"/>
      <c r="R569" s="78"/>
      <c r="S569" s="80"/>
      <c r="T569" s="91"/>
      <c r="U569" s="92"/>
      <c r="V569" s="93"/>
      <c r="W569" s="94"/>
      <c r="X569" s="95"/>
      <c r="Y569" s="96"/>
      <c r="Z569" s="97"/>
      <c r="AA569" s="78" t="s">
        <v>65</v>
      </c>
      <c r="AB569" s="77"/>
      <c r="AC569" s="78"/>
      <c r="AD569" s="77" t="s">
        <v>50</v>
      </c>
      <c r="AE569" s="78" t="s">
        <v>67</v>
      </c>
      <c r="AF569" s="79" t="s">
        <v>51</v>
      </c>
      <c r="AG569" s="79"/>
      <c r="AH569" s="77" t="s">
        <v>117</v>
      </c>
      <c r="AI569" s="77" t="s">
        <v>117</v>
      </c>
      <c r="AJ569" s="77" t="s">
        <v>50</v>
      </c>
      <c r="AK569" s="80"/>
      <c r="AL569" s="81"/>
      <c r="AM569" s="78">
        <v>32</v>
      </c>
      <c r="AN569" s="78"/>
      <c r="AO569" s="78"/>
      <c r="AP569" s="98">
        <v>2021</v>
      </c>
      <c r="AQ569" s="99" t="s">
        <v>2723</v>
      </c>
      <c r="AR569" s="78" t="s">
        <v>2724</v>
      </c>
      <c r="AS569" s="222"/>
    </row>
    <row r="570" spans="1:45" ht="14.25" customHeight="1" x14ac:dyDescent="0.25">
      <c r="C570" t="s">
        <v>56</v>
      </c>
      <c r="D570" s="85" t="s">
        <v>2725</v>
      </c>
      <c r="E570" s="128" t="s">
        <v>2726</v>
      </c>
      <c r="F570" s="77" t="s">
        <v>58</v>
      </c>
      <c r="G570" s="78" t="s">
        <v>2727</v>
      </c>
      <c r="H570" s="60" t="s">
        <v>221</v>
      </c>
      <c r="I570" s="77">
        <v>32</v>
      </c>
      <c r="J570" s="87">
        <v>32</v>
      </c>
      <c r="K570" s="88" t="s">
        <v>70</v>
      </c>
      <c r="L570" s="78" t="s">
        <v>61</v>
      </c>
      <c r="M570" s="80" t="s">
        <v>2728</v>
      </c>
      <c r="N570" s="78"/>
      <c r="O570" s="90"/>
      <c r="P570" s="79">
        <v>6</v>
      </c>
      <c r="Q570" s="78"/>
      <c r="R570" s="78"/>
      <c r="S570" s="80"/>
      <c r="T570" s="91"/>
      <c r="U570" s="92">
        <v>14.7</v>
      </c>
      <c r="V570" s="93">
        <v>0.33</v>
      </c>
      <c r="W570" s="94">
        <v>1</v>
      </c>
      <c r="X570" s="95" t="str">
        <f>IF(AND(N570&lt;&gt;"",S570&lt;&gt;""),1000*S570*V570/(N570*W570),"")</f>
        <v/>
      </c>
      <c r="Y570" s="96"/>
      <c r="Z570" s="97"/>
      <c r="AA570" s="78" t="s">
        <v>65</v>
      </c>
      <c r="AB570" s="77">
        <v>12</v>
      </c>
      <c r="AC570" s="78" t="s">
        <v>2729</v>
      </c>
      <c r="AD570" s="77" t="s">
        <v>50</v>
      </c>
      <c r="AE570" s="78" t="s">
        <v>67</v>
      </c>
      <c r="AF570" s="79" t="s">
        <v>51</v>
      </c>
      <c r="AG570" s="79" t="s">
        <v>51</v>
      </c>
      <c r="AH570" s="77" t="s">
        <v>117</v>
      </c>
      <c r="AI570" s="77" t="s">
        <v>117</v>
      </c>
      <c r="AJ570" s="77" t="s">
        <v>50</v>
      </c>
      <c r="AK570" s="80"/>
      <c r="AL570" s="81"/>
      <c r="AM570" s="78">
        <v>32</v>
      </c>
      <c r="AN570" s="78"/>
      <c r="AO570" s="78">
        <v>2007</v>
      </c>
      <c r="AP570" s="98">
        <v>2009</v>
      </c>
      <c r="AQ570" s="88"/>
      <c r="AR570" s="78" t="s">
        <v>2730</v>
      </c>
      <c r="AS570" s="98" t="s">
        <v>2731</v>
      </c>
    </row>
    <row r="571" spans="1:45" ht="14.25" customHeight="1" x14ac:dyDescent="0.25">
      <c r="A571" t="s">
        <v>120</v>
      </c>
      <c r="B571">
        <v>1</v>
      </c>
      <c r="C571" t="s">
        <v>56</v>
      </c>
      <c r="D571" s="58" t="s">
        <v>2732</v>
      </c>
      <c r="E571" s="101" t="s">
        <v>2733</v>
      </c>
      <c r="F571" s="60" t="s">
        <v>90</v>
      </c>
      <c r="G571" s="61" t="s">
        <v>2734</v>
      </c>
      <c r="H571" s="60" t="s">
        <v>221</v>
      </c>
      <c r="I571" s="60">
        <v>32</v>
      </c>
      <c r="J571" s="62">
        <v>32</v>
      </c>
      <c r="K571" s="88" t="s">
        <v>70</v>
      </c>
      <c r="L571" s="78" t="s">
        <v>61</v>
      </c>
      <c r="M571" s="80"/>
      <c r="N571" s="78">
        <v>1201</v>
      </c>
      <c r="O571" s="90"/>
      <c r="P571" s="79">
        <v>6</v>
      </c>
      <c r="Q571" s="78">
        <v>3</v>
      </c>
      <c r="R571" s="78">
        <v>2</v>
      </c>
      <c r="S571" s="80">
        <v>104.932</v>
      </c>
      <c r="T571" s="91">
        <v>41733</v>
      </c>
      <c r="U571" s="92">
        <v>14.7</v>
      </c>
      <c r="V571" s="93">
        <v>1</v>
      </c>
      <c r="W571" s="94">
        <v>1</v>
      </c>
      <c r="X571" s="95">
        <f>IF(AND(N571&lt;&gt;"",S571&lt;&gt;""),1000*S571*V571/(N571*W571),"")</f>
        <v>87.370524562864276</v>
      </c>
      <c r="Y571" s="96" t="s">
        <v>107</v>
      </c>
      <c r="Z571" s="97" t="s">
        <v>50</v>
      </c>
      <c r="AA571" s="78" t="s">
        <v>65</v>
      </c>
      <c r="AB571" s="77">
        <v>27</v>
      </c>
      <c r="AC571" s="78" t="s">
        <v>2735</v>
      </c>
      <c r="AD571" s="77" t="s">
        <v>50</v>
      </c>
      <c r="AE571" s="78" t="s">
        <v>67</v>
      </c>
      <c r="AF571" s="79" t="s">
        <v>51</v>
      </c>
      <c r="AG571" s="79" t="s">
        <v>51</v>
      </c>
      <c r="AH571" s="77" t="s">
        <v>117</v>
      </c>
      <c r="AI571" s="77" t="s">
        <v>117</v>
      </c>
      <c r="AJ571" s="77" t="s">
        <v>50</v>
      </c>
      <c r="AK571" s="80"/>
      <c r="AL571" s="81"/>
      <c r="AM571" s="78">
        <v>32</v>
      </c>
      <c r="AN571" s="78"/>
      <c r="AO571" s="78">
        <v>2007</v>
      </c>
      <c r="AP571" s="98">
        <v>2012</v>
      </c>
      <c r="AQ571" s="99"/>
      <c r="AR571" s="78" t="s">
        <v>2731</v>
      </c>
      <c r="AS571" s="98" t="s">
        <v>2736</v>
      </c>
    </row>
    <row r="572" spans="1:45" ht="14.25" customHeight="1" x14ac:dyDescent="0.25">
      <c r="D572" s="135" t="s">
        <v>2737</v>
      </c>
      <c r="E572" s="128" t="s">
        <v>2738</v>
      </c>
      <c r="F572" s="136"/>
      <c r="G572" s="137" t="s">
        <v>2737</v>
      </c>
      <c r="H572" s="102" t="s">
        <v>1032</v>
      </c>
      <c r="I572" s="136">
        <v>8</v>
      </c>
      <c r="J572" s="138">
        <v>8</v>
      </c>
      <c r="K572" s="88"/>
      <c r="L572" s="78"/>
      <c r="M572" s="80"/>
      <c r="N572" s="78"/>
      <c r="O572" s="90"/>
      <c r="P572" s="79"/>
      <c r="Q572" s="78"/>
      <c r="R572" s="78"/>
      <c r="S572" s="80"/>
      <c r="T572" s="91"/>
      <c r="U572" s="92"/>
      <c r="V572" s="93"/>
      <c r="W572" s="94"/>
      <c r="X572" s="95"/>
      <c r="Y572" s="96"/>
      <c r="Z572" s="97" t="s">
        <v>50</v>
      </c>
      <c r="AA572" s="78" t="s">
        <v>991</v>
      </c>
      <c r="AB572" s="77"/>
      <c r="AC572" s="78"/>
      <c r="AD572" s="77" t="s">
        <v>50</v>
      </c>
      <c r="AE572" s="78" t="s">
        <v>67</v>
      </c>
      <c r="AF572" s="79" t="s">
        <v>51</v>
      </c>
      <c r="AG572" s="79"/>
      <c r="AH572" s="77" t="s">
        <v>68</v>
      </c>
      <c r="AI572" s="77" t="s">
        <v>68</v>
      </c>
      <c r="AJ572" s="77" t="s">
        <v>50</v>
      </c>
      <c r="AK572" s="80"/>
      <c r="AL572" s="81"/>
      <c r="AM572" s="78"/>
      <c r="AN572" s="78"/>
      <c r="AO572" s="78"/>
      <c r="AP572" s="98">
        <v>2022</v>
      </c>
      <c r="AQ572" s="99" t="s">
        <v>2739</v>
      </c>
      <c r="AR572" s="78" t="s">
        <v>2740</v>
      </c>
      <c r="AS572" s="98" t="s">
        <v>2741</v>
      </c>
    </row>
    <row r="573" spans="1:45" ht="14.25" customHeight="1" x14ac:dyDescent="0.25">
      <c r="A573" t="s">
        <v>120</v>
      </c>
      <c r="B573">
        <v>1</v>
      </c>
      <c r="C573" t="s">
        <v>56</v>
      </c>
      <c r="D573" s="85" t="s">
        <v>2742</v>
      </c>
      <c r="E573" s="128" t="s">
        <v>2743</v>
      </c>
      <c r="F573" s="77" t="s">
        <v>135</v>
      </c>
      <c r="G573" s="78" t="s">
        <v>2744</v>
      </c>
      <c r="H573" s="60" t="s">
        <v>2420</v>
      </c>
      <c r="I573" s="77">
        <v>16</v>
      </c>
      <c r="J573" s="87">
        <v>16</v>
      </c>
      <c r="K573" s="88" t="s">
        <v>2745</v>
      </c>
      <c r="L573" s="89" t="s">
        <v>2744</v>
      </c>
      <c r="M573" s="80"/>
      <c r="N573" s="78">
        <v>1147</v>
      </c>
      <c r="O573" s="90"/>
      <c r="P573" s="79" t="s">
        <v>120</v>
      </c>
      <c r="Q573" s="78">
        <v>1</v>
      </c>
      <c r="R573" s="78"/>
      <c r="S573" s="80">
        <v>97.68</v>
      </c>
      <c r="T573" s="91"/>
      <c r="U573" s="92"/>
      <c r="V573" s="93">
        <v>0.67</v>
      </c>
      <c r="W573" s="94">
        <v>2</v>
      </c>
      <c r="X573" s="95">
        <f>IF(AND(N573&lt;&gt;"",S573&lt;&gt;""),1000*S573*V573/(N573*W573),"")</f>
        <v>28.529032258064518</v>
      </c>
      <c r="Y573" s="96" t="s">
        <v>202</v>
      </c>
      <c r="Z573" s="97"/>
      <c r="AA573" s="78" t="s">
        <v>65</v>
      </c>
      <c r="AB573" s="77">
        <v>30</v>
      </c>
      <c r="AC573" s="78" t="s">
        <v>2746</v>
      </c>
      <c r="AD573" s="77" t="s">
        <v>50</v>
      </c>
      <c r="AE573" s="78" t="s">
        <v>67</v>
      </c>
      <c r="AF573" s="79" t="s">
        <v>51</v>
      </c>
      <c r="AG573" s="79" t="s">
        <v>51</v>
      </c>
      <c r="AH573" s="77" t="s">
        <v>68</v>
      </c>
      <c r="AI573" s="77" t="s">
        <v>68</v>
      </c>
      <c r="AJ573" s="77" t="s">
        <v>50</v>
      </c>
      <c r="AK573" s="80"/>
      <c r="AL573" s="81"/>
      <c r="AM573" s="78">
        <v>16</v>
      </c>
      <c r="AN573" s="78"/>
      <c r="AO573" s="78">
        <v>2009</v>
      </c>
      <c r="AP573" s="98">
        <v>2018</v>
      </c>
      <c r="AQ573" s="88"/>
      <c r="AR573" s="78" t="s">
        <v>2747</v>
      </c>
      <c r="AS573" s="98" t="s">
        <v>2748</v>
      </c>
    </row>
    <row r="574" spans="1:45" ht="14.25" customHeight="1" x14ac:dyDescent="0.25">
      <c r="C574" t="s">
        <v>56</v>
      </c>
      <c r="D574" s="85" t="s">
        <v>2749</v>
      </c>
      <c r="E574" s="128" t="s">
        <v>2750</v>
      </c>
      <c r="F574" s="77" t="s">
        <v>1651</v>
      </c>
      <c r="G574" s="78" t="s">
        <v>2751</v>
      </c>
      <c r="H574" s="60" t="s">
        <v>1823</v>
      </c>
      <c r="I574" s="77">
        <v>32</v>
      </c>
      <c r="J574" s="87">
        <v>32</v>
      </c>
      <c r="K574" s="88" t="s">
        <v>70</v>
      </c>
      <c r="L574" s="89" t="s">
        <v>61</v>
      </c>
      <c r="M574" s="80" t="s">
        <v>2752</v>
      </c>
      <c r="N574" s="78"/>
      <c r="O574" s="90"/>
      <c r="P574" s="79">
        <v>6</v>
      </c>
      <c r="Q574" s="78"/>
      <c r="R574" s="78"/>
      <c r="S574" s="80"/>
      <c r="T574" s="91">
        <v>43183</v>
      </c>
      <c r="U574" s="92">
        <v>14.7</v>
      </c>
      <c r="V574" s="93">
        <v>1</v>
      </c>
      <c r="W574" s="94">
        <v>1</v>
      </c>
      <c r="X574" s="95" t="str">
        <f>IF(AND(N574&lt;&gt;"",S574&lt;&gt;""),1000*S574*V574/(N574*W574),"")</f>
        <v/>
      </c>
      <c r="Y574" s="96"/>
      <c r="Z574" s="97"/>
      <c r="AA574" s="78" t="s">
        <v>65</v>
      </c>
      <c r="AB574" s="77"/>
      <c r="AC574" s="78"/>
      <c r="AD574" s="77" t="s">
        <v>50</v>
      </c>
      <c r="AE574" s="78" t="s">
        <v>67</v>
      </c>
      <c r="AF574" s="79" t="s">
        <v>50</v>
      </c>
      <c r="AG574" s="79" t="s">
        <v>51</v>
      </c>
      <c r="AH574" s="77" t="s">
        <v>117</v>
      </c>
      <c r="AI574" s="77" t="s">
        <v>117</v>
      </c>
      <c r="AJ574" s="77" t="s">
        <v>50</v>
      </c>
      <c r="AK574" s="80"/>
      <c r="AL574" s="81"/>
      <c r="AM574" s="78">
        <v>64</v>
      </c>
      <c r="AN574" s="78"/>
      <c r="AO574" s="78">
        <v>2015</v>
      </c>
      <c r="AP574" s="98">
        <v>2019</v>
      </c>
      <c r="AQ574" s="99" t="s">
        <v>2753</v>
      </c>
      <c r="AR574" s="78" t="s">
        <v>2754</v>
      </c>
      <c r="AS574" s="98" t="s">
        <v>2755</v>
      </c>
    </row>
    <row r="575" spans="1:45" ht="14.25" customHeight="1" x14ac:dyDescent="0.25">
      <c r="B575">
        <v>1</v>
      </c>
      <c r="C575" t="s">
        <v>56</v>
      </c>
      <c r="D575" s="58" t="s">
        <v>2756</v>
      </c>
      <c r="E575" s="101" t="s">
        <v>2757</v>
      </c>
      <c r="F575" s="60" t="s">
        <v>135</v>
      </c>
      <c r="G575" s="61" t="s">
        <v>2758</v>
      </c>
      <c r="H575" s="60" t="s">
        <v>221</v>
      </c>
      <c r="I575" s="60">
        <v>32</v>
      </c>
      <c r="J575" s="62">
        <v>32</v>
      </c>
      <c r="K575" s="88" t="s">
        <v>740</v>
      </c>
      <c r="L575" s="89" t="s">
        <v>2758</v>
      </c>
      <c r="M575" s="80"/>
      <c r="N575" s="78">
        <v>1563</v>
      </c>
      <c r="O575" s="90"/>
      <c r="P575" s="79">
        <v>4</v>
      </c>
      <c r="Q575" s="78"/>
      <c r="R575" s="78"/>
      <c r="S575" s="80">
        <v>90.933999999999997</v>
      </c>
      <c r="T575" s="91"/>
      <c r="U575" s="92" t="s">
        <v>2759</v>
      </c>
      <c r="V575" s="93">
        <v>1</v>
      </c>
      <c r="W575" s="94">
        <v>1</v>
      </c>
      <c r="X575" s="95">
        <f>IF(AND(N575&lt;&gt;"",S575&lt;&gt;""),1000*S575*V575/(N575*W575),"")</f>
        <v>58.179142674344213</v>
      </c>
      <c r="Y575" s="96" t="s">
        <v>107</v>
      </c>
      <c r="Z575" s="97" t="s">
        <v>50</v>
      </c>
      <c r="AA575" s="78" t="s">
        <v>49</v>
      </c>
      <c r="AB575" s="77">
        <v>26</v>
      </c>
      <c r="AC575" s="78" t="s">
        <v>2760</v>
      </c>
      <c r="AD575" s="77"/>
      <c r="AE575" s="78" t="s">
        <v>67</v>
      </c>
      <c r="AF575" s="79"/>
      <c r="AG575" s="79"/>
      <c r="AH575" s="77" t="s">
        <v>117</v>
      </c>
      <c r="AI575" s="77" t="s">
        <v>117</v>
      </c>
      <c r="AJ575" s="77" t="s">
        <v>50</v>
      </c>
      <c r="AK575" s="80">
        <v>86</v>
      </c>
      <c r="AL575" s="81"/>
      <c r="AM575" s="78">
        <v>32</v>
      </c>
      <c r="AN575" s="78">
        <v>5</v>
      </c>
      <c r="AO575" s="78">
        <v>2010</v>
      </c>
      <c r="AP575" s="98">
        <v>2012</v>
      </c>
      <c r="AQ575" s="99" t="s">
        <v>2761</v>
      </c>
      <c r="AR575" s="78" t="s">
        <v>2762</v>
      </c>
      <c r="AS575" s="98" t="s">
        <v>2763</v>
      </c>
    </row>
    <row r="576" spans="1:45" ht="14.25" customHeight="1" x14ac:dyDescent="0.25">
      <c r="D576" s="135" t="s">
        <v>2764</v>
      </c>
      <c r="E576" s="128" t="s">
        <v>2765</v>
      </c>
      <c r="F576" s="136"/>
      <c r="G576" s="137" t="s">
        <v>2766</v>
      </c>
      <c r="H576" s="60" t="s">
        <v>513</v>
      </c>
      <c r="I576" s="136">
        <v>8</v>
      </c>
      <c r="J576" s="138">
        <v>16</v>
      </c>
      <c r="K576" s="88"/>
      <c r="L576" s="89"/>
      <c r="M576" s="80"/>
      <c r="N576" s="78"/>
      <c r="O576" s="90"/>
      <c r="P576" s="79"/>
      <c r="Q576" s="78"/>
      <c r="R576" s="78"/>
      <c r="S576" s="80"/>
      <c r="T576" s="91"/>
      <c r="U576" s="92"/>
      <c r="V576" s="93"/>
      <c r="W576" s="94"/>
      <c r="X576" s="95"/>
      <c r="Y576" s="96"/>
      <c r="Z576" s="97" t="s">
        <v>50</v>
      </c>
      <c r="AA576" s="78" t="s">
        <v>65</v>
      </c>
      <c r="AB576" s="77"/>
      <c r="AC576" s="78"/>
      <c r="AD576" s="77"/>
      <c r="AE576" s="78"/>
      <c r="AF576" s="79"/>
      <c r="AG576" s="79"/>
      <c r="AH576" s="77"/>
      <c r="AI576" s="77"/>
      <c r="AJ576" s="77"/>
      <c r="AK576" s="80"/>
      <c r="AL576" s="81"/>
      <c r="AM576" s="78"/>
      <c r="AN576" s="78"/>
      <c r="AO576" s="78"/>
      <c r="AP576" s="98">
        <v>2019</v>
      </c>
      <c r="AQ576" s="99" t="s">
        <v>2767</v>
      </c>
      <c r="AR576" s="78" t="s">
        <v>2768</v>
      </c>
      <c r="AS576" s="140" t="s">
        <v>2769</v>
      </c>
    </row>
    <row r="577" spans="1:45" ht="14.25" customHeight="1" x14ac:dyDescent="0.25">
      <c r="B577">
        <v>1</v>
      </c>
      <c r="C577" t="s">
        <v>56</v>
      </c>
      <c r="D577" s="85" t="s">
        <v>2770</v>
      </c>
      <c r="E577" s="128" t="s">
        <v>2771</v>
      </c>
      <c r="F577" s="77" t="s">
        <v>135</v>
      </c>
      <c r="G577" s="78" t="s">
        <v>2772</v>
      </c>
      <c r="H577" s="60" t="s">
        <v>278</v>
      </c>
      <c r="I577" s="77">
        <v>32</v>
      </c>
      <c r="J577" s="87">
        <v>32</v>
      </c>
      <c r="K577" s="88" t="s">
        <v>70</v>
      </c>
      <c r="L577" s="89" t="s">
        <v>61</v>
      </c>
      <c r="M577" s="80"/>
      <c r="N577" s="78">
        <v>5231</v>
      </c>
      <c r="O577" s="90"/>
      <c r="P577" s="79">
        <v>6</v>
      </c>
      <c r="Q577" s="78">
        <v>4</v>
      </c>
      <c r="R577" s="78">
        <v>8</v>
      </c>
      <c r="S577" s="80">
        <v>117.64700000000001</v>
      </c>
      <c r="T577" s="91">
        <v>43194</v>
      </c>
      <c r="U577" s="92">
        <v>14.7</v>
      </c>
      <c r="V577" s="93">
        <v>1</v>
      </c>
      <c r="W577" s="94">
        <v>1</v>
      </c>
      <c r="X577" s="95">
        <f>IF(AND(N577&lt;&gt;"",S577&lt;&gt;""),1000*S577*V577/(N577*W577),"")</f>
        <v>22.490346014146436</v>
      </c>
      <c r="Y577" s="96" t="s">
        <v>107</v>
      </c>
      <c r="Z577" s="97"/>
      <c r="AA577" s="78" t="s">
        <v>65</v>
      </c>
      <c r="AB577" s="77">
        <v>78</v>
      </c>
      <c r="AC577" s="78" t="s">
        <v>2214</v>
      </c>
      <c r="AD577" s="77" t="s">
        <v>50</v>
      </c>
      <c r="AE577" s="78" t="s">
        <v>67</v>
      </c>
      <c r="AF577" s="79" t="s">
        <v>50</v>
      </c>
      <c r="AG577" s="79" t="s">
        <v>56</v>
      </c>
      <c r="AH577" s="77" t="s">
        <v>117</v>
      </c>
      <c r="AI577" s="77" t="s">
        <v>117</v>
      </c>
      <c r="AJ577" s="77" t="s">
        <v>50</v>
      </c>
      <c r="AK577" s="80"/>
      <c r="AL577" s="81"/>
      <c r="AM577" s="78">
        <v>32</v>
      </c>
      <c r="AN577" s="78"/>
      <c r="AO577" s="78">
        <v>2010</v>
      </c>
      <c r="AP577" s="98">
        <v>2015</v>
      </c>
      <c r="AQ577" s="99" t="s">
        <v>279</v>
      </c>
      <c r="AR577" s="78" t="s">
        <v>2773</v>
      </c>
      <c r="AS577" s="98" t="s">
        <v>2774</v>
      </c>
    </row>
    <row r="578" spans="1:45" ht="14.25" customHeight="1" x14ac:dyDescent="0.25">
      <c r="A578" t="s">
        <v>263</v>
      </c>
      <c r="B578">
        <v>1</v>
      </c>
      <c r="C578" t="s">
        <v>56</v>
      </c>
      <c r="D578" s="85" t="s">
        <v>2775</v>
      </c>
      <c r="E578" s="128" t="s">
        <v>2776</v>
      </c>
      <c r="F578" s="77" t="s">
        <v>135</v>
      </c>
      <c r="G578" s="78" t="s">
        <v>538</v>
      </c>
      <c r="H578" s="60" t="s">
        <v>278</v>
      </c>
      <c r="I578" s="77">
        <v>32</v>
      </c>
      <c r="J578" s="87">
        <v>32</v>
      </c>
      <c r="K578" s="88" t="s">
        <v>416</v>
      </c>
      <c r="L578" s="89" t="s">
        <v>538</v>
      </c>
      <c r="M578" s="80" t="s">
        <v>2777</v>
      </c>
      <c r="N578" s="78">
        <v>5602</v>
      </c>
      <c r="O578" s="90"/>
      <c r="P578" s="79">
        <v>6</v>
      </c>
      <c r="Q578" s="78"/>
      <c r="R578" s="78"/>
      <c r="S578" s="80">
        <v>185.25399999999999</v>
      </c>
      <c r="T578" s="91">
        <v>41577</v>
      </c>
      <c r="U578" s="92"/>
      <c r="V578" s="93">
        <v>1</v>
      </c>
      <c r="W578" s="94">
        <v>1</v>
      </c>
      <c r="X578" s="95">
        <f>IF(AND(N578&lt;&gt;"",S578&lt;&gt;""),1000*S578*V578/(N578*W578),"")</f>
        <v>33.069260978222061</v>
      </c>
      <c r="Y578" s="96" t="s">
        <v>107</v>
      </c>
      <c r="Z578" s="97"/>
      <c r="AA578" s="78" t="s">
        <v>65</v>
      </c>
      <c r="AB578" s="77">
        <v>39</v>
      </c>
      <c r="AC578" s="78" t="s">
        <v>2778</v>
      </c>
      <c r="AD578" s="77" t="s">
        <v>50</v>
      </c>
      <c r="AE578" s="78" t="s">
        <v>67</v>
      </c>
      <c r="AF578" s="79" t="s">
        <v>50</v>
      </c>
      <c r="AG578" s="79" t="s">
        <v>56</v>
      </c>
      <c r="AH578" s="77" t="s">
        <v>117</v>
      </c>
      <c r="AI578" s="77" t="s">
        <v>117</v>
      </c>
      <c r="AJ578" s="77" t="s">
        <v>50</v>
      </c>
      <c r="AK578" s="80"/>
      <c r="AL578" s="81"/>
      <c r="AM578" s="78">
        <v>32</v>
      </c>
      <c r="AN578" s="78"/>
      <c r="AO578" s="78">
        <v>2010</v>
      </c>
      <c r="AP578" s="98">
        <v>2013</v>
      </c>
      <c r="AQ578" s="99" t="s">
        <v>279</v>
      </c>
      <c r="AR578" s="78" t="s">
        <v>2779</v>
      </c>
      <c r="AS578" s="98" t="s">
        <v>2780</v>
      </c>
    </row>
    <row r="579" spans="1:45" ht="14.25" customHeight="1" x14ac:dyDescent="0.25">
      <c r="C579" t="s">
        <v>56</v>
      </c>
      <c r="D579" s="85" t="s">
        <v>2781</v>
      </c>
      <c r="E579" s="128" t="s">
        <v>2782</v>
      </c>
      <c r="F579" s="77" t="s">
        <v>90</v>
      </c>
      <c r="G579" s="78" t="s">
        <v>2783</v>
      </c>
      <c r="H579" s="60" t="s">
        <v>278</v>
      </c>
      <c r="I579" s="77">
        <v>32</v>
      </c>
      <c r="J579" s="87">
        <v>32</v>
      </c>
      <c r="K579" s="88" t="s">
        <v>352</v>
      </c>
      <c r="L579" s="89" t="s">
        <v>61</v>
      </c>
      <c r="M579" s="80" t="s">
        <v>181</v>
      </c>
      <c r="N579" s="78"/>
      <c r="O579" s="90"/>
      <c r="P579" s="79">
        <v>4</v>
      </c>
      <c r="Q579" s="78"/>
      <c r="R579" s="78"/>
      <c r="S579" s="80"/>
      <c r="T579" s="91">
        <v>41775</v>
      </c>
      <c r="U579" s="130" t="s">
        <v>571</v>
      </c>
      <c r="V579" s="93">
        <v>0.67</v>
      </c>
      <c r="W579" s="94">
        <v>2</v>
      </c>
      <c r="X579" s="95" t="str">
        <f>IF(AND(N579&lt;&gt;"",S579&lt;&gt;""),1000*S579*V579/(N579*W579),"")</f>
        <v/>
      </c>
      <c r="Y579" s="96"/>
      <c r="Z579" s="97" t="s">
        <v>50</v>
      </c>
      <c r="AA579" s="78" t="s">
        <v>65</v>
      </c>
      <c r="AB579" s="77">
        <v>39</v>
      </c>
      <c r="AC579" s="78" t="s">
        <v>85</v>
      </c>
      <c r="AD579" s="77" t="s">
        <v>50</v>
      </c>
      <c r="AE579" s="78" t="s">
        <v>67</v>
      </c>
      <c r="AF579" s="79" t="s">
        <v>50</v>
      </c>
      <c r="AG579" s="79" t="s">
        <v>56</v>
      </c>
      <c r="AH579" s="77" t="s">
        <v>117</v>
      </c>
      <c r="AI579" s="77" t="s">
        <v>117</v>
      </c>
      <c r="AJ579" s="77" t="s">
        <v>50</v>
      </c>
      <c r="AK579" s="80"/>
      <c r="AL579" s="81"/>
      <c r="AM579" s="78">
        <v>32</v>
      </c>
      <c r="AN579" s="78"/>
      <c r="AO579" s="78"/>
      <c r="AP579" s="98">
        <v>2011</v>
      </c>
      <c r="AQ579" s="99" t="s">
        <v>279</v>
      </c>
      <c r="AR579" s="78" t="s">
        <v>2784</v>
      </c>
      <c r="AS579" s="98"/>
    </row>
    <row r="580" spans="1:45" ht="14.25" customHeight="1" x14ac:dyDescent="0.25">
      <c r="B580">
        <v>1</v>
      </c>
      <c r="C580" t="s">
        <v>56</v>
      </c>
      <c r="D580" s="85" t="s">
        <v>2785</v>
      </c>
      <c r="E580" s="128" t="s">
        <v>2786</v>
      </c>
      <c r="F580" s="77" t="s">
        <v>135</v>
      </c>
      <c r="G580" s="78" t="s">
        <v>2787</v>
      </c>
      <c r="H580" s="60" t="s">
        <v>278</v>
      </c>
      <c r="I580" s="77">
        <v>32</v>
      </c>
      <c r="J580" s="87">
        <v>32</v>
      </c>
      <c r="K580" s="88" t="s">
        <v>70</v>
      </c>
      <c r="L580" s="89" t="s">
        <v>61</v>
      </c>
      <c r="M580" s="80"/>
      <c r="N580" s="78">
        <v>4960</v>
      </c>
      <c r="O580" s="90"/>
      <c r="P580" s="79">
        <v>6</v>
      </c>
      <c r="Q580" s="78">
        <v>4</v>
      </c>
      <c r="R580" s="78">
        <v>8</v>
      </c>
      <c r="S580" s="80">
        <v>111.111</v>
      </c>
      <c r="T580" s="91">
        <v>43194</v>
      </c>
      <c r="U580" s="92">
        <v>14.7</v>
      </c>
      <c r="V580" s="93">
        <v>1</v>
      </c>
      <c r="W580" s="94">
        <v>1</v>
      </c>
      <c r="X580" s="95">
        <f>IF(AND(N580&lt;&gt;"",S580&lt;&gt;""),1000*S580*V580/(N580*W580),"")</f>
        <v>22.401411290322581</v>
      </c>
      <c r="Y580" s="96" t="s">
        <v>107</v>
      </c>
      <c r="Z580" s="97"/>
      <c r="AA580" s="78" t="s">
        <v>65</v>
      </c>
      <c r="AB580" s="77">
        <v>104</v>
      </c>
      <c r="AC580" s="78" t="s">
        <v>2214</v>
      </c>
      <c r="AD580" s="77" t="s">
        <v>50</v>
      </c>
      <c r="AE580" s="78" t="s">
        <v>67</v>
      </c>
      <c r="AF580" s="79" t="s">
        <v>50</v>
      </c>
      <c r="AG580" s="79" t="s">
        <v>56</v>
      </c>
      <c r="AH580" s="77" t="s">
        <v>117</v>
      </c>
      <c r="AI580" s="77" t="s">
        <v>117</v>
      </c>
      <c r="AJ580" s="77" t="s">
        <v>50</v>
      </c>
      <c r="AK580" s="80"/>
      <c r="AL580" s="81"/>
      <c r="AM580" s="78">
        <v>32</v>
      </c>
      <c r="AN580" s="78"/>
      <c r="AO580" s="78">
        <v>2012</v>
      </c>
      <c r="AP580" s="98">
        <v>2012</v>
      </c>
      <c r="AQ580" s="99" t="s">
        <v>279</v>
      </c>
      <c r="AR580" s="78" t="s">
        <v>2788</v>
      </c>
      <c r="AS580" s="98"/>
    </row>
    <row r="581" spans="1:45" ht="14.25" customHeight="1" x14ac:dyDescent="0.25">
      <c r="A581" t="s">
        <v>263</v>
      </c>
      <c r="B581">
        <v>1</v>
      </c>
      <c r="C581" t="s">
        <v>56</v>
      </c>
      <c r="D581" s="58" t="s">
        <v>2789</v>
      </c>
      <c r="E581" s="101" t="s">
        <v>2790</v>
      </c>
      <c r="F581" s="60" t="s">
        <v>135</v>
      </c>
      <c r="G581" s="61" t="s">
        <v>2791</v>
      </c>
      <c r="H581" s="60" t="s">
        <v>278</v>
      </c>
      <c r="I581" s="60">
        <v>32</v>
      </c>
      <c r="J581" s="62">
        <v>32</v>
      </c>
      <c r="K581" s="88" t="s">
        <v>70</v>
      </c>
      <c r="L581" s="89" t="s">
        <v>61</v>
      </c>
      <c r="M581" s="80"/>
      <c r="N581" s="78">
        <v>3299</v>
      </c>
      <c r="O581" s="90"/>
      <c r="P581" s="79">
        <v>6</v>
      </c>
      <c r="Q581" s="78">
        <v>3</v>
      </c>
      <c r="R581" s="78">
        <v>3</v>
      </c>
      <c r="S581" s="80">
        <v>189</v>
      </c>
      <c r="T581" s="91">
        <v>41785</v>
      </c>
      <c r="U581" s="92">
        <v>14.7</v>
      </c>
      <c r="V581" s="93">
        <v>1</v>
      </c>
      <c r="W581" s="94">
        <v>1</v>
      </c>
      <c r="X581" s="95">
        <f>IF(AND(N581&lt;&gt;"",S581&lt;&gt;""),1000*S581*V581/(N581*W581),"")</f>
        <v>57.290087905425885</v>
      </c>
      <c r="Y581" s="96" t="s">
        <v>202</v>
      </c>
      <c r="Z581" s="97"/>
      <c r="AA581" s="78" t="s">
        <v>65</v>
      </c>
      <c r="AB581" s="77">
        <v>39</v>
      </c>
      <c r="AC581" s="78" t="s">
        <v>2372</v>
      </c>
      <c r="AD581" s="77" t="s">
        <v>50</v>
      </c>
      <c r="AE581" s="78" t="s">
        <v>67</v>
      </c>
      <c r="AF581" s="79" t="s">
        <v>51</v>
      </c>
      <c r="AG581" s="79" t="s">
        <v>56</v>
      </c>
      <c r="AH581" s="77" t="s">
        <v>117</v>
      </c>
      <c r="AI581" s="77" t="s">
        <v>117</v>
      </c>
      <c r="AJ581" s="77" t="s">
        <v>50</v>
      </c>
      <c r="AK581" s="80"/>
      <c r="AL581" s="81"/>
      <c r="AM581" s="78">
        <v>32</v>
      </c>
      <c r="AN581" s="78"/>
      <c r="AO581" s="78">
        <v>2001</v>
      </c>
      <c r="AP581" s="98">
        <v>2018</v>
      </c>
      <c r="AQ581" s="99" t="s">
        <v>2792</v>
      </c>
      <c r="AR581" s="78" t="s">
        <v>2793</v>
      </c>
      <c r="AS581" s="98" t="s">
        <v>2794</v>
      </c>
    </row>
    <row r="582" spans="1:45" ht="14.25" customHeight="1" x14ac:dyDescent="0.25">
      <c r="D582" s="135" t="s">
        <v>2795</v>
      </c>
      <c r="E582" s="128" t="s">
        <v>2796</v>
      </c>
      <c r="F582" s="136" t="s">
        <v>135</v>
      </c>
      <c r="G582" s="137" t="s">
        <v>2797</v>
      </c>
      <c r="H582" s="60" t="s">
        <v>106</v>
      </c>
      <c r="I582" s="136">
        <v>32</v>
      </c>
      <c r="J582" s="138">
        <v>32</v>
      </c>
      <c r="K582" s="88"/>
      <c r="L582" s="89"/>
      <c r="M582" s="80"/>
      <c r="N582" s="78"/>
      <c r="O582" s="90"/>
      <c r="P582" s="79"/>
      <c r="Q582" s="78"/>
      <c r="R582" s="78"/>
      <c r="S582" s="80"/>
      <c r="T582" s="91"/>
      <c r="U582" s="92"/>
      <c r="V582" s="93"/>
      <c r="W582" s="94"/>
      <c r="X582" s="95"/>
      <c r="Y582" s="96"/>
      <c r="Z582" s="97"/>
      <c r="AA582" s="78" t="s">
        <v>65</v>
      </c>
      <c r="AB582" s="77"/>
      <c r="AC582" s="78"/>
      <c r="AD582" s="77" t="s">
        <v>50</v>
      </c>
      <c r="AE582" s="78" t="s">
        <v>67</v>
      </c>
      <c r="AF582" s="79" t="s">
        <v>50</v>
      </c>
      <c r="AG582" s="79"/>
      <c r="AH582" s="77" t="s">
        <v>117</v>
      </c>
      <c r="AI582" s="77" t="s">
        <v>117</v>
      </c>
      <c r="AJ582" s="77" t="s">
        <v>50</v>
      </c>
      <c r="AK582" s="80"/>
      <c r="AL582" s="81"/>
      <c r="AM582" s="78">
        <v>32</v>
      </c>
      <c r="AN582" s="78"/>
      <c r="AO582" s="78">
        <v>2012</v>
      </c>
      <c r="AP582" s="98">
        <v>2019</v>
      </c>
      <c r="AQ582" s="99" t="s">
        <v>2798</v>
      </c>
      <c r="AR582" s="78" t="s">
        <v>2799</v>
      </c>
      <c r="AS582" s="98" t="s">
        <v>2800</v>
      </c>
    </row>
    <row r="583" spans="1:45" ht="14.25" customHeight="1" x14ac:dyDescent="0.25">
      <c r="C583" t="s">
        <v>56</v>
      </c>
      <c r="D583" s="85" t="s">
        <v>2801</v>
      </c>
      <c r="E583" s="128" t="s">
        <v>2802</v>
      </c>
      <c r="F583" s="77" t="s">
        <v>318</v>
      </c>
      <c r="G583" s="78" t="s">
        <v>2803</v>
      </c>
      <c r="H583" s="60" t="s">
        <v>278</v>
      </c>
      <c r="I583" s="77">
        <v>32</v>
      </c>
      <c r="J583" s="87">
        <v>32</v>
      </c>
      <c r="K583" s="88" t="s">
        <v>131</v>
      </c>
      <c r="L583" s="89" t="s">
        <v>61</v>
      </c>
      <c r="M583" s="80" t="s">
        <v>589</v>
      </c>
      <c r="N583" s="78"/>
      <c r="O583" s="90"/>
      <c r="P583" s="79">
        <v>6</v>
      </c>
      <c r="Q583" s="78"/>
      <c r="R583" s="78"/>
      <c r="S583" s="80"/>
      <c r="T583" s="91">
        <v>43297</v>
      </c>
      <c r="U583" s="92" t="s">
        <v>132</v>
      </c>
      <c r="V583" s="93">
        <v>1</v>
      </c>
      <c r="W583" s="94">
        <v>1</v>
      </c>
      <c r="X583" s="95" t="str">
        <f>IF(AND(N583&lt;&gt;"",S583&lt;&gt;""),1000*S583*V583/(N583*W583),"")</f>
        <v/>
      </c>
      <c r="Y583" s="96" t="s">
        <v>186</v>
      </c>
      <c r="Z583" s="97" t="s">
        <v>50</v>
      </c>
      <c r="AA583" s="78" t="s">
        <v>65</v>
      </c>
      <c r="AB583" s="77">
        <v>194</v>
      </c>
      <c r="AC583" s="78" t="s">
        <v>2804</v>
      </c>
      <c r="AD583" s="77" t="s">
        <v>50</v>
      </c>
      <c r="AE583" s="78" t="s">
        <v>67</v>
      </c>
      <c r="AF583" s="79"/>
      <c r="AG583" s="79"/>
      <c r="AH583" s="77" t="s">
        <v>117</v>
      </c>
      <c r="AI583" s="77" t="s">
        <v>117</v>
      </c>
      <c r="AJ583" s="77" t="s">
        <v>50</v>
      </c>
      <c r="AK583" s="80"/>
      <c r="AL583" s="81"/>
      <c r="AM583" s="78">
        <v>32</v>
      </c>
      <c r="AN583" s="78"/>
      <c r="AO583" s="78">
        <v>2009</v>
      </c>
      <c r="AP583" s="98">
        <v>2010</v>
      </c>
      <c r="AQ583" s="99" t="s">
        <v>279</v>
      </c>
      <c r="AR583" s="78" t="s">
        <v>2805</v>
      </c>
      <c r="AS583" s="98" t="s">
        <v>2806</v>
      </c>
    </row>
    <row r="584" spans="1:45" ht="14.25" customHeight="1" x14ac:dyDescent="0.25">
      <c r="C584" t="s">
        <v>56</v>
      </c>
      <c r="D584" s="85" t="s">
        <v>2807</v>
      </c>
      <c r="E584" s="128" t="s">
        <v>2808</v>
      </c>
      <c r="F584" s="77" t="s">
        <v>58</v>
      </c>
      <c r="G584" s="78" t="s">
        <v>2809</v>
      </c>
      <c r="H584" s="60" t="s">
        <v>278</v>
      </c>
      <c r="I584" s="77">
        <v>32</v>
      </c>
      <c r="J584" s="87">
        <v>32</v>
      </c>
      <c r="K584" s="88"/>
      <c r="L584" s="89"/>
      <c r="M584" s="80"/>
      <c r="N584" s="78"/>
      <c r="O584" s="90"/>
      <c r="P584" s="79"/>
      <c r="Q584" s="78"/>
      <c r="R584" s="78"/>
      <c r="S584" s="80"/>
      <c r="T584" s="91"/>
      <c r="U584" s="92"/>
      <c r="V584" s="93"/>
      <c r="W584" s="155"/>
      <c r="X584" s="95" t="str">
        <f>IF(AND(N584&lt;&gt;"",S584&lt;&gt;""),1000*S584*V584/(N584*W584),"")</f>
        <v/>
      </c>
      <c r="Y584" s="96"/>
      <c r="Z584" s="97"/>
      <c r="AA584" s="78" t="s">
        <v>780</v>
      </c>
      <c r="AB584" s="77"/>
      <c r="AC584" s="78"/>
      <c r="AD584" s="77"/>
      <c r="AE584" s="78"/>
      <c r="AF584" s="79"/>
      <c r="AG584" s="79"/>
      <c r="AH584" s="77"/>
      <c r="AI584" s="77"/>
      <c r="AJ584" s="77"/>
      <c r="AK584" s="80"/>
      <c r="AL584" s="81"/>
      <c r="AM584" s="78"/>
      <c r="AN584" s="78"/>
      <c r="AO584" s="78">
        <v>2004</v>
      </c>
      <c r="AP584" s="98">
        <v>2009</v>
      </c>
      <c r="AQ584" s="129"/>
      <c r="AR584" s="78"/>
      <c r="AS584" s="98"/>
    </row>
    <row r="585" spans="1:45" ht="14.25" customHeight="1" x14ac:dyDescent="0.25">
      <c r="C585" t="s">
        <v>56</v>
      </c>
      <c r="D585" s="58" t="s">
        <v>2810</v>
      </c>
      <c r="E585" s="101" t="s">
        <v>2811</v>
      </c>
      <c r="F585" s="60" t="s">
        <v>58</v>
      </c>
      <c r="G585" s="61" t="s">
        <v>2812</v>
      </c>
      <c r="H585" s="60" t="s">
        <v>163</v>
      </c>
      <c r="I585" s="60">
        <v>8</v>
      </c>
      <c r="J585" s="200">
        <v>8</v>
      </c>
      <c r="K585" s="88"/>
      <c r="L585" s="89"/>
      <c r="M585" s="80"/>
      <c r="N585" s="78"/>
      <c r="O585" s="204"/>
      <c r="P585" s="79"/>
      <c r="Q585" s="78"/>
      <c r="R585" s="78"/>
      <c r="S585" s="80"/>
      <c r="T585" s="91"/>
      <c r="U585" s="92"/>
      <c r="V585" s="93"/>
      <c r="W585" s="94"/>
      <c r="X585" s="95"/>
      <c r="Y585" s="211"/>
      <c r="Z585" s="212"/>
      <c r="AA585" s="61" t="s">
        <v>76</v>
      </c>
      <c r="AB585" s="60"/>
      <c r="AC585" s="61"/>
      <c r="AD585" s="60" t="s">
        <v>50</v>
      </c>
      <c r="AE585" s="61" t="s">
        <v>176</v>
      </c>
      <c r="AF585" s="205" t="s">
        <v>51</v>
      </c>
      <c r="AG585" s="205" t="s">
        <v>51</v>
      </c>
      <c r="AH585" s="60" t="s">
        <v>68</v>
      </c>
      <c r="AI585" s="60" t="s">
        <v>68</v>
      </c>
      <c r="AJ585" s="60" t="s">
        <v>50</v>
      </c>
      <c r="AK585" s="203">
        <v>24</v>
      </c>
      <c r="AL585" s="213"/>
      <c r="AM585" s="61"/>
      <c r="AN585" s="61"/>
      <c r="AO585" s="61">
        <v>1994</v>
      </c>
      <c r="AP585" s="214">
        <v>2005</v>
      </c>
      <c r="AQ585" s="215" t="s">
        <v>2813</v>
      </c>
      <c r="AR585" s="61" t="s">
        <v>2814</v>
      </c>
      <c r="AS585" s="214" t="s">
        <v>2815</v>
      </c>
    </row>
    <row r="586" spans="1:45" ht="14.25" customHeight="1" x14ac:dyDescent="0.25">
      <c r="A586" t="s">
        <v>107</v>
      </c>
      <c r="C586" t="s">
        <v>56</v>
      </c>
      <c r="D586" s="85" t="s">
        <v>2816</v>
      </c>
      <c r="E586" s="128" t="s">
        <v>2817</v>
      </c>
      <c r="F586" s="77"/>
      <c r="G586" s="78" t="s">
        <v>2818</v>
      </c>
      <c r="H586" s="60" t="s">
        <v>150</v>
      </c>
      <c r="I586" s="77">
        <v>16</v>
      </c>
      <c r="J586" s="87">
        <v>5</v>
      </c>
      <c r="K586" s="88" t="s">
        <v>70</v>
      </c>
      <c r="L586" s="89" t="s">
        <v>61</v>
      </c>
      <c r="M586" s="80" t="s">
        <v>2819</v>
      </c>
      <c r="N586" s="78"/>
      <c r="O586" s="90"/>
      <c r="P586" s="79">
        <v>6</v>
      </c>
      <c r="Q586" s="78"/>
      <c r="R586" s="78"/>
      <c r="S586" s="80"/>
      <c r="T586" s="91"/>
      <c r="U586" s="92">
        <v>14.7</v>
      </c>
      <c r="V586" s="93">
        <v>0.67</v>
      </c>
      <c r="W586" s="94">
        <v>1</v>
      </c>
      <c r="X586" s="95" t="str">
        <f t="shared" ref="X586:X593" si="28">IF(AND(N586&lt;&gt;"",S586&lt;&gt;""),1000*S586*V586/(N586*W586),"")</f>
        <v/>
      </c>
      <c r="Y586" s="96"/>
      <c r="Z586" s="97"/>
      <c r="AA586" s="78" t="s">
        <v>49</v>
      </c>
      <c r="AB586" s="77">
        <v>1</v>
      </c>
      <c r="AC586" s="78" t="s">
        <v>2816</v>
      </c>
      <c r="AD586" s="77"/>
      <c r="AE586" s="78"/>
      <c r="AF586" s="79" t="s">
        <v>51</v>
      </c>
      <c r="AG586" s="79"/>
      <c r="AH586" s="77" t="s">
        <v>68</v>
      </c>
      <c r="AI586" s="77" t="s">
        <v>68</v>
      </c>
      <c r="AJ586" s="77"/>
      <c r="AK586" s="80"/>
      <c r="AL586" s="81"/>
      <c r="AM586" s="78"/>
      <c r="AN586" s="78"/>
      <c r="AO586" s="78">
        <v>2000</v>
      </c>
      <c r="AP586" s="98"/>
      <c r="AQ586" s="99" t="s">
        <v>2820</v>
      </c>
      <c r="AR586" s="78"/>
      <c r="AS586" s="98"/>
    </row>
    <row r="587" spans="1:45" ht="14.25" customHeight="1" x14ac:dyDescent="0.25">
      <c r="A587" t="s">
        <v>107</v>
      </c>
      <c r="B587">
        <v>1</v>
      </c>
      <c r="C587" t="s">
        <v>56</v>
      </c>
      <c r="D587" s="85" t="s">
        <v>2821</v>
      </c>
      <c r="E587" s="78"/>
      <c r="F587" s="77" t="s">
        <v>90</v>
      </c>
      <c r="G587" s="78" t="s">
        <v>2822</v>
      </c>
      <c r="H587" s="60" t="s">
        <v>150</v>
      </c>
      <c r="I587" s="77">
        <v>16</v>
      </c>
      <c r="J587" s="87">
        <v>5</v>
      </c>
      <c r="K587" s="88" t="s">
        <v>70</v>
      </c>
      <c r="L587" s="89" t="s">
        <v>61</v>
      </c>
      <c r="M587" s="80" t="s">
        <v>2823</v>
      </c>
      <c r="N587" s="78">
        <v>367</v>
      </c>
      <c r="O587" s="90"/>
      <c r="P587" s="79">
        <v>6</v>
      </c>
      <c r="Q587" s="78"/>
      <c r="R587" s="78"/>
      <c r="S587" s="80">
        <v>354.988</v>
      </c>
      <c r="T587" s="91">
        <v>41688</v>
      </c>
      <c r="U587" s="92">
        <v>14.7</v>
      </c>
      <c r="V587" s="93">
        <v>0.67</v>
      </c>
      <c r="W587" s="94">
        <v>1</v>
      </c>
      <c r="X587" s="95">
        <f t="shared" si="28"/>
        <v>648.07073569482293</v>
      </c>
      <c r="Y587" s="96" t="s">
        <v>107</v>
      </c>
      <c r="Z587" s="97"/>
      <c r="AA587" s="78" t="s">
        <v>49</v>
      </c>
      <c r="AB587" s="77">
        <v>1</v>
      </c>
      <c r="AC587" s="78" t="s">
        <v>930</v>
      </c>
      <c r="AD587" s="77" t="s">
        <v>50</v>
      </c>
      <c r="AE587" s="78" t="s">
        <v>176</v>
      </c>
      <c r="AF587" s="79" t="s">
        <v>51</v>
      </c>
      <c r="AG587" s="79"/>
      <c r="AH587" s="77" t="s">
        <v>68</v>
      </c>
      <c r="AI587" s="77" t="s">
        <v>68</v>
      </c>
      <c r="AJ587" s="77"/>
      <c r="AK587" s="80">
        <v>28</v>
      </c>
      <c r="AL587" s="81"/>
      <c r="AM587" s="78"/>
      <c r="AN587" s="78"/>
      <c r="AO587" s="78">
        <v>2000</v>
      </c>
      <c r="AP587" s="98"/>
      <c r="AQ587" s="177"/>
      <c r="AR587" s="78" t="s">
        <v>2824</v>
      </c>
      <c r="AS587" s="98" t="s">
        <v>2825</v>
      </c>
    </row>
    <row r="588" spans="1:45" ht="14.25" customHeight="1" x14ac:dyDescent="0.25">
      <c r="A588" t="s">
        <v>120</v>
      </c>
      <c r="B588">
        <v>1</v>
      </c>
      <c r="C588" t="s">
        <v>56</v>
      </c>
      <c r="D588" s="85" t="s">
        <v>2826</v>
      </c>
      <c r="E588" s="128" t="s">
        <v>2827</v>
      </c>
      <c r="F588" s="77" t="s">
        <v>318</v>
      </c>
      <c r="G588" s="78" t="s">
        <v>1924</v>
      </c>
      <c r="H588" s="60" t="s">
        <v>258</v>
      </c>
      <c r="I588" s="77">
        <v>8</v>
      </c>
      <c r="J588" s="87">
        <v>14</v>
      </c>
      <c r="K588" s="88" t="s">
        <v>70</v>
      </c>
      <c r="L588" s="89" t="s">
        <v>61</v>
      </c>
      <c r="M588" s="80"/>
      <c r="N588" s="78">
        <v>378</v>
      </c>
      <c r="O588" s="90"/>
      <c r="P588" s="79">
        <v>6</v>
      </c>
      <c r="Q588" s="78"/>
      <c r="R588" s="78"/>
      <c r="S588" s="80">
        <v>252.20699999999999</v>
      </c>
      <c r="T588" s="91">
        <v>41750</v>
      </c>
      <c r="U588" s="92">
        <v>14.7</v>
      </c>
      <c r="V588" s="93">
        <v>0.33</v>
      </c>
      <c r="W588" s="94">
        <v>1</v>
      </c>
      <c r="X588" s="95">
        <f t="shared" si="28"/>
        <v>220.18071428571429</v>
      </c>
      <c r="Y588" s="96" t="s">
        <v>202</v>
      </c>
      <c r="Z588" s="97"/>
      <c r="AA588" s="78" t="s">
        <v>65</v>
      </c>
      <c r="AB588" s="77">
        <v>3</v>
      </c>
      <c r="AC588" s="78" t="s">
        <v>2828</v>
      </c>
      <c r="AD588" s="77" t="s">
        <v>50</v>
      </c>
      <c r="AE588" s="78" t="s">
        <v>67</v>
      </c>
      <c r="AF588" s="79" t="s">
        <v>51</v>
      </c>
      <c r="AG588" s="79" t="s">
        <v>50</v>
      </c>
      <c r="AH588" s="77">
        <v>256</v>
      </c>
      <c r="AI588" s="77" t="s">
        <v>204</v>
      </c>
      <c r="AJ588" s="77" t="s">
        <v>50</v>
      </c>
      <c r="AK588" s="80"/>
      <c r="AL588" s="81"/>
      <c r="AM588" s="78"/>
      <c r="AN588" s="78"/>
      <c r="AO588" s="78">
        <v>2013</v>
      </c>
      <c r="AP588" s="98">
        <v>2014</v>
      </c>
      <c r="AQ588" s="88"/>
      <c r="AR588" s="78"/>
      <c r="AS588" s="98"/>
    </row>
    <row r="589" spans="1:45" ht="14.25" customHeight="1" x14ac:dyDescent="0.25">
      <c r="A589" t="s">
        <v>107</v>
      </c>
      <c r="B589">
        <v>1</v>
      </c>
      <c r="C589" t="s">
        <v>56</v>
      </c>
      <c r="D589" s="85" t="s">
        <v>2829</v>
      </c>
      <c r="E589" s="78"/>
      <c r="F589" s="77" t="s">
        <v>90</v>
      </c>
      <c r="G589" s="78" t="s">
        <v>2822</v>
      </c>
      <c r="H589" s="60" t="s">
        <v>150</v>
      </c>
      <c r="I589" s="77">
        <v>24</v>
      </c>
      <c r="J589" s="87">
        <v>6</v>
      </c>
      <c r="K589" s="88" t="s">
        <v>2830</v>
      </c>
      <c r="L589" s="89" t="s">
        <v>61</v>
      </c>
      <c r="M589" s="80"/>
      <c r="N589" s="78">
        <v>1175</v>
      </c>
      <c r="O589" s="90"/>
      <c r="P589" s="79">
        <v>4</v>
      </c>
      <c r="Q589" s="78"/>
      <c r="R589" s="78">
        <v>16</v>
      </c>
      <c r="S589" s="80">
        <v>51.01</v>
      </c>
      <c r="T589" s="91">
        <v>41828</v>
      </c>
      <c r="U589" s="92">
        <v>14.7</v>
      </c>
      <c r="V589" s="93">
        <v>0.83</v>
      </c>
      <c r="W589" s="94">
        <v>1</v>
      </c>
      <c r="X589" s="95">
        <f t="shared" si="28"/>
        <v>36.032595744680847</v>
      </c>
      <c r="Y589" s="96" t="s">
        <v>107</v>
      </c>
      <c r="Z589" s="97"/>
      <c r="AA589" s="78" t="s">
        <v>49</v>
      </c>
      <c r="AB589" s="77">
        <v>1</v>
      </c>
      <c r="AC589" s="78" t="s">
        <v>2831</v>
      </c>
      <c r="AD589" s="77" t="s">
        <v>50</v>
      </c>
      <c r="AE589" s="78" t="s">
        <v>176</v>
      </c>
      <c r="AF589" s="79" t="s">
        <v>51</v>
      </c>
      <c r="AG589" s="79"/>
      <c r="AH589" s="77" t="s">
        <v>871</v>
      </c>
      <c r="AI589" s="77" t="s">
        <v>871</v>
      </c>
      <c r="AJ589" s="77"/>
      <c r="AK589" s="80">
        <v>28</v>
      </c>
      <c r="AL589" s="81"/>
      <c r="AM589" s="78"/>
      <c r="AN589" s="78"/>
      <c r="AO589" s="78">
        <v>2000</v>
      </c>
      <c r="AP589" s="98"/>
      <c r="AQ589" s="177"/>
      <c r="AR589" s="78" t="s">
        <v>2824</v>
      </c>
      <c r="AS589" s="98" t="s">
        <v>2825</v>
      </c>
    </row>
    <row r="590" spans="1:45" ht="14.25" customHeight="1" x14ac:dyDescent="0.25">
      <c r="A590" t="s">
        <v>120</v>
      </c>
      <c r="B590">
        <v>1</v>
      </c>
      <c r="C590" t="s">
        <v>56</v>
      </c>
      <c r="D590" s="85" t="s">
        <v>2832</v>
      </c>
      <c r="E590" s="128" t="s">
        <v>2833</v>
      </c>
      <c r="F590" s="77" t="s">
        <v>318</v>
      </c>
      <c r="G590" s="78" t="s">
        <v>2834</v>
      </c>
      <c r="H590" s="60" t="s">
        <v>868</v>
      </c>
      <c r="I590" s="77">
        <v>8</v>
      </c>
      <c r="J590" s="87">
        <v>18</v>
      </c>
      <c r="K590" s="88" t="s">
        <v>985</v>
      </c>
      <c r="L590" s="89" t="s">
        <v>2834</v>
      </c>
      <c r="M590" s="80"/>
      <c r="N590" s="78">
        <v>177</v>
      </c>
      <c r="O590" s="90"/>
      <c r="P590" s="79">
        <v>4</v>
      </c>
      <c r="Q590" s="78"/>
      <c r="R590" s="78">
        <v>1</v>
      </c>
      <c r="S590" s="80">
        <v>117</v>
      </c>
      <c r="T590" s="91"/>
      <c r="U590" s="92"/>
      <c r="V590" s="93">
        <v>0.33</v>
      </c>
      <c r="W590" s="94">
        <v>2</v>
      </c>
      <c r="X590" s="95">
        <f t="shared" si="28"/>
        <v>109.06779661016949</v>
      </c>
      <c r="Y590" s="96" t="s">
        <v>107</v>
      </c>
      <c r="Z590" s="97"/>
      <c r="AA590" s="78" t="s">
        <v>65</v>
      </c>
      <c r="AB590" s="77">
        <v>18</v>
      </c>
      <c r="AC590" s="78" t="s">
        <v>2835</v>
      </c>
      <c r="AD590" s="77" t="s">
        <v>50</v>
      </c>
      <c r="AE590" s="78" t="s">
        <v>176</v>
      </c>
      <c r="AF590" s="79" t="s">
        <v>51</v>
      </c>
      <c r="AG590" s="79"/>
      <c r="AH590" s="77">
        <v>256</v>
      </c>
      <c r="AI590" s="77" t="s">
        <v>871</v>
      </c>
      <c r="AJ590" s="77" t="s">
        <v>50</v>
      </c>
      <c r="AK590" s="80">
        <v>57</v>
      </c>
      <c r="AL590" s="81"/>
      <c r="AM590" s="78"/>
      <c r="AN590" s="78">
        <v>2</v>
      </c>
      <c r="AO590" s="78"/>
      <c r="AP590" s="98">
        <v>2006</v>
      </c>
      <c r="AQ590" s="88"/>
      <c r="AR590" s="78" t="s">
        <v>2836</v>
      </c>
      <c r="AS590" s="98"/>
    </row>
    <row r="591" spans="1:45" ht="14.25" customHeight="1" x14ac:dyDescent="0.25">
      <c r="B591">
        <v>1</v>
      </c>
      <c r="C591" t="s">
        <v>160</v>
      </c>
      <c r="D591" s="85" t="s">
        <v>2837</v>
      </c>
      <c r="E591" s="128" t="s">
        <v>2838</v>
      </c>
      <c r="F591" s="77" t="s">
        <v>135</v>
      </c>
      <c r="G591" s="78" t="s">
        <v>2839</v>
      </c>
      <c r="H591" s="205" t="s">
        <v>312</v>
      </c>
      <c r="I591" s="77">
        <v>16</v>
      </c>
      <c r="J591" s="87">
        <v>5</v>
      </c>
      <c r="K591" s="88" t="s">
        <v>70</v>
      </c>
      <c r="L591" s="78" t="s">
        <v>61</v>
      </c>
      <c r="M591" s="80" t="s">
        <v>2840</v>
      </c>
      <c r="N591" s="78">
        <v>441</v>
      </c>
      <c r="O591" s="90"/>
      <c r="P591" s="79">
        <v>6</v>
      </c>
      <c r="Q591" s="78">
        <v>1</v>
      </c>
      <c r="R591" s="78">
        <v>1</v>
      </c>
      <c r="S591" s="80">
        <v>128.20500000000001</v>
      </c>
      <c r="T591" s="91">
        <v>43183</v>
      </c>
      <c r="U591" s="92">
        <v>14.7</v>
      </c>
      <c r="V591" s="93">
        <v>0.67</v>
      </c>
      <c r="W591" s="94">
        <v>1</v>
      </c>
      <c r="X591" s="95">
        <f t="shared" si="28"/>
        <v>194.77857142857147</v>
      </c>
      <c r="Y591" s="96" t="s">
        <v>107</v>
      </c>
      <c r="Z591" s="97"/>
      <c r="AA591" s="78" t="s">
        <v>65</v>
      </c>
      <c r="AB591" s="77">
        <v>7</v>
      </c>
      <c r="AC591" s="78" t="s">
        <v>2841</v>
      </c>
      <c r="AD591" s="77" t="s">
        <v>50</v>
      </c>
      <c r="AE591" s="137" t="s">
        <v>67</v>
      </c>
      <c r="AF591" s="190" t="s">
        <v>51</v>
      </c>
      <c r="AG591" s="190"/>
      <c r="AH591" s="136" t="s">
        <v>204</v>
      </c>
      <c r="AI591" s="136" t="s">
        <v>204</v>
      </c>
      <c r="AJ591" s="77"/>
      <c r="AK591" s="80">
        <v>31</v>
      </c>
      <c r="AL591" s="81"/>
      <c r="AM591" s="78"/>
      <c r="AN591" s="78"/>
      <c r="AO591" s="78">
        <v>2010</v>
      </c>
      <c r="AP591" s="98">
        <v>2014</v>
      </c>
      <c r="AQ591" s="99" t="s">
        <v>2842</v>
      </c>
      <c r="AR591" s="78" t="s">
        <v>2843</v>
      </c>
      <c r="AS591" s="98" t="s">
        <v>2844</v>
      </c>
    </row>
    <row r="592" spans="1:45" ht="14.25" customHeight="1" x14ac:dyDescent="0.25">
      <c r="B592">
        <v>1</v>
      </c>
      <c r="C592" t="s">
        <v>56</v>
      </c>
      <c r="D592" s="85" t="s">
        <v>2845</v>
      </c>
      <c r="E592" s="78"/>
      <c r="F592" s="77" t="s">
        <v>135</v>
      </c>
      <c r="G592" s="78" t="s">
        <v>2846</v>
      </c>
      <c r="H592" s="60" t="s">
        <v>163</v>
      </c>
      <c r="I592" s="77">
        <v>8</v>
      </c>
      <c r="J592" s="87">
        <v>8</v>
      </c>
      <c r="K592" s="88" t="s">
        <v>70</v>
      </c>
      <c r="L592" s="78" t="s">
        <v>61</v>
      </c>
      <c r="M592" s="80"/>
      <c r="N592" s="78">
        <v>157</v>
      </c>
      <c r="O592" s="90"/>
      <c r="P592" s="79">
        <v>6</v>
      </c>
      <c r="Q592" s="78"/>
      <c r="R592" s="78"/>
      <c r="S592" s="80">
        <v>434.78300000000002</v>
      </c>
      <c r="T592" s="91">
        <v>43183</v>
      </c>
      <c r="U592" s="92">
        <v>14.7</v>
      </c>
      <c r="V592" s="93">
        <v>0.33</v>
      </c>
      <c r="W592" s="94">
        <v>4</v>
      </c>
      <c r="X592" s="95">
        <f t="shared" si="28"/>
        <v>228.46877388535034</v>
      </c>
      <c r="Y592" s="96" t="s">
        <v>107</v>
      </c>
      <c r="Z592" s="97"/>
      <c r="AA592" s="78" t="s">
        <v>65</v>
      </c>
      <c r="AB592" s="77">
        <v>16</v>
      </c>
      <c r="AC592" s="78" t="s">
        <v>2847</v>
      </c>
      <c r="AD592" s="77" t="s">
        <v>50</v>
      </c>
      <c r="AE592" s="78" t="s">
        <v>67</v>
      </c>
      <c r="AF592" s="79" t="s">
        <v>51</v>
      </c>
      <c r="AG592" s="79" t="s">
        <v>51</v>
      </c>
      <c r="AH592" s="136" t="s">
        <v>204</v>
      </c>
      <c r="AI592" s="136" t="s">
        <v>204</v>
      </c>
      <c r="AJ592" s="77" t="s">
        <v>50</v>
      </c>
      <c r="AK592" s="80"/>
      <c r="AL592" s="81"/>
      <c r="AM592" s="78"/>
      <c r="AN592" s="78"/>
      <c r="AO592" s="78">
        <v>1995</v>
      </c>
      <c r="AP592" s="98">
        <v>1997</v>
      </c>
      <c r="AQ592" s="88" t="s">
        <v>2848</v>
      </c>
      <c r="AR592" s="78" t="s">
        <v>2849</v>
      </c>
      <c r="AS592" s="98" t="s">
        <v>2850</v>
      </c>
    </row>
    <row r="593" spans="1:45" ht="14.25" customHeight="1" x14ac:dyDescent="0.25">
      <c r="B593">
        <v>1</v>
      </c>
      <c r="C593" t="s">
        <v>56</v>
      </c>
      <c r="D593" s="58" t="s">
        <v>2845</v>
      </c>
      <c r="E593" s="61"/>
      <c r="F593" s="60" t="s">
        <v>135</v>
      </c>
      <c r="G593" s="61" t="s">
        <v>2846</v>
      </c>
      <c r="H593" s="60" t="s">
        <v>163</v>
      </c>
      <c r="I593" s="60">
        <v>8</v>
      </c>
      <c r="J593" s="62">
        <v>8</v>
      </c>
      <c r="K593" s="88" t="s">
        <v>70</v>
      </c>
      <c r="L593" s="89" t="s">
        <v>61</v>
      </c>
      <c r="M593" s="80"/>
      <c r="N593" s="78">
        <v>161</v>
      </c>
      <c r="O593" s="90"/>
      <c r="P593" s="79">
        <v>6</v>
      </c>
      <c r="Q593" s="78"/>
      <c r="R593" s="78"/>
      <c r="S593" s="80">
        <v>75.757999999999996</v>
      </c>
      <c r="T593" s="91">
        <v>43183</v>
      </c>
      <c r="U593" s="92">
        <v>14.7</v>
      </c>
      <c r="V593" s="93">
        <v>0.33</v>
      </c>
      <c r="W593" s="94">
        <v>4</v>
      </c>
      <c r="X593" s="95">
        <f t="shared" si="28"/>
        <v>38.820093167701863</v>
      </c>
      <c r="Y593" s="96" t="s">
        <v>107</v>
      </c>
      <c r="Z593" s="97"/>
      <c r="AA593" s="78" t="s">
        <v>49</v>
      </c>
      <c r="AB593" s="77">
        <v>2</v>
      </c>
      <c r="AC593" s="78" t="s">
        <v>2845</v>
      </c>
      <c r="AD593" s="77" t="s">
        <v>50</v>
      </c>
      <c r="AE593" s="78" t="s">
        <v>67</v>
      </c>
      <c r="AF593" s="79" t="s">
        <v>51</v>
      </c>
      <c r="AG593" s="79" t="s">
        <v>51</v>
      </c>
      <c r="AH593" s="136" t="s">
        <v>204</v>
      </c>
      <c r="AI593" s="136" t="s">
        <v>204</v>
      </c>
      <c r="AJ593" s="77" t="s">
        <v>50</v>
      </c>
      <c r="AK593" s="80"/>
      <c r="AL593" s="81"/>
      <c r="AM593" s="78"/>
      <c r="AN593" s="78"/>
      <c r="AO593" s="78">
        <v>1995</v>
      </c>
      <c r="AP593" s="98">
        <v>1997</v>
      </c>
      <c r="AQ593" s="88" t="s">
        <v>2848</v>
      </c>
      <c r="AR593" s="78" t="s">
        <v>2849</v>
      </c>
      <c r="AS593" s="98" t="s">
        <v>2850</v>
      </c>
    </row>
    <row r="594" spans="1:45" ht="14.25" customHeight="1" x14ac:dyDescent="0.25">
      <c r="D594" s="135" t="s">
        <v>2851</v>
      </c>
      <c r="E594" s="128" t="s">
        <v>2852</v>
      </c>
      <c r="F594" s="136" t="s">
        <v>911</v>
      </c>
      <c r="G594" s="137" t="s">
        <v>1886</v>
      </c>
      <c r="H594" s="60" t="s">
        <v>106</v>
      </c>
      <c r="I594" s="136">
        <v>16</v>
      </c>
      <c r="J594" s="138">
        <v>16</v>
      </c>
      <c r="K594" s="88"/>
      <c r="L594" s="89"/>
      <c r="M594" s="80"/>
      <c r="N594" s="78"/>
      <c r="O594" s="90"/>
      <c r="P594" s="79"/>
      <c r="Q594" s="78"/>
      <c r="R594" s="78"/>
      <c r="S594" s="80"/>
      <c r="T594" s="91"/>
      <c r="U594" s="92"/>
      <c r="V594" s="93"/>
      <c r="W594" s="94"/>
      <c r="X594" s="95"/>
      <c r="Y594" s="96"/>
      <c r="Z594" s="97"/>
      <c r="AA594" s="78" t="s">
        <v>65</v>
      </c>
      <c r="AB594" s="77"/>
      <c r="AC594" s="78"/>
      <c r="AD594" s="77" t="s">
        <v>50</v>
      </c>
      <c r="AE594" s="78"/>
      <c r="AF594" s="79" t="s">
        <v>51</v>
      </c>
      <c r="AG594" s="79"/>
      <c r="AH594" s="77" t="s">
        <v>68</v>
      </c>
      <c r="AI594" s="77" t="s">
        <v>68</v>
      </c>
      <c r="AJ594" s="77" t="s">
        <v>51</v>
      </c>
      <c r="AK594" s="80">
        <v>20</v>
      </c>
      <c r="AL594" s="81">
        <v>2</v>
      </c>
      <c r="AM594" s="78">
        <v>8</v>
      </c>
      <c r="AN594" s="78"/>
      <c r="AO594" s="78">
        <v>2017</v>
      </c>
      <c r="AP594" s="98">
        <v>2019</v>
      </c>
      <c r="AQ594" s="99" t="s">
        <v>2853</v>
      </c>
      <c r="AR594" s="78" t="s">
        <v>2854</v>
      </c>
      <c r="AS594" s="98"/>
    </row>
    <row r="595" spans="1:45" ht="14.25" customHeight="1" x14ac:dyDescent="0.25">
      <c r="C595" t="s">
        <v>56</v>
      </c>
      <c r="D595" s="58" t="s">
        <v>2855</v>
      </c>
      <c r="E595" s="101" t="s">
        <v>2856</v>
      </c>
      <c r="F595" s="60" t="s">
        <v>135</v>
      </c>
      <c r="G595" s="61" t="s">
        <v>1671</v>
      </c>
      <c r="H595" s="60" t="s">
        <v>106</v>
      </c>
      <c r="I595" s="60">
        <v>32</v>
      </c>
      <c r="J595" s="62">
        <v>32</v>
      </c>
      <c r="K595" s="88"/>
      <c r="L595" s="89"/>
      <c r="M595" s="80"/>
      <c r="N595" s="78"/>
      <c r="O595" s="90"/>
      <c r="P595" s="79"/>
      <c r="Q595" s="78"/>
      <c r="R595" s="78"/>
      <c r="S595" s="80"/>
      <c r="T595" s="91"/>
      <c r="U595" s="92"/>
      <c r="V595" s="93"/>
      <c r="W595" s="94"/>
      <c r="X595" s="95"/>
      <c r="Y595" s="96"/>
      <c r="Z595" s="97"/>
      <c r="AA595" s="78" t="s">
        <v>775</v>
      </c>
      <c r="AB595" s="77"/>
      <c r="AC595" s="78"/>
      <c r="AD595" s="77"/>
      <c r="AE595" s="78"/>
      <c r="AF595" s="79"/>
      <c r="AG595" s="79"/>
      <c r="AH595" s="77"/>
      <c r="AI595" s="77"/>
      <c r="AJ595" s="77"/>
      <c r="AK595" s="80"/>
      <c r="AL595" s="81"/>
      <c r="AM595" s="78"/>
      <c r="AN595" s="78"/>
      <c r="AO595" s="78">
        <v>2015</v>
      </c>
      <c r="AP595" s="98">
        <v>2022</v>
      </c>
      <c r="AQ595" s="99" t="s">
        <v>2857</v>
      </c>
      <c r="AR595" s="219" t="s">
        <v>2858</v>
      </c>
      <c r="AS595" s="140" t="s">
        <v>2859</v>
      </c>
    </row>
    <row r="596" spans="1:45" ht="14.25" customHeight="1" x14ac:dyDescent="0.25">
      <c r="D596" s="135" t="s">
        <v>2860</v>
      </c>
      <c r="E596" s="128" t="s">
        <v>2861</v>
      </c>
      <c r="F596" s="136" t="s">
        <v>318</v>
      </c>
      <c r="G596" s="137" t="s">
        <v>2862</v>
      </c>
      <c r="H596" s="102" t="s">
        <v>868</v>
      </c>
      <c r="I596" s="136">
        <v>8</v>
      </c>
      <c r="J596" s="138">
        <v>18</v>
      </c>
      <c r="K596" s="88"/>
      <c r="L596" s="89"/>
      <c r="M596" s="80"/>
      <c r="N596" s="78"/>
      <c r="O596" s="90"/>
      <c r="P596" s="79"/>
      <c r="Q596" s="78"/>
      <c r="R596" s="78"/>
      <c r="S596" s="80"/>
      <c r="T596" s="91"/>
      <c r="U596" s="92"/>
      <c r="V596" s="93"/>
      <c r="W596" s="94"/>
      <c r="X596" s="95"/>
      <c r="Y596" s="96"/>
      <c r="Z596" s="97"/>
      <c r="AA596" s="78" t="s">
        <v>49</v>
      </c>
      <c r="AB596" s="77">
        <v>7</v>
      </c>
      <c r="AC596" s="78" t="s">
        <v>2863</v>
      </c>
      <c r="AD596" s="77" t="s">
        <v>50</v>
      </c>
      <c r="AE596" s="78" t="s">
        <v>176</v>
      </c>
      <c r="AF596" s="79" t="s">
        <v>51</v>
      </c>
      <c r="AG596" s="79"/>
      <c r="AH596" s="77">
        <v>256</v>
      </c>
      <c r="AI596" s="77" t="s">
        <v>871</v>
      </c>
      <c r="AJ596" s="77" t="s">
        <v>50</v>
      </c>
      <c r="AK596" s="80"/>
      <c r="AL596" s="81"/>
      <c r="AM596" s="78"/>
      <c r="AN596" s="78"/>
      <c r="AO596" s="78">
        <v>2015</v>
      </c>
      <c r="AP596" s="98">
        <v>2021</v>
      </c>
      <c r="AQ596" s="99"/>
      <c r="AR596" s="219" t="s">
        <v>2864</v>
      </c>
      <c r="AS596" s="140"/>
    </row>
    <row r="597" spans="1:45" ht="14.25" customHeight="1" x14ac:dyDescent="0.25">
      <c r="B597">
        <v>1</v>
      </c>
      <c r="C597" t="s">
        <v>56</v>
      </c>
      <c r="D597" s="58" t="s">
        <v>2865</v>
      </c>
      <c r="E597" s="101" t="s">
        <v>2866</v>
      </c>
      <c r="F597" s="60" t="s">
        <v>58</v>
      </c>
      <c r="G597" s="61" t="s">
        <v>2867</v>
      </c>
      <c r="H597" s="60" t="s">
        <v>513</v>
      </c>
      <c r="I597" s="60">
        <v>8</v>
      </c>
      <c r="J597" s="62">
        <v>16</v>
      </c>
      <c r="K597" s="88" t="s">
        <v>70</v>
      </c>
      <c r="L597" s="89" t="s">
        <v>61</v>
      </c>
      <c r="M597" s="80"/>
      <c r="N597" s="78">
        <v>2630</v>
      </c>
      <c r="O597" s="90"/>
      <c r="P597" s="79">
        <v>6</v>
      </c>
      <c r="Q597" s="78"/>
      <c r="R597" s="78">
        <v>1</v>
      </c>
      <c r="S597" s="80">
        <v>131.57900000000001</v>
      </c>
      <c r="T597" s="91">
        <v>43183</v>
      </c>
      <c r="U597" s="92">
        <v>14.7</v>
      </c>
      <c r="V597" s="93">
        <v>0.33</v>
      </c>
      <c r="W597" s="94">
        <v>1</v>
      </c>
      <c r="X597" s="95">
        <f>IF(AND(N597&lt;&gt;"",S597&lt;&gt;""),1000*S597*V597/(N597*W597),"")</f>
        <v>16.509912547528518</v>
      </c>
      <c r="Y597" s="96" t="s">
        <v>107</v>
      </c>
      <c r="Z597" s="97"/>
      <c r="AA597" s="78" t="s">
        <v>49</v>
      </c>
      <c r="AB597" s="77">
        <v>18</v>
      </c>
      <c r="AC597" s="78" t="s">
        <v>2868</v>
      </c>
      <c r="AD597" s="77" t="s">
        <v>50</v>
      </c>
      <c r="AE597" s="78" t="s">
        <v>67</v>
      </c>
      <c r="AF597" s="79" t="s">
        <v>51</v>
      </c>
      <c r="AG597" s="79" t="s">
        <v>50</v>
      </c>
      <c r="AH597" s="77" t="s">
        <v>204</v>
      </c>
      <c r="AI597" s="77" t="s">
        <v>1000</v>
      </c>
      <c r="AJ597" s="77" t="s">
        <v>50</v>
      </c>
      <c r="AK597" s="80">
        <v>72</v>
      </c>
      <c r="AL597" s="81"/>
      <c r="AM597" s="78">
        <v>32</v>
      </c>
      <c r="AN597" s="78">
        <v>6</v>
      </c>
      <c r="AO597" s="78">
        <v>2003</v>
      </c>
      <c r="AP597" s="98">
        <v>2009</v>
      </c>
      <c r="AQ597" s="88"/>
      <c r="AR597" s="78" t="s">
        <v>2869</v>
      </c>
      <c r="AS597" s="98"/>
    </row>
    <row r="598" spans="1:45" ht="14.25" customHeight="1" x14ac:dyDescent="0.25">
      <c r="D598" s="85" t="s">
        <v>2870</v>
      </c>
      <c r="E598" s="128" t="s">
        <v>2871</v>
      </c>
      <c r="F598" s="77"/>
      <c r="G598" s="78" t="s">
        <v>1862</v>
      </c>
      <c r="H598" s="60" t="s">
        <v>163</v>
      </c>
      <c r="I598" s="77">
        <v>4</v>
      </c>
      <c r="J598" s="87">
        <v>8</v>
      </c>
      <c r="K598" s="88"/>
      <c r="L598" s="89"/>
      <c r="M598" s="80"/>
      <c r="N598" s="78"/>
      <c r="O598" s="90"/>
      <c r="P598" s="79"/>
      <c r="Q598" s="78"/>
      <c r="R598" s="78"/>
      <c r="S598" s="80"/>
      <c r="T598" s="91"/>
      <c r="U598" s="92"/>
      <c r="V598" s="93"/>
      <c r="W598" s="94"/>
      <c r="X598" s="95"/>
      <c r="Y598" s="96"/>
      <c r="Z598" s="97"/>
      <c r="AA598" s="78" t="s">
        <v>49</v>
      </c>
      <c r="AB598" s="77">
        <v>5</v>
      </c>
      <c r="AC598" s="78" t="s">
        <v>2870</v>
      </c>
      <c r="AD598" s="77" t="s">
        <v>50</v>
      </c>
      <c r="AE598" s="78"/>
      <c r="AF598" s="79" t="s">
        <v>51</v>
      </c>
      <c r="AG598" s="79" t="s">
        <v>50</v>
      </c>
      <c r="AH598" s="77">
        <v>16</v>
      </c>
      <c r="AI598" s="77">
        <v>128</v>
      </c>
      <c r="AJ598" s="77"/>
      <c r="AK598" s="80">
        <v>12</v>
      </c>
      <c r="AL598" s="81"/>
      <c r="AM598" s="78"/>
      <c r="AN598" s="78"/>
      <c r="AO598" s="78">
        <v>2015</v>
      </c>
      <c r="AP598" s="98">
        <v>2021</v>
      </c>
      <c r="AQ598" s="88"/>
      <c r="AR598" s="78" t="s">
        <v>2872</v>
      </c>
      <c r="AS598" s="98"/>
    </row>
    <row r="599" spans="1:45" ht="14.25" customHeight="1" x14ac:dyDescent="0.25">
      <c r="A599" t="s">
        <v>120</v>
      </c>
      <c r="B599">
        <v>1</v>
      </c>
      <c r="C599" t="s">
        <v>56</v>
      </c>
      <c r="D599" s="85" t="s">
        <v>2873</v>
      </c>
      <c r="E599" s="128" t="s">
        <v>2874</v>
      </c>
      <c r="F599" s="77" t="s">
        <v>58</v>
      </c>
      <c r="G599" s="78" t="s">
        <v>2875</v>
      </c>
      <c r="H599" s="60" t="s">
        <v>1349</v>
      </c>
      <c r="I599" s="77">
        <v>18</v>
      </c>
      <c r="J599" s="87">
        <v>18</v>
      </c>
      <c r="K599" s="88" t="s">
        <v>236</v>
      </c>
      <c r="L599" s="89" t="s">
        <v>61</v>
      </c>
      <c r="M599" s="80"/>
      <c r="N599" s="78">
        <v>1390</v>
      </c>
      <c r="O599" s="90"/>
      <c r="P599" s="79">
        <v>4</v>
      </c>
      <c r="Q599" s="78"/>
      <c r="R599" s="78">
        <v>6</v>
      </c>
      <c r="S599" s="80">
        <v>137.85499999999999</v>
      </c>
      <c r="T599" s="91">
        <v>41725</v>
      </c>
      <c r="U599" s="92">
        <v>14.7</v>
      </c>
      <c r="V599" s="93">
        <v>0.5</v>
      </c>
      <c r="W599" s="94">
        <v>10</v>
      </c>
      <c r="X599" s="95">
        <f>IF(AND(N599&lt;&gt;"",S599&lt;&gt;""),1000*S599*V599/(N599*W599),"")</f>
        <v>4.9588129496402882</v>
      </c>
      <c r="Y599" s="96" t="s">
        <v>107</v>
      </c>
      <c r="Z599" s="97"/>
      <c r="AA599" s="78" t="s">
        <v>49</v>
      </c>
      <c r="AB599" s="77">
        <v>15</v>
      </c>
      <c r="AC599" s="78" t="s">
        <v>85</v>
      </c>
      <c r="AD599" s="77" t="s">
        <v>50</v>
      </c>
      <c r="AE599" s="78" t="s">
        <v>67</v>
      </c>
      <c r="AF599" s="79" t="s">
        <v>51</v>
      </c>
      <c r="AG599" s="79" t="s">
        <v>51</v>
      </c>
      <c r="AH599" s="77" t="s">
        <v>204</v>
      </c>
      <c r="AI599" s="77" t="s">
        <v>204</v>
      </c>
      <c r="AJ599" s="77" t="s">
        <v>50</v>
      </c>
      <c r="AK599" s="80">
        <v>28</v>
      </c>
      <c r="AL599" s="81"/>
      <c r="AM599" s="78"/>
      <c r="AN599" s="78"/>
      <c r="AO599" s="78">
        <v>2011</v>
      </c>
      <c r="AP599" s="98">
        <v>2017</v>
      </c>
      <c r="AQ599" s="99" t="s">
        <v>2876</v>
      </c>
      <c r="AR599" s="78" t="s">
        <v>2877</v>
      </c>
      <c r="AS599" s="98" t="s">
        <v>2878</v>
      </c>
    </row>
    <row r="600" spans="1:45" ht="14.25" customHeight="1" x14ac:dyDescent="0.25">
      <c r="D600" s="100" t="s">
        <v>2879</v>
      </c>
      <c r="E600" s="101" t="s">
        <v>2880</v>
      </c>
      <c r="F600" s="102"/>
      <c r="G600" s="103" t="s">
        <v>774</v>
      </c>
      <c r="H600" s="60" t="s">
        <v>1349</v>
      </c>
      <c r="I600" s="102">
        <v>18</v>
      </c>
      <c r="J600" s="104">
        <v>18</v>
      </c>
      <c r="K600" s="88"/>
      <c r="L600" s="202"/>
      <c r="M600" s="80"/>
      <c r="N600" s="78"/>
      <c r="O600" s="90"/>
      <c r="P600" s="79"/>
      <c r="Q600" s="78"/>
      <c r="R600" s="78"/>
      <c r="S600" s="80"/>
      <c r="T600" s="91"/>
      <c r="U600" s="92"/>
      <c r="V600" s="93"/>
      <c r="W600" s="94"/>
      <c r="X600" s="95"/>
      <c r="Y600" s="96"/>
      <c r="Z600" s="97"/>
      <c r="AA600" s="78" t="s">
        <v>65</v>
      </c>
      <c r="AB600" s="77">
        <v>16</v>
      </c>
      <c r="AC600" s="78" t="s">
        <v>2881</v>
      </c>
      <c r="AD600" s="77" t="s">
        <v>50</v>
      </c>
      <c r="AE600" s="78" t="s">
        <v>67</v>
      </c>
      <c r="AF600" s="79" t="s">
        <v>51</v>
      </c>
      <c r="AG600" s="79" t="s">
        <v>51</v>
      </c>
      <c r="AH600" s="77" t="s">
        <v>204</v>
      </c>
      <c r="AI600" s="77" t="s">
        <v>204</v>
      </c>
      <c r="AJ600" s="77" t="s">
        <v>50</v>
      </c>
      <c r="AK600" s="80">
        <v>28</v>
      </c>
      <c r="AL600" s="81"/>
      <c r="AM600" s="78"/>
      <c r="AN600" s="78"/>
      <c r="AO600" s="78"/>
      <c r="AP600" s="98">
        <v>2015</v>
      </c>
      <c r="AQ600" s="99"/>
      <c r="AR600" s="78"/>
      <c r="AS600" s="98"/>
    </row>
    <row r="601" spans="1:45" s="84" customFormat="1" ht="14.25" customHeight="1" x14ac:dyDescent="0.25">
      <c r="A601"/>
      <c r="B601"/>
      <c r="C601"/>
      <c r="D601" s="100" t="s">
        <v>2882</v>
      </c>
      <c r="E601" s="101" t="s">
        <v>2883</v>
      </c>
      <c r="F601" s="102"/>
      <c r="G601" s="103" t="s">
        <v>2884</v>
      </c>
      <c r="H601" s="60" t="s">
        <v>927</v>
      </c>
      <c r="I601" s="102">
        <v>16</v>
      </c>
      <c r="J601" s="104">
        <v>16</v>
      </c>
      <c r="K601" s="88"/>
      <c r="L601" s="61"/>
      <c r="M601" s="80"/>
      <c r="N601" s="78"/>
      <c r="O601" s="90"/>
      <c r="P601" s="79"/>
      <c r="Q601" s="78"/>
      <c r="R601" s="78"/>
      <c r="S601" s="80"/>
      <c r="T601" s="91"/>
      <c r="U601" s="92"/>
      <c r="V601" s="93"/>
      <c r="W601" s="94"/>
      <c r="X601" s="95"/>
      <c r="Y601" s="96"/>
      <c r="Z601" s="97"/>
      <c r="AA601" s="78" t="s">
        <v>49</v>
      </c>
      <c r="AB601" s="77">
        <v>9</v>
      </c>
      <c r="AC601" s="78" t="s">
        <v>618</v>
      </c>
      <c r="AD601" s="77" t="s">
        <v>50</v>
      </c>
      <c r="AE601" s="78" t="s">
        <v>67</v>
      </c>
      <c r="AF601" s="79" t="s">
        <v>51</v>
      </c>
      <c r="AG601" s="79" t="s">
        <v>51</v>
      </c>
      <c r="AH601" s="77" t="s">
        <v>68</v>
      </c>
      <c r="AI601" s="77" t="s">
        <v>68</v>
      </c>
      <c r="AJ601" s="77"/>
      <c r="AK601" s="80">
        <v>24</v>
      </c>
      <c r="AL601" s="81">
        <v>10</v>
      </c>
      <c r="AM601" s="78">
        <v>8</v>
      </c>
      <c r="AN601" s="78"/>
      <c r="AO601" s="78"/>
      <c r="AP601" s="98">
        <v>2021</v>
      </c>
      <c r="AQ601" s="88"/>
      <c r="AR601" s="78" t="s">
        <v>2885</v>
      </c>
      <c r="AS601" s="139" t="s">
        <v>2886</v>
      </c>
    </row>
    <row r="602" spans="1:45" ht="14.25" customHeight="1" x14ac:dyDescent="0.25">
      <c r="A602" t="s">
        <v>120</v>
      </c>
      <c r="B602">
        <v>1</v>
      </c>
      <c r="C602" t="s">
        <v>56</v>
      </c>
      <c r="D602" s="58" t="s">
        <v>2887</v>
      </c>
      <c r="E602" s="101" t="s">
        <v>2888</v>
      </c>
      <c r="F602" s="60" t="s">
        <v>135</v>
      </c>
      <c r="G602" s="61" t="s">
        <v>974</v>
      </c>
      <c r="H602" s="60" t="s">
        <v>927</v>
      </c>
      <c r="I602" s="60">
        <v>16</v>
      </c>
      <c r="J602" s="62">
        <v>16</v>
      </c>
      <c r="K602" s="88" t="s">
        <v>131</v>
      </c>
      <c r="L602" s="89" t="s">
        <v>61</v>
      </c>
      <c r="M602" s="80"/>
      <c r="N602" s="78">
        <v>2532</v>
      </c>
      <c r="O602" s="90"/>
      <c r="P602" s="79" t="s">
        <v>120</v>
      </c>
      <c r="Q602" s="78"/>
      <c r="R602" s="78"/>
      <c r="S602" s="80">
        <v>125.992</v>
      </c>
      <c r="T602" s="91">
        <v>41741</v>
      </c>
      <c r="U602" s="92" t="s">
        <v>218</v>
      </c>
      <c r="V602" s="93">
        <v>0.67</v>
      </c>
      <c r="W602" s="94">
        <v>2</v>
      </c>
      <c r="X602" s="95">
        <f>IF(AND(N602&lt;&gt;"",S602&lt;&gt;""),1000*S602*V602/(N602*W602),"")</f>
        <v>16.669557661927332</v>
      </c>
      <c r="Y602" s="96" t="s">
        <v>202</v>
      </c>
      <c r="Z602" s="97" t="s">
        <v>50</v>
      </c>
      <c r="AA602" s="78" t="s">
        <v>65</v>
      </c>
      <c r="AB602" s="77">
        <v>24</v>
      </c>
      <c r="AC602" s="78" t="s">
        <v>2889</v>
      </c>
      <c r="AD602" s="77" t="s">
        <v>50</v>
      </c>
      <c r="AE602" s="78" t="s">
        <v>67</v>
      </c>
      <c r="AF602" s="79" t="s">
        <v>51</v>
      </c>
      <c r="AG602" s="79" t="s">
        <v>51</v>
      </c>
      <c r="AH602" s="77" t="s">
        <v>68</v>
      </c>
      <c r="AI602" s="77" t="s">
        <v>68</v>
      </c>
      <c r="AJ602" s="77"/>
      <c r="AK602" s="80">
        <v>70</v>
      </c>
      <c r="AL602" s="81">
        <v>13</v>
      </c>
      <c r="AM602" s="78">
        <v>8</v>
      </c>
      <c r="AN602" s="78"/>
      <c r="AO602" s="78">
        <v>2009</v>
      </c>
      <c r="AP602" s="98"/>
      <c r="AQ602" s="88"/>
      <c r="AR602" s="78" t="s">
        <v>2890</v>
      </c>
      <c r="AS602" s="176"/>
    </row>
    <row r="603" spans="1:45" ht="14.25" customHeight="1" x14ac:dyDescent="0.25">
      <c r="A603" s="84"/>
      <c r="B603" s="84"/>
      <c r="C603" s="84"/>
      <c r="D603" s="108" t="s">
        <v>2891</v>
      </c>
      <c r="E603" s="109" t="s">
        <v>2892</v>
      </c>
      <c r="F603" s="110"/>
      <c r="G603" s="111" t="s">
        <v>100</v>
      </c>
      <c r="H603" s="146" t="s">
        <v>2889</v>
      </c>
      <c r="I603" s="110">
        <v>16</v>
      </c>
      <c r="J603" s="131">
        <v>16</v>
      </c>
      <c r="K603" s="113" t="s">
        <v>60</v>
      </c>
      <c r="L603" s="114" t="s">
        <v>61</v>
      </c>
      <c r="M603" s="115" t="s">
        <v>2604</v>
      </c>
      <c r="N603" s="111"/>
      <c r="O603" s="116"/>
      <c r="P603" s="117">
        <v>6</v>
      </c>
      <c r="Q603" s="111"/>
      <c r="R603" s="111"/>
      <c r="S603" s="115"/>
      <c r="T603" s="118">
        <v>44571</v>
      </c>
      <c r="U603" s="119" t="s">
        <v>2317</v>
      </c>
      <c r="V603" s="120">
        <v>0.67</v>
      </c>
      <c r="W603" s="121">
        <v>3</v>
      </c>
      <c r="X603" s="122" t="str">
        <f>IF(AND(N603&lt;&gt;"",S603&lt;&gt;""),1000*S603*V603/(N603*W603),"")</f>
        <v/>
      </c>
      <c r="Y603" s="123"/>
      <c r="Z603" s="124" t="s">
        <v>50</v>
      </c>
      <c r="AA603" s="111" t="s">
        <v>49</v>
      </c>
      <c r="AB603" s="110">
        <v>15</v>
      </c>
      <c r="AC603" s="111" t="s">
        <v>830</v>
      </c>
      <c r="AD603" s="110" t="s">
        <v>50</v>
      </c>
      <c r="AE603" s="111" t="s">
        <v>67</v>
      </c>
      <c r="AF603" s="117" t="s">
        <v>51</v>
      </c>
      <c r="AG603" s="117" t="s">
        <v>51</v>
      </c>
      <c r="AH603" s="110" t="s">
        <v>68</v>
      </c>
      <c r="AI603" s="110" t="s">
        <v>68</v>
      </c>
      <c r="AJ603" s="110"/>
      <c r="AK603" s="115">
        <v>70</v>
      </c>
      <c r="AL603" s="125">
        <v>13</v>
      </c>
      <c r="AM603" s="111">
        <v>8</v>
      </c>
      <c r="AN603" s="111"/>
      <c r="AO603" s="111">
        <v>2016</v>
      </c>
      <c r="AP603" s="126">
        <v>2020</v>
      </c>
      <c r="AQ603" s="132"/>
      <c r="AR603" s="111" t="s">
        <v>2893</v>
      </c>
      <c r="AS603" s="239"/>
    </row>
    <row r="604" spans="1:45" ht="14.25" customHeight="1" x14ac:dyDescent="0.25">
      <c r="A604" t="s">
        <v>120</v>
      </c>
      <c r="B604">
        <v>1</v>
      </c>
      <c r="C604" t="s">
        <v>56</v>
      </c>
      <c r="D604" s="58" t="s">
        <v>2894</v>
      </c>
      <c r="E604" s="101" t="s">
        <v>2895</v>
      </c>
      <c r="F604" s="60" t="s">
        <v>135</v>
      </c>
      <c r="G604" s="61" t="s">
        <v>2896</v>
      </c>
      <c r="H604" s="60" t="s">
        <v>927</v>
      </c>
      <c r="I604" s="60">
        <v>16</v>
      </c>
      <c r="J604" s="62">
        <v>16</v>
      </c>
      <c r="K604" s="88" t="s">
        <v>70</v>
      </c>
      <c r="L604" s="89" t="s">
        <v>61</v>
      </c>
      <c r="M604" s="80"/>
      <c r="N604" s="78">
        <v>5060</v>
      </c>
      <c r="O604" s="90"/>
      <c r="P604" s="79">
        <v>6</v>
      </c>
      <c r="Q604" s="78">
        <v>1</v>
      </c>
      <c r="R604" s="78"/>
      <c r="S604" s="80">
        <v>204.834</v>
      </c>
      <c r="T604" s="91">
        <v>41762</v>
      </c>
      <c r="U604" s="92">
        <v>14.7</v>
      </c>
      <c r="V604" s="93">
        <v>0.67</v>
      </c>
      <c r="W604" s="94">
        <v>2</v>
      </c>
      <c r="X604" s="95">
        <f>IF(AND(N604&lt;&gt;"",S604&lt;&gt;""),1000*S604*V604/(N604*W604),"")</f>
        <v>13.561144268774703</v>
      </c>
      <c r="Y604" s="96" t="s">
        <v>202</v>
      </c>
      <c r="Z604" s="97" t="s">
        <v>50</v>
      </c>
      <c r="AA604" s="78" t="s">
        <v>49</v>
      </c>
      <c r="AB604" s="77">
        <v>3</v>
      </c>
      <c r="AC604" s="78" t="s">
        <v>144</v>
      </c>
      <c r="AD604" s="77" t="s">
        <v>50</v>
      </c>
      <c r="AE604" s="78" t="s">
        <v>67</v>
      </c>
      <c r="AF604" s="79" t="s">
        <v>50</v>
      </c>
      <c r="AG604" s="79" t="s">
        <v>51</v>
      </c>
      <c r="AH604" s="77" t="s">
        <v>68</v>
      </c>
      <c r="AI604" s="77" t="s">
        <v>68</v>
      </c>
      <c r="AJ604" s="77"/>
      <c r="AK604" s="80">
        <v>70</v>
      </c>
      <c r="AL604" s="81">
        <v>13</v>
      </c>
      <c r="AM604" s="78">
        <v>8</v>
      </c>
      <c r="AN604" s="78"/>
      <c r="AO604" s="78">
        <v>2008</v>
      </c>
      <c r="AP604" s="98">
        <v>2019</v>
      </c>
      <c r="AQ604" s="99" t="s">
        <v>2895</v>
      </c>
      <c r="AR604" s="78" t="s">
        <v>2897</v>
      </c>
      <c r="AS604" s="139" t="s">
        <v>2898</v>
      </c>
    </row>
    <row r="605" spans="1:45" ht="14.25" customHeight="1" x14ac:dyDescent="0.25">
      <c r="D605" s="135" t="s">
        <v>2899</v>
      </c>
      <c r="E605" s="128" t="s">
        <v>2900</v>
      </c>
      <c r="F605" s="136"/>
      <c r="G605" s="137" t="s">
        <v>1924</v>
      </c>
      <c r="H605" s="102" t="s">
        <v>2901</v>
      </c>
      <c r="I605" s="136">
        <v>36</v>
      </c>
      <c r="J605" s="138">
        <v>36</v>
      </c>
      <c r="K605" s="88"/>
      <c r="L605" s="89"/>
      <c r="M605" s="80"/>
      <c r="N605" s="78"/>
      <c r="O605" s="90"/>
      <c r="P605" s="79"/>
      <c r="Q605" s="78"/>
      <c r="R605" s="78"/>
      <c r="S605" s="80"/>
      <c r="T605" s="91"/>
      <c r="U605" s="92"/>
      <c r="V605" s="93"/>
      <c r="W605" s="94"/>
      <c r="X605" s="95"/>
      <c r="Y605" s="96"/>
      <c r="Z605" s="97"/>
      <c r="AA605" s="78" t="s">
        <v>65</v>
      </c>
      <c r="AB605" s="77">
        <v>16</v>
      </c>
      <c r="AC605" s="78" t="s">
        <v>2899</v>
      </c>
      <c r="AD605" s="77" t="s">
        <v>50</v>
      </c>
      <c r="AE605" s="78"/>
      <c r="AF605" s="79"/>
      <c r="AG605" s="79"/>
      <c r="AH605" s="77" t="s">
        <v>1673</v>
      </c>
      <c r="AI605" s="77" t="s">
        <v>1673</v>
      </c>
      <c r="AJ605" s="77"/>
      <c r="AK605" s="80"/>
      <c r="AL605" s="81"/>
      <c r="AM605" s="78"/>
      <c r="AN605" s="78"/>
      <c r="AO605" s="78"/>
      <c r="AP605" s="98">
        <v>2018</v>
      </c>
      <c r="AQ605" s="99" t="s">
        <v>2902</v>
      </c>
      <c r="AR605" s="78" t="s">
        <v>2903</v>
      </c>
      <c r="AS605" s="139" t="s">
        <v>2904</v>
      </c>
    </row>
    <row r="606" spans="1:45" s="84" customFormat="1" ht="14.25" customHeight="1" x14ac:dyDescent="0.25">
      <c r="A606" t="s">
        <v>120</v>
      </c>
      <c r="B606">
        <v>1</v>
      </c>
      <c r="C606" t="s">
        <v>56</v>
      </c>
      <c r="D606" s="58" t="s">
        <v>2905</v>
      </c>
      <c r="E606" s="101" t="s">
        <v>2906</v>
      </c>
      <c r="F606" s="60" t="s">
        <v>58</v>
      </c>
      <c r="G606" s="61" t="s">
        <v>2907</v>
      </c>
      <c r="H606" s="60" t="s">
        <v>984</v>
      </c>
      <c r="I606" s="60">
        <v>12</v>
      </c>
      <c r="J606" s="62">
        <v>12</v>
      </c>
      <c r="K606" s="88" t="s">
        <v>70</v>
      </c>
      <c r="L606" s="61" t="s">
        <v>61</v>
      </c>
      <c r="M606" s="80"/>
      <c r="N606" s="78">
        <v>1219</v>
      </c>
      <c r="O606" s="90"/>
      <c r="P606" s="79">
        <v>6</v>
      </c>
      <c r="Q606" s="78">
        <v>1</v>
      </c>
      <c r="R606" s="78"/>
      <c r="S606" s="80">
        <v>182.749</v>
      </c>
      <c r="T606" s="91">
        <v>41687</v>
      </c>
      <c r="U606" s="92">
        <v>14.7</v>
      </c>
      <c r="V606" s="93">
        <v>0.5</v>
      </c>
      <c r="W606" s="94">
        <v>2</v>
      </c>
      <c r="X606" s="95">
        <f>IF(AND(N606&lt;&gt;"",S606&lt;&gt;""),1000*S606*V606/(N606*W606),"")</f>
        <v>37.479286300246102</v>
      </c>
      <c r="Y606" s="96" t="s">
        <v>107</v>
      </c>
      <c r="Z606" s="97" t="s">
        <v>50</v>
      </c>
      <c r="AA606" s="78" t="s">
        <v>49</v>
      </c>
      <c r="AB606" s="77">
        <v>55</v>
      </c>
      <c r="AC606" s="78" t="s">
        <v>144</v>
      </c>
      <c r="AD606" s="77" t="s">
        <v>50</v>
      </c>
      <c r="AE606" s="78" t="s">
        <v>67</v>
      </c>
      <c r="AF606" s="79" t="s">
        <v>51</v>
      </c>
      <c r="AG606" s="79" t="s">
        <v>51</v>
      </c>
      <c r="AH606" s="77" t="s">
        <v>725</v>
      </c>
      <c r="AI606" s="77" t="s">
        <v>725</v>
      </c>
      <c r="AJ606" s="77"/>
      <c r="AK606" s="80"/>
      <c r="AL606" s="81"/>
      <c r="AM606" s="78">
        <v>8</v>
      </c>
      <c r="AN606" s="78"/>
      <c r="AO606" s="78">
        <v>2012</v>
      </c>
      <c r="AP606" s="98">
        <v>2016</v>
      </c>
      <c r="AQ606" s="88"/>
      <c r="AR606" s="78" t="s">
        <v>2908</v>
      </c>
      <c r="AS606" s="139" t="s">
        <v>2909</v>
      </c>
    </row>
    <row r="607" spans="1:45" s="84" customFormat="1" ht="14.25" customHeight="1" x14ac:dyDescent="0.25">
      <c r="A607" t="s">
        <v>120</v>
      </c>
      <c r="B607">
        <v>1</v>
      </c>
      <c r="C607" t="s">
        <v>56</v>
      </c>
      <c r="D607" s="58" t="s">
        <v>2910</v>
      </c>
      <c r="E607" s="101" t="s">
        <v>2911</v>
      </c>
      <c r="F607" s="60" t="s">
        <v>90</v>
      </c>
      <c r="G607" s="61" t="s">
        <v>2912</v>
      </c>
      <c r="H607" s="60" t="s">
        <v>984</v>
      </c>
      <c r="I607" s="60">
        <v>12</v>
      </c>
      <c r="J607" s="62">
        <v>12</v>
      </c>
      <c r="K607" s="88" t="s">
        <v>2913</v>
      </c>
      <c r="L607" s="202" t="s">
        <v>61</v>
      </c>
      <c r="M607" s="80"/>
      <c r="N607" s="78">
        <v>1088</v>
      </c>
      <c r="O607" s="90"/>
      <c r="P607" s="79">
        <v>4</v>
      </c>
      <c r="Q607" s="78"/>
      <c r="R607" s="78">
        <v>48</v>
      </c>
      <c r="S607" s="80">
        <v>62.52</v>
      </c>
      <c r="T607" s="91">
        <v>41687</v>
      </c>
      <c r="U607" s="92" t="s">
        <v>218</v>
      </c>
      <c r="V607" s="93">
        <v>0.5</v>
      </c>
      <c r="W607" s="94">
        <v>2</v>
      </c>
      <c r="X607" s="95">
        <f>IF(AND(N607&lt;&gt;"",S607&lt;&gt;""),1000*S607*V607/(N607*W607),"")</f>
        <v>14.365808823529411</v>
      </c>
      <c r="Y607" s="96" t="s">
        <v>186</v>
      </c>
      <c r="Z607" s="97"/>
      <c r="AA607" s="78" t="s">
        <v>49</v>
      </c>
      <c r="AB607" s="77">
        <v>11</v>
      </c>
      <c r="AC607" s="78" t="s">
        <v>85</v>
      </c>
      <c r="AD607" s="77" t="s">
        <v>50</v>
      </c>
      <c r="AE607" s="78" t="s">
        <v>67</v>
      </c>
      <c r="AF607" s="79" t="s">
        <v>51</v>
      </c>
      <c r="AG607" s="79" t="s">
        <v>51</v>
      </c>
      <c r="AH607" s="77" t="s">
        <v>204</v>
      </c>
      <c r="AI607" s="77" t="s">
        <v>204</v>
      </c>
      <c r="AJ607" s="77"/>
      <c r="AK607" s="80"/>
      <c r="AL607" s="81"/>
      <c r="AM607" s="78"/>
      <c r="AN607" s="78"/>
      <c r="AO607" s="78">
        <v>2013</v>
      </c>
      <c r="AP607" s="98">
        <v>2013</v>
      </c>
      <c r="AQ607" s="88"/>
      <c r="AR607" s="78" t="s">
        <v>2914</v>
      </c>
      <c r="AS607" s="98"/>
    </row>
    <row r="608" spans="1:45" ht="14.25" customHeight="1" x14ac:dyDescent="0.25">
      <c r="A608" s="84"/>
      <c r="B608" s="84"/>
      <c r="C608" s="84"/>
      <c r="D608" s="108" t="s">
        <v>2915</v>
      </c>
      <c r="E608" s="109" t="s">
        <v>2916</v>
      </c>
      <c r="F608" s="110"/>
      <c r="G608" s="111" t="s">
        <v>100</v>
      </c>
      <c r="H608" s="146" t="s">
        <v>984</v>
      </c>
      <c r="I608" s="110">
        <v>12</v>
      </c>
      <c r="J608" s="131">
        <v>12</v>
      </c>
      <c r="K608" s="113" t="s">
        <v>60</v>
      </c>
      <c r="L608" s="114" t="s">
        <v>61</v>
      </c>
      <c r="M608" s="115" t="s">
        <v>2604</v>
      </c>
      <c r="N608" s="111"/>
      <c r="O608" s="116"/>
      <c r="P608" s="117">
        <v>6</v>
      </c>
      <c r="Q608" s="111"/>
      <c r="R608" s="111"/>
      <c r="S608" s="115"/>
      <c r="T608" s="118">
        <v>44571</v>
      </c>
      <c r="U608" s="119" t="s">
        <v>2317</v>
      </c>
      <c r="V608" s="120">
        <v>0.4</v>
      </c>
      <c r="W608" s="121">
        <v>2</v>
      </c>
      <c r="X608" s="122" t="str">
        <f>IF(AND(N608&lt;&gt;"",S608&lt;&gt;""),1000*S608*V608/(N608*W608),"")</f>
        <v/>
      </c>
      <c r="Y608" s="123"/>
      <c r="Z608" s="124" t="s">
        <v>50</v>
      </c>
      <c r="AA608" s="111" t="s">
        <v>49</v>
      </c>
      <c r="AB608" s="110">
        <v>15</v>
      </c>
      <c r="AC608" s="111" t="s">
        <v>830</v>
      </c>
      <c r="AD608" s="110" t="s">
        <v>50</v>
      </c>
      <c r="AE608" s="111" t="s">
        <v>67</v>
      </c>
      <c r="AF608" s="117" t="s">
        <v>51</v>
      </c>
      <c r="AG608" s="117" t="s">
        <v>51</v>
      </c>
      <c r="AH608" s="110" t="s">
        <v>204</v>
      </c>
      <c r="AI608" s="110" t="s">
        <v>204</v>
      </c>
      <c r="AJ608" s="110"/>
      <c r="AK608" s="115"/>
      <c r="AL608" s="125"/>
      <c r="AM608" s="111"/>
      <c r="AN608" s="111"/>
      <c r="AO608" s="111">
        <v>2016</v>
      </c>
      <c r="AP608" s="126">
        <v>2020</v>
      </c>
      <c r="AQ608" s="132"/>
      <c r="AR608" s="111" t="s">
        <v>2917</v>
      </c>
      <c r="AS608" s="134" t="s">
        <v>2918</v>
      </c>
    </row>
    <row r="609" spans="1:45" ht="14.25" customHeight="1" x14ac:dyDescent="0.25">
      <c r="A609" t="s">
        <v>120</v>
      </c>
      <c r="B609">
        <v>1</v>
      </c>
      <c r="C609" t="s">
        <v>56</v>
      </c>
      <c r="D609" s="85" t="s">
        <v>2919</v>
      </c>
      <c r="E609" s="128" t="s">
        <v>2920</v>
      </c>
      <c r="F609" s="77" t="s">
        <v>135</v>
      </c>
      <c r="G609" s="78" t="s">
        <v>974</v>
      </c>
      <c r="H609" s="60" t="s">
        <v>984</v>
      </c>
      <c r="I609" s="77">
        <v>12</v>
      </c>
      <c r="J609" s="87">
        <v>12</v>
      </c>
      <c r="K609" s="88" t="s">
        <v>70</v>
      </c>
      <c r="L609" s="89" t="s">
        <v>61</v>
      </c>
      <c r="M609" s="80"/>
      <c r="N609" s="78">
        <v>505</v>
      </c>
      <c r="O609" s="90"/>
      <c r="P609" s="79">
        <v>6</v>
      </c>
      <c r="Q609" s="78"/>
      <c r="R609" s="78"/>
      <c r="S609" s="80">
        <v>366.166</v>
      </c>
      <c r="T609" s="91">
        <v>41687</v>
      </c>
      <c r="U609" s="92">
        <v>14.7</v>
      </c>
      <c r="V609" s="93">
        <v>0.5</v>
      </c>
      <c r="W609" s="94">
        <v>2</v>
      </c>
      <c r="X609" s="95">
        <f>IF(AND(N609&lt;&gt;"",S609&lt;&gt;""),1000*S609*V609/(N609*W609),"")</f>
        <v>181.27029702970296</v>
      </c>
      <c r="Y609" s="96" t="s">
        <v>107</v>
      </c>
      <c r="Z609" s="97"/>
      <c r="AA609" s="78" t="s">
        <v>65</v>
      </c>
      <c r="AB609" s="77">
        <v>18</v>
      </c>
      <c r="AC609" s="78" t="s">
        <v>2905</v>
      </c>
      <c r="AD609" s="77" t="s">
        <v>50</v>
      </c>
      <c r="AE609" s="78" t="s">
        <v>67</v>
      </c>
      <c r="AF609" s="79" t="s">
        <v>51</v>
      </c>
      <c r="AG609" s="79" t="s">
        <v>51</v>
      </c>
      <c r="AH609" s="77" t="s">
        <v>725</v>
      </c>
      <c r="AI609" s="77" t="s">
        <v>725</v>
      </c>
      <c r="AJ609" s="77"/>
      <c r="AK609" s="80"/>
      <c r="AL609" s="81"/>
      <c r="AM609" s="78">
        <v>8</v>
      </c>
      <c r="AN609" s="78"/>
      <c r="AO609" s="78">
        <v>2005</v>
      </c>
      <c r="AP609" s="98">
        <v>2010</v>
      </c>
      <c r="AQ609" s="88"/>
      <c r="AR609" s="78" t="s">
        <v>2921</v>
      </c>
      <c r="AS609" s="176"/>
    </row>
    <row r="610" spans="1:45" ht="14.25" customHeight="1" x14ac:dyDescent="0.25">
      <c r="A610" s="84"/>
      <c r="B610" s="84"/>
      <c r="C610" s="84"/>
      <c r="D610" s="135" t="s">
        <v>2922</v>
      </c>
      <c r="E610" s="128" t="s">
        <v>2923</v>
      </c>
      <c r="F610" s="136"/>
      <c r="G610" s="137" t="s">
        <v>2924</v>
      </c>
      <c r="H610" s="60" t="s">
        <v>984</v>
      </c>
      <c r="I610" s="136">
        <v>12</v>
      </c>
      <c r="J610" s="138">
        <v>12</v>
      </c>
      <c r="K610" s="240"/>
      <c r="L610" s="137"/>
      <c r="M610" s="235"/>
      <c r="N610" s="137"/>
      <c r="O610" s="241"/>
      <c r="P610" s="190"/>
      <c r="Q610" s="137"/>
      <c r="R610" s="137"/>
      <c r="S610" s="235"/>
      <c r="T610" s="242"/>
      <c r="U610" s="243"/>
      <c r="V610" s="244"/>
      <c r="W610" s="245"/>
      <c r="X610" s="246"/>
      <c r="Y610" s="247"/>
      <c r="Z610" s="248"/>
      <c r="AA610" s="137" t="s">
        <v>76</v>
      </c>
      <c r="AB610" s="136"/>
      <c r="AC610" s="137"/>
      <c r="AD610" s="77" t="s">
        <v>50</v>
      </c>
      <c r="AE610" s="78" t="s">
        <v>67</v>
      </c>
      <c r="AF610" s="79" t="s">
        <v>51</v>
      </c>
      <c r="AG610" s="79" t="s">
        <v>51</v>
      </c>
      <c r="AH610" s="77" t="s">
        <v>204</v>
      </c>
      <c r="AI610" s="77" t="s">
        <v>204</v>
      </c>
      <c r="AJ610" s="136"/>
      <c r="AK610" s="235"/>
      <c r="AL610" s="236"/>
      <c r="AM610" s="137"/>
      <c r="AN610" s="137"/>
      <c r="AO610" s="137"/>
      <c r="AP610" s="237">
        <v>2019</v>
      </c>
      <c r="AQ610" s="249"/>
      <c r="AR610" s="137" t="s">
        <v>2925</v>
      </c>
      <c r="AS610" s="139"/>
    </row>
    <row r="611" spans="1:45" ht="14.25" customHeight="1" x14ac:dyDescent="0.25">
      <c r="A611" t="s">
        <v>120</v>
      </c>
      <c r="B611">
        <v>1</v>
      </c>
      <c r="C611" t="s">
        <v>56</v>
      </c>
      <c r="D611" s="58" t="s">
        <v>2926</v>
      </c>
      <c r="E611" s="101" t="s">
        <v>2927</v>
      </c>
      <c r="F611" s="60" t="s">
        <v>135</v>
      </c>
      <c r="G611" s="61" t="s">
        <v>2928</v>
      </c>
      <c r="H611" s="77">
        <v>6502</v>
      </c>
      <c r="I611" s="60">
        <v>8</v>
      </c>
      <c r="J611" s="62">
        <v>8</v>
      </c>
      <c r="K611" s="88" t="s">
        <v>70</v>
      </c>
      <c r="L611" s="78" t="s">
        <v>61</v>
      </c>
      <c r="M611" s="80"/>
      <c r="N611" s="78">
        <v>1052</v>
      </c>
      <c r="O611" s="90"/>
      <c r="P611" s="79">
        <v>6</v>
      </c>
      <c r="Q611" s="78"/>
      <c r="R611" s="78"/>
      <c r="S611" s="80">
        <v>242.18899999999999</v>
      </c>
      <c r="T611" s="91">
        <v>41826</v>
      </c>
      <c r="U611" s="92">
        <v>14.7</v>
      </c>
      <c r="V611" s="93">
        <v>0.33</v>
      </c>
      <c r="W611" s="94">
        <v>4</v>
      </c>
      <c r="X611" s="95">
        <f>IF(AND(N611&lt;&gt;"",S611&lt;&gt;""),1000*S611*V611/(N611*W611),"")</f>
        <v>18.992958650190115</v>
      </c>
      <c r="Y611" s="96" t="s">
        <v>107</v>
      </c>
      <c r="Z611" s="97"/>
      <c r="AA611" s="78" t="s">
        <v>65</v>
      </c>
      <c r="AB611" s="77">
        <v>1</v>
      </c>
      <c r="AC611" s="78" t="s">
        <v>2929</v>
      </c>
      <c r="AD611" s="77" t="s">
        <v>50</v>
      </c>
      <c r="AE611" s="78" t="s">
        <v>67</v>
      </c>
      <c r="AF611" s="79" t="s">
        <v>51</v>
      </c>
      <c r="AG611" s="79" t="s">
        <v>51</v>
      </c>
      <c r="AH611" s="77" t="s">
        <v>68</v>
      </c>
      <c r="AI611" s="77" t="s">
        <v>68</v>
      </c>
      <c r="AJ611" s="77" t="s">
        <v>50</v>
      </c>
      <c r="AK611" s="80"/>
      <c r="AL611" s="81"/>
      <c r="AM611" s="78"/>
      <c r="AN611" s="78"/>
      <c r="AO611" s="78">
        <v>2007</v>
      </c>
      <c r="AP611" s="98">
        <v>2011</v>
      </c>
      <c r="AQ611" s="99" t="s">
        <v>2930</v>
      </c>
      <c r="AR611" s="78" t="s">
        <v>2931</v>
      </c>
      <c r="AS611" s="98"/>
    </row>
    <row r="612" spans="1:45" ht="14.25" customHeight="1" x14ac:dyDescent="0.25">
      <c r="D612" s="135" t="s">
        <v>2932</v>
      </c>
      <c r="E612" s="128" t="s">
        <v>2933</v>
      </c>
      <c r="F612" s="136"/>
      <c r="G612" s="137" t="s">
        <v>2934</v>
      </c>
      <c r="H612" s="60" t="s">
        <v>106</v>
      </c>
      <c r="I612" s="136">
        <v>8</v>
      </c>
      <c r="J612" s="138">
        <v>16</v>
      </c>
      <c r="K612" s="88"/>
      <c r="L612" s="78"/>
      <c r="M612" s="80"/>
      <c r="N612" s="78"/>
      <c r="O612" s="90"/>
      <c r="P612" s="79"/>
      <c r="Q612" s="78"/>
      <c r="R612" s="78"/>
      <c r="S612" s="80"/>
      <c r="T612" s="91"/>
      <c r="U612" s="92"/>
      <c r="V612" s="93">
        <v>0.67</v>
      </c>
      <c r="W612" s="94">
        <v>2</v>
      </c>
      <c r="X612" s="95"/>
      <c r="Y612" s="96"/>
      <c r="Z612" s="97" t="s">
        <v>50</v>
      </c>
      <c r="AA612" s="78" t="s">
        <v>65</v>
      </c>
      <c r="AB612" s="77">
        <v>19</v>
      </c>
      <c r="AC612" s="78" t="s">
        <v>85</v>
      </c>
      <c r="AD612" s="77" t="s">
        <v>50</v>
      </c>
      <c r="AE612" s="78" t="s">
        <v>176</v>
      </c>
      <c r="AF612" s="79" t="s">
        <v>51</v>
      </c>
      <c r="AG612" s="79" t="s">
        <v>50</v>
      </c>
      <c r="AH612" s="77" t="s">
        <v>68</v>
      </c>
      <c r="AI612" s="77" t="s">
        <v>68</v>
      </c>
      <c r="AJ612" s="77" t="s">
        <v>50</v>
      </c>
      <c r="AK612" s="80">
        <v>40</v>
      </c>
      <c r="AL612" s="81">
        <v>5</v>
      </c>
      <c r="AM612" s="78">
        <v>8</v>
      </c>
      <c r="AN612" s="78">
        <v>2</v>
      </c>
      <c r="AO612" s="78"/>
      <c r="AP612" s="98">
        <v>2021</v>
      </c>
      <c r="AQ612" s="99" t="s">
        <v>2935</v>
      </c>
      <c r="AR612" s="78" t="s">
        <v>2936</v>
      </c>
      <c r="AS612" s="98" t="s">
        <v>2937</v>
      </c>
    </row>
    <row r="613" spans="1:45" ht="14.25" customHeight="1" x14ac:dyDescent="0.25">
      <c r="A613" t="s">
        <v>55</v>
      </c>
      <c r="B613">
        <v>1</v>
      </c>
      <c r="C613" t="s">
        <v>56</v>
      </c>
      <c r="D613" s="85" t="s">
        <v>2938</v>
      </c>
      <c r="E613" s="78"/>
      <c r="F613" s="77" t="s">
        <v>58</v>
      </c>
      <c r="G613" s="78" t="s">
        <v>2939</v>
      </c>
      <c r="H613" s="77" t="s">
        <v>258</v>
      </c>
      <c r="I613" s="77">
        <v>8</v>
      </c>
      <c r="J613" s="87">
        <v>14</v>
      </c>
      <c r="K613" s="88" t="s">
        <v>70</v>
      </c>
      <c r="L613" s="89" t="s">
        <v>61</v>
      </c>
      <c r="M613" s="80"/>
      <c r="N613" s="78">
        <v>328</v>
      </c>
      <c r="O613" s="90"/>
      <c r="P613" s="79">
        <v>6</v>
      </c>
      <c r="Q613" s="78"/>
      <c r="R613" s="78">
        <v>1</v>
      </c>
      <c r="S613" s="80">
        <v>165.04400000000001</v>
      </c>
      <c r="T613" s="91">
        <v>41725</v>
      </c>
      <c r="U613" s="92">
        <v>14.7</v>
      </c>
      <c r="V613" s="93">
        <v>0.33</v>
      </c>
      <c r="W613" s="94">
        <v>1</v>
      </c>
      <c r="X613" s="95">
        <f t="shared" ref="X613:X621" si="29">IF(AND(N613&lt;&gt;"",S613&lt;&gt;""),1000*S613*V613/(N613*W613),"")</f>
        <v>166.05036585365855</v>
      </c>
      <c r="Y613" s="96" t="s">
        <v>107</v>
      </c>
      <c r="Z613" s="97"/>
      <c r="AA613" s="78" t="s">
        <v>65</v>
      </c>
      <c r="AB613" s="77">
        <v>7</v>
      </c>
      <c r="AC613" s="78" t="s">
        <v>2940</v>
      </c>
      <c r="AD613" s="77" t="s">
        <v>50</v>
      </c>
      <c r="AE613" s="78" t="s">
        <v>67</v>
      </c>
      <c r="AF613" s="79" t="s">
        <v>51</v>
      </c>
      <c r="AG613" s="79" t="s">
        <v>50</v>
      </c>
      <c r="AH613" s="77">
        <v>256</v>
      </c>
      <c r="AI613" s="77" t="s">
        <v>204</v>
      </c>
      <c r="AJ613" s="77" t="s">
        <v>50</v>
      </c>
      <c r="AK613" s="80"/>
      <c r="AL613" s="81"/>
      <c r="AM613" s="78"/>
      <c r="AN613" s="78"/>
      <c r="AO613" s="78">
        <v>1999</v>
      </c>
      <c r="AP613" s="98"/>
      <c r="AQ613" s="88"/>
      <c r="AR613" s="78"/>
      <c r="AS613" s="98" t="s">
        <v>2941</v>
      </c>
    </row>
    <row r="614" spans="1:45" ht="14.25" customHeight="1" x14ac:dyDescent="0.25">
      <c r="C614" t="s">
        <v>56</v>
      </c>
      <c r="D614" s="85" t="s">
        <v>2942</v>
      </c>
      <c r="E614" s="128" t="s">
        <v>2943</v>
      </c>
      <c r="F614" s="77" t="s">
        <v>179</v>
      </c>
      <c r="G614" s="78" t="s">
        <v>2944</v>
      </c>
      <c r="H614" s="60" t="s">
        <v>258</v>
      </c>
      <c r="I614" s="77">
        <v>8</v>
      </c>
      <c r="J614" s="87">
        <v>12</v>
      </c>
      <c r="K614" s="88" t="s">
        <v>70</v>
      </c>
      <c r="L614" s="89" t="s">
        <v>61</v>
      </c>
      <c r="M614" s="80" t="s">
        <v>1925</v>
      </c>
      <c r="N614" s="78"/>
      <c r="O614" s="90"/>
      <c r="P614" s="79">
        <v>6</v>
      </c>
      <c r="Q614" s="78"/>
      <c r="R614" s="78"/>
      <c r="S614" s="80"/>
      <c r="T614" s="91">
        <v>43183</v>
      </c>
      <c r="U614" s="92">
        <v>14.7</v>
      </c>
      <c r="V614" s="93">
        <v>0.33</v>
      </c>
      <c r="W614" s="94">
        <v>2</v>
      </c>
      <c r="X614" s="95" t="str">
        <f t="shared" si="29"/>
        <v/>
      </c>
      <c r="Y614" s="96"/>
      <c r="Z614" s="97"/>
      <c r="AA614" s="78" t="s">
        <v>49</v>
      </c>
      <c r="AB614" s="77">
        <v>16</v>
      </c>
      <c r="AC614" s="78" t="s">
        <v>2945</v>
      </c>
      <c r="AD614" s="77" t="s">
        <v>50</v>
      </c>
      <c r="AE614" s="78" t="s">
        <v>67</v>
      </c>
      <c r="AF614" s="79" t="s">
        <v>51</v>
      </c>
      <c r="AG614" s="79" t="s">
        <v>50</v>
      </c>
      <c r="AH614" s="77">
        <v>256</v>
      </c>
      <c r="AI614" s="77" t="s">
        <v>204</v>
      </c>
      <c r="AJ614" s="77" t="s">
        <v>50</v>
      </c>
      <c r="AK614" s="80"/>
      <c r="AL614" s="81"/>
      <c r="AM614" s="78"/>
      <c r="AN614" s="78"/>
      <c r="AO614" s="78">
        <v>1998</v>
      </c>
      <c r="AP614" s="98">
        <v>2002</v>
      </c>
      <c r="AQ614" s="99"/>
      <c r="AR614" s="78"/>
      <c r="AS614" s="98" t="s">
        <v>2946</v>
      </c>
    </row>
    <row r="615" spans="1:45" ht="14.25" customHeight="1" x14ac:dyDescent="0.25">
      <c r="A615" t="s">
        <v>120</v>
      </c>
      <c r="B615">
        <v>1</v>
      </c>
      <c r="C615" t="s">
        <v>56</v>
      </c>
      <c r="D615" s="85" t="s">
        <v>2947</v>
      </c>
      <c r="E615" s="128" t="s">
        <v>2948</v>
      </c>
      <c r="F615" s="77" t="s">
        <v>135</v>
      </c>
      <c r="G615" s="78" t="s">
        <v>2949</v>
      </c>
      <c r="H615" s="60" t="s">
        <v>868</v>
      </c>
      <c r="I615" s="77">
        <v>8</v>
      </c>
      <c r="J615" s="87">
        <v>18</v>
      </c>
      <c r="K615" s="88" t="s">
        <v>70</v>
      </c>
      <c r="L615" s="89" t="s">
        <v>61</v>
      </c>
      <c r="M615" s="80"/>
      <c r="N615" s="78">
        <v>110</v>
      </c>
      <c r="O615" s="90"/>
      <c r="P615" s="79">
        <v>6</v>
      </c>
      <c r="Q615" s="78"/>
      <c r="R615" s="78">
        <v>2</v>
      </c>
      <c r="S615" s="80">
        <v>217</v>
      </c>
      <c r="T615" s="91">
        <v>43164</v>
      </c>
      <c r="U615" s="92">
        <v>14.7</v>
      </c>
      <c r="V615" s="93">
        <v>0.33</v>
      </c>
      <c r="W615" s="94">
        <v>2</v>
      </c>
      <c r="X615" s="95">
        <f t="shared" si="29"/>
        <v>325.5</v>
      </c>
      <c r="Y615" s="96" t="s">
        <v>107</v>
      </c>
      <c r="Z615" s="97"/>
      <c r="AA615" s="78" t="s">
        <v>49</v>
      </c>
      <c r="AB615" s="77">
        <v>1</v>
      </c>
      <c r="AC615" s="78" t="s">
        <v>2950</v>
      </c>
      <c r="AD615" s="77" t="s">
        <v>50</v>
      </c>
      <c r="AE615" s="78" t="s">
        <v>176</v>
      </c>
      <c r="AF615" s="79" t="s">
        <v>51</v>
      </c>
      <c r="AG615" s="79"/>
      <c r="AH615" s="77">
        <v>256</v>
      </c>
      <c r="AI615" s="77" t="s">
        <v>871</v>
      </c>
      <c r="AJ615" s="77" t="s">
        <v>50</v>
      </c>
      <c r="AK615" s="80"/>
      <c r="AL615" s="81"/>
      <c r="AM615" s="78"/>
      <c r="AN615" s="78"/>
      <c r="AO615" s="78">
        <v>2003</v>
      </c>
      <c r="AP615" s="98"/>
      <c r="AQ615" s="99" t="s">
        <v>2951</v>
      </c>
      <c r="AR615" s="78" t="s">
        <v>2952</v>
      </c>
      <c r="AS615" s="98" t="s">
        <v>2953</v>
      </c>
    </row>
    <row r="616" spans="1:45" ht="14.25" customHeight="1" x14ac:dyDescent="0.25">
      <c r="A616" t="s">
        <v>120</v>
      </c>
      <c r="B616">
        <v>1</v>
      </c>
      <c r="C616" t="s">
        <v>56</v>
      </c>
      <c r="D616" s="85" t="s">
        <v>2947</v>
      </c>
      <c r="E616" s="128" t="s">
        <v>2948</v>
      </c>
      <c r="F616" s="77" t="s">
        <v>135</v>
      </c>
      <c r="G616" s="78" t="s">
        <v>2949</v>
      </c>
      <c r="H616" s="60" t="s">
        <v>868</v>
      </c>
      <c r="I616" s="77">
        <v>8</v>
      </c>
      <c r="J616" s="87">
        <v>18</v>
      </c>
      <c r="K616" s="88" t="s">
        <v>740</v>
      </c>
      <c r="L616" s="89" t="s">
        <v>61</v>
      </c>
      <c r="M616" s="80"/>
      <c r="N616" s="78">
        <v>178</v>
      </c>
      <c r="O616" s="90"/>
      <c r="P616" s="79">
        <v>4</v>
      </c>
      <c r="Q616" s="78"/>
      <c r="R616" s="78">
        <v>1</v>
      </c>
      <c r="S616" s="80">
        <v>182.21600000000001</v>
      </c>
      <c r="T616" s="91">
        <v>41684</v>
      </c>
      <c r="U616" s="92">
        <v>14.7</v>
      </c>
      <c r="V616" s="93">
        <v>0.33</v>
      </c>
      <c r="W616" s="94">
        <v>2</v>
      </c>
      <c r="X616" s="95">
        <f t="shared" si="29"/>
        <v>168.90808988764047</v>
      </c>
      <c r="Y616" s="96" t="s">
        <v>107</v>
      </c>
      <c r="Z616" s="97"/>
      <c r="AA616" s="78" t="s">
        <v>49</v>
      </c>
      <c r="AB616" s="77">
        <v>1</v>
      </c>
      <c r="AC616" s="78" t="s">
        <v>2954</v>
      </c>
      <c r="AD616" s="77" t="s">
        <v>50</v>
      </c>
      <c r="AE616" s="78" t="s">
        <v>176</v>
      </c>
      <c r="AF616" s="79" t="s">
        <v>51</v>
      </c>
      <c r="AG616" s="79"/>
      <c r="AH616" s="77">
        <v>256</v>
      </c>
      <c r="AI616" s="77" t="s">
        <v>871</v>
      </c>
      <c r="AJ616" s="77" t="s">
        <v>50</v>
      </c>
      <c r="AK616" s="80"/>
      <c r="AL616" s="81"/>
      <c r="AM616" s="78"/>
      <c r="AN616" s="78"/>
      <c r="AO616" s="78">
        <v>2003</v>
      </c>
      <c r="AP616" s="98"/>
      <c r="AQ616" s="99" t="s">
        <v>2951</v>
      </c>
      <c r="AR616" s="78" t="s">
        <v>2952</v>
      </c>
      <c r="AS616" s="98" t="s">
        <v>2953</v>
      </c>
    </row>
    <row r="617" spans="1:45" ht="14.25" customHeight="1" x14ac:dyDescent="0.25">
      <c r="A617" t="s">
        <v>120</v>
      </c>
      <c r="B617">
        <v>1</v>
      </c>
      <c r="C617" t="s">
        <v>56</v>
      </c>
      <c r="D617" s="85" t="s">
        <v>2947</v>
      </c>
      <c r="E617" s="128" t="s">
        <v>2948</v>
      </c>
      <c r="F617" s="77" t="s">
        <v>135</v>
      </c>
      <c r="G617" s="78" t="s">
        <v>2949</v>
      </c>
      <c r="H617" s="60" t="s">
        <v>868</v>
      </c>
      <c r="I617" s="77">
        <v>8</v>
      </c>
      <c r="J617" s="87">
        <v>18</v>
      </c>
      <c r="K617" s="88" t="s">
        <v>70</v>
      </c>
      <c r="L617" s="89" t="s">
        <v>61</v>
      </c>
      <c r="M617" s="80"/>
      <c r="N617" s="78">
        <v>317</v>
      </c>
      <c r="O617" s="90"/>
      <c r="P617" s="79">
        <v>6</v>
      </c>
      <c r="Q617" s="78"/>
      <c r="R617" s="78">
        <v>2</v>
      </c>
      <c r="S617" s="80">
        <v>195.185</v>
      </c>
      <c r="T617" s="91">
        <v>43164</v>
      </c>
      <c r="U617" s="92">
        <v>14.7</v>
      </c>
      <c r="V617" s="93">
        <v>0.33</v>
      </c>
      <c r="W617" s="94">
        <v>2</v>
      </c>
      <c r="X617" s="95">
        <f t="shared" si="29"/>
        <v>101.59471608832808</v>
      </c>
      <c r="Y617" s="96" t="s">
        <v>107</v>
      </c>
      <c r="Z617" s="97" t="s">
        <v>50</v>
      </c>
      <c r="AA617" s="78" t="s">
        <v>49</v>
      </c>
      <c r="AB617" s="77">
        <v>19</v>
      </c>
      <c r="AC617" s="78" t="s">
        <v>2955</v>
      </c>
      <c r="AD617" s="77" t="s">
        <v>50</v>
      </c>
      <c r="AE617" s="78" t="s">
        <v>176</v>
      </c>
      <c r="AF617" s="79" t="s">
        <v>51</v>
      </c>
      <c r="AG617" s="79"/>
      <c r="AH617" s="77">
        <v>256</v>
      </c>
      <c r="AI617" s="77" t="s">
        <v>871</v>
      </c>
      <c r="AJ617" s="77" t="s">
        <v>50</v>
      </c>
      <c r="AK617" s="80"/>
      <c r="AL617" s="81"/>
      <c r="AM617" s="78"/>
      <c r="AN617" s="78"/>
      <c r="AO617" s="78">
        <v>2003</v>
      </c>
      <c r="AP617" s="98"/>
      <c r="AQ617" s="99" t="s">
        <v>2951</v>
      </c>
      <c r="AR617" s="78" t="s">
        <v>2956</v>
      </c>
      <c r="AS617" s="98" t="s">
        <v>2953</v>
      </c>
    </row>
    <row r="618" spans="1:45" ht="14.25" customHeight="1" x14ac:dyDescent="0.25">
      <c r="A618" t="s">
        <v>263</v>
      </c>
      <c r="B618">
        <v>1</v>
      </c>
      <c r="C618" t="s">
        <v>56</v>
      </c>
      <c r="D618" s="85" t="s">
        <v>2957</v>
      </c>
      <c r="E618" s="128" t="s">
        <v>2958</v>
      </c>
      <c r="F618" s="77" t="s">
        <v>135</v>
      </c>
      <c r="G618" s="78" t="s">
        <v>2959</v>
      </c>
      <c r="H618" s="60" t="s">
        <v>106</v>
      </c>
      <c r="I618" s="77">
        <v>32</v>
      </c>
      <c r="J618" s="87">
        <v>32</v>
      </c>
      <c r="K618" s="88" t="s">
        <v>70</v>
      </c>
      <c r="L618" s="89" t="s">
        <v>61</v>
      </c>
      <c r="M618" s="80" t="s">
        <v>2960</v>
      </c>
      <c r="N618" s="78">
        <v>7491</v>
      </c>
      <c r="O618" s="90"/>
      <c r="P618" s="79">
        <v>6</v>
      </c>
      <c r="Q618" s="78">
        <v>11</v>
      </c>
      <c r="R618" s="78">
        <v>1</v>
      </c>
      <c r="S618" s="80">
        <v>117.64700000000001</v>
      </c>
      <c r="T618" s="91">
        <v>43286</v>
      </c>
      <c r="U618" s="92">
        <v>14.7</v>
      </c>
      <c r="V618" s="93">
        <v>1</v>
      </c>
      <c r="W618" s="94">
        <v>1</v>
      </c>
      <c r="X618" s="95">
        <f t="shared" si="29"/>
        <v>15.705112802029102</v>
      </c>
      <c r="Y618" s="96" t="s">
        <v>107</v>
      </c>
      <c r="Z618" s="97"/>
      <c r="AA618" s="78" t="s">
        <v>49</v>
      </c>
      <c r="AB618" s="77">
        <v>42</v>
      </c>
      <c r="AC618" s="78" t="s">
        <v>85</v>
      </c>
      <c r="AD618" s="77"/>
      <c r="AE618" s="78"/>
      <c r="AF618" s="79" t="s">
        <v>50</v>
      </c>
      <c r="AG618" s="79" t="s">
        <v>51</v>
      </c>
      <c r="AH618" s="77" t="s">
        <v>68</v>
      </c>
      <c r="AI618" s="77" t="s">
        <v>68</v>
      </c>
      <c r="AJ618" s="77" t="s">
        <v>50</v>
      </c>
      <c r="AK618" s="80"/>
      <c r="AL618" s="81"/>
      <c r="AM618" s="78">
        <v>32</v>
      </c>
      <c r="AN618" s="78"/>
      <c r="AO618" s="78">
        <v>2010</v>
      </c>
      <c r="AP618" s="98">
        <v>2011</v>
      </c>
      <c r="AQ618" s="129"/>
      <c r="AR618" s="78" t="s">
        <v>2961</v>
      </c>
      <c r="AS618" s="98" t="s">
        <v>2962</v>
      </c>
    </row>
    <row r="619" spans="1:45" ht="14.25" customHeight="1" x14ac:dyDescent="0.25">
      <c r="A619" t="s">
        <v>120</v>
      </c>
      <c r="B619">
        <v>1</v>
      </c>
      <c r="C619" t="s">
        <v>56</v>
      </c>
      <c r="D619" s="85" t="s">
        <v>2963</v>
      </c>
      <c r="E619" s="128" t="s">
        <v>2964</v>
      </c>
      <c r="F619" s="77" t="s">
        <v>135</v>
      </c>
      <c r="G619" s="78" t="s">
        <v>2965</v>
      </c>
      <c r="H619" s="60" t="s">
        <v>75</v>
      </c>
      <c r="I619" s="77">
        <v>32</v>
      </c>
      <c r="J619" s="87">
        <v>32</v>
      </c>
      <c r="K619" s="88" t="s">
        <v>70</v>
      </c>
      <c r="L619" s="89" t="s">
        <v>61</v>
      </c>
      <c r="M619" s="80"/>
      <c r="N619" s="78">
        <v>2462</v>
      </c>
      <c r="O619" s="90"/>
      <c r="P619" s="79">
        <v>6</v>
      </c>
      <c r="Q619" s="78"/>
      <c r="R619" s="78">
        <v>3</v>
      </c>
      <c r="S619" s="80">
        <v>97.257000000000005</v>
      </c>
      <c r="T619" s="91">
        <v>41687</v>
      </c>
      <c r="U619" s="92">
        <v>14.7</v>
      </c>
      <c r="V619" s="93">
        <v>1</v>
      </c>
      <c r="W619" s="94">
        <v>1</v>
      </c>
      <c r="X619" s="95">
        <f t="shared" si="29"/>
        <v>39.503249390739235</v>
      </c>
      <c r="Y619" s="96" t="s">
        <v>107</v>
      </c>
      <c r="Z619" s="97"/>
      <c r="AA619" s="78" t="s">
        <v>49</v>
      </c>
      <c r="AB619" s="77">
        <v>22</v>
      </c>
      <c r="AC619" s="78" t="s">
        <v>2963</v>
      </c>
      <c r="AD619" s="77" t="s">
        <v>50</v>
      </c>
      <c r="AE619" s="78" t="s">
        <v>67</v>
      </c>
      <c r="AF619" s="79" t="s">
        <v>51</v>
      </c>
      <c r="AG619" s="79"/>
      <c r="AH619" s="77" t="s">
        <v>117</v>
      </c>
      <c r="AI619" s="77" t="s">
        <v>117</v>
      </c>
      <c r="AJ619" s="77" t="s">
        <v>50</v>
      </c>
      <c r="AK619" s="80"/>
      <c r="AL619" s="81"/>
      <c r="AM619" s="78">
        <v>32</v>
      </c>
      <c r="AN619" s="78"/>
      <c r="AO619" s="78">
        <v>2001</v>
      </c>
      <c r="AP619" s="98">
        <v>2016</v>
      </c>
      <c r="AQ619" s="99" t="s">
        <v>2966</v>
      </c>
      <c r="AR619" s="78" t="s">
        <v>2967</v>
      </c>
      <c r="AS619" s="98"/>
    </row>
    <row r="620" spans="1:45" ht="14.25" customHeight="1" x14ac:dyDescent="0.25">
      <c r="A620" t="s">
        <v>120</v>
      </c>
      <c r="B620">
        <v>1</v>
      </c>
      <c r="C620" t="s">
        <v>56</v>
      </c>
      <c r="D620" s="85" t="s">
        <v>2968</v>
      </c>
      <c r="E620" s="128" t="s">
        <v>2969</v>
      </c>
      <c r="F620" s="77"/>
      <c r="G620" s="78" t="s">
        <v>2970</v>
      </c>
      <c r="H620" s="60" t="s">
        <v>106</v>
      </c>
      <c r="I620" s="77">
        <v>32</v>
      </c>
      <c r="J620" s="87">
        <v>16</v>
      </c>
      <c r="K620" s="88"/>
      <c r="L620" s="89"/>
      <c r="M620" s="80"/>
      <c r="N620" s="78"/>
      <c r="O620" s="90"/>
      <c r="P620" s="79">
        <v>6</v>
      </c>
      <c r="Q620" s="78"/>
      <c r="R620" s="78"/>
      <c r="S620" s="80"/>
      <c r="T620" s="91"/>
      <c r="U620" s="92"/>
      <c r="V620" s="93">
        <v>1</v>
      </c>
      <c r="W620" s="94">
        <v>1</v>
      </c>
      <c r="X620" s="95" t="str">
        <f t="shared" si="29"/>
        <v/>
      </c>
      <c r="Y620" s="96" t="s">
        <v>107</v>
      </c>
      <c r="Z620" s="97"/>
      <c r="AA620" s="78" t="s">
        <v>49</v>
      </c>
      <c r="AB620" s="77">
        <v>4</v>
      </c>
      <c r="AC620" s="78" t="s">
        <v>144</v>
      </c>
      <c r="AD620" s="77" t="s">
        <v>50</v>
      </c>
      <c r="AE620" s="78" t="s">
        <v>67</v>
      </c>
      <c r="AF620" s="79" t="s">
        <v>51</v>
      </c>
      <c r="AG620" s="79"/>
      <c r="AH620" s="77" t="s">
        <v>117</v>
      </c>
      <c r="AI620" s="77" t="s">
        <v>117</v>
      </c>
      <c r="AJ620" s="77" t="s">
        <v>50</v>
      </c>
      <c r="AK620" s="80"/>
      <c r="AL620" s="81"/>
      <c r="AM620" s="78">
        <v>8</v>
      </c>
      <c r="AN620" s="78"/>
      <c r="AO620" s="78"/>
      <c r="AP620" s="98">
        <v>2018</v>
      </c>
      <c r="AQ620" s="99" t="s">
        <v>2971</v>
      </c>
      <c r="AR620" s="78"/>
      <c r="AS620" s="98"/>
    </row>
    <row r="621" spans="1:45" ht="14.25" customHeight="1" x14ac:dyDescent="0.25">
      <c r="C621" t="s">
        <v>56</v>
      </c>
      <c r="D621" s="58" t="s">
        <v>2972</v>
      </c>
      <c r="E621" s="101" t="s">
        <v>2973</v>
      </c>
      <c r="F621" s="60" t="s">
        <v>135</v>
      </c>
      <c r="G621" s="61" t="s">
        <v>2974</v>
      </c>
      <c r="H621" s="60" t="s">
        <v>75</v>
      </c>
      <c r="I621" s="60">
        <v>32</v>
      </c>
      <c r="J621" s="62">
        <v>32</v>
      </c>
      <c r="K621" s="88" t="s">
        <v>70</v>
      </c>
      <c r="L621" s="89" t="s">
        <v>61</v>
      </c>
      <c r="M621" s="80" t="s">
        <v>179</v>
      </c>
      <c r="N621" s="78"/>
      <c r="O621" s="90"/>
      <c r="P621" s="79">
        <v>6</v>
      </c>
      <c r="Q621" s="78"/>
      <c r="R621" s="78"/>
      <c r="S621" s="80"/>
      <c r="T621" s="91">
        <v>43192</v>
      </c>
      <c r="U621" s="92">
        <v>14.7</v>
      </c>
      <c r="V621" s="93">
        <v>1</v>
      </c>
      <c r="W621" s="94">
        <v>1</v>
      </c>
      <c r="X621" s="95" t="str">
        <f t="shared" si="29"/>
        <v/>
      </c>
      <c r="Y621" s="96"/>
      <c r="Z621" s="97"/>
      <c r="AA621" s="78" t="s">
        <v>49</v>
      </c>
      <c r="AB621" s="77">
        <v>20</v>
      </c>
      <c r="AC621" s="78" t="s">
        <v>2963</v>
      </c>
      <c r="AD621" s="77" t="s">
        <v>50</v>
      </c>
      <c r="AE621" s="78" t="s">
        <v>67</v>
      </c>
      <c r="AF621" s="79" t="s">
        <v>50</v>
      </c>
      <c r="AG621" s="79"/>
      <c r="AH621" s="77" t="s">
        <v>117</v>
      </c>
      <c r="AI621" s="77" t="s">
        <v>117</v>
      </c>
      <c r="AJ621" s="77" t="s">
        <v>50</v>
      </c>
      <c r="AK621" s="80"/>
      <c r="AL621" s="81"/>
      <c r="AM621" s="78">
        <v>32</v>
      </c>
      <c r="AN621" s="78"/>
      <c r="AO621" s="78">
        <v>2015</v>
      </c>
      <c r="AP621" s="98">
        <v>2015</v>
      </c>
      <c r="AQ621" s="88"/>
      <c r="AR621" s="78" t="s">
        <v>2975</v>
      </c>
      <c r="AS621" s="98" t="s">
        <v>2976</v>
      </c>
    </row>
    <row r="622" spans="1:45" ht="14.25" customHeight="1" x14ac:dyDescent="0.25">
      <c r="D622" s="135" t="s">
        <v>2977</v>
      </c>
      <c r="E622" s="128" t="s">
        <v>2978</v>
      </c>
      <c r="F622" s="136"/>
      <c r="G622" s="137" t="s">
        <v>2979</v>
      </c>
      <c r="H622" s="102">
        <v>8080</v>
      </c>
      <c r="I622" s="136">
        <v>8</v>
      </c>
      <c r="J622" s="138">
        <v>8</v>
      </c>
      <c r="K622" s="88"/>
      <c r="L622" s="89"/>
      <c r="M622" s="80"/>
      <c r="N622" s="78"/>
      <c r="O622" s="90"/>
      <c r="P622" s="79"/>
      <c r="Q622" s="78"/>
      <c r="R622" s="78"/>
      <c r="S622" s="80"/>
      <c r="T622" s="91"/>
      <c r="U622" s="92"/>
      <c r="V622" s="93"/>
      <c r="W622" s="94"/>
      <c r="X622" s="95"/>
      <c r="Y622" s="96"/>
      <c r="Z622" s="97" t="s">
        <v>50</v>
      </c>
      <c r="AA622" s="78" t="s">
        <v>174</v>
      </c>
      <c r="AB622" s="77">
        <v>28</v>
      </c>
      <c r="AC622" s="78" t="s">
        <v>724</v>
      </c>
      <c r="AD622" s="77" t="s">
        <v>50</v>
      </c>
      <c r="AE622" s="78" t="s">
        <v>67</v>
      </c>
      <c r="AF622" s="79" t="s">
        <v>51</v>
      </c>
      <c r="AG622" s="79"/>
      <c r="AH622" s="77" t="s">
        <v>68</v>
      </c>
      <c r="AI622" s="77" t="s">
        <v>68</v>
      </c>
      <c r="AJ622" s="77" t="s">
        <v>50</v>
      </c>
      <c r="AK622" s="80"/>
      <c r="AL622" s="81"/>
      <c r="AM622" s="78"/>
      <c r="AN622" s="78"/>
      <c r="AO622" s="78"/>
      <c r="AP622" s="98">
        <v>2021</v>
      </c>
      <c r="AQ622" s="99" t="s">
        <v>2980</v>
      </c>
      <c r="AR622" s="78" t="s">
        <v>2981</v>
      </c>
      <c r="AS622" s="98"/>
    </row>
    <row r="623" spans="1:45" ht="14.25" customHeight="1" x14ac:dyDescent="0.25">
      <c r="C623" t="s">
        <v>56</v>
      </c>
      <c r="D623" s="85" t="s">
        <v>2982</v>
      </c>
      <c r="E623" s="128" t="s">
        <v>2983</v>
      </c>
      <c r="F623" s="77" t="s">
        <v>82</v>
      </c>
      <c r="G623" s="78" t="s">
        <v>1952</v>
      </c>
      <c r="H623" s="60" t="s">
        <v>927</v>
      </c>
      <c r="I623" s="77">
        <v>16</v>
      </c>
      <c r="J623" s="87">
        <v>16</v>
      </c>
      <c r="K623" s="88" t="s">
        <v>2984</v>
      </c>
      <c r="L623" s="89" t="s">
        <v>1952</v>
      </c>
      <c r="M623" s="80"/>
      <c r="N623" s="78">
        <v>2687</v>
      </c>
      <c r="O623" s="90"/>
      <c r="P623" s="79">
        <v>4</v>
      </c>
      <c r="Q623" s="78"/>
      <c r="R623" s="78"/>
      <c r="S623" s="80">
        <v>20</v>
      </c>
      <c r="T623" s="91">
        <v>39814</v>
      </c>
      <c r="U623" s="92"/>
      <c r="V623" s="93">
        <v>0.67</v>
      </c>
      <c r="W623" s="94">
        <v>2</v>
      </c>
      <c r="X623" s="95">
        <f>IF(AND(N623&lt;&gt;"",S623&lt;&gt;""),1000*S623*V623/(N623*W623),"")</f>
        <v>2.4934871604019353</v>
      </c>
      <c r="Y623" s="96" t="s">
        <v>186</v>
      </c>
      <c r="Z623" s="97"/>
      <c r="AA623" s="78" t="s">
        <v>2985</v>
      </c>
      <c r="AB623" s="77">
        <v>17</v>
      </c>
      <c r="AC623" s="78" t="s">
        <v>85</v>
      </c>
      <c r="AD623" s="77" t="s">
        <v>50</v>
      </c>
      <c r="AE623" s="78" t="s">
        <v>67</v>
      </c>
      <c r="AF623" s="79"/>
      <c r="AG623" s="79" t="s">
        <v>51</v>
      </c>
      <c r="AH623" s="77" t="s">
        <v>68</v>
      </c>
      <c r="AI623" s="77" t="s">
        <v>68</v>
      </c>
      <c r="AJ623" s="77" t="s">
        <v>50</v>
      </c>
      <c r="AK623" s="80">
        <v>70</v>
      </c>
      <c r="AL623" s="81">
        <v>13</v>
      </c>
      <c r="AM623" s="78">
        <v>8</v>
      </c>
      <c r="AN623" s="78"/>
      <c r="AO623" s="78">
        <v>2009</v>
      </c>
      <c r="AP623" s="98"/>
      <c r="AQ623" s="99" t="s">
        <v>1951</v>
      </c>
      <c r="AR623" s="78" t="s">
        <v>2986</v>
      </c>
      <c r="AS623" s="98" t="s">
        <v>2987</v>
      </c>
    </row>
    <row r="624" spans="1:45" ht="14.25" customHeight="1" x14ac:dyDescent="0.25">
      <c r="A624" t="s">
        <v>107</v>
      </c>
      <c r="B624">
        <v>1</v>
      </c>
      <c r="C624" t="s">
        <v>56</v>
      </c>
      <c r="D624" s="58" t="s">
        <v>2988</v>
      </c>
      <c r="E624" s="101" t="s">
        <v>2989</v>
      </c>
      <c r="F624" s="60" t="s">
        <v>135</v>
      </c>
      <c r="G624" s="61" t="s">
        <v>2990</v>
      </c>
      <c r="H624" s="60" t="s">
        <v>163</v>
      </c>
      <c r="I624" s="60">
        <v>8</v>
      </c>
      <c r="J624" s="62" t="s">
        <v>2991</v>
      </c>
      <c r="K624" s="88" t="s">
        <v>70</v>
      </c>
      <c r="L624" s="89" t="s">
        <v>61</v>
      </c>
      <c r="M624" s="80"/>
      <c r="N624" s="78">
        <v>267</v>
      </c>
      <c r="O624" s="90"/>
      <c r="P624" s="79">
        <v>6</v>
      </c>
      <c r="Q624" s="78"/>
      <c r="R624" s="78"/>
      <c r="S624" s="80">
        <v>346.62</v>
      </c>
      <c r="T624" s="91">
        <v>41732</v>
      </c>
      <c r="U624" s="92">
        <v>14.7</v>
      </c>
      <c r="V624" s="93">
        <v>0.33</v>
      </c>
      <c r="W624" s="94">
        <v>1</v>
      </c>
      <c r="X624" s="95">
        <f>IF(AND(N624&lt;&gt;"",S624&lt;&gt;""),1000*S624*V624/(N624*W624),"")</f>
        <v>428.40674157303374</v>
      </c>
      <c r="Y624" s="96" t="s">
        <v>107</v>
      </c>
      <c r="Z624" s="97"/>
      <c r="AA624" s="78" t="s">
        <v>65</v>
      </c>
      <c r="AB624" s="77">
        <v>4</v>
      </c>
      <c r="AC624" s="78" t="s">
        <v>2992</v>
      </c>
      <c r="AD624" s="77" t="s">
        <v>50</v>
      </c>
      <c r="AE624" s="78"/>
      <c r="AF624" s="79" t="s">
        <v>51</v>
      </c>
      <c r="AG624" s="79"/>
      <c r="AH624" s="77" t="s">
        <v>68</v>
      </c>
      <c r="AI624" s="77" t="s">
        <v>68</v>
      </c>
      <c r="AJ624" s="77" t="s">
        <v>50</v>
      </c>
      <c r="AK624" s="80">
        <v>43</v>
      </c>
      <c r="AL624" s="81"/>
      <c r="AM624" s="78"/>
      <c r="AN624" s="78"/>
      <c r="AO624" s="78">
        <v>1998</v>
      </c>
      <c r="AP624" s="98">
        <v>2000</v>
      </c>
      <c r="AQ624" s="191"/>
      <c r="AR624" s="78" t="s">
        <v>2993</v>
      </c>
      <c r="AS624" s="98"/>
    </row>
    <row r="625" spans="1:45" ht="14.25" customHeight="1" x14ac:dyDescent="0.25">
      <c r="D625" s="135" t="s">
        <v>2994</v>
      </c>
      <c r="E625" s="128" t="s">
        <v>2995</v>
      </c>
      <c r="F625" s="136"/>
      <c r="G625" s="78" t="s">
        <v>2996</v>
      </c>
      <c r="H625" s="102" t="s">
        <v>2169</v>
      </c>
      <c r="I625" s="136">
        <v>64</v>
      </c>
      <c r="J625" s="138">
        <v>32</v>
      </c>
      <c r="K625" s="88" t="s">
        <v>2997</v>
      </c>
      <c r="L625" s="89"/>
      <c r="M625" s="80" t="s">
        <v>2998</v>
      </c>
      <c r="N625" s="78"/>
      <c r="O625" s="90"/>
      <c r="P625" s="79"/>
      <c r="Q625" s="78"/>
      <c r="R625" s="78"/>
      <c r="S625" s="80"/>
      <c r="T625" s="91"/>
      <c r="U625" s="92"/>
      <c r="V625" s="93"/>
      <c r="W625" s="94"/>
      <c r="X625" s="95"/>
      <c r="Y625" s="96"/>
      <c r="Z625" s="97"/>
      <c r="AA625" s="78" t="s">
        <v>49</v>
      </c>
      <c r="AB625" s="77">
        <v>285</v>
      </c>
      <c r="AC625" s="78"/>
      <c r="AD625" s="77" t="s">
        <v>50</v>
      </c>
      <c r="AE625" s="78" t="s">
        <v>67</v>
      </c>
      <c r="AF625" s="79" t="s">
        <v>50</v>
      </c>
      <c r="AG625" s="79"/>
      <c r="AH625" s="77" t="s">
        <v>1416</v>
      </c>
      <c r="AI625" s="77" t="s">
        <v>1416</v>
      </c>
      <c r="AJ625" s="77" t="s">
        <v>50</v>
      </c>
      <c r="AK625" s="80"/>
      <c r="AL625" s="81"/>
      <c r="AM625" s="78">
        <v>32</v>
      </c>
      <c r="AN625" s="78"/>
      <c r="AO625" s="78">
        <v>2019</v>
      </c>
      <c r="AP625" s="98">
        <v>2020</v>
      </c>
      <c r="AQ625" s="191"/>
      <c r="AR625" s="78" t="s">
        <v>2999</v>
      </c>
      <c r="AS625" s="98" t="s">
        <v>3000</v>
      </c>
    </row>
    <row r="626" spans="1:45" ht="14.25" customHeight="1" x14ac:dyDescent="0.25">
      <c r="A626" t="s">
        <v>120</v>
      </c>
      <c r="B626">
        <v>1</v>
      </c>
      <c r="C626" t="s">
        <v>56</v>
      </c>
      <c r="D626" s="85" t="s">
        <v>3001</v>
      </c>
      <c r="E626" s="128" t="s">
        <v>3002</v>
      </c>
      <c r="F626" s="77" t="s">
        <v>135</v>
      </c>
      <c r="G626" s="78" t="s">
        <v>557</v>
      </c>
      <c r="H626" s="60" t="s">
        <v>258</v>
      </c>
      <c r="I626" s="77">
        <v>8</v>
      </c>
      <c r="J626" s="87">
        <v>14</v>
      </c>
      <c r="K626" s="88" t="s">
        <v>70</v>
      </c>
      <c r="L626" s="89" t="s">
        <v>61</v>
      </c>
      <c r="M626" s="80" t="s">
        <v>3003</v>
      </c>
      <c r="N626" s="78">
        <v>409</v>
      </c>
      <c r="O626" s="90"/>
      <c r="P626" s="79">
        <v>6</v>
      </c>
      <c r="Q626" s="78"/>
      <c r="R626" s="78"/>
      <c r="S626" s="80">
        <v>238.09200000000001</v>
      </c>
      <c r="T626" s="91">
        <v>43194</v>
      </c>
      <c r="U626" s="92">
        <v>14.7</v>
      </c>
      <c r="V626" s="93">
        <v>0.33</v>
      </c>
      <c r="W626" s="94">
        <v>1</v>
      </c>
      <c r="X626" s="95">
        <f>IF(AND(N626&lt;&gt;"",S626&lt;&gt;""),1000*S626*V626/(N626*W626),"")</f>
        <v>192.1035696821516</v>
      </c>
      <c r="Y626" s="96" t="s">
        <v>107</v>
      </c>
      <c r="Z626" s="97"/>
      <c r="AA626" s="78" t="s">
        <v>49</v>
      </c>
      <c r="AB626" s="77">
        <v>10</v>
      </c>
      <c r="AC626" s="78" t="s">
        <v>3004</v>
      </c>
      <c r="AD626" s="77" t="s">
        <v>50</v>
      </c>
      <c r="AE626" s="78" t="s">
        <v>67</v>
      </c>
      <c r="AF626" s="79" t="s">
        <v>51</v>
      </c>
      <c r="AG626" s="79" t="s">
        <v>50</v>
      </c>
      <c r="AH626" s="77">
        <v>256</v>
      </c>
      <c r="AI626" s="77" t="s">
        <v>204</v>
      </c>
      <c r="AJ626" s="77" t="s">
        <v>50</v>
      </c>
      <c r="AK626" s="80"/>
      <c r="AL626" s="81"/>
      <c r="AM626" s="78"/>
      <c r="AN626" s="78"/>
      <c r="AO626" s="78">
        <v>2002</v>
      </c>
      <c r="AP626" s="98">
        <v>2009</v>
      </c>
      <c r="AQ626" s="88"/>
      <c r="AR626" s="78" t="s">
        <v>3005</v>
      </c>
      <c r="AS626" s="98" t="s">
        <v>3006</v>
      </c>
    </row>
    <row r="627" spans="1:45" ht="14.25" customHeight="1" x14ac:dyDescent="0.25">
      <c r="C627" t="s">
        <v>56</v>
      </c>
      <c r="D627" s="58" t="s">
        <v>3007</v>
      </c>
      <c r="E627" s="61"/>
      <c r="F627" s="60" t="s">
        <v>179</v>
      </c>
      <c r="G627" s="61" t="s">
        <v>3008</v>
      </c>
      <c r="H627" s="60" t="s">
        <v>163</v>
      </c>
      <c r="I627" s="60">
        <v>8</v>
      </c>
      <c r="J627" s="62">
        <v>8</v>
      </c>
      <c r="K627" s="88" t="s">
        <v>3009</v>
      </c>
      <c r="L627" s="89" t="s">
        <v>61</v>
      </c>
      <c r="M627" s="80" t="s">
        <v>181</v>
      </c>
      <c r="N627" s="78"/>
      <c r="O627" s="90"/>
      <c r="P627" s="79">
        <v>6</v>
      </c>
      <c r="Q627" s="78"/>
      <c r="R627" s="78"/>
      <c r="S627" s="80"/>
      <c r="T627" s="91">
        <v>43183</v>
      </c>
      <c r="U627" s="92">
        <v>14.7</v>
      </c>
      <c r="V627" s="93">
        <v>0.33</v>
      </c>
      <c r="W627" s="94">
        <v>3</v>
      </c>
      <c r="X627" s="95" t="str">
        <f>IF(AND(N627&lt;&gt;"",S627&lt;&gt;""),1000*S627*V627/(N627*W627),"")</f>
        <v/>
      </c>
      <c r="Y627" s="96"/>
      <c r="Z627" s="97"/>
      <c r="AA627" s="78" t="s">
        <v>49</v>
      </c>
      <c r="AB627" s="77">
        <v>2</v>
      </c>
      <c r="AC627" s="78" t="s">
        <v>3007</v>
      </c>
      <c r="AD627" s="77" t="s">
        <v>50</v>
      </c>
      <c r="AE627" s="78" t="s">
        <v>67</v>
      </c>
      <c r="AF627" s="79" t="s">
        <v>51</v>
      </c>
      <c r="AG627" s="79" t="s">
        <v>51</v>
      </c>
      <c r="AH627" s="136" t="s">
        <v>204</v>
      </c>
      <c r="AI627" s="136" t="s">
        <v>204</v>
      </c>
      <c r="AJ627" s="77" t="s">
        <v>50</v>
      </c>
      <c r="AK627" s="80"/>
      <c r="AL627" s="81"/>
      <c r="AM627" s="78"/>
      <c r="AN627" s="78"/>
      <c r="AO627" s="78">
        <v>1992</v>
      </c>
      <c r="AP627" s="98"/>
      <c r="AQ627" s="88"/>
      <c r="AR627" s="78" t="s">
        <v>3010</v>
      </c>
      <c r="AS627" s="98"/>
    </row>
    <row r="628" spans="1:45" ht="14.25" customHeight="1" x14ac:dyDescent="0.25">
      <c r="D628" s="100" t="s">
        <v>3011</v>
      </c>
      <c r="E628" s="101" t="s">
        <v>3012</v>
      </c>
      <c r="F628" s="102" t="s">
        <v>911</v>
      </c>
      <c r="G628" s="103" t="s">
        <v>3013</v>
      </c>
      <c r="H628" s="60" t="s">
        <v>106</v>
      </c>
      <c r="I628" s="102">
        <v>32</v>
      </c>
      <c r="J628" s="104">
        <v>32</v>
      </c>
      <c r="K628" s="88"/>
      <c r="L628" s="89"/>
      <c r="M628" s="80"/>
      <c r="N628" s="78"/>
      <c r="O628" s="90"/>
      <c r="P628" s="79"/>
      <c r="Q628" s="78"/>
      <c r="R628" s="78"/>
      <c r="S628" s="80"/>
      <c r="T628" s="91"/>
      <c r="U628" s="92"/>
      <c r="V628" s="93"/>
      <c r="W628" s="94"/>
      <c r="X628" s="95"/>
      <c r="Y628" s="96"/>
      <c r="Z628" s="97"/>
      <c r="AA628" s="78" t="s">
        <v>49</v>
      </c>
      <c r="AB628" s="77"/>
      <c r="AC628" s="78"/>
      <c r="AD628" s="77" t="s">
        <v>50</v>
      </c>
      <c r="AE628" s="78"/>
      <c r="AF628" s="79" t="s">
        <v>51</v>
      </c>
      <c r="AG628" s="79" t="s">
        <v>51</v>
      </c>
      <c r="AH628" s="77" t="s">
        <v>117</v>
      </c>
      <c r="AI628" s="77" t="s">
        <v>117</v>
      </c>
      <c r="AJ628" s="77"/>
      <c r="AK628" s="80">
        <v>16</v>
      </c>
      <c r="AL628" s="81"/>
      <c r="AM628" s="78">
        <v>32</v>
      </c>
      <c r="AN628" s="78"/>
      <c r="AO628" s="78">
        <v>2018</v>
      </c>
      <c r="AP628" s="98">
        <v>2018</v>
      </c>
      <c r="AQ628" s="88"/>
      <c r="AR628" s="78" t="s">
        <v>3014</v>
      </c>
      <c r="AS628" s="98" t="s">
        <v>3015</v>
      </c>
    </row>
    <row r="629" spans="1:45" ht="14.25" customHeight="1" x14ac:dyDescent="0.25">
      <c r="D629" s="135" t="s">
        <v>3016</v>
      </c>
      <c r="E629" s="128" t="s">
        <v>3017</v>
      </c>
      <c r="F629" s="136" t="s">
        <v>256</v>
      </c>
      <c r="G629" s="103" t="s">
        <v>3018</v>
      </c>
      <c r="H629" s="60" t="s">
        <v>106</v>
      </c>
      <c r="I629" s="136">
        <v>32</v>
      </c>
      <c r="J629" s="138">
        <v>32</v>
      </c>
      <c r="K629" s="88"/>
      <c r="L629" s="89"/>
      <c r="M629" s="80"/>
      <c r="N629" s="78"/>
      <c r="O629" s="90"/>
      <c r="P629" s="79"/>
      <c r="Q629" s="78"/>
      <c r="R629" s="78"/>
      <c r="S629" s="80"/>
      <c r="T629" s="91"/>
      <c r="U629" s="92"/>
      <c r="V629" s="93"/>
      <c r="W629" s="94"/>
      <c r="X629" s="95"/>
      <c r="Y629" s="96"/>
      <c r="Z629" s="97"/>
      <c r="AA629" s="78" t="s">
        <v>65</v>
      </c>
      <c r="AB629" s="77"/>
      <c r="AC629" s="78"/>
      <c r="AD629" s="77"/>
      <c r="AE629" s="78"/>
      <c r="AF629" s="79"/>
      <c r="AG629" s="79"/>
      <c r="AH629" s="77" t="s">
        <v>117</v>
      </c>
      <c r="AI629" s="77" t="s">
        <v>117</v>
      </c>
      <c r="AJ629" s="77"/>
      <c r="AK629" s="80"/>
      <c r="AL629" s="81"/>
      <c r="AM629" s="78">
        <v>512</v>
      </c>
      <c r="AN629" s="78">
        <v>5</v>
      </c>
      <c r="AO629" s="78">
        <v>2014</v>
      </c>
      <c r="AP629" s="98">
        <v>2020</v>
      </c>
      <c r="AQ629" s="99" t="s">
        <v>3019</v>
      </c>
      <c r="AR629" s="78" t="s">
        <v>3020</v>
      </c>
      <c r="AS629" s="98" t="s">
        <v>3021</v>
      </c>
    </row>
    <row r="630" spans="1:45" ht="14.25" customHeight="1" x14ac:dyDescent="0.25">
      <c r="B630">
        <v>1</v>
      </c>
      <c r="C630" t="s">
        <v>56</v>
      </c>
      <c r="D630" s="58" t="s">
        <v>3022</v>
      </c>
      <c r="E630" s="101" t="s">
        <v>3023</v>
      </c>
      <c r="F630" s="60" t="s">
        <v>135</v>
      </c>
      <c r="G630" s="103" t="s">
        <v>3018</v>
      </c>
      <c r="H630" s="60" t="s">
        <v>106</v>
      </c>
      <c r="I630" s="60">
        <v>32</v>
      </c>
      <c r="J630" s="62">
        <v>32</v>
      </c>
      <c r="K630" s="88" t="s">
        <v>70</v>
      </c>
      <c r="L630" s="89" t="s">
        <v>61</v>
      </c>
      <c r="M630" s="80"/>
      <c r="N630" s="78">
        <v>9498</v>
      </c>
      <c r="O630" s="90"/>
      <c r="P630" s="79">
        <v>6</v>
      </c>
      <c r="Q630" s="78"/>
      <c r="R630" s="78">
        <v>20</v>
      </c>
      <c r="S630" s="80">
        <v>160</v>
      </c>
      <c r="T630" s="91">
        <v>43183</v>
      </c>
      <c r="U630" s="92">
        <v>14.7</v>
      </c>
      <c r="V630" s="93">
        <v>1</v>
      </c>
      <c r="W630" s="94">
        <v>0.125</v>
      </c>
      <c r="X630" s="95">
        <f>IF(AND(N630&lt;&gt;"",S630&lt;&gt;""),1000*S630*V630/(N630*W630),"")</f>
        <v>134.76521372920615</v>
      </c>
      <c r="Y630" s="96" t="s">
        <v>107</v>
      </c>
      <c r="Z630" s="97"/>
      <c r="AA630" s="78" t="s">
        <v>65</v>
      </c>
      <c r="AB630" s="77">
        <v>9</v>
      </c>
      <c r="AC630" s="78" t="s">
        <v>85</v>
      </c>
      <c r="AD630" s="77" t="s">
        <v>50</v>
      </c>
      <c r="AE630" s="78" t="s">
        <v>67</v>
      </c>
      <c r="AF630" s="79"/>
      <c r="AG630" s="79"/>
      <c r="AH630" s="77"/>
      <c r="AI630" s="77"/>
      <c r="AJ630" s="77"/>
      <c r="AK630" s="80"/>
      <c r="AL630" s="81"/>
      <c r="AM630" s="78"/>
      <c r="AN630" s="78"/>
      <c r="AO630" s="78">
        <v>2014</v>
      </c>
      <c r="AP630" s="98"/>
      <c r="AQ630" s="99"/>
      <c r="AR630" s="78" t="s">
        <v>3024</v>
      </c>
      <c r="AS630" s="98" t="s">
        <v>3025</v>
      </c>
    </row>
    <row r="631" spans="1:45" ht="14.25" customHeight="1" x14ac:dyDescent="0.25">
      <c r="D631" s="135" t="s">
        <v>3026</v>
      </c>
      <c r="E631" s="128" t="s">
        <v>3027</v>
      </c>
      <c r="F631" s="136" t="s">
        <v>90</v>
      </c>
      <c r="G631" s="250" t="s">
        <v>3028</v>
      </c>
      <c r="H631" s="102" t="s">
        <v>1071</v>
      </c>
      <c r="I631" s="136">
        <v>32</v>
      </c>
      <c r="J631" s="138">
        <v>32</v>
      </c>
      <c r="K631" s="88"/>
      <c r="L631" s="89"/>
      <c r="M631" s="80"/>
      <c r="N631" s="78"/>
      <c r="O631" s="90"/>
      <c r="P631" s="79"/>
      <c r="Q631" s="78"/>
      <c r="R631" s="78"/>
      <c r="S631" s="80"/>
      <c r="T631" s="91"/>
      <c r="U631" s="92"/>
      <c r="V631" s="93"/>
      <c r="W631" s="94"/>
      <c r="X631" s="95"/>
      <c r="Y631" s="96"/>
      <c r="Z631" s="97"/>
      <c r="AA631" s="78" t="s">
        <v>49</v>
      </c>
      <c r="AB631" s="77">
        <v>120</v>
      </c>
      <c r="AC631" s="78" t="s">
        <v>724</v>
      </c>
      <c r="AD631" s="77" t="s">
        <v>50</v>
      </c>
      <c r="AE631" s="78" t="s">
        <v>67</v>
      </c>
      <c r="AF631" s="79"/>
      <c r="AG631" s="79"/>
      <c r="AH631" s="77" t="s">
        <v>117</v>
      </c>
      <c r="AI631" s="77" t="s">
        <v>117</v>
      </c>
      <c r="AJ631" s="77" t="s">
        <v>50</v>
      </c>
      <c r="AK631" s="80"/>
      <c r="AL631" s="81"/>
      <c r="AM631" s="78">
        <v>32</v>
      </c>
      <c r="AN631" s="78"/>
      <c r="AO631" s="78">
        <v>2021</v>
      </c>
      <c r="AP631" s="98">
        <v>2022</v>
      </c>
      <c r="AQ631" s="99" t="s">
        <v>3029</v>
      </c>
      <c r="AR631" s="78" t="s">
        <v>3030</v>
      </c>
      <c r="AS631" s="98" t="s">
        <v>3031</v>
      </c>
    </row>
    <row r="632" spans="1:45" ht="15" customHeight="1" x14ac:dyDescent="0.25">
      <c r="B632">
        <v>1</v>
      </c>
      <c r="C632" t="s">
        <v>56</v>
      </c>
      <c r="D632" s="85" t="s">
        <v>3032</v>
      </c>
      <c r="E632" s="128" t="s">
        <v>3033</v>
      </c>
      <c r="F632" s="77" t="s">
        <v>135</v>
      </c>
      <c r="G632" s="78" t="s">
        <v>3034</v>
      </c>
      <c r="H632" s="60" t="s">
        <v>163</v>
      </c>
      <c r="I632" s="77">
        <v>8</v>
      </c>
      <c r="J632" s="87">
        <v>8</v>
      </c>
      <c r="K632" s="88" t="s">
        <v>70</v>
      </c>
      <c r="L632" s="89" t="s">
        <v>61</v>
      </c>
      <c r="M632" s="80"/>
      <c r="N632" s="78">
        <v>301</v>
      </c>
      <c r="O632" s="90"/>
      <c r="P632" s="79">
        <v>6</v>
      </c>
      <c r="Q632" s="78"/>
      <c r="R632" s="78"/>
      <c r="S632" s="80">
        <v>357.14299999999997</v>
      </c>
      <c r="T632" s="91">
        <v>43200</v>
      </c>
      <c r="U632" s="92">
        <v>14.7</v>
      </c>
      <c r="V632" s="93">
        <v>0.33</v>
      </c>
      <c r="W632" s="94">
        <v>3</v>
      </c>
      <c r="X632" s="95">
        <f t="shared" ref="X632:X637" si="30">IF(AND(N632&lt;&gt;"",S632&lt;&gt;""),1000*S632*V632/(N632*W632),"")</f>
        <v>130.5173754152824</v>
      </c>
      <c r="Y632" s="96"/>
      <c r="Z632" s="97"/>
      <c r="AA632" s="78" t="s">
        <v>65</v>
      </c>
      <c r="AB632" s="77">
        <v>1</v>
      </c>
      <c r="AC632" s="78" t="s">
        <v>3032</v>
      </c>
      <c r="AD632" s="77" t="s">
        <v>50</v>
      </c>
      <c r="AE632" s="78" t="s">
        <v>176</v>
      </c>
      <c r="AF632" s="79" t="s">
        <v>51</v>
      </c>
      <c r="AG632" s="79" t="s">
        <v>50</v>
      </c>
      <c r="AH632" s="136" t="s">
        <v>68</v>
      </c>
      <c r="AI632" s="136" t="s">
        <v>2012</v>
      </c>
      <c r="AJ632" s="77" t="s">
        <v>50</v>
      </c>
      <c r="AK632" s="80">
        <v>40</v>
      </c>
      <c r="AL632" s="81">
        <v>3</v>
      </c>
      <c r="AM632" s="78"/>
      <c r="AN632" s="78"/>
      <c r="AO632" s="78">
        <v>2011</v>
      </c>
      <c r="AP632" s="98">
        <v>2018</v>
      </c>
      <c r="AQ632" s="99" t="s">
        <v>3035</v>
      </c>
      <c r="AR632" s="78" t="s">
        <v>3036</v>
      </c>
      <c r="AS632" s="98" t="s">
        <v>3037</v>
      </c>
    </row>
    <row r="633" spans="1:45" ht="14.25" customHeight="1" x14ac:dyDescent="0.25">
      <c r="C633" t="s">
        <v>56</v>
      </c>
      <c r="D633" s="85" t="s">
        <v>3038</v>
      </c>
      <c r="E633" s="128" t="s">
        <v>3039</v>
      </c>
      <c r="F633" s="77" t="s">
        <v>179</v>
      </c>
      <c r="G633" s="78" t="s">
        <v>3040</v>
      </c>
      <c r="H633" s="60">
        <v>8051</v>
      </c>
      <c r="I633" s="77">
        <v>8</v>
      </c>
      <c r="J633" s="87">
        <v>8</v>
      </c>
      <c r="K633" s="88" t="s">
        <v>131</v>
      </c>
      <c r="L633" s="89" t="s">
        <v>61</v>
      </c>
      <c r="M633" s="80" t="s">
        <v>181</v>
      </c>
      <c r="N633" s="78"/>
      <c r="O633" s="90"/>
      <c r="P633" s="79" t="s">
        <v>120</v>
      </c>
      <c r="Q633" s="78"/>
      <c r="R633" s="78"/>
      <c r="S633" s="80"/>
      <c r="T633" s="91">
        <v>43246</v>
      </c>
      <c r="U633" s="92" t="s">
        <v>132</v>
      </c>
      <c r="V633" s="93">
        <v>0.33</v>
      </c>
      <c r="W633" s="94">
        <v>3</v>
      </c>
      <c r="X633" s="95" t="str">
        <f t="shared" si="30"/>
        <v/>
      </c>
      <c r="Y633" s="96" t="s">
        <v>186</v>
      </c>
      <c r="Z633" s="97"/>
      <c r="AA633" s="78" t="s">
        <v>174</v>
      </c>
      <c r="AB633" s="77"/>
      <c r="AC633" s="78" t="s">
        <v>3041</v>
      </c>
      <c r="AD633" s="77" t="s">
        <v>50</v>
      </c>
      <c r="AE633" s="78" t="s">
        <v>67</v>
      </c>
      <c r="AF633" s="79" t="s">
        <v>51</v>
      </c>
      <c r="AG633" s="79" t="s">
        <v>50</v>
      </c>
      <c r="AH633" s="77" t="s">
        <v>68</v>
      </c>
      <c r="AI633" s="77" t="s">
        <v>68</v>
      </c>
      <c r="AJ633" s="77" t="s">
        <v>50</v>
      </c>
      <c r="AK633" s="80"/>
      <c r="AL633" s="81"/>
      <c r="AM633" s="78"/>
      <c r="AN633" s="78"/>
      <c r="AO633" s="78">
        <v>2017</v>
      </c>
      <c r="AP633" s="98">
        <v>2018</v>
      </c>
      <c r="AQ633" s="99" t="s">
        <v>3042</v>
      </c>
      <c r="AR633" s="78" t="s">
        <v>3043</v>
      </c>
      <c r="AS633" s="140"/>
    </row>
    <row r="634" spans="1:45" ht="14.25" customHeight="1" x14ac:dyDescent="0.25">
      <c r="B634">
        <v>1</v>
      </c>
      <c r="C634" t="s">
        <v>56</v>
      </c>
      <c r="D634" s="58" t="s">
        <v>3038</v>
      </c>
      <c r="E634" s="101" t="s">
        <v>3044</v>
      </c>
      <c r="F634" s="60" t="s">
        <v>135</v>
      </c>
      <c r="G634" s="61" t="s">
        <v>3040</v>
      </c>
      <c r="H634" s="60">
        <v>8051</v>
      </c>
      <c r="I634" s="60">
        <v>8</v>
      </c>
      <c r="J634" s="62">
        <v>8</v>
      </c>
      <c r="K634" s="88" t="s">
        <v>131</v>
      </c>
      <c r="L634" s="61" t="s">
        <v>61</v>
      </c>
      <c r="M634" s="80" t="s">
        <v>3045</v>
      </c>
      <c r="N634" s="78">
        <v>2376</v>
      </c>
      <c r="O634" s="90"/>
      <c r="P634" s="79" t="s">
        <v>120</v>
      </c>
      <c r="Q634" s="78">
        <v>2</v>
      </c>
      <c r="R634" s="78">
        <v>41</v>
      </c>
      <c r="S634" s="80">
        <v>130.11000000000001</v>
      </c>
      <c r="T634" s="91">
        <v>43246</v>
      </c>
      <c r="U634" s="92" t="s">
        <v>132</v>
      </c>
      <c r="V634" s="93">
        <v>0.33</v>
      </c>
      <c r="W634" s="94">
        <v>3</v>
      </c>
      <c r="X634" s="95">
        <f t="shared" si="30"/>
        <v>6.0236111111111121</v>
      </c>
      <c r="Y634" s="96" t="s">
        <v>186</v>
      </c>
      <c r="Z634" s="97"/>
      <c r="AA634" s="78" t="s">
        <v>174</v>
      </c>
      <c r="AB634" s="77">
        <v>25</v>
      </c>
      <c r="AC634" s="78" t="s">
        <v>3046</v>
      </c>
      <c r="AD634" s="77" t="s">
        <v>50</v>
      </c>
      <c r="AE634" s="78" t="s">
        <v>67</v>
      </c>
      <c r="AF634" s="79" t="s">
        <v>51</v>
      </c>
      <c r="AG634" s="79" t="s">
        <v>50</v>
      </c>
      <c r="AH634" s="77" t="s">
        <v>68</v>
      </c>
      <c r="AI634" s="77" t="s">
        <v>68</v>
      </c>
      <c r="AJ634" s="77" t="s">
        <v>50</v>
      </c>
      <c r="AK634" s="80"/>
      <c r="AL634" s="81"/>
      <c r="AM634" s="78"/>
      <c r="AN634" s="78"/>
      <c r="AO634" s="78">
        <v>2017</v>
      </c>
      <c r="AP634" s="98">
        <v>2018</v>
      </c>
      <c r="AQ634" s="99" t="s">
        <v>3042</v>
      </c>
      <c r="AR634" s="78" t="s">
        <v>3047</v>
      </c>
      <c r="AS634" s="140"/>
    </row>
    <row r="635" spans="1:45" ht="14.25" customHeight="1" x14ac:dyDescent="0.25">
      <c r="D635" s="58" t="s">
        <v>3048</v>
      </c>
      <c r="E635" s="101" t="s">
        <v>3049</v>
      </c>
      <c r="F635" s="60"/>
      <c r="G635" s="61" t="s">
        <v>91</v>
      </c>
      <c r="H635" s="60" t="s">
        <v>163</v>
      </c>
      <c r="I635" s="60">
        <v>16</v>
      </c>
      <c r="J635" s="62">
        <v>16</v>
      </c>
      <c r="K635" s="107" t="s">
        <v>60</v>
      </c>
      <c r="L635" s="103" t="s">
        <v>61</v>
      </c>
      <c r="M635" s="80"/>
      <c r="N635" s="78">
        <v>166</v>
      </c>
      <c r="O635" s="90">
        <v>67</v>
      </c>
      <c r="P635" s="79">
        <v>6</v>
      </c>
      <c r="Q635" s="78"/>
      <c r="R635" s="78"/>
      <c r="S635" s="80">
        <v>625</v>
      </c>
      <c r="T635" s="91">
        <v>44563</v>
      </c>
      <c r="U635" s="92" t="s">
        <v>2317</v>
      </c>
      <c r="V635" s="93">
        <v>0.67</v>
      </c>
      <c r="W635" s="94">
        <v>2</v>
      </c>
      <c r="X635" s="150">
        <f t="shared" si="30"/>
        <v>1261.2951807228915</v>
      </c>
      <c r="Y635" s="96"/>
      <c r="Z635" s="97"/>
      <c r="AA635" s="78" t="s">
        <v>49</v>
      </c>
      <c r="AB635" s="77">
        <v>6</v>
      </c>
      <c r="AC635" s="78" t="s">
        <v>3050</v>
      </c>
      <c r="AD635" s="77" t="s">
        <v>50</v>
      </c>
      <c r="AE635" s="78" t="s">
        <v>176</v>
      </c>
      <c r="AF635" s="79" t="s">
        <v>51</v>
      </c>
      <c r="AG635" s="79"/>
      <c r="AH635" s="77" t="s">
        <v>204</v>
      </c>
      <c r="AI635" s="77" t="s">
        <v>204</v>
      </c>
      <c r="AJ635" s="77"/>
      <c r="AK635" s="80">
        <v>14</v>
      </c>
      <c r="AL635" s="81"/>
      <c r="AM635" s="78"/>
      <c r="AN635" s="78"/>
      <c r="AO635" s="78"/>
      <c r="AP635" s="98">
        <v>2020</v>
      </c>
      <c r="AQ635" s="99"/>
      <c r="AR635" s="78" t="s">
        <v>3051</v>
      </c>
      <c r="AS635" s="139" t="s">
        <v>3052</v>
      </c>
    </row>
    <row r="636" spans="1:45" ht="14.25" customHeight="1" x14ac:dyDescent="0.25">
      <c r="D636" s="85" t="s">
        <v>3048</v>
      </c>
      <c r="E636" s="128" t="s">
        <v>3049</v>
      </c>
      <c r="F636" s="77"/>
      <c r="G636" s="78" t="s">
        <v>91</v>
      </c>
      <c r="H636" s="60" t="s">
        <v>163</v>
      </c>
      <c r="I636" s="77">
        <v>16</v>
      </c>
      <c r="J636" s="87">
        <v>16</v>
      </c>
      <c r="K636" s="107" t="s">
        <v>60</v>
      </c>
      <c r="L636" s="163" t="s">
        <v>61</v>
      </c>
      <c r="M636" s="80"/>
      <c r="N636" s="78">
        <v>230</v>
      </c>
      <c r="O636" s="90">
        <v>131</v>
      </c>
      <c r="P636" s="79">
        <v>6</v>
      </c>
      <c r="Q636" s="78"/>
      <c r="R636" s="78">
        <v>1</v>
      </c>
      <c r="S636" s="80">
        <v>450.45</v>
      </c>
      <c r="T636" s="91">
        <v>44563</v>
      </c>
      <c r="U636" s="92" t="s">
        <v>2317</v>
      </c>
      <c r="V636" s="93">
        <v>0.67</v>
      </c>
      <c r="W636" s="94">
        <v>2</v>
      </c>
      <c r="X636" s="95">
        <f t="shared" si="30"/>
        <v>656.09021739130435</v>
      </c>
      <c r="Y636" s="96"/>
      <c r="Z636" s="97"/>
      <c r="AA636" s="78" t="s">
        <v>49</v>
      </c>
      <c r="AB636" s="77">
        <v>6</v>
      </c>
      <c r="AC636" s="78" t="s">
        <v>3053</v>
      </c>
      <c r="AD636" s="77" t="s">
        <v>50</v>
      </c>
      <c r="AE636" s="78" t="s">
        <v>176</v>
      </c>
      <c r="AF636" s="79" t="s">
        <v>51</v>
      </c>
      <c r="AG636" s="79"/>
      <c r="AH636" s="77" t="s">
        <v>204</v>
      </c>
      <c r="AI636" s="77" t="s">
        <v>204</v>
      </c>
      <c r="AJ636" s="77"/>
      <c r="AK636" s="80">
        <v>14</v>
      </c>
      <c r="AL636" s="81"/>
      <c r="AM636" s="78"/>
      <c r="AN636" s="78"/>
      <c r="AO636" s="78"/>
      <c r="AP636" s="98">
        <v>2020</v>
      </c>
      <c r="AQ636" s="99"/>
      <c r="AR636" s="78" t="s">
        <v>3051</v>
      </c>
      <c r="AS636" s="139" t="s">
        <v>3054</v>
      </c>
    </row>
    <row r="637" spans="1:45" ht="14.25" customHeight="1" x14ac:dyDescent="0.25">
      <c r="C637" t="s">
        <v>56</v>
      </c>
      <c r="D637" s="85" t="s">
        <v>3055</v>
      </c>
      <c r="E637" s="128" t="s">
        <v>3056</v>
      </c>
      <c r="F637" s="79"/>
      <c r="G637" s="78" t="s">
        <v>3057</v>
      </c>
      <c r="H637" s="60" t="s">
        <v>1815</v>
      </c>
      <c r="I637" s="77">
        <v>32</v>
      </c>
      <c r="J637" s="87">
        <v>128</v>
      </c>
      <c r="K637" s="88" t="s">
        <v>70</v>
      </c>
      <c r="L637" s="89" t="s">
        <v>61</v>
      </c>
      <c r="M637" s="80" t="s">
        <v>3058</v>
      </c>
      <c r="N637" s="78">
        <v>1660</v>
      </c>
      <c r="O637" s="90"/>
      <c r="P637" s="79">
        <v>6</v>
      </c>
      <c r="Q637" s="78"/>
      <c r="R637" s="78">
        <v>1</v>
      </c>
      <c r="S637" s="80">
        <v>232.55799999999999</v>
      </c>
      <c r="T637" s="91">
        <v>43288</v>
      </c>
      <c r="U637" s="92">
        <v>14.7</v>
      </c>
      <c r="V637" s="93">
        <v>1</v>
      </c>
      <c r="W637" s="94">
        <v>1</v>
      </c>
      <c r="X637" s="95">
        <f t="shared" si="30"/>
        <v>140.09518072289157</v>
      </c>
      <c r="Y637" s="96"/>
      <c r="Z637" s="97"/>
      <c r="AA637" s="78" t="s">
        <v>49</v>
      </c>
      <c r="AB637" s="77">
        <v>26</v>
      </c>
      <c r="AC637" s="78" t="s">
        <v>618</v>
      </c>
      <c r="AD637" s="77" t="s">
        <v>50</v>
      </c>
      <c r="AE637" s="78" t="s">
        <v>67</v>
      </c>
      <c r="AF637" s="79" t="s">
        <v>51</v>
      </c>
      <c r="AG637" s="79"/>
      <c r="AH637" s="77"/>
      <c r="AI637" s="77"/>
      <c r="AJ637" s="77"/>
      <c r="AK637" s="80">
        <v>73</v>
      </c>
      <c r="AL637" s="81"/>
      <c r="AM637" s="78">
        <v>32</v>
      </c>
      <c r="AN637" s="78">
        <v>4</v>
      </c>
      <c r="AO637" s="78">
        <v>2005</v>
      </c>
      <c r="AP637" s="98">
        <v>2015</v>
      </c>
      <c r="AQ637" s="99" t="s">
        <v>3059</v>
      </c>
      <c r="AR637" s="78" t="s">
        <v>3060</v>
      </c>
      <c r="AS637" s="98" t="s">
        <v>3061</v>
      </c>
    </row>
    <row r="638" spans="1:45" ht="14.25" customHeight="1" x14ac:dyDescent="0.25">
      <c r="C638" t="s">
        <v>56</v>
      </c>
      <c r="D638" s="58" t="s">
        <v>3062</v>
      </c>
      <c r="E638" s="101" t="s">
        <v>3063</v>
      </c>
      <c r="F638" s="60" t="s">
        <v>2225</v>
      </c>
      <c r="G638" s="61" t="s">
        <v>3064</v>
      </c>
      <c r="H638" s="60"/>
      <c r="I638" s="60"/>
      <c r="J638" s="62">
        <v>8</v>
      </c>
      <c r="K638" s="88"/>
      <c r="L638" s="89"/>
      <c r="M638" s="80"/>
      <c r="N638" s="78"/>
      <c r="O638" s="90"/>
      <c r="P638" s="79"/>
      <c r="Q638" s="78"/>
      <c r="R638" s="78"/>
      <c r="S638" s="80"/>
      <c r="T638" s="91"/>
      <c r="U638" s="92"/>
      <c r="V638" s="93"/>
      <c r="W638" s="94"/>
      <c r="X638" s="95"/>
      <c r="Y638" s="96"/>
      <c r="Z638" s="97"/>
      <c r="AA638" s="78" t="s">
        <v>2225</v>
      </c>
      <c r="AB638" s="77"/>
      <c r="AC638" s="78"/>
      <c r="AD638" s="77"/>
      <c r="AE638" s="78"/>
      <c r="AF638" s="79"/>
      <c r="AG638" s="79"/>
      <c r="AH638" s="77"/>
      <c r="AI638" s="77"/>
      <c r="AJ638" s="77"/>
      <c r="AK638" s="80"/>
      <c r="AL638" s="81"/>
      <c r="AM638" s="78"/>
      <c r="AN638" s="78"/>
      <c r="AO638" s="78">
        <v>2013</v>
      </c>
      <c r="AP638" s="98"/>
      <c r="AQ638" s="99" t="s">
        <v>3063</v>
      </c>
      <c r="AR638" s="78" t="s">
        <v>3065</v>
      </c>
      <c r="AS638" s="98"/>
    </row>
    <row r="639" spans="1:45" ht="14.25" customHeight="1" x14ac:dyDescent="0.25">
      <c r="D639" s="135" t="s">
        <v>3066</v>
      </c>
      <c r="E639" s="128" t="s">
        <v>3067</v>
      </c>
      <c r="F639" s="136" t="s">
        <v>135</v>
      </c>
      <c r="G639" s="137" t="s">
        <v>3068</v>
      </c>
      <c r="H639" s="60" t="s">
        <v>106</v>
      </c>
      <c r="I639" s="136">
        <v>16</v>
      </c>
      <c r="J639" s="138">
        <v>16</v>
      </c>
      <c r="K639" s="88"/>
      <c r="L639" s="89"/>
      <c r="M639" s="80"/>
      <c r="N639" s="78"/>
      <c r="O639" s="90"/>
      <c r="P639" s="79"/>
      <c r="Q639" s="78"/>
      <c r="R639" s="78"/>
      <c r="S639" s="80"/>
      <c r="T639" s="91"/>
      <c r="U639" s="92"/>
      <c r="V639" s="93"/>
      <c r="W639" s="94"/>
      <c r="X639" s="95"/>
      <c r="Y639" s="96"/>
      <c r="Z639" s="97" t="s">
        <v>50</v>
      </c>
      <c r="AA639" s="78" t="s">
        <v>49</v>
      </c>
      <c r="AB639" s="77">
        <v>40</v>
      </c>
      <c r="AC639" s="78" t="s">
        <v>3069</v>
      </c>
      <c r="AD639" s="77" t="s">
        <v>50</v>
      </c>
      <c r="AE639" s="78" t="s">
        <v>67</v>
      </c>
      <c r="AF639" s="79" t="s">
        <v>51</v>
      </c>
      <c r="AG639" s="79" t="s">
        <v>51</v>
      </c>
      <c r="AH639" s="77" t="s">
        <v>68</v>
      </c>
      <c r="AI639" s="77" t="s">
        <v>68</v>
      </c>
      <c r="AJ639" s="77" t="s">
        <v>51</v>
      </c>
      <c r="AK639" s="80">
        <v>18</v>
      </c>
      <c r="AL639" s="81">
        <v>4</v>
      </c>
      <c r="AM639" s="78">
        <v>16</v>
      </c>
      <c r="AN639" s="78"/>
      <c r="AO639" s="78"/>
      <c r="AP639" s="98">
        <v>2020</v>
      </c>
      <c r="AQ639" s="99" t="s">
        <v>3070</v>
      </c>
      <c r="AR639" s="78" t="s">
        <v>3071</v>
      </c>
      <c r="AS639" s="98" t="s">
        <v>3072</v>
      </c>
    </row>
    <row r="640" spans="1:45" ht="14.25" customHeight="1" x14ac:dyDescent="0.25">
      <c r="A640" t="s">
        <v>107</v>
      </c>
      <c r="B640">
        <v>1</v>
      </c>
      <c r="C640" t="s">
        <v>56</v>
      </c>
      <c r="D640" s="85" t="s">
        <v>3073</v>
      </c>
      <c r="E640" s="128" t="s">
        <v>3074</v>
      </c>
      <c r="F640" s="77" t="s">
        <v>58</v>
      </c>
      <c r="G640" s="78" t="s">
        <v>3075</v>
      </c>
      <c r="H640" s="60" t="s">
        <v>106</v>
      </c>
      <c r="I640" s="77">
        <v>32</v>
      </c>
      <c r="J640" s="87">
        <v>32</v>
      </c>
      <c r="K640" s="88" t="s">
        <v>131</v>
      </c>
      <c r="L640" s="89" t="s">
        <v>61</v>
      </c>
      <c r="M640" s="80"/>
      <c r="N640" s="78">
        <v>3075</v>
      </c>
      <c r="O640" s="90"/>
      <c r="P640" s="79" t="s">
        <v>120</v>
      </c>
      <c r="Q640" s="78">
        <v>4</v>
      </c>
      <c r="R640" s="78"/>
      <c r="S640" s="80">
        <v>144.363</v>
      </c>
      <c r="T640" s="91">
        <v>41742</v>
      </c>
      <c r="U640" s="92" t="s">
        <v>218</v>
      </c>
      <c r="V640" s="93">
        <v>1</v>
      </c>
      <c r="W640" s="94">
        <v>1</v>
      </c>
      <c r="X640" s="95">
        <f>IF(AND(N640&lt;&gt;"",S640&lt;&gt;""),1000*S640*V640/(N640*W640),"")</f>
        <v>46.94731707317073</v>
      </c>
      <c r="Y640" s="96" t="s">
        <v>186</v>
      </c>
      <c r="Z640" s="97"/>
      <c r="AA640" s="78" t="s">
        <v>174</v>
      </c>
      <c r="AB640" s="77">
        <v>8</v>
      </c>
      <c r="AC640" s="78" t="s">
        <v>3073</v>
      </c>
      <c r="AD640" s="77" t="s">
        <v>50</v>
      </c>
      <c r="AE640" s="78" t="s">
        <v>67</v>
      </c>
      <c r="AF640" s="79" t="s">
        <v>51</v>
      </c>
      <c r="AG640" s="79"/>
      <c r="AH640" s="77" t="s">
        <v>117</v>
      </c>
      <c r="AI640" s="77" t="s">
        <v>117</v>
      </c>
      <c r="AJ640" s="77" t="s">
        <v>50</v>
      </c>
      <c r="AK640" s="80"/>
      <c r="AL640" s="81"/>
      <c r="AM640" s="78">
        <v>32</v>
      </c>
      <c r="AN640" s="78">
        <v>4</v>
      </c>
      <c r="AO640" s="78">
        <v>2010</v>
      </c>
      <c r="AP640" s="98">
        <v>2011</v>
      </c>
      <c r="AQ640" s="88"/>
      <c r="AR640" s="78" t="s">
        <v>3076</v>
      </c>
      <c r="AS640" s="98" t="s">
        <v>3077</v>
      </c>
    </row>
    <row r="641" spans="1:45" ht="14.25" customHeight="1" x14ac:dyDescent="0.25">
      <c r="B641">
        <v>1</v>
      </c>
      <c r="C641" t="s">
        <v>56</v>
      </c>
      <c r="D641" s="58" t="s">
        <v>3078</v>
      </c>
      <c r="E641" s="101" t="s">
        <v>3079</v>
      </c>
      <c r="F641" s="60" t="s">
        <v>135</v>
      </c>
      <c r="G641" s="61" t="s">
        <v>581</v>
      </c>
      <c r="H641" s="60" t="s">
        <v>106</v>
      </c>
      <c r="I641" s="60">
        <v>8</v>
      </c>
      <c r="J641" s="62">
        <v>16</v>
      </c>
      <c r="K641" s="88" t="s">
        <v>70</v>
      </c>
      <c r="L641" s="89" t="s">
        <v>61</v>
      </c>
      <c r="M641" s="80"/>
      <c r="N641" s="78">
        <v>468</v>
      </c>
      <c r="O641" s="90"/>
      <c r="P641" s="79">
        <v>6</v>
      </c>
      <c r="Q641" s="78"/>
      <c r="R641" s="78"/>
      <c r="S641" s="80">
        <v>135.13499999999999</v>
      </c>
      <c r="T641" s="91">
        <v>43183</v>
      </c>
      <c r="U641" s="92">
        <v>14.7</v>
      </c>
      <c r="V641" s="93">
        <v>0.33</v>
      </c>
      <c r="W641" s="94">
        <v>1</v>
      </c>
      <c r="X641" s="95">
        <f>IF(AND(N641&lt;&gt;"",S641&lt;&gt;""),1000*S641*V641/(N641*W641),"")</f>
        <v>95.287500000000009</v>
      </c>
      <c r="Y641" s="96" t="s">
        <v>107</v>
      </c>
      <c r="Z641" s="97"/>
      <c r="AA641" s="78" t="s">
        <v>65</v>
      </c>
      <c r="AB641" s="77">
        <v>1</v>
      </c>
      <c r="AC641" s="78" t="s">
        <v>582</v>
      </c>
      <c r="AD641" s="77"/>
      <c r="AE641" s="78"/>
      <c r="AF641" s="79" t="s">
        <v>51</v>
      </c>
      <c r="AG641" s="79"/>
      <c r="AH641" s="77">
        <v>256</v>
      </c>
      <c r="AI641" s="77" t="s">
        <v>725</v>
      </c>
      <c r="AJ641" s="77" t="s">
        <v>50</v>
      </c>
      <c r="AK641" s="80"/>
      <c r="AL641" s="81"/>
      <c r="AM641" s="78"/>
      <c r="AN641" s="78"/>
      <c r="AO641" s="78">
        <v>1998</v>
      </c>
      <c r="AP641" s="98">
        <v>1999</v>
      </c>
      <c r="AQ641" s="88"/>
      <c r="AR641" s="78" t="s">
        <v>3080</v>
      </c>
      <c r="AS641" s="98"/>
    </row>
    <row r="642" spans="1:45" ht="14.25" customHeight="1" x14ac:dyDescent="0.25">
      <c r="D642" s="135" t="s">
        <v>3081</v>
      </c>
      <c r="E642" s="128" t="s">
        <v>3082</v>
      </c>
      <c r="F642" s="136"/>
      <c r="G642" s="78" t="s">
        <v>1593</v>
      </c>
      <c r="H642" s="60" t="s">
        <v>106</v>
      </c>
      <c r="I642" s="136"/>
      <c r="J642" s="138"/>
      <c r="K642" s="88"/>
      <c r="L642" s="89"/>
      <c r="M642" s="80"/>
      <c r="N642" s="78"/>
      <c r="O642" s="90"/>
      <c r="P642" s="79"/>
      <c r="Q642" s="78"/>
      <c r="R642" s="78"/>
      <c r="S642" s="80"/>
      <c r="T642" s="91"/>
      <c r="U642" s="92"/>
      <c r="V642" s="93"/>
      <c r="W642" s="94"/>
      <c r="X642" s="95"/>
      <c r="Y642" s="96"/>
      <c r="Z642" s="97"/>
      <c r="AA642" s="78"/>
      <c r="AB642" s="77"/>
      <c r="AC642" s="78"/>
      <c r="AD642" s="77"/>
      <c r="AE642" s="78"/>
      <c r="AF642" s="79"/>
      <c r="AG642" s="79"/>
      <c r="AH642" s="77"/>
      <c r="AI642" s="77"/>
      <c r="AJ642" s="77"/>
      <c r="AK642" s="80"/>
      <c r="AL642" s="81"/>
      <c r="AM642" s="78"/>
      <c r="AN642" s="78"/>
      <c r="AO642" s="78"/>
      <c r="AP642" s="98">
        <v>2021</v>
      </c>
      <c r="AQ642" s="88"/>
      <c r="AR642" s="78"/>
      <c r="AS642" s="98" t="s">
        <v>3083</v>
      </c>
    </row>
    <row r="643" spans="1:45" ht="14.25" customHeight="1" x14ac:dyDescent="0.25">
      <c r="C643" t="s">
        <v>56</v>
      </c>
      <c r="D643" s="58" t="s">
        <v>3084</v>
      </c>
      <c r="E643" s="61"/>
      <c r="F643" s="60" t="s">
        <v>179</v>
      </c>
      <c r="G643" s="61" t="s">
        <v>3085</v>
      </c>
      <c r="H643" s="60" t="s">
        <v>75</v>
      </c>
      <c r="I643" s="60">
        <v>32</v>
      </c>
      <c r="J643" s="62">
        <v>32</v>
      </c>
      <c r="K643" s="88" t="s">
        <v>70</v>
      </c>
      <c r="L643" s="89" t="s">
        <v>61</v>
      </c>
      <c r="M643" s="80" t="s">
        <v>3086</v>
      </c>
      <c r="N643" s="78"/>
      <c r="O643" s="90"/>
      <c r="P643" s="79">
        <v>6</v>
      </c>
      <c r="Q643" s="78"/>
      <c r="R643" s="78"/>
      <c r="S643" s="80"/>
      <c r="T643" s="91">
        <v>43183</v>
      </c>
      <c r="U643" s="92">
        <v>14.7</v>
      </c>
      <c r="V643" s="93">
        <v>1</v>
      </c>
      <c r="W643" s="94">
        <v>1</v>
      </c>
      <c r="X643" s="95" t="str">
        <f>IF(AND(N643&lt;&gt;"",S643&lt;&gt;""),1000*S643*V643/(N643*W643),"")</f>
        <v/>
      </c>
      <c r="Y643" s="96"/>
      <c r="Z643" s="97"/>
      <c r="AA643" s="78" t="s">
        <v>65</v>
      </c>
      <c r="AB643" s="77"/>
      <c r="AC643" s="78"/>
      <c r="AD643" s="77"/>
      <c r="AE643" s="78"/>
      <c r="AF643" s="79"/>
      <c r="AG643" s="79"/>
      <c r="AH643" s="77"/>
      <c r="AI643" s="77"/>
      <c r="AJ643" s="77"/>
      <c r="AK643" s="80"/>
      <c r="AL643" s="81"/>
      <c r="AM643" s="78"/>
      <c r="AN643" s="78"/>
      <c r="AO643" s="78">
        <v>1994</v>
      </c>
      <c r="AP643" s="98">
        <v>1995</v>
      </c>
      <c r="AQ643" s="88"/>
      <c r="AR643" s="78" t="s">
        <v>3087</v>
      </c>
      <c r="AS643" s="98" t="s">
        <v>3088</v>
      </c>
    </row>
    <row r="644" spans="1:45" ht="14.25" customHeight="1" x14ac:dyDescent="0.25">
      <c r="B644">
        <v>1</v>
      </c>
      <c r="C644" t="s">
        <v>56</v>
      </c>
      <c r="D644" s="85" t="s">
        <v>3089</v>
      </c>
      <c r="E644" s="128" t="s">
        <v>3090</v>
      </c>
      <c r="F644" s="77" t="s">
        <v>135</v>
      </c>
      <c r="G644" s="78" t="s">
        <v>460</v>
      </c>
      <c r="H644" s="60">
        <v>8051</v>
      </c>
      <c r="I644" s="77">
        <v>8</v>
      </c>
      <c r="J644" s="87">
        <v>8</v>
      </c>
      <c r="K644" s="88" t="s">
        <v>70</v>
      </c>
      <c r="L644" s="89" t="s">
        <v>61</v>
      </c>
      <c r="M644" s="80"/>
      <c r="N644" s="78">
        <v>1031</v>
      </c>
      <c r="O644" s="90"/>
      <c r="P644" s="79">
        <v>6</v>
      </c>
      <c r="Q644" s="78">
        <v>1</v>
      </c>
      <c r="R644" s="78"/>
      <c r="S644" s="80">
        <v>138.88900000000001</v>
      </c>
      <c r="T644" s="91">
        <v>43184</v>
      </c>
      <c r="U644" s="92">
        <v>14.7</v>
      </c>
      <c r="V644" s="93">
        <v>0.33</v>
      </c>
      <c r="W644" s="94">
        <v>4</v>
      </c>
      <c r="X644" s="95">
        <f>IF(AND(N644&lt;&gt;"",S644&lt;&gt;""),1000*S644*V644/(N644*W644),"")</f>
        <v>11.113814258001941</v>
      </c>
      <c r="Y644" s="96" t="s">
        <v>107</v>
      </c>
      <c r="Z644" s="97"/>
      <c r="AA644" s="78" t="s">
        <v>65</v>
      </c>
      <c r="AB644" s="77">
        <v>2</v>
      </c>
      <c r="AC644" s="78" t="s">
        <v>3089</v>
      </c>
      <c r="AD644" s="77" t="s">
        <v>50</v>
      </c>
      <c r="AE644" s="78" t="s">
        <v>67</v>
      </c>
      <c r="AF644" s="79" t="s">
        <v>51</v>
      </c>
      <c r="AG644" s="79" t="s">
        <v>51</v>
      </c>
      <c r="AH644" s="77" t="s">
        <v>68</v>
      </c>
      <c r="AI644" s="77" t="s">
        <v>68</v>
      </c>
      <c r="AJ644" s="77" t="s">
        <v>50</v>
      </c>
      <c r="AK644" s="80"/>
      <c r="AL644" s="81"/>
      <c r="AM644" s="78"/>
      <c r="AN644" s="78"/>
      <c r="AO644" s="78">
        <v>2015</v>
      </c>
      <c r="AP644" s="98">
        <v>2019</v>
      </c>
      <c r="AQ644" s="88"/>
      <c r="AR644" s="78"/>
      <c r="AS644" s="98"/>
    </row>
    <row r="645" spans="1:45" ht="14.25" customHeight="1" x14ac:dyDescent="0.25">
      <c r="D645" s="135" t="s">
        <v>3091</v>
      </c>
      <c r="E645" s="128" t="s">
        <v>3092</v>
      </c>
      <c r="F645" s="180"/>
      <c r="G645" s="78" t="s">
        <v>3093</v>
      </c>
      <c r="H645" s="60" t="s">
        <v>106</v>
      </c>
      <c r="I645" s="136">
        <v>16</v>
      </c>
      <c r="J645" s="138">
        <v>16</v>
      </c>
      <c r="K645" s="88"/>
      <c r="L645" s="89"/>
      <c r="M645" s="80"/>
      <c r="N645" s="78"/>
      <c r="O645" s="90"/>
      <c r="P645" s="79"/>
      <c r="Q645" s="78"/>
      <c r="R645" s="78"/>
      <c r="S645" s="80"/>
      <c r="T645" s="91"/>
      <c r="U645" s="92"/>
      <c r="V645" s="93"/>
      <c r="W645" s="94"/>
      <c r="X645" s="95"/>
      <c r="Y645" s="96"/>
      <c r="Z645" s="97" t="s">
        <v>50</v>
      </c>
      <c r="AA645" s="78" t="s">
        <v>49</v>
      </c>
      <c r="AB645" s="77">
        <v>14</v>
      </c>
      <c r="AC645" s="78" t="s">
        <v>3094</v>
      </c>
      <c r="AD645" s="77" t="s">
        <v>50</v>
      </c>
      <c r="AE645" s="78" t="s">
        <v>176</v>
      </c>
      <c r="AF645" s="79" t="s">
        <v>51</v>
      </c>
      <c r="AG645" s="79"/>
      <c r="AH645" s="77" t="s">
        <v>68</v>
      </c>
      <c r="AI645" s="77" t="s">
        <v>68</v>
      </c>
      <c r="AJ645" s="77" t="s">
        <v>51</v>
      </c>
      <c r="AK645" s="80">
        <v>35</v>
      </c>
      <c r="AL645" s="81"/>
      <c r="AM645" s="78">
        <v>16</v>
      </c>
      <c r="AN645" s="78"/>
      <c r="AO645" s="78"/>
      <c r="AP645" s="98">
        <v>2019</v>
      </c>
      <c r="AQ645" s="88"/>
      <c r="AR645" s="78" t="s">
        <v>3095</v>
      </c>
      <c r="AS645" s="98" t="s">
        <v>3096</v>
      </c>
    </row>
    <row r="646" spans="1:45" ht="14.25" customHeight="1" x14ac:dyDescent="0.25">
      <c r="A646" t="s">
        <v>107</v>
      </c>
      <c r="B646">
        <v>1</v>
      </c>
      <c r="C646" t="s">
        <v>56</v>
      </c>
      <c r="D646" s="85" t="s">
        <v>3097</v>
      </c>
      <c r="E646" s="128" t="s">
        <v>3098</v>
      </c>
      <c r="F646" s="77" t="s">
        <v>135</v>
      </c>
      <c r="G646" s="78" t="s">
        <v>3099</v>
      </c>
      <c r="H646" s="60" t="s">
        <v>684</v>
      </c>
      <c r="I646" s="77">
        <v>16</v>
      </c>
      <c r="J646" s="87">
        <v>16</v>
      </c>
      <c r="K646" s="88" t="s">
        <v>70</v>
      </c>
      <c r="L646" s="89" t="s">
        <v>61</v>
      </c>
      <c r="M646" s="80"/>
      <c r="N646" s="78">
        <v>590</v>
      </c>
      <c r="O646" s="90"/>
      <c r="P646" s="79">
        <v>6</v>
      </c>
      <c r="Q646" s="78"/>
      <c r="R646" s="78"/>
      <c r="S646" s="80">
        <v>318.87799999999999</v>
      </c>
      <c r="T646" s="91">
        <v>42004</v>
      </c>
      <c r="U646" s="92">
        <v>14.7</v>
      </c>
      <c r="V646" s="93">
        <v>1.4</v>
      </c>
      <c r="W646" s="94">
        <v>2.7</v>
      </c>
      <c r="X646" s="95">
        <f>IF(AND(N646&lt;&gt;"",S646&lt;&gt;""),1000*S646*V646/(N646*W646),"")</f>
        <v>280.24431889516632</v>
      </c>
      <c r="Y646" s="96" t="s">
        <v>107</v>
      </c>
      <c r="Z646" s="97"/>
      <c r="AA646" s="78" t="s">
        <v>49</v>
      </c>
      <c r="AB646" s="77">
        <v>1</v>
      </c>
      <c r="AC646" s="78" t="s">
        <v>3097</v>
      </c>
      <c r="AD646" s="77" t="s">
        <v>50</v>
      </c>
      <c r="AE646" s="78" t="s">
        <v>67</v>
      </c>
      <c r="AF646" s="79" t="s">
        <v>51</v>
      </c>
      <c r="AG646" s="79" t="s">
        <v>51</v>
      </c>
      <c r="AH646" s="77" t="s">
        <v>68</v>
      </c>
      <c r="AI646" s="77" t="s">
        <v>68</v>
      </c>
      <c r="AJ646" s="77" t="s">
        <v>51</v>
      </c>
      <c r="AK646" s="80"/>
      <c r="AL646" s="81"/>
      <c r="AM646" s="78"/>
      <c r="AN646" s="78"/>
      <c r="AO646" s="78">
        <v>2004</v>
      </c>
      <c r="AP646" s="98"/>
      <c r="AQ646" s="99"/>
      <c r="AR646" s="78" t="s">
        <v>3100</v>
      </c>
      <c r="AS646" s="98" t="s">
        <v>3101</v>
      </c>
    </row>
    <row r="647" spans="1:45" ht="14.25" customHeight="1" x14ac:dyDescent="0.25">
      <c r="D647" s="58" t="s">
        <v>3102</v>
      </c>
      <c r="E647" s="101" t="s">
        <v>3103</v>
      </c>
      <c r="F647" s="60" t="s">
        <v>58</v>
      </c>
      <c r="G647" s="61" t="s">
        <v>327</v>
      </c>
      <c r="H647" s="60" t="s">
        <v>106</v>
      </c>
      <c r="I647" s="60">
        <v>64</v>
      </c>
      <c r="J647" s="62">
        <v>32</v>
      </c>
      <c r="K647" s="88"/>
      <c r="L647" s="89"/>
      <c r="M647" s="80"/>
      <c r="N647" s="78"/>
      <c r="O647" s="90"/>
      <c r="P647" s="79"/>
      <c r="Q647" s="78"/>
      <c r="R647" s="78"/>
      <c r="S647" s="80"/>
      <c r="T647" s="91"/>
      <c r="U647" s="92"/>
      <c r="V647" s="93"/>
      <c r="W647" s="94"/>
      <c r="X647" s="95"/>
      <c r="Y647" s="96"/>
      <c r="Z647" s="97"/>
      <c r="AA647" s="78" t="s">
        <v>65</v>
      </c>
      <c r="AB647" s="77">
        <v>63</v>
      </c>
      <c r="AC647" s="78" t="s">
        <v>3102</v>
      </c>
      <c r="AD647" s="77" t="s">
        <v>50</v>
      </c>
      <c r="AE647" s="78"/>
      <c r="AF647" s="79" t="s">
        <v>50</v>
      </c>
      <c r="AG647" s="79" t="s">
        <v>50</v>
      </c>
      <c r="AH647" s="77" t="s">
        <v>117</v>
      </c>
      <c r="AI647" s="77" t="s">
        <v>117</v>
      </c>
      <c r="AJ647" s="77" t="s">
        <v>50</v>
      </c>
      <c r="AK647" s="80">
        <v>105</v>
      </c>
      <c r="AL647" s="81">
        <v>2</v>
      </c>
      <c r="AM647" s="78">
        <v>96</v>
      </c>
      <c r="AN647" s="78">
        <v>9</v>
      </c>
      <c r="AO647" s="78">
        <v>2005</v>
      </c>
      <c r="AP647" s="98">
        <v>2013</v>
      </c>
      <c r="AQ647" s="99"/>
      <c r="AR647" s="78" t="s">
        <v>3104</v>
      </c>
      <c r="AS647" s="98" t="s">
        <v>3105</v>
      </c>
    </row>
    <row r="648" spans="1:45" ht="14.25" customHeight="1" x14ac:dyDescent="0.25">
      <c r="D648" s="100" t="s">
        <v>3106</v>
      </c>
      <c r="E648" s="101" t="s">
        <v>3107</v>
      </c>
      <c r="F648" s="102"/>
      <c r="G648" s="103" t="s">
        <v>774</v>
      </c>
      <c r="H648" s="102" t="s">
        <v>3106</v>
      </c>
      <c r="I648" s="102">
        <v>24</v>
      </c>
      <c r="J648" s="104">
        <v>24</v>
      </c>
      <c r="K648" s="88"/>
      <c r="L648" s="89"/>
      <c r="M648" s="80"/>
      <c r="N648" s="78"/>
      <c r="O648" s="90"/>
      <c r="P648" s="79"/>
      <c r="Q648" s="78"/>
      <c r="R648" s="78"/>
      <c r="S648" s="80"/>
      <c r="T648" s="91"/>
      <c r="U648" s="92"/>
      <c r="V648" s="93"/>
      <c r="W648" s="94"/>
      <c r="X648" s="95"/>
      <c r="Y648" s="96"/>
      <c r="Z648" s="97" t="s">
        <v>50</v>
      </c>
      <c r="AA648" s="78" t="s">
        <v>65</v>
      </c>
      <c r="AB648" s="77">
        <v>2</v>
      </c>
      <c r="AC648" s="78" t="s">
        <v>3108</v>
      </c>
      <c r="AD648" s="77" t="s">
        <v>50</v>
      </c>
      <c r="AE648" s="78"/>
      <c r="AF648" s="79"/>
      <c r="AG648" s="79"/>
      <c r="AH648" s="77"/>
      <c r="AI648" s="77"/>
      <c r="AJ648" s="77"/>
      <c r="AK648" s="80"/>
      <c r="AL648" s="81"/>
      <c r="AM648" s="78"/>
      <c r="AN648" s="78"/>
      <c r="AO648" s="78"/>
      <c r="AP648" s="98">
        <v>2015</v>
      </c>
      <c r="AQ648" s="99" t="s">
        <v>3109</v>
      </c>
      <c r="AR648" s="78"/>
      <c r="AS648" s="98"/>
    </row>
    <row r="649" spans="1:45" ht="14.25" customHeight="1" x14ac:dyDescent="0.25">
      <c r="D649" s="100" t="s">
        <v>3110</v>
      </c>
      <c r="E649" s="101" t="s">
        <v>3111</v>
      </c>
      <c r="F649" s="102"/>
      <c r="G649" s="103" t="s">
        <v>3112</v>
      </c>
      <c r="H649" s="60" t="s">
        <v>106</v>
      </c>
      <c r="I649" s="102">
        <v>8</v>
      </c>
      <c r="J649" s="104">
        <v>16</v>
      </c>
      <c r="K649" s="88"/>
      <c r="L649" s="89"/>
      <c r="M649" s="80"/>
      <c r="N649" s="78"/>
      <c r="O649" s="90"/>
      <c r="P649" s="79"/>
      <c r="Q649" s="78"/>
      <c r="R649" s="78"/>
      <c r="S649" s="80"/>
      <c r="T649" s="91"/>
      <c r="U649" s="92"/>
      <c r="V649" s="93"/>
      <c r="W649" s="94"/>
      <c r="X649" s="95"/>
      <c r="Y649" s="96" t="s">
        <v>1229</v>
      </c>
      <c r="Z649" s="97"/>
      <c r="AA649" s="78" t="s">
        <v>65</v>
      </c>
      <c r="AB649" s="77">
        <v>5</v>
      </c>
      <c r="AC649" s="78" t="s">
        <v>3110</v>
      </c>
      <c r="AD649" s="77" t="s">
        <v>50</v>
      </c>
      <c r="AE649" s="78" t="s">
        <v>67</v>
      </c>
      <c r="AF649" s="79" t="s">
        <v>51</v>
      </c>
      <c r="AG649" s="79"/>
      <c r="AH649" s="77" t="s">
        <v>204</v>
      </c>
      <c r="AI649" s="77" t="s">
        <v>204</v>
      </c>
      <c r="AJ649" s="77" t="s">
        <v>50</v>
      </c>
      <c r="AK649" s="80"/>
      <c r="AL649" s="81"/>
      <c r="AM649" s="78">
        <v>6</v>
      </c>
      <c r="AN649" s="78"/>
      <c r="AO649" s="78"/>
      <c r="AP649" s="98">
        <v>2019</v>
      </c>
      <c r="AQ649" s="99" t="s">
        <v>3113</v>
      </c>
      <c r="AR649" s="78" t="s">
        <v>3114</v>
      </c>
      <c r="AS649" s="98"/>
    </row>
    <row r="650" spans="1:45" ht="14.25" customHeight="1" x14ac:dyDescent="0.25">
      <c r="D650" s="135" t="s">
        <v>3115</v>
      </c>
      <c r="E650" s="128" t="s">
        <v>3116</v>
      </c>
      <c r="F650" s="180"/>
      <c r="G650" s="137" t="s">
        <v>3117</v>
      </c>
      <c r="H650" s="60" t="s">
        <v>2575</v>
      </c>
      <c r="I650" s="136">
        <v>32</v>
      </c>
      <c r="J650" s="138">
        <v>32</v>
      </c>
      <c r="K650" s="88"/>
      <c r="L650" s="89"/>
      <c r="M650" s="80"/>
      <c r="N650" s="78"/>
      <c r="O650" s="90"/>
      <c r="P650" s="79"/>
      <c r="Q650" s="78"/>
      <c r="R650" s="78"/>
      <c r="S650" s="80"/>
      <c r="T650" s="91"/>
      <c r="U650" s="92"/>
      <c r="V650" s="93"/>
      <c r="W650" s="94"/>
      <c r="X650" s="95"/>
      <c r="Y650" s="96"/>
      <c r="Z650" s="97"/>
      <c r="AA650" s="78" t="s">
        <v>65</v>
      </c>
      <c r="AB650" s="77"/>
      <c r="AC650" s="78"/>
      <c r="AD650" s="77" t="s">
        <v>50</v>
      </c>
      <c r="AE650" s="78" t="s">
        <v>67</v>
      </c>
      <c r="AF650" s="79" t="s">
        <v>1236</v>
      </c>
      <c r="AG650" s="79"/>
      <c r="AH650" s="77" t="s">
        <v>117</v>
      </c>
      <c r="AI650" s="77" t="s">
        <v>117</v>
      </c>
      <c r="AJ650" s="77" t="s">
        <v>50</v>
      </c>
      <c r="AK650" s="80"/>
      <c r="AL650" s="81"/>
      <c r="AM650" s="78">
        <v>32</v>
      </c>
      <c r="AN650" s="78"/>
      <c r="AO650" s="78"/>
      <c r="AP650" s="98">
        <v>2019</v>
      </c>
      <c r="AQ650" s="99" t="s">
        <v>3118</v>
      </c>
      <c r="AR650" s="78" t="s">
        <v>3119</v>
      </c>
      <c r="AS650" s="98" t="s">
        <v>3120</v>
      </c>
    </row>
    <row r="651" spans="1:45" ht="14.25" customHeight="1" x14ac:dyDescent="0.25">
      <c r="A651" t="s">
        <v>120</v>
      </c>
      <c r="C651" t="s">
        <v>56</v>
      </c>
      <c r="D651" s="85" t="s">
        <v>3121</v>
      </c>
      <c r="E651" s="78"/>
      <c r="F651" s="77" t="s">
        <v>90</v>
      </c>
      <c r="G651" s="78" t="s">
        <v>955</v>
      </c>
      <c r="H651" s="60" t="s">
        <v>258</v>
      </c>
      <c r="I651" s="77">
        <v>8</v>
      </c>
      <c r="J651" s="87">
        <v>14</v>
      </c>
      <c r="K651" s="88" t="s">
        <v>70</v>
      </c>
      <c r="L651" s="89" t="s">
        <v>61</v>
      </c>
      <c r="M651" s="80" t="s">
        <v>3122</v>
      </c>
      <c r="N651" s="78"/>
      <c r="O651" s="90"/>
      <c r="P651" s="79">
        <v>6</v>
      </c>
      <c r="Q651" s="78"/>
      <c r="R651" s="78"/>
      <c r="S651" s="80"/>
      <c r="T651" s="91"/>
      <c r="U651" s="92">
        <v>14.7</v>
      </c>
      <c r="V651" s="93">
        <v>0.33</v>
      </c>
      <c r="W651" s="94">
        <v>1</v>
      </c>
      <c r="X651" s="95" t="str">
        <f>IF(AND(N651&lt;&gt;"",S651&lt;&gt;""),1000*S651*V651/(N651*W651),"")</f>
        <v/>
      </c>
      <c r="Y651" s="96"/>
      <c r="Z651" s="97"/>
      <c r="AA651" s="78" t="s">
        <v>49</v>
      </c>
      <c r="AB651" s="77">
        <v>20</v>
      </c>
      <c r="AC651" s="78" t="s">
        <v>3123</v>
      </c>
      <c r="AD651" s="77" t="s">
        <v>50</v>
      </c>
      <c r="AE651" s="78" t="s">
        <v>67</v>
      </c>
      <c r="AF651" s="79" t="s">
        <v>51</v>
      </c>
      <c r="AG651" s="79" t="s">
        <v>50</v>
      </c>
      <c r="AH651" s="77">
        <v>256</v>
      </c>
      <c r="AI651" s="77" t="s">
        <v>204</v>
      </c>
      <c r="AJ651" s="77" t="s">
        <v>50</v>
      </c>
      <c r="AK651" s="80"/>
      <c r="AL651" s="81"/>
      <c r="AM651" s="78"/>
      <c r="AN651" s="78"/>
      <c r="AO651" s="78">
        <v>1999</v>
      </c>
      <c r="AP651" s="98"/>
      <c r="AQ651" s="88"/>
      <c r="AR651" s="78" t="s">
        <v>3124</v>
      </c>
      <c r="AS651" s="176" t="s">
        <v>3125</v>
      </c>
    </row>
    <row r="652" spans="1:45" ht="14.25" customHeight="1" x14ac:dyDescent="0.25">
      <c r="C652" t="s">
        <v>56</v>
      </c>
      <c r="D652" s="58" t="s">
        <v>3126</v>
      </c>
      <c r="E652" s="101" t="s">
        <v>3127</v>
      </c>
      <c r="F652" s="60" t="s">
        <v>135</v>
      </c>
      <c r="G652" s="61" t="s">
        <v>3128</v>
      </c>
      <c r="H652" s="60"/>
      <c r="I652" s="60"/>
      <c r="J652" s="62"/>
      <c r="K652" s="88"/>
      <c r="L652" s="89"/>
      <c r="M652" s="80"/>
      <c r="N652" s="78"/>
      <c r="O652" s="90"/>
      <c r="P652" s="79"/>
      <c r="Q652" s="78"/>
      <c r="R652" s="78"/>
      <c r="S652" s="80"/>
      <c r="T652" s="91">
        <v>43246</v>
      </c>
      <c r="U652" s="92"/>
      <c r="V652" s="93"/>
      <c r="W652" s="94"/>
      <c r="X652" s="95"/>
      <c r="Y652" s="96" t="s">
        <v>202</v>
      </c>
      <c r="Z652" s="97"/>
      <c r="AA652" s="78"/>
      <c r="AB652" s="77"/>
      <c r="AC652" s="78" t="s">
        <v>3129</v>
      </c>
      <c r="AD652" s="77"/>
      <c r="AE652" s="78"/>
      <c r="AF652" s="79"/>
      <c r="AG652" s="79"/>
      <c r="AH652" s="77"/>
      <c r="AI652" s="77"/>
      <c r="AJ652" s="77"/>
      <c r="AK652" s="80"/>
      <c r="AL652" s="81"/>
      <c r="AM652" s="78"/>
      <c r="AN652" s="78"/>
      <c r="AO652" s="78">
        <v>2008</v>
      </c>
      <c r="AP652" s="98">
        <v>2018</v>
      </c>
      <c r="AQ652" s="99" t="s">
        <v>3130</v>
      </c>
      <c r="AR652" s="78" t="s">
        <v>3131</v>
      </c>
      <c r="AS652" s="139" t="s">
        <v>3132</v>
      </c>
    </row>
    <row r="653" spans="1:45" ht="14.25" customHeight="1" x14ac:dyDescent="0.25">
      <c r="D653" s="135" t="s">
        <v>3133</v>
      </c>
      <c r="E653" s="128" t="s">
        <v>3134</v>
      </c>
      <c r="F653" s="180"/>
      <c r="G653" s="137" t="s">
        <v>3135</v>
      </c>
      <c r="H653" s="102" t="s">
        <v>163</v>
      </c>
      <c r="I653" s="136">
        <v>8</v>
      </c>
      <c r="J653" s="138">
        <v>8</v>
      </c>
      <c r="K653" s="88"/>
      <c r="L653" s="89"/>
      <c r="M653" s="80"/>
      <c r="N653" s="78"/>
      <c r="O653" s="90"/>
      <c r="P653" s="79"/>
      <c r="Q653" s="78"/>
      <c r="R653" s="78"/>
      <c r="S653" s="80"/>
      <c r="T653" s="91"/>
      <c r="U653" s="92"/>
      <c r="V653" s="93"/>
      <c r="W653" s="94"/>
      <c r="X653" s="95"/>
      <c r="Y653" s="96"/>
      <c r="Z653" s="97"/>
      <c r="AA653" s="78" t="s">
        <v>65</v>
      </c>
      <c r="AB653" s="77"/>
      <c r="AC653" s="78"/>
      <c r="AD653" s="77"/>
      <c r="AE653" s="78"/>
      <c r="AF653" s="79"/>
      <c r="AG653" s="79"/>
      <c r="AH653" s="77"/>
      <c r="AI653" s="77"/>
      <c r="AJ653" s="77"/>
      <c r="AK653" s="80"/>
      <c r="AL653" s="81"/>
      <c r="AM653" s="78"/>
      <c r="AN653" s="78"/>
      <c r="AO653" s="78"/>
      <c r="AP653" s="98"/>
      <c r="AQ653" s="99" t="s">
        <v>3136</v>
      </c>
      <c r="AR653" s="78" t="s">
        <v>3137</v>
      </c>
      <c r="AS653" s="139" t="s">
        <v>3138</v>
      </c>
    </row>
    <row r="654" spans="1:45" ht="14.25" customHeight="1" x14ac:dyDescent="0.25">
      <c r="C654" t="s">
        <v>56</v>
      </c>
      <c r="D654" s="85" t="s">
        <v>3139</v>
      </c>
      <c r="E654" s="128" t="s">
        <v>3140</v>
      </c>
      <c r="F654" s="77" t="s">
        <v>1651</v>
      </c>
      <c r="G654" s="78" t="s">
        <v>3141</v>
      </c>
      <c r="H654" s="102" t="s">
        <v>1038</v>
      </c>
      <c r="I654" s="77">
        <v>32</v>
      </c>
      <c r="J654" s="87">
        <v>32</v>
      </c>
      <c r="K654" s="88" t="s">
        <v>70</v>
      </c>
      <c r="L654" s="89" t="s">
        <v>61</v>
      </c>
      <c r="M654" s="80" t="s">
        <v>3142</v>
      </c>
      <c r="N654" s="78"/>
      <c r="O654" s="90"/>
      <c r="P654" s="79">
        <v>6</v>
      </c>
      <c r="Q654" s="78"/>
      <c r="R654" s="78"/>
      <c r="S654" s="80"/>
      <c r="T654" s="91">
        <v>43184</v>
      </c>
      <c r="U654" s="92">
        <v>14.7</v>
      </c>
      <c r="V654" s="93">
        <v>1</v>
      </c>
      <c r="W654" s="94">
        <v>1</v>
      </c>
      <c r="X654" s="95"/>
      <c r="Y654" s="96"/>
      <c r="Z654" s="97"/>
      <c r="AA654" s="78" t="s">
        <v>49</v>
      </c>
      <c r="AB654" s="77"/>
      <c r="AC654" s="78"/>
      <c r="AD654" s="77" t="s">
        <v>50</v>
      </c>
      <c r="AE654" s="78" t="s">
        <v>67</v>
      </c>
      <c r="AF654" s="79" t="s">
        <v>51</v>
      </c>
      <c r="AG654" s="79"/>
      <c r="AH654" s="77" t="s">
        <v>117</v>
      </c>
      <c r="AI654" s="77" t="s">
        <v>117</v>
      </c>
      <c r="AJ654" s="77" t="s">
        <v>50</v>
      </c>
      <c r="AK654" s="80"/>
      <c r="AL654" s="81"/>
      <c r="AM654" s="78">
        <v>32</v>
      </c>
      <c r="AN654" s="78"/>
      <c r="AO654" s="78">
        <v>2017</v>
      </c>
      <c r="AP654" s="98">
        <v>2018</v>
      </c>
      <c r="AQ654" s="99" t="s">
        <v>3143</v>
      </c>
      <c r="AR654" s="78" t="s">
        <v>3144</v>
      </c>
      <c r="AS654" s="139"/>
    </row>
    <row r="655" spans="1:45" ht="14.25" customHeight="1" x14ac:dyDescent="0.25">
      <c r="C655" t="s">
        <v>56</v>
      </c>
      <c r="D655" s="58" t="s">
        <v>3145</v>
      </c>
      <c r="E655" s="101" t="s">
        <v>3146</v>
      </c>
      <c r="F655" s="60" t="s">
        <v>135</v>
      </c>
      <c r="G655" s="61" t="s">
        <v>3147</v>
      </c>
      <c r="H655" s="60" t="s">
        <v>273</v>
      </c>
      <c r="I655" s="60">
        <v>8</v>
      </c>
      <c r="J655" s="62">
        <v>8</v>
      </c>
      <c r="K655" s="88" t="s">
        <v>3148</v>
      </c>
      <c r="L655" s="61" t="s">
        <v>61</v>
      </c>
      <c r="M655" s="80"/>
      <c r="N655" s="78">
        <v>11224</v>
      </c>
      <c r="O655" s="90"/>
      <c r="P655" s="79">
        <v>4</v>
      </c>
      <c r="Q655" s="78"/>
      <c r="R655" s="78">
        <v>60</v>
      </c>
      <c r="S655" s="80"/>
      <c r="T655" s="91">
        <v>43190</v>
      </c>
      <c r="U655" s="92">
        <v>14.7</v>
      </c>
      <c r="V655" s="93">
        <v>0.33</v>
      </c>
      <c r="W655" s="94">
        <v>4</v>
      </c>
      <c r="X655" s="95" t="str">
        <f>IF(AND(N655&lt;&gt;"",S655&lt;&gt;""),1000*S655*V655/(N655*W655),"")</f>
        <v/>
      </c>
      <c r="Y655" s="96" t="s">
        <v>107</v>
      </c>
      <c r="Z655" s="97" t="s">
        <v>50</v>
      </c>
      <c r="AA655" s="78" t="s">
        <v>49</v>
      </c>
      <c r="AB655" s="77">
        <v>29</v>
      </c>
      <c r="AC655" s="78" t="s">
        <v>3149</v>
      </c>
      <c r="AD655" s="77" t="s">
        <v>50</v>
      </c>
      <c r="AE655" s="78" t="s">
        <v>67</v>
      </c>
      <c r="AF655" s="79" t="s">
        <v>51</v>
      </c>
      <c r="AG655" s="79" t="s">
        <v>51</v>
      </c>
      <c r="AH655" s="77" t="s">
        <v>68</v>
      </c>
      <c r="AI655" s="77" t="s">
        <v>68</v>
      </c>
      <c r="AJ655" s="77" t="s">
        <v>50</v>
      </c>
      <c r="AK655" s="80"/>
      <c r="AL655" s="81"/>
      <c r="AM655" s="78"/>
      <c r="AN655" s="78"/>
      <c r="AO655" s="78">
        <v>2015</v>
      </c>
      <c r="AP655" s="98"/>
      <c r="AQ655" s="99"/>
      <c r="AR655" s="78" t="s">
        <v>3150</v>
      </c>
      <c r="AS655" s="139" t="s">
        <v>3151</v>
      </c>
    </row>
    <row r="656" spans="1:45" ht="14.25" customHeight="1" x14ac:dyDescent="0.25">
      <c r="D656" s="100" t="s">
        <v>3152</v>
      </c>
      <c r="E656" s="101" t="s">
        <v>3153</v>
      </c>
      <c r="F656" s="102" t="s">
        <v>58</v>
      </c>
      <c r="G656" s="103" t="s">
        <v>327</v>
      </c>
      <c r="H656" s="102">
        <v>68000</v>
      </c>
      <c r="I656" s="102">
        <v>32</v>
      </c>
      <c r="J656" s="104">
        <v>16</v>
      </c>
      <c r="K656" s="88" t="s">
        <v>2147</v>
      </c>
      <c r="L656" s="61" t="s">
        <v>61</v>
      </c>
      <c r="M656" s="80" t="s">
        <v>3154</v>
      </c>
      <c r="N656" s="78"/>
      <c r="O656" s="90"/>
      <c r="P656" s="79"/>
      <c r="Q656" s="78"/>
      <c r="R656" s="78"/>
      <c r="S656" s="80"/>
      <c r="T656" s="91"/>
      <c r="U656" s="92"/>
      <c r="V656" s="93"/>
      <c r="W656" s="94"/>
      <c r="X656" s="95"/>
      <c r="Y656" s="96"/>
      <c r="Z656" s="97"/>
      <c r="AA656" s="78" t="s">
        <v>174</v>
      </c>
      <c r="AB656" s="77">
        <v>7</v>
      </c>
      <c r="AC656" s="78" t="s">
        <v>3152</v>
      </c>
      <c r="AD656" s="77" t="s">
        <v>50</v>
      </c>
      <c r="AE656" s="78" t="s">
        <v>67</v>
      </c>
      <c r="AF656" s="79" t="s">
        <v>51</v>
      </c>
      <c r="AG656" s="79" t="s">
        <v>51</v>
      </c>
      <c r="AH656" s="77" t="s">
        <v>117</v>
      </c>
      <c r="AI656" s="77" t="s">
        <v>117</v>
      </c>
      <c r="AJ656" s="77" t="s">
        <v>50</v>
      </c>
      <c r="AK656" s="80"/>
      <c r="AL656" s="81"/>
      <c r="AM656" s="78">
        <v>16</v>
      </c>
      <c r="AN656" s="78"/>
      <c r="AO656" s="78">
        <v>2008</v>
      </c>
      <c r="AP656" s="98">
        <v>2022</v>
      </c>
      <c r="AQ656" s="129"/>
      <c r="AR656" s="78" t="s">
        <v>3155</v>
      </c>
      <c r="AS656" s="98"/>
    </row>
    <row r="657" spans="1:45" ht="14.25" customHeight="1" x14ac:dyDescent="0.25">
      <c r="A657" s="84"/>
      <c r="B657" s="84"/>
      <c r="C657" s="84"/>
      <c r="D657" s="144" t="s">
        <v>3156</v>
      </c>
      <c r="E657" s="145" t="s">
        <v>3157</v>
      </c>
      <c r="F657" s="146"/>
      <c r="G657" s="147" t="s">
        <v>327</v>
      </c>
      <c r="H657" s="146">
        <v>6809</v>
      </c>
      <c r="I657" s="146">
        <v>12</v>
      </c>
      <c r="J657" s="148">
        <v>12</v>
      </c>
      <c r="K657" s="132" t="s">
        <v>2368</v>
      </c>
      <c r="L657" s="147" t="s">
        <v>61</v>
      </c>
      <c r="M657" s="115"/>
      <c r="N657" s="111"/>
      <c r="O657" s="116"/>
      <c r="P657" s="117">
        <v>6</v>
      </c>
      <c r="Q657" s="111"/>
      <c r="R657" s="111">
        <v>5</v>
      </c>
      <c r="S657" s="115"/>
      <c r="T657" s="118">
        <v>44598</v>
      </c>
      <c r="U657" s="119" t="s">
        <v>2317</v>
      </c>
      <c r="V657" s="120">
        <v>0.5</v>
      </c>
      <c r="W657" s="121">
        <v>4</v>
      </c>
      <c r="X657" s="122" t="str">
        <f>IF(AND(N657&lt;&gt;"",S657&lt;&gt;""),1000*S657*V657/(N657*W657),"")</f>
        <v/>
      </c>
      <c r="Y657" s="123" t="s">
        <v>107</v>
      </c>
      <c r="Z657" s="124" t="s">
        <v>50</v>
      </c>
      <c r="AA657" s="111" t="s">
        <v>174</v>
      </c>
      <c r="AB657" s="110">
        <v>21</v>
      </c>
      <c r="AC657" s="111" t="s">
        <v>3156</v>
      </c>
      <c r="AD657" s="110" t="s">
        <v>50</v>
      </c>
      <c r="AE657" s="111" t="s">
        <v>176</v>
      </c>
      <c r="AF657" s="117" t="s">
        <v>51</v>
      </c>
      <c r="AG657" s="117"/>
      <c r="AH657" s="110" t="s">
        <v>3158</v>
      </c>
      <c r="AI657" s="110" t="s">
        <v>3158</v>
      </c>
      <c r="AJ657" s="110" t="s">
        <v>50</v>
      </c>
      <c r="AK657" s="115">
        <v>44</v>
      </c>
      <c r="AL657" s="125">
        <v>13</v>
      </c>
      <c r="AM657" s="111">
        <v>8</v>
      </c>
      <c r="AN657" s="111"/>
      <c r="AO657" s="111">
        <v>2022</v>
      </c>
      <c r="AP657" s="126">
        <v>2022</v>
      </c>
      <c r="AQ657" s="127" t="s">
        <v>3159</v>
      </c>
      <c r="AR657" s="111" t="s">
        <v>3160</v>
      </c>
      <c r="AS657" s="134" t="s">
        <v>3161</v>
      </c>
    </row>
    <row r="658" spans="1:45" s="84" customFormat="1" ht="14.25" customHeight="1" x14ac:dyDescent="0.25">
      <c r="A658"/>
      <c r="B658"/>
      <c r="C658"/>
      <c r="D658" s="100" t="s">
        <v>3156</v>
      </c>
      <c r="E658" s="101" t="s">
        <v>3157</v>
      </c>
      <c r="F658" s="102"/>
      <c r="G658" s="103" t="s">
        <v>327</v>
      </c>
      <c r="H658" s="102">
        <v>6809</v>
      </c>
      <c r="I658" s="102">
        <v>8</v>
      </c>
      <c r="J658" s="104">
        <v>8</v>
      </c>
      <c r="K658" s="88" t="s">
        <v>2368</v>
      </c>
      <c r="L658" s="103" t="s">
        <v>327</v>
      </c>
      <c r="M658" s="80"/>
      <c r="N658" s="78">
        <v>4200</v>
      </c>
      <c r="O658" s="90"/>
      <c r="P658" s="79">
        <v>6</v>
      </c>
      <c r="Q658" s="78"/>
      <c r="R658" s="78">
        <v>4</v>
      </c>
      <c r="S658" s="80">
        <v>120</v>
      </c>
      <c r="T658" s="91">
        <v>44596</v>
      </c>
      <c r="U658" s="92" t="s">
        <v>2317</v>
      </c>
      <c r="V658" s="93">
        <v>0.33</v>
      </c>
      <c r="W658" s="94">
        <v>4</v>
      </c>
      <c r="X658" s="95">
        <f>IF(AND(N658&lt;&gt;"",S658&lt;&gt;""),1000*S658*V658/(N658*W658),"")</f>
        <v>2.3571428571428572</v>
      </c>
      <c r="Y658" s="96" t="s">
        <v>107</v>
      </c>
      <c r="Z658" s="97" t="s">
        <v>50</v>
      </c>
      <c r="AA658" s="78" t="s">
        <v>174</v>
      </c>
      <c r="AB658" s="77">
        <v>21</v>
      </c>
      <c r="AC658" s="78" t="s">
        <v>3156</v>
      </c>
      <c r="AD658" s="77" t="s">
        <v>50</v>
      </c>
      <c r="AE658" s="78" t="s">
        <v>67</v>
      </c>
      <c r="AF658" s="79" t="s">
        <v>51</v>
      </c>
      <c r="AG658" s="79"/>
      <c r="AH658" s="77" t="s">
        <v>109</v>
      </c>
      <c r="AI658" s="77" t="s">
        <v>109</v>
      </c>
      <c r="AJ658" s="77" t="s">
        <v>50</v>
      </c>
      <c r="AK658" s="80">
        <v>44</v>
      </c>
      <c r="AL658" s="81">
        <v>13</v>
      </c>
      <c r="AM658" s="78">
        <v>8</v>
      </c>
      <c r="AN658" s="78"/>
      <c r="AO658" s="78">
        <v>2022</v>
      </c>
      <c r="AP658" s="98">
        <v>2022</v>
      </c>
      <c r="AQ658" s="99" t="s">
        <v>3159</v>
      </c>
      <c r="AR658" s="78" t="s">
        <v>3162</v>
      </c>
      <c r="AS658" s="139" t="s">
        <v>3163</v>
      </c>
    </row>
    <row r="659" spans="1:45" s="84" customFormat="1" ht="14.25" customHeight="1" x14ac:dyDescent="0.25">
      <c r="A659"/>
      <c r="B659"/>
      <c r="C659"/>
      <c r="D659" s="100" t="s">
        <v>3156</v>
      </c>
      <c r="E659" s="101" t="s">
        <v>3157</v>
      </c>
      <c r="F659" s="102"/>
      <c r="G659" s="103" t="s">
        <v>327</v>
      </c>
      <c r="H659" s="102">
        <v>6809</v>
      </c>
      <c r="I659" s="102">
        <v>12</v>
      </c>
      <c r="J659" s="104">
        <v>12</v>
      </c>
      <c r="K659" s="88" t="s">
        <v>2368</v>
      </c>
      <c r="L659" s="189" t="s">
        <v>327</v>
      </c>
      <c r="M659" s="80"/>
      <c r="N659" s="78">
        <v>6500</v>
      </c>
      <c r="O659" s="90"/>
      <c r="P659" s="79">
        <v>6</v>
      </c>
      <c r="Q659" s="78"/>
      <c r="R659" s="78">
        <v>5</v>
      </c>
      <c r="S659" s="80">
        <v>120</v>
      </c>
      <c r="T659" s="91">
        <v>44596</v>
      </c>
      <c r="U659" s="92" t="s">
        <v>2317</v>
      </c>
      <c r="V659" s="93">
        <v>0.5</v>
      </c>
      <c r="W659" s="94">
        <v>4</v>
      </c>
      <c r="X659" s="95">
        <f>IF(AND(N659&lt;&gt;"",S659&lt;&gt;""),1000*S659*V659/(N659*W659),"")</f>
        <v>2.3076923076923075</v>
      </c>
      <c r="Y659" s="96" t="s">
        <v>107</v>
      </c>
      <c r="Z659" s="97" t="s">
        <v>50</v>
      </c>
      <c r="AA659" s="78" t="s">
        <v>174</v>
      </c>
      <c r="AB659" s="77">
        <v>21</v>
      </c>
      <c r="AC659" s="78" t="s">
        <v>3156</v>
      </c>
      <c r="AD659" s="77" t="s">
        <v>50</v>
      </c>
      <c r="AE659" s="78" t="s">
        <v>176</v>
      </c>
      <c r="AF659" s="79" t="s">
        <v>51</v>
      </c>
      <c r="AG659" s="79"/>
      <c r="AH659" s="77" t="s">
        <v>3158</v>
      </c>
      <c r="AI659" s="77" t="s">
        <v>3158</v>
      </c>
      <c r="AJ659" s="77" t="s">
        <v>50</v>
      </c>
      <c r="AK659" s="80">
        <v>44</v>
      </c>
      <c r="AL659" s="81">
        <v>13</v>
      </c>
      <c r="AM659" s="78">
        <v>8</v>
      </c>
      <c r="AN659" s="78"/>
      <c r="AO659" s="78">
        <v>2022</v>
      </c>
      <c r="AP659" s="98">
        <v>2022</v>
      </c>
      <c r="AQ659" s="99" t="s">
        <v>3159</v>
      </c>
      <c r="AR659" s="78" t="s">
        <v>3160</v>
      </c>
      <c r="AS659" s="139" t="s">
        <v>3161</v>
      </c>
    </row>
    <row r="660" spans="1:45" ht="14.25" customHeight="1" x14ac:dyDescent="0.25">
      <c r="A660" s="84"/>
      <c r="B660" s="84"/>
      <c r="C660" s="84"/>
      <c r="D660" s="100" t="s">
        <v>3164</v>
      </c>
      <c r="E660" s="101" t="s">
        <v>3165</v>
      </c>
      <c r="F660" s="102" t="s">
        <v>58</v>
      </c>
      <c r="G660" s="103" t="s">
        <v>327</v>
      </c>
      <c r="H660" s="102" t="s">
        <v>1300</v>
      </c>
      <c r="I660" s="102">
        <v>32</v>
      </c>
      <c r="J660" s="104">
        <v>40</v>
      </c>
      <c r="K660" s="88"/>
      <c r="L660" s="89"/>
      <c r="M660" s="80"/>
      <c r="N660" s="78"/>
      <c r="O660" s="251"/>
      <c r="P660" s="79"/>
      <c r="Q660" s="78"/>
      <c r="R660" s="78"/>
      <c r="S660" s="80"/>
      <c r="T660" s="91"/>
      <c r="U660" s="92"/>
      <c r="V660" s="93"/>
      <c r="W660" s="94"/>
      <c r="X660" s="252"/>
      <c r="Y660" s="253"/>
      <c r="Z660" s="254"/>
      <c r="AA660" s="78" t="s">
        <v>174</v>
      </c>
      <c r="AB660" s="77">
        <v>83</v>
      </c>
      <c r="AC660" s="78"/>
      <c r="AD660" s="77"/>
      <c r="AE660" s="78"/>
      <c r="AF660" s="79"/>
      <c r="AG660" s="79"/>
      <c r="AH660" s="77" t="s">
        <v>117</v>
      </c>
      <c r="AI660" s="77" t="s">
        <v>117</v>
      </c>
      <c r="AJ660" s="77" t="s">
        <v>50</v>
      </c>
      <c r="AK660" s="80"/>
      <c r="AL660" s="81"/>
      <c r="AM660" s="78"/>
      <c r="AN660" s="78"/>
      <c r="AO660" s="78"/>
      <c r="AP660" s="98">
        <v>2022</v>
      </c>
      <c r="AQ660" s="255"/>
      <c r="AR660" s="78" t="s">
        <v>3166</v>
      </c>
      <c r="AS660" s="256"/>
    </row>
    <row r="661" spans="1:45" ht="14.25" customHeight="1" x14ac:dyDescent="0.25">
      <c r="B661">
        <v>1</v>
      </c>
      <c r="C661" t="s">
        <v>56</v>
      </c>
      <c r="D661" s="85" t="s">
        <v>3167</v>
      </c>
      <c r="E661" s="128" t="s">
        <v>3168</v>
      </c>
      <c r="F661" s="77" t="s">
        <v>1500</v>
      </c>
      <c r="G661" s="78" t="s">
        <v>3169</v>
      </c>
      <c r="H661" s="60" t="s">
        <v>106</v>
      </c>
      <c r="I661" s="77">
        <v>16</v>
      </c>
      <c r="J661" s="87">
        <v>16</v>
      </c>
      <c r="K661" s="88" t="s">
        <v>70</v>
      </c>
      <c r="L661" s="89" t="s">
        <v>61</v>
      </c>
      <c r="M661" s="80"/>
      <c r="N661" s="78">
        <v>349</v>
      </c>
      <c r="O661" s="90"/>
      <c r="P661" s="79">
        <v>6</v>
      </c>
      <c r="Q661" s="78">
        <v>1</v>
      </c>
      <c r="R661" s="78"/>
      <c r="S661" s="80">
        <v>526.31600000000003</v>
      </c>
      <c r="T661" s="91">
        <v>41687</v>
      </c>
      <c r="U661" s="92">
        <v>14.7</v>
      </c>
      <c r="V661" s="93">
        <v>0.67</v>
      </c>
      <c r="W661" s="94">
        <v>3</v>
      </c>
      <c r="X661" s="95">
        <f>IF(AND(N661&lt;&gt;"",S661&lt;&gt;""),1000*S661*V661/(N661*W661),"")</f>
        <v>336.80202483285581</v>
      </c>
      <c r="Y661" s="96" t="s">
        <v>107</v>
      </c>
      <c r="Z661" s="97" t="s">
        <v>55</v>
      </c>
      <c r="AA661" s="78" t="s">
        <v>49</v>
      </c>
      <c r="AB661" s="77">
        <v>13</v>
      </c>
      <c r="AC661" s="78" t="s">
        <v>3170</v>
      </c>
      <c r="AD661" s="77" t="s">
        <v>50</v>
      </c>
      <c r="AE661" s="78" t="s">
        <v>176</v>
      </c>
      <c r="AF661" s="79" t="s">
        <v>51</v>
      </c>
      <c r="AG661" s="79"/>
      <c r="AH661" s="77" t="s">
        <v>86</v>
      </c>
      <c r="AI661" s="77" t="s">
        <v>86</v>
      </c>
      <c r="AJ661" s="77"/>
      <c r="AK661" s="80"/>
      <c r="AL661" s="81"/>
      <c r="AM661" s="78">
        <v>8</v>
      </c>
      <c r="AN661" s="78">
        <v>4</v>
      </c>
      <c r="AO661" s="78">
        <v>2001</v>
      </c>
      <c r="AP661" s="98">
        <v>2009</v>
      </c>
      <c r="AQ661" s="88"/>
      <c r="AR661" s="78" t="s">
        <v>3171</v>
      </c>
      <c r="AS661" s="98" t="s">
        <v>3172</v>
      </c>
    </row>
    <row r="662" spans="1:45" ht="14.25" customHeight="1" x14ac:dyDescent="0.25">
      <c r="C662" t="s">
        <v>160</v>
      </c>
      <c r="D662" s="100" t="s">
        <v>3173</v>
      </c>
      <c r="E662" s="101" t="s">
        <v>3174</v>
      </c>
      <c r="F662" s="102" t="s">
        <v>911</v>
      </c>
      <c r="G662" s="103"/>
      <c r="H662" s="102" t="s">
        <v>163</v>
      </c>
      <c r="I662" s="102">
        <v>8</v>
      </c>
      <c r="J662" s="104">
        <v>8</v>
      </c>
      <c r="K662" s="88"/>
      <c r="L662" s="89"/>
      <c r="M662" s="80"/>
      <c r="N662" s="78"/>
      <c r="O662" s="90"/>
      <c r="P662" s="79"/>
      <c r="Q662" s="78"/>
      <c r="R662" s="78"/>
      <c r="S662" s="80"/>
      <c r="T662" s="91"/>
      <c r="U662" s="92"/>
      <c r="V662" s="93"/>
      <c r="W662" s="94"/>
      <c r="X662" s="95"/>
      <c r="Y662" s="96"/>
      <c r="Z662" s="97"/>
      <c r="AA662" s="78" t="s">
        <v>49</v>
      </c>
      <c r="AB662" s="77"/>
      <c r="AC662" s="78"/>
      <c r="AD662" s="77"/>
      <c r="AE662" s="78"/>
      <c r="AF662" s="79" t="s">
        <v>51</v>
      </c>
      <c r="AG662" s="79"/>
      <c r="AH662" s="77">
        <v>32</v>
      </c>
      <c r="AI662" s="77">
        <v>32</v>
      </c>
      <c r="AJ662" s="77" t="s">
        <v>50</v>
      </c>
      <c r="AK662" s="80">
        <v>8</v>
      </c>
      <c r="AL662" s="81"/>
      <c r="AM662" s="78"/>
      <c r="AN662" s="78"/>
      <c r="AO662" s="78"/>
      <c r="AP662" s="98">
        <v>2017</v>
      </c>
      <c r="AQ662" s="88"/>
      <c r="AR662" s="78"/>
      <c r="AS662" s="98"/>
    </row>
    <row r="663" spans="1:45" ht="14.25" customHeight="1" x14ac:dyDescent="0.25">
      <c r="A663" t="s">
        <v>107</v>
      </c>
      <c r="B663">
        <v>1</v>
      </c>
      <c r="C663" t="s">
        <v>56</v>
      </c>
      <c r="D663" s="85" t="s">
        <v>3175</v>
      </c>
      <c r="E663" s="128" t="s">
        <v>3176</v>
      </c>
      <c r="F663" s="77" t="s">
        <v>90</v>
      </c>
      <c r="G663" s="78" t="s">
        <v>3177</v>
      </c>
      <c r="H663" s="60" t="s">
        <v>106</v>
      </c>
      <c r="I663" s="77">
        <v>32</v>
      </c>
      <c r="J663" s="87">
        <v>32</v>
      </c>
      <c r="K663" s="88" t="s">
        <v>70</v>
      </c>
      <c r="L663" s="89" t="s">
        <v>61</v>
      </c>
      <c r="M663" s="80"/>
      <c r="N663" s="78">
        <v>1186</v>
      </c>
      <c r="O663" s="90"/>
      <c r="P663" s="79">
        <v>6</v>
      </c>
      <c r="Q663" s="78">
        <v>4</v>
      </c>
      <c r="R663" s="78">
        <v>6</v>
      </c>
      <c r="S663" s="80">
        <v>109.529</v>
      </c>
      <c r="T663" s="91">
        <v>41688</v>
      </c>
      <c r="U663" s="92">
        <v>14.7</v>
      </c>
      <c r="V663" s="93">
        <v>0.67</v>
      </c>
      <c r="W663" s="94">
        <v>1</v>
      </c>
      <c r="X663" s="95">
        <f>IF(AND(N663&lt;&gt;"",S663&lt;&gt;""),1000*S663*V663/(N663*W663),"")</f>
        <v>61.875573355817885</v>
      </c>
      <c r="Y663" s="96" t="s">
        <v>107</v>
      </c>
      <c r="Z663" s="97"/>
      <c r="AA663" s="78" t="s">
        <v>65</v>
      </c>
      <c r="AB663" s="77">
        <v>8</v>
      </c>
      <c r="AC663" s="78" t="s">
        <v>3178</v>
      </c>
      <c r="AD663" s="77" t="s">
        <v>50</v>
      </c>
      <c r="AE663" s="78" t="s">
        <v>67</v>
      </c>
      <c r="AF663" s="79" t="s">
        <v>51</v>
      </c>
      <c r="AG663" s="79"/>
      <c r="AH663" s="77" t="s">
        <v>117</v>
      </c>
      <c r="AI663" s="77" t="s">
        <v>117</v>
      </c>
      <c r="AJ663" s="77"/>
      <c r="AK663" s="80"/>
      <c r="AL663" s="81"/>
      <c r="AM663" s="78"/>
      <c r="AN663" s="78"/>
      <c r="AO663" s="78">
        <v>2011</v>
      </c>
      <c r="AP663" s="98">
        <v>2018</v>
      </c>
      <c r="AQ663" s="99" t="s">
        <v>3179</v>
      </c>
      <c r="AR663" s="78" t="s">
        <v>3180</v>
      </c>
      <c r="AS663" s="98" t="s">
        <v>3181</v>
      </c>
    </row>
    <row r="664" spans="1:45" ht="14.25" customHeight="1" x14ac:dyDescent="0.25">
      <c r="D664" s="100" t="s">
        <v>3182</v>
      </c>
      <c r="E664" s="101" t="s">
        <v>3183</v>
      </c>
      <c r="F664" s="102" t="s">
        <v>135</v>
      </c>
      <c r="G664" s="61" t="s">
        <v>3184</v>
      </c>
      <c r="H664" s="60" t="s">
        <v>106</v>
      </c>
      <c r="I664" s="102">
        <v>16</v>
      </c>
      <c r="J664" s="104">
        <v>16</v>
      </c>
      <c r="K664" s="88"/>
      <c r="L664" s="89"/>
      <c r="M664" s="80"/>
      <c r="N664" s="78"/>
      <c r="O664" s="90"/>
      <c r="P664" s="79"/>
      <c r="Q664" s="78"/>
      <c r="R664" s="78"/>
      <c r="S664" s="80"/>
      <c r="T664" s="91"/>
      <c r="U664" s="92"/>
      <c r="V664" s="93">
        <v>0.67</v>
      </c>
      <c r="W664" s="94"/>
      <c r="X664" s="95"/>
      <c r="Y664" s="96"/>
      <c r="Z664" s="97"/>
      <c r="AA664" s="78" t="s">
        <v>49</v>
      </c>
      <c r="AB664" s="77">
        <v>12</v>
      </c>
      <c r="AC664" s="78" t="s">
        <v>830</v>
      </c>
      <c r="AD664" s="77" t="s">
        <v>50</v>
      </c>
      <c r="AE664" s="78" t="s">
        <v>67</v>
      </c>
      <c r="AF664" s="79" t="s">
        <v>51</v>
      </c>
      <c r="AG664" s="79"/>
      <c r="AH664" s="77" t="s">
        <v>68</v>
      </c>
      <c r="AI664" s="77" t="s">
        <v>68</v>
      </c>
      <c r="AJ664" s="77" t="s">
        <v>51</v>
      </c>
      <c r="AK664" s="80">
        <v>9</v>
      </c>
      <c r="AL664" s="81"/>
      <c r="AM664" s="78">
        <v>8</v>
      </c>
      <c r="AN664" s="78"/>
      <c r="AO664" s="78">
        <v>2000</v>
      </c>
      <c r="AP664" s="98">
        <v>2015</v>
      </c>
      <c r="AQ664" s="99" t="s">
        <v>3185</v>
      </c>
      <c r="AR664" s="78" t="s">
        <v>3186</v>
      </c>
      <c r="AS664" s="98" t="s">
        <v>3187</v>
      </c>
    </row>
    <row r="665" spans="1:45" ht="14.25" customHeight="1" x14ac:dyDescent="0.25">
      <c r="D665" s="135" t="s">
        <v>3188</v>
      </c>
      <c r="E665" s="128" t="s">
        <v>3189</v>
      </c>
      <c r="F665" s="136" t="s">
        <v>82</v>
      </c>
      <c r="G665" s="137" t="s">
        <v>3190</v>
      </c>
      <c r="H665" s="60" t="s">
        <v>106</v>
      </c>
      <c r="I665" s="136">
        <v>16</v>
      </c>
      <c r="J665" s="138">
        <v>16</v>
      </c>
      <c r="K665" s="88" t="s">
        <v>2147</v>
      </c>
      <c r="L665" s="89" t="s">
        <v>61</v>
      </c>
      <c r="M665" s="80" t="s">
        <v>3191</v>
      </c>
      <c r="N665" s="78"/>
      <c r="O665" s="90"/>
      <c r="P665" s="79"/>
      <c r="Q665" s="78"/>
      <c r="R665" s="78"/>
      <c r="S665" s="80"/>
      <c r="T665" s="91"/>
      <c r="U665" s="92"/>
      <c r="V665" s="93"/>
      <c r="W665" s="94"/>
      <c r="X665" s="95"/>
      <c r="Y665" s="96"/>
      <c r="Z665" s="97"/>
      <c r="AA665" s="78" t="s">
        <v>49</v>
      </c>
      <c r="AB665" s="77">
        <v>7</v>
      </c>
      <c r="AC665" s="78" t="s">
        <v>144</v>
      </c>
      <c r="AD665" s="77" t="s">
        <v>50</v>
      </c>
      <c r="AE665" s="78"/>
      <c r="AF665" s="79" t="s">
        <v>51</v>
      </c>
      <c r="AG665" s="79"/>
      <c r="AH665" s="77" t="s">
        <v>68</v>
      </c>
      <c r="AI665" s="77" t="s">
        <v>68</v>
      </c>
      <c r="AJ665" s="77" t="s">
        <v>51</v>
      </c>
      <c r="AK665" s="80">
        <v>14</v>
      </c>
      <c r="AL665" s="81"/>
      <c r="AM665" s="78">
        <v>8</v>
      </c>
      <c r="AN665" s="78"/>
      <c r="AO665" s="78"/>
      <c r="AP665" s="98">
        <v>2019</v>
      </c>
      <c r="AQ665" s="99"/>
      <c r="AR665" s="78" t="s">
        <v>1354</v>
      </c>
      <c r="AS665" s="98" t="s">
        <v>3192</v>
      </c>
    </row>
    <row r="666" spans="1:45" ht="14.25" customHeight="1" x14ac:dyDescent="0.25">
      <c r="A666" t="s">
        <v>120</v>
      </c>
      <c r="B666">
        <v>1</v>
      </c>
      <c r="C666" t="s">
        <v>56</v>
      </c>
      <c r="D666" s="85" t="s">
        <v>3193</v>
      </c>
      <c r="E666" s="128" t="s">
        <v>3194</v>
      </c>
      <c r="F666" s="77" t="s">
        <v>135</v>
      </c>
      <c r="G666" s="78" t="s">
        <v>3195</v>
      </c>
      <c r="H666" s="60" t="s">
        <v>258</v>
      </c>
      <c r="I666" s="77">
        <v>8</v>
      </c>
      <c r="J666" s="87">
        <v>14</v>
      </c>
      <c r="K666" s="88" t="s">
        <v>70</v>
      </c>
      <c r="L666" s="89" t="s">
        <v>61</v>
      </c>
      <c r="M666" s="80"/>
      <c r="N666" s="78">
        <v>375</v>
      </c>
      <c r="O666" s="90"/>
      <c r="P666" s="79">
        <v>6</v>
      </c>
      <c r="Q666" s="78"/>
      <c r="R666" s="78"/>
      <c r="S666" s="80">
        <v>392.15699999999998</v>
      </c>
      <c r="T666" s="91">
        <v>43333</v>
      </c>
      <c r="U666" s="92">
        <v>14.7</v>
      </c>
      <c r="V666" s="93">
        <v>0.33</v>
      </c>
      <c r="W666" s="94">
        <v>2</v>
      </c>
      <c r="X666" s="95">
        <f t="shared" ref="X666:X673" si="31">IF(AND(N666&lt;&gt;"",S666&lt;&gt;""),1000*S666*V666/(N666*W666),"")</f>
        <v>172.54908</v>
      </c>
      <c r="Y666" s="96" t="s">
        <v>202</v>
      </c>
      <c r="Z666" s="97"/>
      <c r="AA666" s="78" t="s">
        <v>65</v>
      </c>
      <c r="AB666" s="77">
        <v>1</v>
      </c>
      <c r="AC666" s="78" t="s">
        <v>3196</v>
      </c>
      <c r="AD666" s="77" t="s">
        <v>50</v>
      </c>
      <c r="AE666" s="78" t="s">
        <v>67</v>
      </c>
      <c r="AF666" s="79" t="s">
        <v>51</v>
      </c>
      <c r="AG666" s="79" t="s">
        <v>50</v>
      </c>
      <c r="AH666" s="77">
        <v>256</v>
      </c>
      <c r="AI666" s="77" t="s">
        <v>204</v>
      </c>
      <c r="AJ666" s="77" t="s">
        <v>50</v>
      </c>
      <c r="AK666" s="80"/>
      <c r="AL666" s="81"/>
      <c r="AM666" s="78"/>
      <c r="AN666" s="78"/>
      <c r="AO666" s="78">
        <v>2002</v>
      </c>
      <c r="AP666" s="98">
        <v>2018</v>
      </c>
      <c r="AQ666" s="88"/>
      <c r="AR666" s="78" t="s">
        <v>3197</v>
      </c>
      <c r="AS666" s="98" t="s">
        <v>3198</v>
      </c>
    </row>
    <row r="667" spans="1:45" ht="14.25" customHeight="1" x14ac:dyDescent="0.25">
      <c r="A667" s="84" t="s">
        <v>263</v>
      </c>
      <c r="B667" s="84">
        <v>1</v>
      </c>
      <c r="C667" s="84" t="s">
        <v>56</v>
      </c>
      <c r="D667" s="108" t="s">
        <v>2621</v>
      </c>
      <c r="E667" s="109" t="s">
        <v>3199</v>
      </c>
      <c r="F667" s="110" t="s">
        <v>90</v>
      </c>
      <c r="G667" s="111" t="s">
        <v>3177</v>
      </c>
      <c r="H667" s="146" t="s">
        <v>106</v>
      </c>
      <c r="I667" s="110">
        <v>32</v>
      </c>
      <c r="J667" s="131">
        <v>32</v>
      </c>
      <c r="K667" s="132" t="s">
        <v>60</v>
      </c>
      <c r="L667" s="114" t="s">
        <v>61</v>
      </c>
      <c r="M667" s="115" t="s">
        <v>3200</v>
      </c>
      <c r="N667" s="111"/>
      <c r="O667" s="116"/>
      <c r="P667" s="117">
        <v>6</v>
      </c>
      <c r="Q667" s="111">
        <v>4</v>
      </c>
      <c r="R667" s="111"/>
      <c r="S667" s="115">
        <v>212.76599999999999</v>
      </c>
      <c r="T667" s="118">
        <v>44543</v>
      </c>
      <c r="U667" s="119" t="s">
        <v>63</v>
      </c>
      <c r="V667" s="120">
        <v>1</v>
      </c>
      <c r="W667" s="121">
        <v>1</v>
      </c>
      <c r="X667" s="122" t="str">
        <f t="shared" si="31"/>
        <v/>
      </c>
      <c r="Y667" s="123" t="s">
        <v>64</v>
      </c>
      <c r="Z667" s="124"/>
      <c r="AA667" s="111" t="s">
        <v>65</v>
      </c>
      <c r="AB667" s="110">
        <v>8</v>
      </c>
      <c r="AC667" s="111" t="s">
        <v>3201</v>
      </c>
      <c r="AD667" s="110" t="s">
        <v>50</v>
      </c>
      <c r="AE667" s="111" t="s">
        <v>67</v>
      </c>
      <c r="AF667" s="117" t="s">
        <v>50</v>
      </c>
      <c r="AG667" s="117"/>
      <c r="AH667" s="110" t="s">
        <v>117</v>
      </c>
      <c r="AI667" s="110" t="s">
        <v>117</v>
      </c>
      <c r="AJ667" s="110"/>
      <c r="AK667" s="115"/>
      <c r="AL667" s="125"/>
      <c r="AM667" s="111">
        <v>16</v>
      </c>
      <c r="AN667" s="111"/>
      <c r="AO667" s="111">
        <v>2013</v>
      </c>
      <c r="AP667" s="126">
        <v>2017</v>
      </c>
      <c r="AQ667" s="127" t="s">
        <v>3202</v>
      </c>
      <c r="AR667" s="111" t="s">
        <v>3203</v>
      </c>
      <c r="AS667" s="126" t="s">
        <v>3204</v>
      </c>
    </row>
    <row r="668" spans="1:45" ht="14.25" customHeight="1" x14ac:dyDescent="0.25">
      <c r="A668" t="s">
        <v>263</v>
      </c>
      <c r="B668">
        <v>1</v>
      </c>
      <c r="C668" t="s">
        <v>56</v>
      </c>
      <c r="D668" s="85" t="s">
        <v>2621</v>
      </c>
      <c r="E668" s="128" t="s">
        <v>3199</v>
      </c>
      <c r="F668" s="77" t="s">
        <v>90</v>
      </c>
      <c r="G668" s="78" t="s">
        <v>3177</v>
      </c>
      <c r="H668" s="60" t="s">
        <v>106</v>
      </c>
      <c r="I668" s="77">
        <v>32</v>
      </c>
      <c r="J668" s="87">
        <v>32</v>
      </c>
      <c r="K668" s="88" t="s">
        <v>60</v>
      </c>
      <c r="L668" s="89" t="s">
        <v>61</v>
      </c>
      <c r="M668" s="80"/>
      <c r="N668" s="78">
        <v>1936</v>
      </c>
      <c r="O668" s="90">
        <v>392</v>
      </c>
      <c r="P668" s="79">
        <v>6</v>
      </c>
      <c r="Q668" s="78">
        <v>4</v>
      </c>
      <c r="R668" s="78"/>
      <c r="S668" s="80">
        <v>212.76599999999999</v>
      </c>
      <c r="T668" s="91">
        <v>44543</v>
      </c>
      <c r="U668" s="92" t="s">
        <v>63</v>
      </c>
      <c r="V668" s="93">
        <v>1</v>
      </c>
      <c r="W668" s="94">
        <v>1</v>
      </c>
      <c r="X668" s="95">
        <f t="shared" si="31"/>
        <v>109.89979338842976</v>
      </c>
      <c r="Y668" s="96" t="s">
        <v>64</v>
      </c>
      <c r="Z668" s="97"/>
      <c r="AA668" s="78" t="s">
        <v>65</v>
      </c>
      <c r="AB668" s="77">
        <v>8</v>
      </c>
      <c r="AC668" s="78" t="s">
        <v>3205</v>
      </c>
      <c r="AD668" s="77" t="s">
        <v>50</v>
      </c>
      <c r="AE668" s="78" t="s">
        <v>67</v>
      </c>
      <c r="AF668" s="79" t="s">
        <v>50</v>
      </c>
      <c r="AG668" s="79"/>
      <c r="AH668" s="77" t="s">
        <v>117</v>
      </c>
      <c r="AI668" s="77" t="s">
        <v>117</v>
      </c>
      <c r="AJ668" s="77"/>
      <c r="AK668" s="80"/>
      <c r="AL668" s="81"/>
      <c r="AM668" s="78">
        <v>16</v>
      </c>
      <c r="AN668" s="78"/>
      <c r="AO668" s="78">
        <v>2013</v>
      </c>
      <c r="AP668" s="98">
        <v>2017</v>
      </c>
      <c r="AQ668" s="99" t="s">
        <v>3202</v>
      </c>
      <c r="AR668" s="78" t="s">
        <v>3203</v>
      </c>
      <c r="AS668" s="98" t="s">
        <v>3204</v>
      </c>
    </row>
    <row r="669" spans="1:45" s="84" customFormat="1" ht="14.25" customHeight="1" x14ac:dyDescent="0.25">
      <c r="A669" t="s">
        <v>263</v>
      </c>
      <c r="B669">
        <v>1</v>
      </c>
      <c r="C669" t="s">
        <v>56</v>
      </c>
      <c r="D669" s="85" t="s">
        <v>2621</v>
      </c>
      <c r="E669" s="128" t="s">
        <v>3199</v>
      </c>
      <c r="F669" s="77" t="s">
        <v>90</v>
      </c>
      <c r="G669" s="78" t="s">
        <v>3177</v>
      </c>
      <c r="H669" s="60" t="s">
        <v>106</v>
      </c>
      <c r="I669" s="77">
        <v>32</v>
      </c>
      <c r="J669" s="87">
        <v>32</v>
      </c>
      <c r="K669" s="88" t="s">
        <v>164</v>
      </c>
      <c r="L669" s="89" t="s">
        <v>61</v>
      </c>
      <c r="M669" s="80"/>
      <c r="N669" s="78">
        <v>2001</v>
      </c>
      <c r="O669" s="90">
        <v>392</v>
      </c>
      <c r="P669" s="79">
        <v>6</v>
      </c>
      <c r="Q669" s="78">
        <v>4</v>
      </c>
      <c r="R669" s="78"/>
      <c r="S669" s="80">
        <v>176.678</v>
      </c>
      <c r="T669" s="91">
        <v>44064</v>
      </c>
      <c r="U669" s="92" t="s">
        <v>166</v>
      </c>
      <c r="V669" s="93">
        <v>1</v>
      </c>
      <c r="W669" s="94">
        <v>1</v>
      </c>
      <c r="X669" s="95">
        <f t="shared" si="31"/>
        <v>88.294852573713143</v>
      </c>
      <c r="Y669" s="96" t="s">
        <v>64</v>
      </c>
      <c r="Z669" s="97"/>
      <c r="AA669" s="78" t="s">
        <v>65</v>
      </c>
      <c r="AB669" s="77">
        <v>8</v>
      </c>
      <c r="AC669" s="78" t="s">
        <v>3205</v>
      </c>
      <c r="AD669" s="77" t="s">
        <v>50</v>
      </c>
      <c r="AE669" s="78" t="s">
        <v>67</v>
      </c>
      <c r="AF669" s="79" t="s">
        <v>50</v>
      </c>
      <c r="AG669" s="79"/>
      <c r="AH669" s="77" t="s">
        <v>117</v>
      </c>
      <c r="AI669" s="77" t="s">
        <v>117</v>
      </c>
      <c r="AJ669" s="77"/>
      <c r="AK669" s="80"/>
      <c r="AL669" s="81"/>
      <c r="AM669" s="78">
        <v>16</v>
      </c>
      <c r="AN669" s="78"/>
      <c r="AO669" s="78">
        <v>2013</v>
      </c>
      <c r="AP669" s="98">
        <v>2017</v>
      </c>
      <c r="AQ669" s="99" t="s">
        <v>3202</v>
      </c>
      <c r="AR669" s="78" t="s">
        <v>3203</v>
      </c>
      <c r="AS669" s="98" t="s">
        <v>3204</v>
      </c>
    </row>
    <row r="670" spans="1:45" ht="14.25" customHeight="1" x14ac:dyDescent="0.25">
      <c r="A670" t="s">
        <v>263</v>
      </c>
      <c r="B670">
        <v>1</v>
      </c>
      <c r="C670" t="s">
        <v>56</v>
      </c>
      <c r="D670" s="85" t="s">
        <v>2621</v>
      </c>
      <c r="E670" s="128" t="s">
        <v>3199</v>
      </c>
      <c r="F670" s="77" t="s">
        <v>90</v>
      </c>
      <c r="G670" s="78" t="s">
        <v>3177</v>
      </c>
      <c r="H670" s="60" t="s">
        <v>106</v>
      </c>
      <c r="I670" s="77">
        <v>32</v>
      </c>
      <c r="J670" s="87">
        <v>32</v>
      </c>
      <c r="K670" s="88" t="s">
        <v>70</v>
      </c>
      <c r="L670" s="89" t="s">
        <v>61</v>
      </c>
      <c r="M670" s="80"/>
      <c r="N670" s="78">
        <v>2441</v>
      </c>
      <c r="O670" s="90"/>
      <c r="P670" s="79">
        <v>6</v>
      </c>
      <c r="Q670" s="78">
        <v>4</v>
      </c>
      <c r="R670" s="78">
        <v>1</v>
      </c>
      <c r="S670" s="80">
        <v>92.191000000000003</v>
      </c>
      <c r="T670" s="91">
        <v>41688</v>
      </c>
      <c r="U670" s="92">
        <v>14.7</v>
      </c>
      <c r="V670" s="93">
        <v>1</v>
      </c>
      <c r="W670" s="94">
        <v>1</v>
      </c>
      <c r="X670" s="95">
        <f t="shared" si="31"/>
        <v>37.767718148299878</v>
      </c>
      <c r="Y670" s="96" t="s">
        <v>64</v>
      </c>
      <c r="Z670" s="97"/>
      <c r="AA670" s="78" t="s">
        <v>65</v>
      </c>
      <c r="AB670" s="77">
        <v>8</v>
      </c>
      <c r="AC670" s="78" t="s">
        <v>3205</v>
      </c>
      <c r="AD670" s="77" t="s">
        <v>50</v>
      </c>
      <c r="AE670" s="78" t="s">
        <v>67</v>
      </c>
      <c r="AF670" s="79" t="s">
        <v>50</v>
      </c>
      <c r="AG670" s="79"/>
      <c r="AH670" s="77" t="s">
        <v>117</v>
      </c>
      <c r="AI670" s="77" t="s">
        <v>117</v>
      </c>
      <c r="AJ670" s="77"/>
      <c r="AK670" s="80"/>
      <c r="AL670" s="81"/>
      <c r="AM670" s="78">
        <v>16</v>
      </c>
      <c r="AN670" s="78"/>
      <c r="AO670" s="78">
        <v>2013</v>
      </c>
      <c r="AP670" s="98">
        <v>2017</v>
      </c>
      <c r="AQ670" s="99" t="s">
        <v>3202</v>
      </c>
      <c r="AR670" s="78" t="s">
        <v>3203</v>
      </c>
      <c r="AS670" s="98" t="s">
        <v>3204</v>
      </c>
    </row>
    <row r="671" spans="1:45" ht="14.25" customHeight="1" x14ac:dyDescent="0.25">
      <c r="A671" t="s">
        <v>263</v>
      </c>
      <c r="B671">
        <v>1</v>
      </c>
      <c r="C671" t="s">
        <v>56</v>
      </c>
      <c r="D671" s="85" t="s">
        <v>2621</v>
      </c>
      <c r="E671" s="128" t="s">
        <v>3199</v>
      </c>
      <c r="F671" s="77" t="s">
        <v>90</v>
      </c>
      <c r="G671" s="78" t="s">
        <v>3177</v>
      </c>
      <c r="H671" s="60" t="s">
        <v>106</v>
      </c>
      <c r="I671" s="77">
        <v>32</v>
      </c>
      <c r="J671" s="87">
        <v>32</v>
      </c>
      <c r="K671" s="88" t="s">
        <v>3206</v>
      </c>
      <c r="L671" s="89" t="s">
        <v>61</v>
      </c>
      <c r="M671" s="80"/>
      <c r="N671" s="78">
        <v>2913</v>
      </c>
      <c r="O671" s="90"/>
      <c r="P671" s="79">
        <v>6</v>
      </c>
      <c r="Q671" s="78"/>
      <c r="R671" s="78">
        <v>48</v>
      </c>
      <c r="S671" s="80">
        <v>50</v>
      </c>
      <c r="T671" s="91">
        <v>44065</v>
      </c>
      <c r="U671" s="92" t="s">
        <v>166</v>
      </c>
      <c r="V671" s="93">
        <v>1</v>
      </c>
      <c r="W671" s="94">
        <v>1</v>
      </c>
      <c r="X671" s="95">
        <f t="shared" si="31"/>
        <v>17.164435290078956</v>
      </c>
      <c r="Y671" s="96" t="s">
        <v>64</v>
      </c>
      <c r="Z671" s="97"/>
      <c r="AA671" s="78" t="s">
        <v>65</v>
      </c>
      <c r="AB671" s="77">
        <v>8</v>
      </c>
      <c r="AC671" s="78" t="s">
        <v>3201</v>
      </c>
      <c r="AD671" s="77" t="s">
        <v>50</v>
      </c>
      <c r="AE671" s="78" t="s">
        <v>67</v>
      </c>
      <c r="AF671" s="79" t="s">
        <v>50</v>
      </c>
      <c r="AG671" s="79"/>
      <c r="AH671" s="77" t="s">
        <v>117</v>
      </c>
      <c r="AI671" s="77" t="s">
        <v>117</v>
      </c>
      <c r="AJ671" s="77"/>
      <c r="AK671" s="80"/>
      <c r="AL671" s="81"/>
      <c r="AM671" s="78">
        <v>16</v>
      </c>
      <c r="AN671" s="78"/>
      <c r="AO671" s="78">
        <v>2013</v>
      </c>
      <c r="AP671" s="98">
        <v>2018</v>
      </c>
      <c r="AQ671" s="99" t="s">
        <v>3207</v>
      </c>
      <c r="AR671" s="78" t="s">
        <v>3203</v>
      </c>
      <c r="AS671" s="98" t="s">
        <v>3204</v>
      </c>
    </row>
    <row r="672" spans="1:45" ht="14.25" customHeight="1" x14ac:dyDescent="0.25">
      <c r="A672" t="s">
        <v>263</v>
      </c>
      <c r="B672">
        <v>1</v>
      </c>
      <c r="C672" t="s">
        <v>56</v>
      </c>
      <c r="D672" s="85" t="s">
        <v>3208</v>
      </c>
      <c r="E672" s="128" t="s">
        <v>3199</v>
      </c>
      <c r="F672" s="77" t="s">
        <v>90</v>
      </c>
      <c r="G672" s="78" t="s">
        <v>3177</v>
      </c>
      <c r="H672" s="60" t="s">
        <v>106</v>
      </c>
      <c r="I672" s="77">
        <v>32</v>
      </c>
      <c r="J672" s="87">
        <v>32</v>
      </c>
      <c r="K672" s="88"/>
      <c r="L672" s="89"/>
      <c r="M672" s="80"/>
      <c r="N672" s="78"/>
      <c r="O672" s="90"/>
      <c r="P672" s="79"/>
      <c r="Q672" s="78"/>
      <c r="R672" s="78"/>
      <c r="S672" s="80"/>
      <c r="T672" s="91"/>
      <c r="U672" s="92" t="s">
        <v>63</v>
      </c>
      <c r="V672" s="93">
        <v>1</v>
      </c>
      <c r="W672" s="94">
        <v>1</v>
      </c>
      <c r="X672" s="95" t="str">
        <f t="shared" si="31"/>
        <v/>
      </c>
      <c r="Y672" s="96" t="s">
        <v>64</v>
      </c>
      <c r="Z672" s="97"/>
      <c r="AA672" s="78" t="s">
        <v>65</v>
      </c>
      <c r="AB672" s="77">
        <v>8</v>
      </c>
      <c r="AC672" s="78" t="s">
        <v>3205</v>
      </c>
      <c r="AD672" s="77" t="s">
        <v>50</v>
      </c>
      <c r="AE672" s="78" t="s">
        <v>67</v>
      </c>
      <c r="AF672" s="79" t="s">
        <v>51</v>
      </c>
      <c r="AG672" s="79"/>
      <c r="AH672" s="77" t="s">
        <v>117</v>
      </c>
      <c r="AI672" s="77" t="s">
        <v>117</v>
      </c>
      <c r="AJ672" s="77"/>
      <c r="AK672" s="80"/>
      <c r="AL672" s="81"/>
      <c r="AM672" s="78">
        <v>16</v>
      </c>
      <c r="AN672" s="78"/>
      <c r="AO672" s="78">
        <v>2013</v>
      </c>
      <c r="AP672" s="98">
        <v>2017</v>
      </c>
      <c r="AQ672" s="99" t="s">
        <v>3202</v>
      </c>
      <c r="AR672" s="78" t="s">
        <v>3203</v>
      </c>
      <c r="AS672" s="98" t="s">
        <v>3209</v>
      </c>
    </row>
    <row r="673" spans="1:45" ht="14.25" customHeight="1" x14ac:dyDescent="0.25">
      <c r="A673" t="s">
        <v>120</v>
      </c>
      <c r="C673" t="s">
        <v>56</v>
      </c>
      <c r="D673" s="58" t="s">
        <v>3210</v>
      </c>
      <c r="E673" s="101" t="s">
        <v>3211</v>
      </c>
      <c r="F673" s="60" t="s">
        <v>135</v>
      </c>
      <c r="G673" s="61" t="s">
        <v>3212</v>
      </c>
      <c r="H673" s="60" t="s">
        <v>258</v>
      </c>
      <c r="I673" s="60">
        <v>8</v>
      </c>
      <c r="J673" s="62">
        <v>14</v>
      </c>
      <c r="K673" s="88" t="s">
        <v>70</v>
      </c>
      <c r="L673" s="89" t="s">
        <v>61</v>
      </c>
      <c r="M673" s="80" t="s">
        <v>3213</v>
      </c>
      <c r="N673" s="78"/>
      <c r="O673" s="90"/>
      <c r="P673" s="79">
        <v>6</v>
      </c>
      <c r="Q673" s="78"/>
      <c r="R673" s="78"/>
      <c r="S673" s="80"/>
      <c r="T673" s="91"/>
      <c r="U673" s="92">
        <v>14.7</v>
      </c>
      <c r="V673" s="93">
        <v>0.33</v>
      </c>
      <c r="W673" s="94">
        <v>1</v>
      </c>
      <c r="X673" s="95" t="str">
        <f t="shared" si="31"/>
        <v/>
      </c>
      <c r="Y673" s="96"/>
      <c r="Z673" s="97"/>
      <c r="AA673" s="78" t="s">
        <v>49</v>
      </c>
      <c r="AB673" s="77">
        <v>15</v>
      </c>
      <c r="AC673" s="78" t="s">
        <v>144</v>
      </c>
      <c r="AD673" s="77" t="s">
        <v>50</v>
      </c>
      <c r="AE673" s="78" t="s">
        <v>67</v>
      </c>
      <c r="AF673" s="79" t="s">
        <v>51</v>
      </c>
      <c r="AG673" s="79" t="s">
        <v>50</v>
      </c>
      <c r="AH673" s="77">
        <v>256</v>
      </c>
      <c r="AI673" s="77" t="s">
        <v>204</v>
      </c>
      <c r="AJ673" s="77" t="s">
        <v>50</v>
      </c>
      <c r="AK673" s="80"/>
      <c r="AL673" s="81"/>
      <c r="AM673" s="78"/>
      <c r="AN673" s="78"/>
      <c r="AO673" s="78">
        <v>2002</v>
      </c>
      <c r="AP673" s="98">
        <v>2011</v>
      </c>
      <c r="AQ673" s="88"/>
      <c r="AR673" s="78" t="s">
        <v>3214</v>
      </c>
      <c r="AS673" s="98"/>
    </row>
    <row r="674" spans="1:45" ht="14.25" customHeight="1" x14ac:dyDescent="0.25">
      <c r="D674" s="135" t="s">
        <v>3215</v>
      </c>
      <c r="E674" s="128" t="s">
        <v>3216</v>
      </c>
      <c r="F674" s="136" t="s">
        <v>58</v>
      </c>
      <c r="G674" s="78" t="s">
        <v>1862</v>
      </c>
      <c r="H674" s="60" t="s">
        <v>106</v>
      </c>
      <c r="I674" s="136">
        <v>64</v>
      </c>
      <c r="J674" s="138">
        <v>16</v>
      </c>
      <c r="K674" s="88"/>
      <c r="L674" s="89"/>
      <c r="M674" s="80"/>
      <c r="N674" s="78"/>
      <c r="O674" s="90"/>
      <c r="P674" s="79"/>
      <c r="Q674" s="78"/>
      <c r="R674" s="78"/>
      <c r="S674" s="80"/>
      <c r="T674" s="91"/>
      <c r="U674" s="92"/>
      <c r="V674" s="93"/>
      <c r="W674" s="94"/>
      <c r="X674" s="95"/>
      <c r="Y674" s="96"/>
      <c r="Z674" s="97"/>
      <c r="AA674" s="78" t="s">
        <v>49</v>
      </c>
      <c r="AB674" s="77">
        <v>16</v>
      </c>
      <c r="AC674" s="78" t="s">
        <v>3215</v>
      </c>
      <c r="AD674" s="77"/>
      <c r="AE674" s="78"/>
      <c r="AF674" s="79" t="s">
        <v>51</v>
      </c>
      <c r="AG674" s="79"/>
      <c r="AH674" s="77"/>
      <c r="AI674" s="77"/>
      <c r="AJ674" s="77" t="s">
        <v>50</v>
      </c>
      <c r="AK674" s="80">
        <v>39</v>
      </c>
      <c r="AL674" s="81"/>
      <c r="AM674" s="78">
        <v>16</v>
      </c>
      <c r="AN674" s="78"/>
      <c r="AO674" s="78"/>
      <c r="AP674" s="98">
        <v>2021</v>
      </c>
      <c r="AQ674" s="88"/>
      <c r="AR674" s="78" t="s">
        <v>3217</v>
      </c>
      <c r="AS674" s="98" t="s">
        <v>3218</v>
      </c>
    </row>
    <row r="675" spans="1:45" ht="14.25" customHeight="1" x14ac:dyDescent="0.25">
      <c r="B675">
        <v>1</v>
      </c>
      <c r="C675" t="s">
        <v>56</v>
      </c>
      <c r="D675" s="85" t="s">
        <v>3219</v>
      </c>
      <c r="E675" s="128" t="s">
        <v>1405</v>
      </c>
      <c r="F675" s="77" t="s">
        <v>135</v>
      </c>
      <c r="G675" s="78" t="s">
        <v>2939</v>
      </c>
      <c r="H675" s="60" t="s">
        <v>258</v>
      </c>
      <c r="I675" s="77">
        <v>8</v>
      </c>
      <c r="J675" s="87">
        <v>12</v>
      </c>
      <c r="K675" s="88" t="s">
        <v>70</v>
      </c>
      <c r="L675" s="89" t="s">
        <v>61</v>
      </c>
      <c r="M675" s="80"/>
      <c r="N675" s="78">
        <v>355</v>
      </c>
      <c r="O675" s="90"/>
      <c r="P675" s="79">
        <v>6</v>
      </c>
      <c r="Q675" s="78"/>
      <c r="R675" s="78"/>
      <c r="S675" s="80">
        <v>153.846</v>
      </c>
      <c r="T675" s="91">
        <v>43184</v>
      </c>
      <c r="U675" s="92">
        <v>14.7</v>
      </c>
      <c r="V675" s="93">
        <v>0.33</v>
      </c>
      <c r="W675" s="94">
        <v>2</v>
      </c>
      <c r="X675" s="95">
        <f>IF(AND(N675&lt;&gt;"",S675&lt;&gt;""),1000*S675*V675/(N675*W675),"")</f>
        <v>71.505887323943668</v>
      </c>
      <c r="Y675" s="96" t="s">
        <v>107</v>
      </c>
      <c r="Z675" s="97"/>
      <c r="AA675" s="78" t="s">
        <v>65</v>
      </c>
      <c r="AB675" s="77">
        <v>8</v>
      </c>
      <c r="AC675" s="78" t="s">
        <v>144</v>
      </c>
      <c r="AD675" s="77" t="s">
        <v>50</v>
      </c>
      <c r="AE675" s="78" t="s">
        <v>67</v>
      </c>
      <c r="AF675" s="79" t="s">
        <v>51</v>
      </c>
      <c r="AG675" s="79" t="s">
        <v>50</v>
      </c>
      <c r="AH675" s="77">
        <v>256</v>
      </c>
      <c r="AI675" s="77" t="s">
        <v>871</v>
      </c>
      <c r="AJ675" s="77" t="s">
        <v>50</v>
      </c>
      <c r="AK675" s="80"/>
      <c r="AL675" s="81"/>
      <c r="AM675" s="78"/>
      <c r="AN675" s="78"/>
      <c r="AO675" s="78">
        <v>1999</v>
      </c>
      <c r="AP675" s="98">
        <v>1999</v>
      </c>
      <c r="AQ675" s="99" t="s">
        <v>3220</v>
      </c>
      <c r="AR675" s="78" t="s">
        <v>3221</v>
      </c>
      <c r="AS675" s="98" t="s">
        <v>3222</v>
      </c>
    </row>
    <row r="676" spans="1:45" ht="14.25" customHeight="1" x14ac:dyDescent="0.25">
      <c r="D676" s="85" t="s">
        <v>3223</v>
      </c>
      <c r="E676" s="128" t="s">
        <v>3224</v>
      </c>
      <c r="F676" s="77"/>
      <c r="G676" s="78" t="s">
        <v>3225</v>
      </c>
      <c r="H676" s="60" t="s">
        <v>513</v>
      </c>
      <c r="I676" s="77">
        <v>8</v>
      </c>
      <c r="J676" s="87">
        <v>16</v>
      </c>
      <c r="K676" s="88"/>
      <c r="L676" s="89"/>
      <c r="M676" s="80"/>
      <c r="N676" s="78"/>
      <c r="O676" s="90"/>
      <c r="P676" s="79"/>
      <c r="Q676" s="78"/>
      <c r="R676" s="78"/>
      <c r="S676" s="80"/>
      <c r="T676" s="91"/>
      <c r="U676" s="92"/>
      <c r="V676" s="93"/>
      <c r="W676" s="94"/>
      <c r="X676" s="95"/>
      <c r="Y676" s="96"/>
      <c r="Z676" s="97"/>
      <c r="AA676" s="78" t="s">
        <v>65</v>
      </c>
      <c r="AB676" s="77">
        <v>6</v>
      </c>
      <c r="AC676" s="78" t="s">
        <v>3226</v>
      </c>
      <c r="AD676" s="77" t="s">
        <v>50</v>
      </c>
      <c r="AE676" s="78" t="s">
        <v>67</v>
      </c>
      <c r="AF676" s="79" t="s">
        <v>51</v>
      </c>
      <c r="AG676" s="79" t="s">
        <v>50</v>
      </c>
      <c r="AH676" s="77" t="s">
        <v>68</v>
      </c>
      <c r="AI676" s="77" t="s">
        <v>68</v>
      </c>
      <c r="AJ676" s="77" t="s">
        <v>50</v>
      </c>
      <c r="AK676" s="80"/>
      <c r="AL676" s="81"/>
      <c r="AM676" s="78"/>
      <c r="AN676" s="78"/>
      <c r="AO676" s="78">
        <v>2020</v>
      </c>
      <c r="AP676" s="98">
        <v>2020</v>
      </c>
      <c r="AQ676" s="99"/>
      <c r="AR676" s="78" t="s">
        <v>3227</v>
      </c>
      <c r="AS676" s="98"/>
    </row>
    <row r="677" spans="1:45" ht="14.25" customHeight="1" x14ac:dyDescent="0.25">
      <c r="C677" t="s">
        <v>56</v>
      </c>
      <c r="D677" s="85" t="s">
        <v>3228</v>
      </c>
      <c r="E677" s="78"/>
      <c r="F677" s="77" t="s">
        <v>256</v>
      </c>
      <c r="G677" s="78" t="s">
        <v>3229</v>
      </c>
      <c r="H677" s="60" t="s">
        <v>106</v>
      </c>
      <c r="I677" s="77">
        <v>16</v>
      </c>
      <c r="J677" s="87">
        <v>16</v>
      </c>
      <c r="K677" s="88"/>
      <c r="L677" s="89"/>
      <c r="M677" s="80"/>
      <c r="N677" s="78"/>
      <c r="O677" s="257"/>
      <c r="P677" s="79"/>
      <c r="Q677" s="78"/>
      <c r="R677" s="78"/>
      <c r="S677" s="80"/>
      <c r="T677" s="91"/>
      <c r="U677" s="92"/>
      <c r="V677" s="93"/>
      <c r="W677" s="94"/>
      <c r="X677" s="95"/>
      <c r="Y677" s="96"/>
      <c r="Z677" s="97"/>
      <c r="AA677" s="78" t="s">
        <v>256</v>
      </c>
      <c r="AB677" s="77"/>
      <c r="AC677" s="78"/>
      <c r="AD677" s="77"/>
      <c r="AE677" s="78"/>
      <c r="AF677" s="79"/>
      <c r="AG677" s="79"/>
      <c r="AH677" s="77"/>
      <c r="AI677" s="77"/>
      <c r="AJ677" s="77"/>
      <c r="AK677" s="80"/>
      <c r="AL677" s="81"/>
      <c r="AM677" s="78"/>
      <c r="AN677" s="78"/>
      <c r="AO677" s="78">
        <v>2004</v>
      </c>
      <c r="AP677" s="98"/>
      <c r="AQ677" s="88"/>
      <c r="AR677" s="78" t="s">
        <v>3230</v>
      </c>
      <c r="AS677" s="98"/>
    </row>
    <row r="678" spans="1:45" ht="14.25" customHeight="1" x14ac:dyDescent="0.25">
      <c r="D678" s="135" t="s">
        <v>3231</v>
      </c>
      <c r="E678" s="128" t="s">
        <v>3232</v>
      </c>
      <c r="F678" s="136"/>
      <c r="G678" s="137" t="s">
        <v>3233</v>
      </c>
      <c r="H678" s="60" t="s">
        <v>106</v>
      </c>
      <c r="I678" s="136">
        <v>32</v>
      </c>
      <c r="J678" s="138">
        <v>32</v>
      </c>
      <c r="K678" s="88"/>
      <c r="L678" s="89"/>
      <c r="M678" s="80"/>
      <c r="N678" s="78"/>
      <c r="O678" s="90"/>
      <c r="P678" s="79"/>
      <c r="Q678" s="78"/>
      <c r="R678" s="78"/>
      <c r="S678" s="80"/>
      <c r="T678" s="91"/>
      <c r="U678" s="92"/>
      <c r="V678" s="93"/>
      <c r="W678" s="94"/>
      <c r="X678" s="95"/>
      <c r="Y678" s="96"/>
      <c r="Z678" s="97"/>
      <c r="AA678" s="78" t="s">
        <v>65</v>
      </c>
      <c r="AB678" s="77">
        <v>33</v>
      </c>
      <c r="AC678" s="78" t="s">
        <v>3234</v>
      </c>
      <c r="AD678" s="77" t="s">
        <v>2267</v>
      </c>
      <c r="AE678" s="78"/>
      <c r="AF678" s="79" t="s">
        <v>51</v>
      </c>
      <c r="AG678" s="79"/>
      <c r="AH678" s="77" t="s">
        <v>117</v>
      </c>
      <c r="AI678" s="77" t="s">
        <v>117</v>
      </c>
      <c r="AJ678" s="77"/>
      <c r="AK678" s="80"/>
      <c r="AL678" s="81"/>
      <c r="AM678" s="78">
        <v>32</v>
      </c>
      <c r="AN678" s="78"/>
      <c r="AO678" s="78"/>
      <c r="AP678" s="98">
        <v>2019</v>
      </c>
      <c r="AQ678" s="99"/>
      <c r="AR678" s="78" t="s">
        <v>3235</v>
      </c>
      <c r="AS678" s="139"/>
    </row>
    <row r="679" spans="1:45" ht="14.25" customHeight="1" x14ac:dyDescent="0.25">
      <c r="A679" t="s">
        <v>120</v>
      </c>
      <c r="C679" t="s">
        <v>56</v>
      </c>
      <c r="D679" s="58" t="s">
        <v>3236</v>
      </c>
      <c r="E679" s="101" t="s">
        <v>3237</v>
      </c>
      <c r="F679" s="60" t="s">
        <v>135</v>
      </c>
      <c r="G679" s="61" t="s">
        <v>3238</v>
      </c>
      <c r="H679" s="60" t="s">
        <v>513</v>
      </c>
      <c r="I679" s="60">
        <v>8</v>
      </c>
      <c r="J679" s="62">
        <v>16</v>
      </c>
      <c r="K679" s="88" t="s">
        <v>131</v>
      </c>
      <c r="L679" s="89" t="s">
        <v>61</v>
      </c>
      <c r="M679" s="80" t="s">
        <v>3239</v>
      </c>
      <c r="N679" s="78"/>
      <c r="O679" s="90"/>
      <c r="P679" s="79">
        <v>4</v>
      </c>
      <c r="Q679" s="78"/>
      <c r="R679" s="78"/>
      <c r="S679" s="80"/>
      <c r="T679" s="91">
        <v>43296</v>
      </c>
      <c r="U679" s="92" t="s">
        <v>132</v>
      </c>
      <c r="V679" s="93">
        <v>0.33</v>
      </c>
      <c r="W679" s="94">
        <v>1</v>
      </c>
      <c r="X679" s="95" t="str">
        <f>IF(AND(N679&lt;&gt;"",S679&lt;&gt;""),1000*S679*V679/(N679*W679),"")</f>
        <v/>
      </c>
      <c r="Y679" s="96" t="s">
        <v>186</v>
      </c>
      <c r="Z679" s="97"/>
      <c r="AA679" s="78" t="s">
        <v>49</v>
      </c>
      <c r="AB679" s="77">
        <v>15</v>
      </c>
      <c r="AC679" s="78" t="s">
        <v>3240</v>
      </c>
      <c r="AD679" s="77" t="s">
        <v>50</v>
      </c>
      <c r="AE679" s="78" t="s">
        <v>67</v>
      </c>
      <c r="AF679" s="79" t="s">
        <v>51</v>
      </c>
      <c r="AG679" s="79" t="s">
        <v>50</v>
      </c>
      <c r="AH679" s="77">
        <v>128</v>
      </c>
      <c r="AI679" s="77">
        <v>512</v>
      </c>
      <c r="AJ679" s="77" t="s">
        <v>50</v>
      </c>
      <c r="AK679" s="80">
        <v>92</v>
      </c>
      <c r="AL679" s="81"/>
      <c r="AM679" s="78">
        <v>16</v>
      </c>
      <c r="AN679" s="78">
        <v>3</v>
      </c>
      <c r="AO679" s="78">
        <v>2002</v>
      </c>
      <c r="AP679" s="98">
        <v>2009</v>
      </c>
      <c r="AQ679" s="88"/>
      <c r="AR679" s="78" t="s">
        <v>3241</v>
      </c>
      <c r="AS679" s="98" t="s">
        <v>3242</v>
      </c>
    </row>
    <row r="680" spans="1:45" ht="14.25" customHeight="1" x14ac:dyDescent="0.25">
      <c r="A680" t="s">
        <v>263</v>
      </c>
      <c r="B680">
        <v>1</v>
      </c>
      <c r="C680" t="s">
        <v>56</v>
      </c>
      <c r="D680" s="85" t="s">
        <v>3243</v>
      </c>
      <c r="E680" s="128" t="s">
        <v>3244</v>
      </c>
      <c r="F680" s="77" t="s">
        <v>90</v>
      </c>
      <c r="G680" s="78" t="s">
        <v>3245</v>
      </c>
      <c r="H680" s="60" t="s">
        <v>106</v>
      </c>
      <c r="I680" s="77">
        <v>32</v>
      </c>
      <c r="J680" s="87">
        <v>32</v>
      </c>
      <c r="K680" s="88" t="s">
        <v>70</v>
      </c>
      <c r="L680" s="89" t="s">
        <v>61</v>
      </c>
      <c r="M680" s="80" t="s">
        <v>3246</v>
      </c>
      <c r="N680" s="78">
        <v>2167</v>
      </c>
      <c r="O680" s="90"/>
      <c r="P680" s="79">
        <v>6</v>
      </c>
      <c r="Q680" s="78"/>
      <c r="R680" s="78">
        <v>1</v>
      </c>
      <c r="S680" s="80">
        <v>145.07499999999999</v>
      </c>
      <c r="T680" s="91">
        <v>41855</v>
      </c>
      <c r="U680" s="92">
        <v>14.7</v>
      </c>
      <c r="V680" s="93">
        <v>1</v>
      </c>
      <c r="W680" s="94">
        <v>3</v>
      </c>
      <c r="X680" s="95">
        <f>IF(AND(N680&lt;&gt;"",S680&lt;&gt;""),1000*S680*V680/(N680*W680),"")</f>
        <v>22.315797569604676</v>
      </c>
      <c r="Y680" s="96" t="s">
        <v>107</v>
      </c>
      <c r="Z680" s="97"/>
      <c r="AA680" s="78" t="s">
        <v>49</v>
      </c>
      <c r="AB680" s="77">
        <v>12</v>
      </c>
      <c r="AC680" s="78" t="s">
        <v>3243</v>
      </c>
      <c r="AD680" s="77" t="s">
        <v>50</v>
      </c>
      <c r="AE680" s="78" t="s">
        <v>67</v>
      </c>
      <c r="AF680" s="79" t="s">
        <v>51</v>
      </c>
      <c r="AG680" s="79" t="s">
        <v>50</v>
      </c>
      <c r="AH680" s="77" t="s">
        <v>117</v>
      </c>
      <c r="AI680" s="77" t="s">
        <v>117</v>
      </c>
      <c r="AJ680" s="77" t="s">
        <v>50</v>
      </c>
      <c r="AK680" s="80"/>
      <c r="AL680" s="81"/>
      <c r="AM680" s="78">
        <v>16</v>
      </c>
      <c r="AN680" s="78"/>
      <c r="AO680" s="78">
        <v>2014</v>
      </c>
      <c r="AP680" s="98"/>
      <c r="AQ680" s="88"/>
      <c r="AR680" s="78" t="s">
        <v>3247</v>
      </c>
      <c r="AS680" s="98"/>
    </row>
    <row r="681" spans="1:45" ht="14.25" customHeight="1" x14ac:dyDescent="0.25">
      <c r="B681">
        <v>1</v>
      </c>
      <c r="C681" t="s">
        <v>56</v>
      </c>
      <c r="D681" s="85" t="s">
        <v>3248</v>
      </c>
      <c r="E681" s="128" t="s">
        <v>3249</v>
      </c>
      <c r="F681" s="77" t="s">
        <v>135</v>
      </c>
      <c r="G681" s="78" t="s">
        <v>1886</v>
      </c>
      <c r="H681" s="60" t="s">
        <v>106</v>
      </c>
      <c r="I681" s="77">
        <v>32</v>
      </c>
      <c r="J681" s="87">
        <v>32</v>
      </c>
      <c r="K681" s="88" t="s">
        <v>70</v>
      </c>
      <c r="L681" s="89" t="s">
        <v>61</v>
      </c>
      <c r="M681" s="80"/>
      <c r="N681" s="78">
        <v>1445</v>
      </c>
      <c r="O681" s="90"/>
      <c r="P681" s="79">
        <v>6</v>
      </c>
      <c r="Q681" s="78"/>
      <c r="R681" s="78">
        <v>6</v>
      </c>
      <c r="S681" s="80">
        <v>161.29</v>
      </c>
      <c r="T681" s="91">
        <v>43184</v>
      </c>
      <c r="U681" s="92">
        <v>14.7</v>
      </c>
      <c r="V681" s="93">
        <v>1</v>
      </c>
      <c r="W681" s="94">
        <v>1</v>
      </c>
      <c r="X681" s="95">
        <f>IF(AND(N681&lt;&gt;"",S681&lt;&gt;""),1000*S681*V681/(N681*W681),"")</f>
        <v>111.61937716262976</v>
      </c>
      <c r="Y681" s="96" t="s">
        <v>107</v>
      </c>
      <c r="Z681" s="97"/>
      <c r="AA681" s="78" t="s">
        <v>65</v>
      </c>
      <c r="AB681" s="77">
        <v>22</v>
      </c>
      <c r="AC681" s="78" t="s">
        <v>3250</v>
      </c>
      <c r="AD681" s="77" t="s">
        <v>50</v>
      </c>
      <c r="AE681" s="78" t="s">
        <v>67</v>
      </c>
      <c r="AF681" s="79" t="s">
        <v>51</v>
      </c>
      <c r="AG681" s="79"/>
      <c r="AH681" s="77" t="s">
        <v>117</v>
      </c>
      <c r="AI681" s="77" t="s">
        <v>117</v>
      </c>
      <c r="AJ681" s="77" t="s">
        <v>50</v>
      </c>
      <c r="AK681" s="80">
        <v>21</v>
      </c>
      <c r="AL681" s="81"/>
      <c r="AM681" s="78">
        <v>32</v>
      </c>
      <c r="AN681" s="78"/>
      <c r="AO681" s="78">
        <v>2008</v>
      </c>
      <c r="AP681" s="98">
        <v>2019</v>
      </c>
      <c r="AQ681" s="99" t="s">
        <v>3251</v>
      </c>
      <c r="AR681" s="78" t="s">
        <v>3252</v>
      </c>
      <c r="AS681" s="98" t="s">
        <v>3253</v>
      </c>
    </row>
    <row r="682" spans="1:45" ht="14.25" customHeight="1" x14ac:dyDescent="0.25">
      <c r="B682">
        <v>1</v>
      </c>
      <c r="C682" t="s">
        <v>56</v>
      </c>
      <c r="D682" s="58" t="s">
        <v>3254</v>
      </c>
      <c r="E682" s="101" t="s">
        <v>3255</v>
      </c>
      <c r="F682" s="60" t="s">
        <v>135</v>
      </c>
      <c r="G682" s="61" t="s">
        <v>3256</v>
      </c>
      <c r="H682" s="60" t="s">
        <v>868</v>
      </c>
      <c r="I682" s="60">
        <v>8</v>
      </c>
      <c r="J682" s="62">
        <v>14</v>
      </c>
      <c r="K682" s="88" t="s">
        <v>70</v>
      </c>
      <c r="L682" s="89" t="s">
        <v>61</v>
      </c>
      <c r="M682" s="80"/>
      <c r="N682" s="78">
        <v>109</v>
      </c>
      <c r="O682" s="90"/>
      <c r="P682" s="79">
        <v>6</v>
      </c>
      <c r="Q682" s="78"/>
      <c r="R682" s="78"/>
      <c r="S682" s="80">
        <v>370.37</v>
      </c>
      <c r="T682" s="91">
        <v>43184</v>
      </c>
      <c r="U682" s="92">
        <v>14.7</v>
      </c>
      <c r="V682" s="93">
        <v>0.33</v>
      </c>
      <c r="W682" s="94">
        <v>2</v>
      </c>
      <c r="X682" s="95">
        <f>IF(AND(N682&lt;&gt;"",S682&lt;&gt;""),1000*S682*V682/(N682*W682),"")</f>
        <v>560.65183486238539</v>
      </c>
      <c r="Y682" s="96" t="s">
        <v>107</v>
      </c>
      <c r="Z682" s="97"/>
      <c r="AA682" s="78" t="s">
        <v>65</v>
      </c>
      <c r="AB682" s="77">
        <v>1</v>
      </c>
      <c r="AC682" s="78" t="s">
        <v>3254</v>
      </c>
      <c r="AD682" s="77" t="s">
        <v>287</v>
      </c>
      <c r="AE682" s="78"/>
      <c r="AF682" s="79" t="s">
        <v>51</v>
      </c>
      <c r="AG682" s="79" t="s">
        <v>50</v>
      </c>
      <c r="AH682" s="77">
        <v>256</v>
      </c>
      <c r="AI682" s="77" t="s">
        <v>86</v>
      </c>
      <c r="AJ682" s="77" t="s">
        <v>50</v>
      </c>
      <c r="AK682" s="80">
        <v>35</v>
      </c>
      <c r="AL682" s="81"/>
      <c r="AM682" s="78"/>
      <c r="AN682" s="78"/>
      <c r="AO682" s="78">
        <v>2006</v>
      </c>
      <c r="AP682" s="98">
        <v>2006</v>
      </c>
      <c r="AQ682" s="99" t="s">
        <v>3257</v>
      </c>
      <c r="AR682" s="78" t="s">
        <v>2487</v>
      </c>
      <c r="AS682" s="98" t="s">
        <v>3258</v>
      </c>
    </row>
    <row r="683" spans="1:45" ht="14.25" customHeight="1" x14ac:dyDescent="0.25">
      <c r="D683" s="100" t="s">
        <v>3259</v>
      </c>
      <c r="E683" s="101" t="s">
        <v>3260</v>
      </c>
      <c r="F683" s="102" t="s">
        <v>911</v>
      </c>
      <c r="G683" s="103" t="s">
        <v>3261</v>
      </c>
      <c r="H683" s="102" t="s">
        <v>1038</v>
      </c>
      <c r="I683" s="102">
        <v>64</v>
      </c>
      <c r="J683" s="104">
        <v>32</v>
      </c>
      <c r="K683" s="88"/>
      <c r="L683" s="89"/>
      <c r="M683" s="80"/>
      <c r="N683" s="78"/>
      <c r="O683" s="90"/>
      <c r="P683" s="79"/>
      <c r="Q683" s="78"/>
      <c r="R683" s="78"/>
      <c r="S683" s="80"/>
      <c r="T683" s="91"/>
      <c r="U683" s="92"/>
      <c r="V683" s="93">
        <v>1</v>
      </c>
      <c r="W683" s="94">
        <v>1</v>
      </c>
      <c r="X683" s="95"/>
      <c r="Y683" s="96"/>
      <c r="Z683" s="97"/>
      <c r="AA683" s="78"/>
      <c r="AB683" s="77"/>
      <c r="AC683" s="78"/>
      <c r="AD683" s="77" t="s">
        <v>50</v>
      </c>
      <c r="AE683" s="78" t="s">
        <v>67</v>
      </c>
      <c r="AF683" s="79" t="s">
        <v>50</v>
      </c>
      <c r="AG683" s="79"/>
      <c r="AH683" s="77" t="s">
        <v>117</v>
      </c>
      <c r="AI683" s="77" t="s">
        <v>117</v>
      </c>
      <c r="AJ683" s="77" t="s">
        <v>50</v>
      </c>
      <c r="AK683" s="80"/>
      <c r="AL683" s="81"/>
      <c r="AM683" s="78">
        <v>32</v>
      </c>
      <c r="AN683" s="78">
        <v>6</v>
      </c>
      <c r="AO683" s="78">
        <v>2018</v>
      </c>
      <c r="AP683" s="98">
        <v>2022</v>
      </c>
      <c r="AQ683" s="99" t="s">
        <v>3262</v>
      </c>
      <c r="AR683" s="78" t="s">
        <v>3263</v>
      </c>
      <c r="AS683" s="98"/>
    </row>
    <row r="684" spans="1:45" ht="14.25" customHeight="1" x14ac:dyDescent="0.25">
      <c r="D684" s="100" t="s">
        <v>3264</v>
      </c>
      <c r="E684" s="101" t="s">
        <v>3265</v>
      </c>
      <c r="F684" s="102"/>
      <c r="G684" s="103" t="s">
        <v>277</v>
      </c>
      <c r="H684" s="102" t="s">
        <v>1038</v>
      </c>
      <c r="I684" s="102">
        <v>32</v>
      </c>
      <c r="J684" s="104">
        <v>32</v>
      </c>
      <c r="K684" s="88"/>
      <c r="L684" s="89"/>
      <c r="M684" s="80"/>
      <c r="N684" s="78"/>
      <c r="O684" s="90"/>
      <c r="P684" s="79"/>
      <c r="Q684" s="78"/>
      <c r="R684" s="78"/>
      <c r="S684" s="80"/>
      <c r="T684" s="91"/>
      <c r="U684" s="92"/>
      <c r="V684" s="93"/>
      <c r="W684" s="94"/>
      <c r="X684" s="95"/>
      <c r="Y684" s="96"/>
      <c r="Z684" s="97"/>
      <c r="AA684" s="78" t="s">
        <v>65</v>
      </c>
      <c r="AB684" s="77"/>
      <c r="AC684" s="78"/>
      <c r="AD684" s="77" t="s">
        <v>50</v>
      </c>
      <c r="AE684" s="78" t="s">
        <v>67</v>
      </c>
      <c r="AF684" s="79"/>
      <c r="AG684" s="79"/>
      <c r="AH684" s="77" t="s">
        <v>117</v>
      </c>
      <c r="AI684" s="77" t="s">
        <v>117</v>
      </c>
      <c r="AJ684" s="77" t="s">
        <v>50</v>
      </c>
      <c r="AK684" s="80"/>
      <c r="AL684" s="81"/>
      <c r="AM684" s="78">
        <v>32</v>
      </c>
      <c r="AN684" s="78"/>
      <c r="AO684" s="78"/>
      <c r="AP684" s="98">
        <v>2021</v>
      </c>
      <c r="AQ684" s="99" t="s">
        <v>3266</v>
      </c>
      <c r="AR684" s="78" t="s">
        <v>3267</v>
      </c>
      <c r="AS684" s="98" t="s">
        <v>3268</v>
      </c>
    </row>
    <row r="685" spans="1:45" ht="14.25" customHeight="1" x14ac:dyDescent="0.25">
      <c r="D685" s="135" t="s">
        <v>3269</v>
      </c>
      <c r="E685" s="128" t="s">
        <v>3270</v>
      </c>
      <c r="F685" s="136"/>
      <c r="G685" s="137" t="s">
        <v>3271</v>
      </c>
      <c r="H685" s="102" t="s">
        <v>1038</v>
      </c>
      <c r="I685" s="136">
        <v>64</v>
      </c>
      <c r="J685" s="138">
        <v>32</v>
      </c>
      <c r="K685" s="88"/>
      <c r="L685" s="89"/>
      <c r="M685" s="80"/>
      <c r="N685" s="78"/>
      <c r="O685" s="90"/>
      <c r="P685" s="79"/>
      <c r="Q685" s="78"/>
      <c r="R685" s="78"/>
      <c r="S685" s="80"/>
      <c r="T685" s="91"/>
      <c r="U685" s="92"/>
      <c r="V685" s="93"/>
      <c r="W685" s="94"/>
      <c r="X685" s="95"/>
      <c r="Y685" s="96"/>
      <c r="Z685" s="97"/>
      <c r="AA685" s="78" t="s">
        <v>174</v>
      </c>
      <c r="AB685" s="77"/>
      <c r="AC685" s="78"/>
      <c r="AD685" s="77" t="s">
        <v>50</v>
      </c>
      <c r="AE685" s="78" t="s">
        <v>67</v>
      </c>
      <c r="AF685" s="79" t="s">
        <v>50</v>
      </c>
      <c r="AG685" s="79"/>
      <c r="AH685" s="77" t="s">
        <v>1416</v>
      </c>
      <c r="AI685" s="77" t="s">
        <v>1416</v>
      </c>
      <c r="AJ685" s="77" t="s">
        <v>50</v>
      </c>
      <c r="AK685" s="80"/>
      <c r="AL685" s="81"/>
      <c r="AM685" s="78">
        <v>32</v>
      </c>
      <c r="AN685" s="78"/>
      <c r="AO685" s="78"/>
      <c r="AP685" s="98">
        <v>2021</v>
      </c>
      <c r="AQ685" s="99"/>
      <c r="AR685" s="78" t="s">
        <v>3272</v>
      </c>
      <c r="AS685" s="98"/>
    </row>
    <row r="686" spans="1:45" ht="14.25" customHeight="1" x14ac:dyDescent="0.25">
      <c r="C686" t="s">
        <v>56</v>
      </c>
      <c r="D686" s="58" t="s">
        <v>3273</v>
      </c>
      <c r="E686" s="101" t="s">
        <v>3274</v>
      </c>
      <c r="F686" s="60" t="s">
        <v>484</v>
      </c>
      <c r="G686" s="61" t="s">
        <v>3275</v>
      </c>
      <c r="H686" s="102" t="s">
        <v>1038</v>
      </c>
      <c r="I686" s="60">
        <v>32</v>
      </c>
      <c r="J686" s="62">
        <v>32</v>
      </c>
      <c r="K686" s="88" t="s">
        <v>1799</v>
      </c>
      <c r="L686" s="89" t="s">
        <v>61</v>
      </c>
      <c r="M686" s="80"/>
      <c r="N686" s="78"/>
      <c r="O686" s="90"/>
      <c r="P686" s="79">
        <v>6</v>
      </c>
      <c r="Q686" s="78"/>
      <c r="R686" s="78"/>
      <c r="S686" s="80"/>
      <c r="T686" s="91">
        <v>43191</v>
      </c>
      <c r="U686" s="92">
        <v>14.7</v>
      </c>
      <c r="V686" s="93">
        <v>1</v>
      </c>
      <c r="W686" s="94">
        <v>1</v>
      </c>
      <c r="X686" s="95"/>
      <c r="Y686" s="96"/>
      <c r="Z686" s="97"/>
      <c r="AA686" s="78" t="s">
        <v>49</v>
      </c>
      <c r="AB686" s="77"/>
      <c r="AC686" s="78" t="s">
        <v>3276</v>
      </c>
      <c r="AD686" s="77" t="s">
        <v>50</v>
      </c>
      <c r="AE686" s="78" t="s">
        <v>67</v>
      </c>
      <c r="AF686" s="79"/>
      <c r="AG686" s="79"/>
      <c r="AH686" s="77" t="s">
        <v>117</v>
      </c>
      <c r="AI686" s="77" t="s">
        <v>117</v>
      </c>
      <c r="AJ686" s="77" t="s">
        <v>50</v>
      </c>
      <c r="AK686" s="80"/>
      <c r="AL686" s="81"/>
      <c r="AM686" s="78">
        <v>32</v>
      </c>
      <c r="AN686" s="78"/>
      <c r="AO686" s="78"/>
      <c r="AP686" s="98">
        <v>2018</v>
      </c>
      <c r="AQ686" s="99" t="s">
        <v>3277</v>
      </c>
      <c r="AR686" s="78" t="s">
        <v>3278</v>
      </c>
      <c r="AS686" s="98" t="s">
        <v>3279</v>
      </c>
    </row>
    <row r="687" spans="1:45" ht="14.25" customHeight="1" x14ac:dyDescent="0.25">
      <c r="D687" s="100" t="s">
        <v>3280</v>
      </c>
      <c r="E687" s="101" t="s">
        <v>3281</v>
      </c>
      <c r="F687" s="102" t="s">
        <v>911</v>
      </c>
      <c r="G687" s="103" t="s">
        <v>3282</v>
      </c>
      <c r="H687" s="102" t="s">
        <v>1038</v>
      </c>
      <c r="I687" s="102">
        <v>32</v>
      </c>
      <c r="J687" s="104">
        <v>32</v>
      </c>
      <c r="K687" s="88"/>
      <c r="L687" s="89"/>
      <c r="M687" s="80"/>
      <c r="N687" s="78"/>
      <c r="O687" s="90"/>
      <c r="P687" s="79"/>
      <c r="Q687" s="78"/>
      <c r="R687" s="78"/>
      <c r="S687" s="80"/>
      <c r="T687" s="91"/>
      <c r="U687" s="92"/>
      <c r="V687" s="93"/>
      <c r="W687" s="94"/>
      <c r="X687" s="95"/>
      <c r="Y687" s="96"/>
      <c r="Z687" s="97"/>
      <c r="AA687" s="78" t="s">
        <v>775</v>
      </c>
      <c r="AB687" s="77"/>
      <c r="AC687" s="78"/>
      <c r="AD687" s="77" t="s">
        <v>50</v>
      </c>
      <c r="AE687" s="78" t="s">
        <v>67</v>
      </c>
      <c r="AF687" s="79" t="s">
        <v>50</v>
      </c>
      <c r="AG687" s="79"/>
      <c r="AH687" s="77" t="s">
        <v>117</v>
      </c>
      <c r="AI687" s="77" t="s">
        <v>117</v>
      </c>
      <c r="AJ687" s="77" t="s">
        <v>50</v>
      </c>
      <c r="AK687" s="80">
        <v>45</v>
      </c>
      <c r="AL687" s="81"/>
      <c r="AM687" s="78">
        <v>32</v>
      </c>
      <c r="AN687" s="78"/>
      <c r="AO687" s="78"/>
      <c r="AP687" s="98"/>
      <c r="AQ687" s="99" t="s">
        <v>3283</v>
      </c>
      <c r="AR687" s="78" t="s">
        <v>3284</v>
      </c>
      <c r="AS687" s="98"/>
    </row>
    <row r="688" spans="1:45" ht="14.25" customHeight="1" x14ac:dyDescent="0.25">
      <c r="D688" s="100" t="s">
        <v>3285</v>
      </c>
      <c r="E688" s="101" t="s">
        <v>3286</v>
      </c>
      <c r="F688" s="102" t="s">
        <v>911</v>
      </c>
      <c r="G688" s="103" t="s">
        <v>3287</v>
      </c>
      <c r="H688" s="102" t="s">
        <v>1038</v>
      </c>
      <c r="I688" s="102">
        <v>32</v>
      </c>
      <c r="J688" s="104">
        <v>32</v>
      </c>
      <c r="K688" s="88"/>
      <c r="L688" s="89"/>
      <c r="M688" s="80"/>
      <c r="N688" s="78"/>
      <c r="O688" s="90"/>
      <c r="P688" s="79"/>
      <c r="Q688" s="78"/>
      <c r="R688" s="78"/>
      <c r="S688" s="80"/>
      <c r="T688" s="91"/>
      <c r="U688" s="92"/>
      <c r="V688" s="93"/>
      <c r="W688" s="94"/>
      <c r="X688" s="95"/>
      <c r="Y688" s="96"/>
      <c r="Z688" s="97"/>
      <c r="AA688" s="78"/>
      <c r="AB688" s="77"/>
      <c r="AC688" s="78"/>
      <c r="AD688" s="77" t="s">
        <v>50</v>
      </c>
      <c r="AE688" s="78" t="s">
        <v>67</v>
      </c>
      <c r="AF688" s="79" t="s">
        <v>50</v>
      </c>
      <c r="AG688" s="79"/>
      <c r="AH688" s="77" t="s">
        <v>117</v>
      </c>
      <c r="AI688" s="77" t="s">
        <v>117</v>
      </c>
      <c r="AJ688" s="77" t="s">
        <v>50</v>
      </c>
      <c r="AK688" s="80">
        <v>45</v>
      </c>
      <c r="AL688" s="81"/>
      <c r="AM688" s="78">
        <v>32</v>
      </c>
      <c r="AN688" s="78"/>
      <c r="AO688" s="78">
        <v>2018</v>
      </c>
      <c r="AP688" s="98">
        <v>2020</v>
      </c>
      <c r="AQ688" s="99" t="s">
        <v>3265</v>
      </c>
      <c r="AR688" s="78" t="s">
        <v>3288</v>
      </c>
      <c r="AS688" s="98" t="s">
        <v>3289</v>
      </c>
    </row>
    <row r="689" spans="1:45" ht="14.25" customHeight="1" x14ac:dyDescent="0.25">
      <c r="D689" s="135" t="s">
        <v>3290</v>
      </c>
      <c r="E689" s="128" t="s">
        <v>3291</v>
      </c>
      <c r="F689" s="136"/>
      <c r="G689" s="78" t="s">
        <v>3292</v>
      </c>
      <c r="H689" s="102" t="s">
        <v>1038</v>
      </c>
      <c r="I689" s="136">
        <v>32</v>
      </c>
      <c r="J689" s="138">
        <v>32</v>
      </c>
      <c r="K689" s="88"/>
      <c r="L689" s="89"/>
      <c r="M689" s="80"/>
      <c r="N689" s="78"/>
      <c r="O689" s="90"/>
      <c r="P689" s="79"/>
      <c r="Q689" s="78"/>
      <c r="R689" s="78"/>
      <c r="S689" s="80"/>
      <c r="T689" s="91"/>
      <c r="U689" s="92"/>
      <c r="V689" s="93"/>
      <c r="W689" s="94"/>
      <c r="X689" s="95"/>
      <c r="Y689" s="96"/>
      <c r="Z689" s="97"/>
      <c r="AA689" s="78" t="s">
        <v>624</v>
      </c>
      <c r="AB689" s="77"/>
      <c r="AC689" s="78"/>
      <c r="AD689" s="77" t="s">
        <v>50</v>
      </c>
      <c r="AE689" s="78" t="s">
        <v>67</v>
      </c>
      <c r="AF689" s="79" t="s">
        <v>50</v>
      </c>
      <c r="AG689" s="79"/>
      <c r="AH689" s="77" t="s">
        <v>117</v>
      </c>
      <c r="AI689" s="77" t="s">
        <v>117</v>
      </c>
      <c r="AJ689" s="77" t="s">
        <v>50</v>
      </c>
      <c r="AK689" s="80">
        <v>45</v>
      </c>
      <c r="AL689" s="81"/>
      <c r="AM689" s="78">
        <v>32</v>
      </c>
      <c r="AN689" s="78">
        <v>5</v>
      </c>
      <c r="AO689" s="78"/>
      <c r="AP689" s="98">
        <v>2020</v>
      </c>
      <c r="AQ689" s="99" t="s">
        <v>3293</v>
      </c>
      <c r="AR689" s="78" t="s">
        <v>3294</v>
      </c>
      <c r="AS689" s="98" t="s">
        <v>3295</v>
      </c>
    </row>
    <row r="690" spans="1:45" ht="14.25" customHeight="1" x14ac:dyDescent="0.25">
      <c r="C690" t="s">
        <v>56</v>
      </c>
      <c r="D690" s="58" t="s">
        <v>3296</v>
      </c>
      <c r="E690" s="101" t="s">
        <v>3297</v>
      </c>
      <c r="F690" s="60" t="s">
        <v>135</v>
      </c>
      <c r="G690" s="61" t="s">
        <v>3298</v>
      </c>
      <c r="H690" s="102" t="s">
        <v>1038</v>
      </c>
      <c r="I690" s="60">
        <v>32</v>
      </c>
      <c r="J690" s="62">
        <v>32</v>
      </c>
      <c r="K690" s="88" t="s">
        <v>131</v>
      </c>
      <c r="L690" s="202" t="s">
        <v>61</v>
      </c>
      <c r="M690" s="80" t="s">
        <v>3299</v>
      </c>
      <c r="N690" s="78">
        <v>2616</v>
      </c>
      <c r="O690" s="90"/>
      <c r="P690" s="79" t="s">
        <v>120</v>
      </c>
      <c r="Q690" s="78"/>
      <c r="R690" s="78"/>
      <c r="S690" s="80">
        <v>178.44</v>
      </c>
      <c r="T690" s="91">
        <v>43296</v>
      </c>
      <c r="U690" s="92" t="s">
        <v>132</v>
      </c>
      <c r="V690" s="93">
        <v>1</v>
      </c>
      <c r="W690" s="94">
        <v>1</v>
      </c>
      <c r="X690" s="95">
        <f>IF(AND(N690&lt;&gt;"",S690&lt;&gt;""),1000*S690*V690/(N690*W690),"")</f>
        <v>68.211009174311926</v>
      </c>
      <c r="Y690" s="96" t="s">
        <v>186</v>
      </c>
      <c r="Z690" s="97" t="s">
        <v>55</v>
      </c>
      <c r="AA690" s="78" t="s">
        <v>174</v>
      </c>
      <c r="AB690" s="77">
        <v>7</v>
      </c>
      <c r="AC690" s="78" t="s">
        <v>3300</v>
      </c>
      <c r="AD690" s="77" t="s">
        <v>50</v>
      </c>
      <c r="AE690" s="78" t="s">
        <v>67</v>
      </c>
      <c r="AF690" s="79" t="s">
        <v>51</v>
      </c>
      <c r="AG690" s="79"/>
      <c r="AH690" s="77" t="s">
        <v>117</v>
      </c>
      <c r="AI690" s="77" t="s">
        <v>117</v>
      </c>
      <c r="AJ690" s="77" t="s">
        <v>50</v>
      </c>
      <c r="AK690" s="80"/>
      <c r="AL690" s="81"/>
      <c r="AM690" s="78">
        <v>32</v>
      </c>
      <c r="AN690" s="78">
        <v>6</v>
      </c>
      <c r="AO690" s="78">
        <v>2016</v>
      </c>
      <c r="AP690" s="98">
        <v>2017</v>
      </c>
      <c r="AQ690" s="99" t="s">
        <v>3301</v>
      </c>
      <c r="AR690" s="78" t="s">
        <v>3302</v>
      </c>
      <c r="AS690" s="98" t="s">
        <v>3303</v>
      </c>
    </row>
    <row r="691" spans="1:45" ht="14.25" customHeight="1" x14ac:dyDescent="0.25">
      <c r="D691" s="100" t="s">
        <v>3304</v>
      </c>
      <c r="E691" s="101" t="s">
        <v>3305</v>
      </c>
      <c r="F691" s="102" t="s">
        <v>911</v>
      </c>
      <c r="G691" s="103" t="s">
        <v>3306</v>
      </c>
      <c r="H691" s="102" t="s">
        <v>1038</v>
      </c>
      <c r="I691" s="102">
        <v>32</v>
      </c>
      <c r="J691" s="104">
        <v>32</v>
      </c>
      <c r="K691" s="88"/>
      <c r="L691" s="202"/>
      <c r="M691" s="80"/>
      <c r="N691" s="78"/>
      <c r="O691" s="90"/>
      <c r="P691" s="79"/>
      <c r="Q691" s="78"/>
      <c r="R691" s="78"/>
      <c r="S691" s="80"/>
      <c r="T691" s="91"/>
      <c r="U691" s="92"/>
      <c r="V691" s="93">
        <v>1</v>
      </c>
      <c r="W691" s="94">
        <v>1</v>
      </c>
      <c r="X691" s="95"/>
      <c r="Y691" s="96"/>
      <c r="Z691" s="97"/>
      <c r="AA691" s="78" t="s">
        <v>65</v>
      </c>
      <c r="AB691" s="77"/>
      <c r="AC691" s="78"/>
      <c r="AD691" s="77" t="s">
        <v>50</v>
      </c>
      <c r="AE691" s="78" t="s">
        <v>67</v>
      </c>
      <c r="AF691" s="79" t="s">
        <v>51</v>
      </c>
      <c r="AG691" s="79"/>
      <c r="AH691" s="77" t="s">
        <v>117</v>
      </c>
      <c r="AI691" s="77" t="s">
        <v>117</v>
      </c>
      <c r="AJ691" s="77" t="s">
        <v>50</v>
      </c>
      <c r="AK691" s="80">
        <v>45</v>
      </c>
      <c r="AL691" s="81"/>
      <c r="AM691" s="78">
        <v>32</v>
      </c>
      <c r="AN691" s="78"/>
      <c r="AO691" s="78">
        <v>2019</v>
      </c>
      <c r="AP691" s="98">
        <v>2019</v>
      </c>
      <c r="AQ691" s="99" t="s">
        <v>3307</v>
      </c>
      <c r="AR691" s="78" t="s">
        <v>3308</v>
      </c>
      <c r="AS691" s="98"/>
    </row>
    <row r="692" spans="1:45" ht="14.25" customHeight="1" x14ac:dyDescent="0.25">
      <c r="D692" s="100" t="s">
        <v>3309</v>
      </c>
      <c r="E692" s="101" t="s">
        <v>3310</v>
      </c>
      <c r="F692" s="102" t="s">
        <v>82</v>
      </c>
      <c r="G692" s="103" t="s">
        <v>3311</v>
      </c>
      <c r="H692" s="102" t="s">
        <v>1038</v>
      </c>
      <c r="I692" s="102">
        <v>32</v>
      </c>
      <c r="J692" s="104">
        <v>32</v>
      </c>
      <c r="K692" s="88" t="s">
        <v>2368</v>
      </c>
      <c r="L692" s="202" t="s">
        <v>61</v>
      </c>
      <c r="M692" s="80"/>
      <c r="N692" s="78" t="s">
        <v>3312</v>
      </c>
      <c r="O692" s="90"/>
      <c r="P692" s="79">
        <v>6</v>
      </c>
      <c r="Q692" s="78"/>
      <c r="R692" s="78"/>
      <c r="S692" s="80"/>
      <c r="T692" s="91">
        <v>44879</v>
      </c>
      <c r="U692" s="92" t="s">
        <v>489</v>
      </c>
      <c r="V692" s="93">
        <v>1</v>
      </c>
      <c r="W692" s="94">
        <v>1</v>
      </c>
      <c r="X692" s="95"/>
      <c r="Y692" s="96"/>
      <c r="Z692" s="97"/>
      <c r="AA692" s="78" t="s">
        <v>65</v>
      </c>
      <c r="AB692" s="77">
        <v>26</v>
      </c>
      <c r="AC692" s="78" t="s">
        <v>3313</v>
      </c>
      <c r="AD692" s="77" t="s">
        <v>50</v>
      </c>
      <c r="AE692" s="78" t="s">
        <v>67</v>
      </c>
      <c r="AF692" s="79" t="s">
        <v>51</v>
      </c>
      <c r="AG692" s="79"/>
      <c r="AH692" s="77" t="s">
        <v>117</v>
      </c>
      <c r="AI692" s="77" t="s">
        <v>117</v>
      </c>
      <c r="AJ692" s="77" t="s">
        <v>50</v>
      </c>
      <c r="AK692" s="80">
        <v>45</v>
      </c>
      <c r="AL692" s="81"/>
      <c r="AM692" s="78">
        <v>32</v>
      </c>
      <c r="AN692" s="78"/>
      <c r="AO692" s="78"/>
      <c r="AP692" s="98">
        <v>2022</v>
      </c>
      <c r="AQ692" s="99"/>
      <c r="AR692" s="78" t="s">
        <v>3314</v>
      </c>
      <c r="AS692" s="98" t="s">
        <v>3315</v>
      </c>
    </row>
    <row r="693" spans="1:45" ht="14.25" customHeight="1" x14ac:dyDescent="0.25">
      <c r="D693" s="100" t="s">
        <v>3316</v>
      </c>
      <c r="E693" s="101" t="s">
        <v>3317</v>
      </c>
      <c r="F693" s="102"/>
      <c r="G693" s="103" t="s">
        <v>3318</v>
      </c>
      <c r="H693" s="102" t="s">
        <v>1038</v>
      </c>
      <c r="I693" s="102">
        <v>64</v>
      </c>
      <c r="J693" s="104">
        <v>32</v>
      </c>
      <c r="K693" s="88"/>
      <c r="L693" s="61"/>
      <c r="M693" s="80"/>
      <c r="N693" s="78"/>
      <c r="O693" s="90"/>
      <c r="P693" s="79"/>
      <c r="Q693" s="78"/>
      <c r="R693" s="78"/>
      <c r="S693" s="80"/>
      <c r="T693" s="91"/>
      <c r="U693" s="92"/>
      <c r="V693" s="93"/>
      <c r="W693" s="94"/>
      <c r="X693" s="95"/>
      <c r="Y693" s="96"/>
      <c r="Z693" s="97" t="s">
        <v>50</v>
      </c>
      <c r="AA693" s="78" t="s">
        <v>174</v>
      </c>
      <c r="AB693" s="77">
        <v>35</v>
      </c>
      <c r="AC693" s="78" t="s">
        <v>3319</v>
      </c>
      <c r="AD693" s="77" t="s">
        <v>50</v>
      </c>
      <c r="AE693" s="78" t="s">
        <v>67</v>
      </c>
      <c r="AF693" s="79" t="s">
        <v>51</v>
      </c>
      <c r="AG693" s="79"/>
      <c r="AH693" s="77" t="s">
        <v>1394</v>
      </c>
      <c r="AI693" s="77" t="s">
        <v>1394</v>
      </c>
      <c r="AJ693" s="77" t="s">
        <v>50</v>
      </c>
      <c r="AK693" s="80"/>
      <c r="AL693" s="81"/>
      <c r="AM693" s="78">
        <v>32</v>
      </c>
      <c r="AN693" s="78">
        <v>3</v>
      </c>
      <c r="AO693" s="78">
        <v>2021</v>
      </c>
      <c r="AP693" s="98">
        <v>2021</v>
      </c>
      <c r="AQ693" s="99"/>
      <c r="AR693" s="78" t="s">
        <v>3320</v>
      </c>
      <c r="AS693" s="98" t="s">
        <v>3321</v>
      </c>
    </row>
    <row r="694" spans="1:45" ht="14.25" customHeight="1" x14ac:dyDescent="0.25">
      <c r="D694" s="100" t="s">
        <v>3322</v>
      </c>
      <c r="E694" s="101" t="s">
        <v>1036</v>
      </c>
      <c r="F694" s="102" t="s">
        <v>90</v>
      </c>
      <c r="G694" s="103" t="s">
        <v>1037</v>
      </c>
      <c r="H694" s="102" t="s">
        <v>1038</v>
      </c>
      <c r="I694" s="102">
        <v>32</v>
      </c>
      <c r="J694" s="104">
        <v>32</v>
      </c>
      <c r="K694" s="88" t="s">
        <v>70</v>
      </c>
      <c r="L694" s="189" t="s">
        <v>1037</v>
      </c>
      <c r="M694" s="80"/>
      <c r="N694" s="78">
        <v>1000</v>
      </c>
      <c r="O694" s="90"/>
      <c r="P694" s="79">
        <v>6</v>
      </c>
      <c r="Q694" s="78"/>
      <c r="R694" s="78"/>
      <c r="S694" s="80">
        <v>220</v>
      </c>
      <c r="T694" s="91">
        <v>44228</v>
      </c>
      <c r="U694" s="130" t="s">
        <v>166</v>
      </c>
      <c r="V694" s="93">
        <v>1</v>
      </c>
      <c r="W694" s="94">
        <v>1</v>
      </c>
      <c r="X694" s="95">
        <f>IF(AND(N694&lt;&gt;"",S694&lt;&gt;""),1000*S694*V694/(N694*W694),"")</f>
        <v>220</v>
      </c>
      <c r="Y694" s="96"/>
      <c r="Z694" s="97"/>
      <c r="AA694" s="78" t="s">
        <v>65</v>
      </c>
      <c r="AB694" s="77">
        <v>4</v>
      </c>
      <c r="AC694" s="78" t="s">
        <v>1035</v>
      </c>
      <c r="AD694" s="77" t="s">
        <v>50</v>
      </c>
      <c r="AE694" s="78" t="s">
        <v>67</v>
      </c>
      <c r="AF694" s="79" t="s">
        <v>51</v>
      </c>
      <c r="AG694" s="79"/>
      <c r="AH694" s="77" t="s">
        <v>117</v>
      </c>
      <c r="AI694" s="77" t="s">
        <v>117</v>
      </c>
      <c r="AJ694" s="77" t="s">
        <v>50</v>
      </c>
      <c r="AK694" s="80">
        <v>45</v>
      </c>
      <c r="AL694" s="81"/>
      <c r="AM694" s="78">
        <v>32</v>
      </c>
      <c r="AN694" s="78"/>
      <c r="AO694" s="78">
        <v>2018</v>
      </c>
      <c r="AP694" s="98">
        <v>2021</v>
      </c>
      <c r="AQ694" s="99" t="s">
        <v>3323</v>
      </c>
      <c r="AR694" s="78" t="s">
        <v>1041</v>
      </c>
      <c r="AS694" s="98" t="s">
        <v>3324</v>
      </c>
    </row>
    <row r="695" spans="1:45" ht="14.25" customHeight="1" x14ac:dyDescent="0.25">
      <c r="D695" s="100" t="s">
        <v>3325</v>
      </c>
      <c r="E695" s="101" t="s">
        <v>3326</v>
      </c>
      <c r="F695" s="102" t="s">
        <v>911</v>
      </c>
      <c r="G695" s="103" t="s">
        <v>3327</v>
      </c>
      <c r="H695" s="102" t="s">
        <v>1038</v>
      </c>
      <c r="I695" s="102">
        <v>32</v>
      </c>
      <c r="J695" s="104">
        <v>32</v>
      </c>
      <c r="K695" s="88"/>
      <c r="L695" s="202"/>
      <c r="M695" s="80"/>
      <c r="N695" s="78">
        <v>306</v>
      </c>
      <c r="O695" s="90"/>
      <c r="P695" s="79">
        <v>4</v>
      </c>
      <c r="Q695" s="78"/>
      <c r="R695" s="78"/>
      <c r="S695" s="80"/>
      <c r="T695" s="91"/>
      <c r="U695" s="92"/>
      <c r="V695" s="93">
        <v>1</v>
      </c>
      <c r="W695" s="94">
        <v>6.7</v>
      </c>
      <c r="X695" s="95"/>
      <c r="Y695" s="96" t="s">
        <v>3328</v>
      </c>
      <c r="Z695" s="97"/>
      <c r="AA695" s="78" t="s">
        <v>65</v>
      </c>
      <c r="AB695" s="77">
        <v>11</v>
      </c>
      <c r="AC695" s="78"/>
      <c r="AD695" s="77" t="s">
        <v>50</v>
      </c>
      <c r="AE695" s="78" t="s">
        <v>67</v>
      </c>
      <c r="AF695" s="79" t="s">
        <v>51</v>
      </c>
      <c r="AG695" s="79"/>
      <c r="AH695" s="77" t="s">
        <v>117</v>
      </c>
      <c r="AI695" s="77" t="s">
        <v>117</v>
      </c>
      <c r="AJ695" s="77" t="s">
        <v>50</v>
      </c>
      <c r="AK695" s="80">
        <v>45</v>
      </c>
      <c r="AL695" s="81"/>
      <c r="AM695" s="78">
        <v>32</v>
      </c>
      <c r="AN695" s="78"/>
      <c r="AO695" s="78">
        <v>2018</v>
      </c>
      <c r="AP695" s="98">
        <v>2018</v>
      </c>
      <c r="AQ695" s="99" t="s">
        <v>3329</v>
      </c>
      <c r="AR695" s="78" t="s">
        <v>3330</v>
      </c>
      <c r="AS695" s="98" t="s">
        <v>3331</v>
      </c>
    </row>
    <row r="696" spans="1:45" ht="14.25" customHeight="1" x14ac:dyDescent="0.25">
      <c r="D696" s="100" t="s">
        <v>3332</v>
      </c>
      <c r="E696" s="101" t="s">
        <v>3333</v>
      </c>
      <c r="F696" s="102" t="s">
        <v>135</v>
      </c>
      <c r="G696" s="103" t="s">
        <v>3334</v>
      </c>
      <c r="H696" s="102" t="s">
        <v>1038</v>
      </c>
      <c r="I696" s="102">
        <v>32</v>
      </c>
      <c r="J696" s="104">
        <v>32</v>
      </c>
      <c r="K696" s="88"/>
      <c r="L696" s="61"/>
      <c r="M696" s="80"/>
      <c r="N696" s="78"/>
      <c r="O696" s="90"/>
      <c r="P696" s="79"/>
      <c r="Q696" s="78"/>
      <c r="R696" s="78"/>
      <c r="S696" s="80"/>
      <c r="T696" s="91"/>
      <c r="U696" s="92"/>
      <c r="V696" s="93"/>
      <c r="W696" s="94"/>
      <c r="X696" s="95"/>
      <c r="Y696" s="96"/>
      <c r="Z696" s="97"/>
      <c r="AA696" s="78" t="s">
        <v>65</v>
      </c>
      <c r="AB696" s="77">
        <v>45</v>
      </c>
      <c r="AC696" s="78" t="s">
        <v>3335</v>
      </c>
      <c r="AD696" s="77" t="s">
        <v>50</v>
      </c>
      <c r="AE696" s="78" t="s">
        <v>67</v>
      </c>
      <c r="AF696" s="79" t="s">
        <v>51</v>
      </c>
      <c r="AG696" s="79"/>
      <c r="AH696" s="77" t="s">
        <v>117</v>
      </c>
      <c r="AI696" s="77" t="s">
        <v>117</v>
      </c>
      <c r="AJ696" s="77" t="s">
        <v>50</v>
      </c>
      <c r="AK696" s="80">
        <v>45</v>
      </c>
      <c r="AL696" s="81"/>
      <c r="AM696" s="78">
        <v>32</v>
      </c>
      <c r="AN696" s="78"/>
      <c r="AO696" s="78">
        <v>2020</v>
      </c>
      <c r="AP696" s="98">
        <v>2023</v>
      </c>
      <c r="AQ696" s="99" t="s">
        <v>3336</v>
      </c>
      <c r="AR696" s="78" t="s">
        <v>3337</v>
      </c>
      <c r="AS696" s="98" t="s">
        <v>3338</v>
      </c>
    </row>
    <row r="697" spans="1:45" ht="14.25" customHeight="1" x14ac:dyDescent="0.25">
      <c r="D697" s="100" t="s">
        <v>3339</v>
      </c>
      <c r="E697" s="101" t="s">
        <v>3340</v>
      </c>
      <c r="F697" s="102" t="s">
        <v>911</v>
      </c>
      <c r="G697" s="103" t="s">
        <v>3341</v>
      </c>
      <c r="H697" s="102" t="s">
        <v>1038</v>
      </c>
      <c r="I697" s="102">
        <v>32</v>
      </c>
      <c r="J697" s="104">
        <v>32</v>
      </c>
      <c r="K697" s="88" t="s">
        <v>3342</v>
      </c>
      <c r="L697" s="103" t="s">
        <v>3341</v>
      </c>
      <c r="M697" s="80"/>
      <c r="N697" s="78">
        <v>1653</v>
      </c>
      <c r="O697" s="90"/>
      <c r="P697" s="79">
        <v>4</v>
      </c>
      <c r="Q697" s="78"/>
      <c r="R697" s="78"/>
      <c r="S697" s="80"/>
      <c r="T697" s="91">
        <v>43430</v>
      </c>
      <c r="U697" s="92"/>
      <c r="V697" s="93">
        <v>1</v>
      </c>
      <c r="W697" s="94">
        <v>6.7</v>
      </c>
      <c r="X697" s="95" t="str">
        <f>IF(AND(N697&lt;&gt;"",S697&lt;&gt;""),1000*S697*V697/(N697*W697),"")</f>
        <v/>
      </c>
      <c r="Y697" s="96" t="s">
        <v>3328</v>
      </c>
      <c r="Z697" s="97"/>
      <c r="AA697" s="78" t="s">
        <v>174</v>
      </c>
      <c r="AB697" s="77">
        <v>8</v>
      </c>
      <c r="AC697" s="78" t="s">
        <v>3343</v>
      </c>
      <c r="AD697" s="77" t="s">
        <v>50</v>
      </c>
      <c r="AE697" s="78" t="s">
        <v>67</v>
      </c>
      <c r="AF697" s="79" t="s">
        <v>51</v>
      </c>
      <c r="AG697" s="79"/>
      <c r="AH697" s="77" t="s">
        <v>117</v>
      </c>
      <c r="AI697" s="77" t="s">
        <v>117</v>
      </c>
      <c r="AJ697" s="77" t="s">
        <v>50</v>
      </c>
      <c r="AK697" s="80">
        <v>45</v>
      </c>
      <c r="AL697" s="81"/>
      <c r="AM697" s="78">
        <v>32</v>
      </c>
      <c r="AN697" s="78"/>
      <c r="AO697" s="78">
        <v>2018</v>
      </c>
      <c r="AP697" s="98">
        <v>2018</v>
      </c>
      <c r="AQ697" s="99" t="s">
        <v>3344</v>
      </c>
      <c r="AR697" s="78" t="s">
        <v>3345</v>
      </c>
      <c r="AS697" s="98" t="s">
        <v>3346</v>
      </c>
    </row>
    <row r="698" spans="1:45" ht="14.25" customHeight="1" x14ac:dyDescent="0.25">
      <c r="D698" s="135" t="s">
        <v>3339</v>
      </c>
      <c r="E698" s="128" t="s">
        <v>3340</v>
      </c>
      <c r="F698" s="136" t="s">
        <v>911</v>
      </c>
      <c r="G698" s="137" t="s">
        <v>3341</v>
      </c>
      <c r="H698" s="102" t="s">
        <v>1038</v>
      </c>
      <c r="I698" s="136">
        <v>32</v>
      </c>
      <c r="J698" s="138">
        <v>32</v>
      </c>
      <c r="K698" s="88" t="s">
        <v>3347</v>
      </c>
      <c r="L698" s="163" t="s">
        <v>3341</v>
      </c>
      <c r="M698" s="80"/>
      <c r="N698" s="78">
        <v>1060</v>
      </c>
      <c r="O698" s="90"/>
      <c r="P698" s="79">
        <v>4</v>
      </c>
      <c r="Q698" s="78"/>
      <c r="R698" s="78"/>
      <c r="S698" s="80">
        <v>20</v>
      </c>
      <c r="T698" s="91">
        <v>43430</v>
      </c>
      <c r="U698" s="92"/>
      <c r="V698" s="93">
        <v>1</v>
      </c>
      <c r="W698" s="94">
        <v>6.7</v>
      </c>
      <c r="X698" s="95">
        <f>IF(AND(N698&lt;&gt;"",S698&lt;&gt;""),1000*S698*V698/(N698*W698),"")</f>
        <v>2.8161081385525204</v>
      </c>
      <c r="Y698" s="96" t="s">
        <v>3328</v>
      </c>
      <c r="Z698" s="97"/>
      <c r="AA698" s="78" t="s">
        <v>174</v>
      </c>
      <c r="AB698" s="77">
        <v>8</v>
      </c>
      <c r="AC698" s="78" t="s">
        <v>3343</v>
      </c>
      <c r="AD698" s="77" t="s">
        <v>50</v>
      </c>
      <c r="AE698" s="78" t="s">
        <v>67</v>
      </c>
      <c r="AF698" s="79" t="s">
        <v>51</v>
      </c>
      <c r="AG698" s="79"/>
      <c r="AH698" s="77" t="s">
        <v>117</v>
      </c>
      <c r="AI698" s="77" t="s">
        <v>117</v>
      </c>
      <c r="AJ698" s="77" t="s">
        <v>50</v>
      </c>
      <c r="AK698" s="80">
        <v>45</v>
      </c>
      <c r="AL698" s="81"/>
      <c r="AM698" s="78">
        <v>32</v>
      </c>
      <c r="AN698" s="78"/>
      <c r="AO698" s="78">
        <v>2018</v>
      </c>
      <c r="AP698" s="98">
        <v>2018</v>
      </c>
      <c r="AQ698" s="99" t="s">
        <v>3344</v>
      </c>
      <c r="AR698" s="78" t="s">
        <v>3345</v>
      </c>
      <c r="AS698" s="98" t="s">
        <v>3346</v>
      </c>
    </row>
    <row r="699" spans="1:45" ht="14.25" customHeight="1" x14ac:dyDescent="0.25">
      <c r="A699" t="s">
        <v>263</v>
      </c>
      <c r="B699">
        <v>1</v>
      </c>
      <c r="C699" t="s">
        <v>56</v>
      </c>
      <c r="D699" s="58" t="s">
        <v>3348</v>
      </c>
      <c r="E699" s="101" t="s">
        <v>3349</v>
      </c>
      <c r="F699" s="60" t="s">
        <v>90</v>
      </c>
      <c r="G699" s="61" t="s">
        <v>3350</v>
      </c>
      <c r="H699" s="102" t="s">
        <v>1038</v>
      </c>
      <c r="I699" s="60">
        <v>32</v>
      </c>
      <c r="J699" s="62">
        <v>32</v>
      </c>
      <c r="K699" s="88" t="s">
        <v>3351</v>
      </c>
      <c r="L699" s="89" t="s">
        <v>3350</v>
      </c>
      <c r="M699" s="80"/>
      <c r="N699" s="78">
        <v>320</v>
      </c>
      <c r="O699" s="90"/>
      <c r="P699" s="79">
        <v>6</v>
      </c>
      <c r="Q699" s="78"/>
      <c r="R699" s="78">
        <v>1</v>
      </c>
      <c r="S699" s="80">
        <v>375</v>
      </c>
      <c r="T699" s="91">
        <v>42747</v>
      </c>
      <c r="U699" s="92" t="s">
        <v>3352</v>
      </c>
      <c r="V699" s="93">
        <v>1</v>
      </c>
      <c r="W699" s="94">
        <v>1</v>
      </c>
      <c r="X699" s="150">
        <f>IF(AND(N699&lt;&gt;"",S699&lt;&gt;""),1000*S699*V699/(N699*W699),"")</f>
        <v>1171.875</v>
      </c>
      <c r="Y699" s="96" t="s">
        <v>107</v>
      </c>
      <c r="Z699" s="97"/>
      <c r="AA699" s="78" t="s">
        <v>256</v>
      </c>
      <c r="AB699" s="77"/>
      <c r="AC699" s="78"/>
      <c r="AD699" s="77" t="s">
        <v>50</v>
      </c>
      <c r="AE699" s="78" t="s">
        <v>67</v>
      </c>
      <c r="AF699" s="79" t="s">
        <v>51</v>
      </c>
      <c r="AG699" s="79"/>
      <c r="AH699" s="77" t="s">
        <v>117</v>
      </c>
      <c r="AI699" s="77" t="s">
        <v>117</v>
      </c>
      <c r="AJ699" s="77" t="s">
        <v>50</v>
      </c>
      <c r="AK699" s="80">
        <v>45</v>
      </c>
      <c r="AL699" s="81"/>
      <c r="AM699" s="78">
        <v>32</v>
      </c>
      <c r="AN699" s="78">
        <v>3</v>
      </c>
      <c r="AO699" s="78">
        <v>2015</v>
      </c>
      <c r="AP699" s="98">
        <v>2018</v>
      </c>
      <c r="AQ699" s="99" t="s">
        <v>3353</v>
      </c>
      <c r="AR699" s="78" t="s">
        <v>3354</v>
      </c>
      <c r="AS699" s="98" t="s">
        <v>3355</v>
      </c>
    </row>
    <row r="700" spans="1:45" ht="14.25" customHeight="1" x14ac:dyDescent="0.25">
      <c r="D700" s="58" t="s">
        <v>3356</v>
      </c>
      <c r="E700" s="101" t="s">
        <v>3357</v>
      </c>
      <c r="F700" s="60"/>
      <c r="G700" s="61" t="s">
        <v>3358</v>
      </c>
      <c r="H700" s="102" t="s">
        <v>1038</v>
      </c>
      <c r="I700" s="60">
        <v>32</v>
      </c>
      <c r="J700" s="62">
        <v>32</v>
      </c>
      <c r="K700" s="88"/>
      <c r="L700" s="89"/>
      <c r="M700" s="80"/>
      <c r="N700" s="78"/>
      <c r="O700" s="90"/>
      <c r="P700" s="79"/>
      <c r="Q700" s="78"/>
      <c r="R700" s="78"/>
      <c r="S700" s="80"/>
      <c r="T700" s="91"/>
      <c r="U700" s="92"/>
      <c r="V700" s="93"/>
      <c r="W700" s="94"/>
      <c r="X700" s="150"/>
      <c r="Y700" s="96"/>
      <c r="Z700" s="97"/>
      <c r="AA700" s="78" t="s">
        <v>49</v>
      </c>
      <c r="AB700" s="77">
        <v>46</v>
      </c>
      <c r="AC700" s="78"/>
      <c r="AD700" s="77" t="s">
        <v>50</v>
      </c>
      <c r="AE700" s="78" t="s">
        <v>67</v>
      </c>
      <c r="AF700" s="79" t="s">
        <v>51</v>
      </c>
      <c r="AG700" s="79"/>
      <c r="AH700" s="77" t="s">
        <v>117</v>
      </c>
      <c r="AI700" s="77" t="s">
        <v>117</v>
      </c>
      <c r="AJ700" s="77" t="s">
        <v>50</v>
      </c>
      <c r="AK700" s="80">
        <v>45</v>
      </c>
      <c r="AL700" s="81"/>
      <c r="AM700" s="78">
        <v>32</v>
      </c>
      <c r="AN700" s="78"/>
      <c r="AO700" s="78">
        <v>2019</v>
      </c>
      <c r="AP700" s="98">
        <v>2021</v>
      </c>
      <c r="AQ700" s="99"/>
      <c r="AR700" s="78" t="s">
        <v>433</v>
      </c>
      <c r="AS700" s="98" t="s">
        <v>3359</v>
      </c>
    </row>
    <row r="701" spans="1:45" ht="14.25" customHeight="1" x14ac:dyDescent="0.25">
      <c r="D701" s="58" t="s">
        <v>3356</v>
      </c>
      <c r="E701" s="101" t="s">
        <v>3357</v>
      </c>
      <c r="F701" s="60"/>
      <c r="G701" s="61" t="s">
        <v>3358</v>
      </c>
      <c r="H701" s="102" t="s">
        <v>1038</v>
      </c>
      <c r="I701" s="60">
        <v>32</v>
      </c>
      <c r="J701" s="62">
        <v>32</v>
      </c>
      <c r="K701" s="88"/>
      <c r="L701" s="89"/>
      <c r="M701" s="80"/>
      <c r="N701" s="78"/>
      <c r="O701" s="90"/>
      <c r="P701" s="79"/>
      <c r="Q701" s="78"/>
      <c r="R701" s="78"/>
      <c r="S701" s="80"/>
      <c r="T701" s="91"/>
      <c r="U701" s="92"/>
      <c r="V701" s="93"/>
      <c r="W701" s="94"/>
      <c r="X701" s="150"/>
      <c r="Y701" s="96"/>
      <c r="Z701" s="97"/>
      <c r="AA701" s="78" t="s">
        <v>174</v>
      </c>
      <c r="AB701" s="77">
        <v>53</v>
      </c>
      <c r="AC701" s="78"/>
      <c r="AD701" s="77" t="s">
        <v>50</v>
      </c>
      <c r="AE701" s="78" t="s">
        <v>67</v>
      </c>
      <c r="AF701" s="79" t="s">
        <v>51</v>
      </c>
      <c r="AG701" s="79"/>
      <c r="AH701" s="77" t="s">
        <v>117</v>
      </c>
      <c r="AI701" s="77" t="s">
        <v>117</v>
      </c>
      <c r="AJ701" s="77" t="s">
        <v>50</v>
      </c>
      <c r="AK701" s="80">
        <v>45</v>
      </c>
      <c r="AL701" s="81"/>
      <c r="AM701" s="78">
        <v>32</v>
      </c>
      <c r="AN701" s="78"/>
      <c r="AO701" s="78">
        <v>2019</v>
      </c>
      <c r="AP701" s="98">
        <v>2021</v>
      </c>
      <c r="AQ701" s="99"/>
      <c r="AR701" s="78" t="s">
        <v>433</v>
      </c>
      <c r="AS701" s="98" t="s">
        <v>3359</v>
      </c>
    </row>
    <row r="702" spans="1:45" ht="14.25" customHeight="1" x14ac:dyDescent="0.25">
      <c r="D702" s="100" t="s">
        <v>3360</v>
      </c>
      <c r="E702" s="101" t="s">
        <v>3361</v>
      </c>
      <c r="F702" s="102"/>
      <c r="G702" s="103" t="s">
        <v>3362</v>
      </c>
      <c r="H702" s="102" t="s">
        <v>1038</v>
      </c>
      <c r="I702" s="102">
        <v>32</v>
      </c>
      <c r="J702" s="104">
        <v>32</v>
      </c>
      <c r="K702" s="88"/>
      <c r="L702" s="89"/>
      <c r="M702" s="80"/>
      <c r="N702" s="78"/>
      <c r="O702" s="90"/>
      <c r="P702" s="79"/>
      <c r="Q702" s="78"/>
      <c r="R702" s="78"/>
      <c r="S702" s="80"/>
      <c r="T702" s="91"/>
      <c r="U702" s="92"/>
      <c r="V702" s="93"/>
      <c r="W702" s="94"/>
      <c r="X702" s="95"/>
      <c r="Y702" s="96"/>
      <c r="Z702" s="97"/>
      <c r="AA702" s="78" t="s">
        <v>65</v>
      </c>
      <c r="AB702" s="77">
        <v>18</v>
      </c>
      <c r="AC702" s="78" t="s">
        <v>3363</v>
      </c>
      <c r="AD702" s="77" t="s">
        <v>50</v>
      </c>
      <c r="AE702" s="78" t="s">
        <v>67</v>
      </c>
      <c r="AF702" s="79" t="s">
        <v>51</v>
      </c>
      <c r="AG702" s="79"/>
      <c r="AH702" s="77" t="s">
        <v>117</v>
      </c>
      <c r="AI702" s="77" t="s">
        <v>117</v>
      </c>
      <c r="AJ702" s="77" t="s">
        <v>50</v>
      </c>
      <c r="AK702" s="80"/>
      <c r="AL702" s="81"/>
      <c r="AM702" s="78">
        <v>32</v>
      </c>
      <c r="AN702" s="78">
        <v>5</v>
      </c>
      <c r="AO702" s="78">
        <v>2019</v>
      </c>
      <c r="AP702" s="98">
        <v>2021</v>
      </c>
      <c r="AQ702" s="99" t="s">
        <v>3364</v>
      </c>
      <c r="AR702" s="78" t="s">
        <v>3365</v>
      </c>
      <c r="AS702" s="98"/>
    </row>
    <row r="703" spans="1:45" ht="14.25" customHeight="1" x14ac:dyDescent="0.25">
      <c r="D703" s="135" t="s">
        <v>3366</v>
      </c>
      <c r="E703" s="128" t="s">
        <v>3367</v>
      </c>
      <c r="F703" s="136" t="s">
        <v>135</v>
      </c>
      <c r="G703" s="137" t="s">
        <v>3368</v>
      </c>
      <c r="H703" s="102" t="s">
        <v>1038</v>
      </c>
      <c r="I703" s="136">
        <v>32</v>
      </c>
      <c r="J703" s="138">
        <v>32</v>
      </c>
      <c r="K703" s="88"/>
      <c r="L703" s="89"/>
      <c r="M703" s="80"/>
      <c r="N703" s="78"/>
      <c r="O703" s="90"/>
      <c r="P703" s="79"/>
      <c r="Q703" s="78"/>
      <c r="R703" s="78"/>
      <c r="S703" s="80"/>
      <c r="T703" s="91"/>
      <c r="U703" s="92"/>
      <c r="V703" s="93"/>
      <c r="W703" s="94"/>
      <c r="X703" s="95"/>
      <c r="Y703" s="96"/>
      <c r="Z703" s="97"/>
      <c r="AA703" s="78" t="s">
        <v>3369</v>
      </c>
      <c r="AB703" s="77">
        <v>12</v>
      </c>
      <c r="AC703" s="78" t="s">
        <v>3370</v>
      </c>
      <c r="AD703" s="77" t="s">
        <v>50</v>
      </c>
      <c r="AE703" s="78" t="s">
        <v>67</v>
      </c>
      <c r="AF703" s="79" t="s">
        <v>51</v>
      </c>
      <c r="AG703" s="79"/>
      <c r="AH703" s="77" t="s">
        <v>117</v>
      </c>
      <c r="AI703" s="77" t="s">
        <v>117</v>
      </c>
      <c r="AJ703" s="77" t="s">
        <v>50</v>
      </c>
      <c r="AK703" s="80">
        <v>45</v>
      </c>
      <c r="AL703" s="81"/>
      <c r="AM703" s="78">
        <v>32</v>
      </c>
      <c r="AN703" s="78"/>
      <c r="AO703" s="78">
        <v>2017</v>
      </c>
      <c r="AP703" s="98">
        <v>2020</v>
      </c>
      <c r="AQ703" s="99"/>
      <c r="AR703" s="78" t="s">
        <v>3371</v>
      </c>
      <c r="AS703" s="98"/>
    </row>
    <row r="704" spans="1:45" s="32" customFormat="1" ht="14.25" customHeight="1" x14ac:dyDescent="0.25">
      <c r="A704"/>
      <c r="B704"/>
      <c r="C704" t="s">
        <v>56</v>
      </c>
      <c r="D704" s="85" t="s">
        <v>3372</v>
      </c>
      <c r="E704" s="128" t="s">
        <v>3373</v>
      </c>
      <c r="F704" s="77" t="s">
        <v>135</v>
      </c>
      <c r="G704" s="78"/>
      <c r="H704" s="102" t="s">
        <v>1038</v>
      </c>
      <c r="I704" s="77">
        <v>32</v>
      </c>
      <c r="J704" s="87">
        <v>32</v>
      </c>
      <c r="K704" s="88" t="s">
        <v>70</v>
      </c>
      <c r="L704" s="89" t="s">
        <v>61</v>
      </c>
      <c r="M704" s="80" t="s">
        <v>3374</v>
      </c>
      <c r="N704" s="78"/>
      <c r="O704" s="90"/>
      <c r="P704" s="79">
        <v>6</v>
      </c>
      <c r="Q704" s="78"/>
      <c r="R704" s="78"/>
      <c r="S704" s="80"/>
      <c r="T704" s="91">
        <v>43230</v>
      </c>
      <c r="U704" s="92">
        <v>14.7</v>
      </c>
      <c r="V704" s="93">
        <v>1</v>
      </c>
      <c r="W704" s="94">
        <v>1</v>
      </c>
      <c r="X704" s="95" t="str">
        <f>IF(AND(N704&lt;&gt;"",S704&lt;&gt;""),1000*S704*V704/(N704*W704),"")</f>
        <v/>
      </c>
      <c r="Y704" s="96"/>
      <c r="Z704" s="97" t="s">
        <v>50</v>
      </c>
      <c r="AA704" s="78" t="s">
        <v>65</v>
      </c>
      <c r="AB704" s="77">
        <v>141</v>
      </c>
      <c r="AC704" s="78" t="s">
        <v>3375</v>
      </c>
      <c r="AD704" s="77" t="s">
        <v>50</v>
      </c>
      <c r="AE704" s="78" t="s">
        <v>67</v>
      </c>
      <c r="AF704" s="79" t="s">
        <v>51</v>
      </c>
      <c r="AG704" s="79"/>
      <c r="AH704" s="77" t="s">
        <v>117</v>
      </c>
      <c r="AI704" s="77" t="s">
        <v>117</v>
      </c>
      <c r="AJ704" s="77" t="s">
        <v>50</v>
      </c>
      <c r="AK704" s="80"/>
      <c r="AL704" s="81"/>
      <c r="AM704" s="78">
        <v>32</v>
      </c>
      <c r="AN704" s="78"/>
      <c r="AO704" s="78">
        <v>2016</v>
      </c>
      <c r="AP704" s="98">
        <v>2022</v>
      </c>
      <c r="AQ704" s="99" t="s">
        <v>3376</v>
      </c>
      <c r="AR704" s="78" t="s">
        <v>3377</v>
      </c>
      <c r="AS704" s="98" t="s">
        <v>3378</v>
      </c>
    </row>
    <row r="705" spans="2:45" ht="14.25" customHeight="1" x14ac:dyDescent="0.25">
      <c r="B705">
        <v>1</v>
      </c>
      <c r="C705" t="s">
        <v>56</v>
      </c>
      <c r="D705" s="85" t="s">
        <v>3372</v>
      </c>
      <c r="E705" s="128" t="s">
        <v>3373</v>
      </c>
      <c r="F705" s="77" t="s">
        <v>135</v>
      </c>
      <c r="G705" s="78"/>
      <c r="H705" s="102" t="s">
        <v>1038</v>
      </c>
      <c r="I705" s="77">
        <v>32</v>
      </c>
      <c r="J705" s="87">
        <v>32</v>
      </c>
      <c r="K705" s="88" t="s">
        <v>70</v>
      </c>
      <c r="L705" s="89" t="s">
        <v>61</v>
      </c>
      <c r="M705" s="80"/>
      <c r="N705" s="78">
        <v>14119</v>
      </c>
      <c r="O705" s="90"/>
      <c r="P705" s="79">
        <v>6</v>
      </c>
      <c r="Q705" s="78"/>
      <c r="R705" s="78">
        <v>32</v>
      </c>
      <c r="S705" s="80">
        <v>62.112000000000002</v>
      </c>
      <c r="T705" s="91">
        <v>43230</v>
      </c>
      <c r="U705" s="92">
        <v>14.7</v>
      </c>
      <c r="V705" s="93">
        <v>1</v>
      </c>
      <c r="W705" s="94">
        <v>1</v>
      </c>
      <c r="X705" s="95">
        <f>IF(AND(N705&lt;&gt;"",S705&lt;&gt;""),1000*S705*V705/(N705*W705),"")</f>
        <v>4.3991784120688431</v>
      </c>
      <c r="Y705" s="96" t="s">
        <v>107</v>
      </c>
      <c r="Z705" s="97" t="s">
        <v>50</v>
      </c>
      <c r="AA705" s="78" t="s">
        <v>65</v>
      </c>
      <c r="AB705" s="77">
        <v>141</v>
      </c>
      <c r="AC705" s="78" t="s">
        <v>3379</v>
      </c>
      <c r="AD705" s="77" t="s">
        <v>50</v>
      </c>
      <c r="AE705" s="78" t="s">
        <v>67</v>
      </c>
      <c r="AF705" s="79" t="s">
        <v>51</v>
      </c>
      <c r="AG705" s="79"/>
      <c r="AH705" s="77" t="s">
        <v>117</v>
      </c>
      <c r="AI705" s="77" t="s">
        <v>117</v>
      </c>
      <c r="AJ705" s="77" t="s">
        <v>50</v>
      </c>
      <c r="AK705" s="80"/>
      <c r="AL705" s="81"/>
      <c r="AM705" s="78">
        <v>32</v>
      </c>
      <c r="AN705" s="78"/>
      <c r="AO705" s="78">
        <v>2016</v>
      </c>
      <c r="AP705" s="98">
        <v>2022</v>
      </c>
      <c r="AQ705" s="99" t="s">
        <v>3376</v>
      </c>
      <c r="AR705" s="78" t="s">
        <v>3377</v>
      </c>
      <c r="AS705" s="98" t="s">
        <v>3378</v>
      </c>
    </row>
    <row r="706" spans="2:45" ht="14.25" customHeight="1" x14ac:dyDescent="0.25">
      <c r="C706" t="s">
        <v>56</v>
      </c>
      <c r="D706" s="58" t="s">
        <v>3372</v>
      </c>
      <c r="E706" s="101" t="s">
        <v>3373</v>
      </c>
      <c r="F706" s="60" t="s">
        <v>911</v>
      </c>
      <c r="G706" s="61"/>
      <c r="H706" s="102" t="s">
        <v>1038</v>
      </c>
      <c r="I706" s="60">
        <v>32</v>
      </c>
      <c r="J706" s="62">
        <v>32</v>
      </c>
      <c r="K706" s="88"/>
      <c r="L706" s="89"/>
      <c r="M706" s="80"/>
      <c r="N706" s="78"/>
      <c r="O706" s="90"/>
      <c r="P706" s="79"/>
      <c r="Q706" s="78"/>
      <c r="R706" s="78"/>
      <c r="S706" s="80"/>
      <c r="T706" s="91"/>
      <c r="U706" s="92"/>
      <c r="V706" s="93"/>
      <c r="W706" s="94"/>
      <c r="X706" s="95"/>
      <c r="Y706" s="96"/>
      <c r="Z706" s="97" t="s">
        <v>50</v>
      </c>
      <c r="AA706" s="78" t="s">
        <v>65</v>
      </c>
      <c r="AB706" s="77"/>
      <c r="AC706" s="78"/>
      <c r="AD706" s="77" t="s">
        <v>50</v>
      </c>
      <c r="AE706" s="78" t="s">
        <v>67</v>
      </c>
      <c r="AF706" s="79" t="s">
        <v>51</v>
      </c>
      <c r="AG706" s="79"/>
      <c r="AH706" s="77" t="s">
        <v>117</v>
      </c>
      <c r="AI706" s="77" t="s">
        <v>117</v>
      </c>
      <c r="AJ706" s="77" t="s">
        <v>50</v>
      </c>
      <c r="AK706" s="80"/>
      <c r="AL706" s="81"/>
      <c r="AM706" s="78">
        <v>32</v>
      </c>
      <c r="AN706" s="78"/>
      <c r="AO706" s="78">
        <v>2017</v>
      </c>
      <c r="AP706" s="98">
        <v>2022</v>
      </c>
      <c r="AQ706" s="99" t="s">
        <v>3376</v>
      </c>
      <c r="AR706" s="78" t="s">
        <v>3380</v>
      </c>
      <c r="AS706" s="98" t="s">
        <v>3381</v>
      </c>
    </row>
    <row r="707" spans="2:45" ht="14.25" customHeight="1" x14ac:dyDescent="0.25">
      <c r="D707" s="100" t="s">
        <v>3382</v>
      </c>
      <c r="E707" s="101" t="s">
        <v>3383</v>
      </c>
      <c r="F707" s="102" t="s">
        <v>135</v>
      </c>
      <c r="G707" s="103" t="s">
        <v>3384</v>
      </c>
      <c r="H707" s="102" t="s">
        <v>1038</v>
      </c>
      <c r="I707" s="102">
        <v>32</v>
      </c>
      <c r="J707" s="104">
        <v>32</v>
      </c>
      <c r="K707" s="88"/>
      <c r="L707" s="89"/>
      <c r="M707" s="80"/>
      <c r="N707" s="78"/>
      <c r="O707" s="90"/>
      <c r="P707" s="79"/>
      <c r="Q707" s="78"/>
      <c r="R707" s="78"/>
      <c r="S707" s="80"/>
      <c r="T707" s="91"/>
      <c r="U707" s="92"/>
      <c r="V707" s="93"/>
      <c r="W707" s="94"/>
      <c r="X707" s="95"/>
      <c r="Y707" s="96"/>
      <c r="Z707" s="97"/>
      <c r="AA707" s="78" t="s">
        <v>174</v>
      </c>
      <c r="AB707" s="77">
        <v>27</v>
      </c>
      <c r="AC707" s="78" t="s">
        <v>3385</v>
      </c>
      <c r="AD707" s="77" t="s">
        <v>50</v>
      </c>
      <c r="AE707" s="78" t="s">
        <v>67</v>
      </c>
      <c r="AF707" s="79" t="s">
        <v>51</v>
      </c>
      <c r="AG707" s="79"/>
      <c r="AH707" s="77" t="s">
        <v>117</v>
      </c>
      <c r="AI707" s="77" t="s">
        <v>117</v>
      </c>
      <c r="AJ707" s="77" t="s">
        <v>50</v>
      </c>
      <c r="AK707" s="80"/>
      <c r="AL707" s="81"/>
      <c r="AM707" s="78">
        <v>32</v>
      </c>
      <c r="AN707" s="78"/>
      <c r="AO707" s="78">
        <v>2020</v>
      </c>
      <c r="AP707" s="98">
        <v>2023</v>
      </c>
      <c r="AQ707" s="99" t="s">
        <v>3386</v>
      </c>
      <c r="AR707" s="78" t="s">
        <v>3387</v>
      </c>
      <c r="AS707" s="98" t="s">
        <v>3388</v>
      </c>
    </row>
    <row r="708" spans="2:45" ht="14.25" customHeight="1" x14ac:dyDescent="0.25">
      <c r="D708" s="100" t="s">
        <v>3389</v>
      </c>
      <c r="E708" s="101" t="s">
        <v>3390</v>
      </c>
      <c r="F708" s="149"/>
      <c r="G708" s="61" t="s">
        <v>3391</v>
      </c>
      <c r="H708" s="102" t="s">
        <v>1038</v>
      </c>
      <c r="I708" s="102">
        <v>32</v>
      </c>
      <c r="J708" s="104">
        <v>32</v>
      </c>
      <c r="K708" s="88"/>
      <c r="L708" s="89"/>
      <c r="M708" s="80"/>
      <c r="N708" s="78"/>
      <c r="O708" s="90"/>
      <c r="P708" s="79"/>
      <c r="Q708" s="78"/>
      <c r="R708" s="78"/>
      <c r="S708" s="80"/>
      <c r="T708" s="91"/>
      <c r="U708" s="92"/>
      <c r="V708" s="93">
        <v>1</v>
      </c>
      <c r="W708" s="94">
        <v>20</v>
      </c>
      <c r="X708" s="95"/>
      <c r="Y708" s="96"/>
      <c r="Z708" s="97"/>
      <c r="AA708" s="78" t="s">
        <v>65</v>
      </c>
      <c r="AB708" s="77">
        <v>19</v>
      </c>
      <c r="AC708" s="78" t="s">
        <v>3392</v>
      </c>
      <c r="AD708" s="77" t="s">
        <v>50</v>
      </c>
      <c r="AE708" s="78" t="s">
        <v>67</v>
      </c>
      <c r="AF708" s="79" t="s">
        <v>51</v>
      </c>
      <c r="AG708" s="79"/>
      <c r="AH708" s="77" t="s">
        <v>117</v>
      </c>
      <c r="AI708" s="77" t="s">
        <v>117</v>
      </c>
      <c r="AJ708" s="77" t="s">
        <v>50</v>
      </c>
      <c r="AK708" s="80"/>
      <c r="AL708" s="81"/>
      <c r="AM708" s="78">
        <v>32</v>
      </c>
      <c r="AN708" s="78"/>
      <c r="AO708" s="78"/>
      <c r="AP708" s="98">
        <v>2018</v>
      </c>
      <c r="AQ708" s="99"/>
      <c r="AR708" s="78" t="s">
        <v>3393</v>
      </c>
      <c r="AS708" s="98" t="s">
        <v>3394</v>
      </c>
    </row>
    <row r="709" spans="2:45" ht="14.25" customHeight="1" x14ac:dyDescent="0.25">
      <c r="D709" s="100" t="s">
        <v>3395</v>
      </c>
      <c r="E709" s="101" t="s">
        <v>3396</v>
      </c>
      <c r="F709" s="102"/>
      <c r="G709" s="103" t="s">
        <v>3397</v>
      </c>
      <c r="H709" s="102" t="s">
        <v>1038</v>
      </c>
      <c r="I709" s="102">
        <v>32</v>
      </c>
      <c r="J709" s="104">
        <v>32</v>
      </c>
      <c r="K709" s="88"/>
      <c r="L709" s="89"/>
      <c r="M709" s="80"/>
      <c r="N709" s="78"/>
      <c r="O709" s="90"/>
      <c r="P709" s="79"/>
      <c r="Q709" s="78"/>
      <c r="R709" s="78"/>
      <c r="S709" s="80"/>
      <c r="T709" s="91"/>
      <c r="U709" s="92"/>
      <c r="V709" s="93"/>
      <c r="W709" s="94"/>
      <c r="X709" s="95"/>
      <c r="Y709" s="96"/>
      <c r="Z709" s="97"/>
      <c r="AA709" s="78" t="s">
        <v>65</v>
      </c>
      <c r="AB709" s="77">
        <v>17</v>
      </c>
      <c r="AC709" s="78" t="s">
        <v>3398</v>
      </c>
      <c r="AD709" s="77" t="s">
        <v>50</v>
      </c>
      <c r="AE709" s="78" t="s">
        <v>67</v>
      </c>
      <c r="AF709" s="79" t="s">
        <v>51</v>
      </c>
      <c r="AG709" s="79"/>
      <c r="AH709" s="77" t="s">
        <v>117</v>
      </c>
      <c r="AI709" s="77" t="s">
        <v>117</v>
      </c>
      <c r="AJ709" s="77" t="s">
        <v>50</v>
      </c>
      <c r="AK709" s="80"/>
      <c r="AL709" s="81"/>
      <c r="AM709" s="78">
        <v>32</v>
      </c>
      <c r="AN709" s="78"/>
      <c r="AO709" s="78"/>
      <c r="AP709" s="98">
        <v>2021</v>
      </c>
      <c r="AQ709" s="99"/>
      <c r="AR709" s="78" t="s">
        <v>3399</v>
      </c>
      <c r="AS709" s="98"/>
    </row>
    <row r="710" spans="2:45" ht="14.25" customHeight="1" x14ac:dyDescent="0.25">
      <c r="D710" s="135" t="s">
        <v>3400</v>
      </c>
      <c r="E710" s="128" t="s">
        <v>3401</v>
      </c>
      <c r="F710" s="136" t="s">
        <v>135</v>
      </c>
      <c r="G710" s="137" t="s">
        <v>3402</v>
      </c>
      <c r="H710" s="102" t="s">
        <v>1038</v>
      </c>
      <c r="I710" s="136">
        <v>32</v>
      </c>
      <c r="J710" s="138">
        <v>32</v>
      </c>
      <c r="K710" s="88" t="s">
        <v>3403</v>
      </c>
      <c r="L710" s="89" t="s">
        <v>1757</v>
      </c>
      <c r="M710" s="80"/>
      <c r="N710" s="78">
        <v>1507</v>
      </c>
      <c r="O710" s="90"/>
      <c r="P710" s="79">
        <v>4</v>
      </c>
      <c r="Q710" s="78"/>
      <c r="R710" s="78">
        <v>4</v>
      </c>
      <c r="S710" s="80">
        <v>60</v>
      </c>
      <c r="T710" s="91">
        <v>44250</v>
      </c>
      <c r="U710" s="92"/>
      <c r="V710" s="93">
        <v>1</v>
      </c>
      <c r="W710" s="94">
        <v>1</v>
      </c>
      <c r="X710" s="95">
        <f>IF(AND(N710&lt;&gt;"",S710&lt;&gt;""),1000*S710*V710/(N710*W710),"")</f>
        <v>39.814200398142006</v>
      </c>
      <c r="Y710" s="96" t="s">
        <v>1229</v>
      </c>
      <c r="Z710" s="97" t="s">
        <v>50</v>
      </c>
      <c r="AA710" s="78"/>
      <c r="AB710" s="77"/>
      <c r="AC710" s="78"/>
      <c r="AD710" s="77" t="s">
        <v>50</v>
      </c>
      <c r="AE710" s="78" t="s">
        <v>67</v>
      </c>
      <c r="AF710" s="79" t="s">
        <v>51</v>
      </c>
      <c r="AG710" s="79"/>
      <c r="AH710" s="77" t="s">
        <v>117</v>
      </c>
      <c r="AI710" s="77" t="s">
        <v>117</v>
      </c>
      <c r="AJ710" s="77" t="s">
        <v>50</v>
      </c>
      <c r="AK710" s="80"/>
      <c r="AL710" s="81"/>
      <c r="AM710" s="78">
        <v>32</v>
      </c>
      <c r="AN710" s="78">
        <v>5</v>
      </c>
      <c r="AO710" s="78"/>
      <c r="AP710" s="98">
        <v>2021</v>
      </c>
      <c r="AQ710" s="99"/>
      <c r="AR710" s="78" t="s">
        <v>3404</v>
      </c>
      <c r="AS710" s="98"/>
    </row>
    <row r="711" spans="2:45" ht="14.25" customHeight="1" x14ac:dyDescent="0.25">
      <c r="C711" t="s">
        <v>56</v>
      </c>
      <c r="D711" s="85" t="s">
        <v>3405</v>
      </c>
      <c r="E711" s="128" t="s">
        <v>3406</v>
      </c>
      <c r="F711" s="77" t="s">
        <v>775</v>
      </c>
      <c r="G711" s="78" t="s">
        <v>3407</v>
      </c>
      <c r="H711" s="102" t="s">
        <v>1038</v>
      </c>
      <c r="I711" s="77">
        <v>32</v>
      </c>
      <c r="J711" s="87">
        <v>32</v>
      </c>
      <c r="K711" s="88"/>
      <c r="L711" s="89"/>
      <c r="M711" s="80"/>
      <c r="N711" s="78"/>
      <c r="O711" s="90"/>
      <c r="P711" s="79"/>
      <c r="Q711" s="78"/>
      <c r="R711" s="78"/>
      <c r="S711" s="80"/>
      <c r="T711" s="91"/>
      <c r="U711" s="92"/>
      <c r="V711" s="93"/>
      <c r="W711" s="94"/>
      <c r="X711" s="95"/>
      <c r="Y711" s="96"/>
      <c r="Z711" s="97" t="s">
        <v>50</v>
      </c>
      <c r="AA711" s="78" t="s">
        <v>775</v>
      </c>
      <c r="AB711" s="77"/>
      <c r="AC711" s="78"/>
      <c r="AD711" s="77"/>
      <c r="AE711" s="78"/>
      <c r="AF711" s="79"/>
      <c r="AG711" s="79"/>
      <c r="AH711" s="77"/>
      <c r="AI711" s="77"/>
      <c r="AJ711" s="77"/>
      <c r="AK711" s="80"/>
      <c r="AL711" s="81"/>
      <c r="AM711" s="78"/>
      <c r="AN711" s="78"/>
      <c r="AO711" s="78"/>
      <c r="AP711" s="98">
        <v>2017</v>
      </c>
      <c r="AQ711" s="99" t="s">
        <v>3408</v>
      </c>
      <c r="AR711" s="78" t="s">
        <v>3409</v>
      </c>
      <c r="AS711" s="98"/>
    </row>
    <row r="712" spans="2:45" ht="14.25" customHeight="1" x14ac:dyDescent="0.25">
      <c r="B712">
        <v>1</v>
      </c>
      <c r="C712" t="s">
        <v>56</v>
      </c>
      <c r="D712" s="58" t="s">
        <v>3410</v>
      </c>
      <c r="E712" s="101" t="s">
        <v>3411</v>
      </c>
      <c r="F712" s="60" t="s">
        <v>135</v>
      </c>
      <c r="G712" s="61" t="s">
        <v>3412</v>
      </c>
      <c r="H712" s="102" t="s">
        <v>1038</v>
      </c>
      <c r="I712" s="60">
        <v>32</v>
      </c>
      <c r="J712" s="62">
        <v>32</v>
      </c>
      <c r="K712" s="88" t="s">
        <v>3413</v>
      </c>
      <c r="L712" s="89" t="s">
        <v>3414</v>
      </c>
      <c r="M712" s="80"/>
      <c r="N712" s="78">
        <v>8614</v>
      </c>
      <c r="O712" s="90"/>
      <c r="P712" s="79">
        <v>4</v>
      </c>
      <c r="Q712" s="78">
        <v>2</v>
      </c>
      <c r="R712" s="78">
        <v>10</v>
      </c>
      <c r="S712" s="80">
        <v>122.4</v>
      </c>
      <c r="T712" s="91"/>
      <c r="U712" s="92" t="s">
        <v>3415</v>
      </c>
      <c r="V712" s="93">
        <v>1</v>
      </c>
      <c r="W712" s="94">
        <v>1</v>
      </c>
      <c r="X712" s="95">
        <f>IF(AND(N712&lt;&gt;"",S712&lt;&gt;""),1000*S712*V712/(N712*W712),"")</f>
        <v>14.209426514975622</v>
      </c>
      <c r="Y712" s="96"/>
      <c r="Z712" s="97"/>
      <c r="AA712" s="78" t="s">
        <v>256</v>
      </c>
      <c r="AB712" s="77"/>
      <c r="AC712" s="78"/>
      <c r="AD712" s="77" t="s">
        <v>50</v>
      </c>
      <c r="AE712" s="78" t="s">
        <v>67</v>
      </c>
      <c r="AF712" s="79" t="s">
        <v>51</v>
      </c>
      <c r="AG712" s="79"/>
      <c r="AH712" s="77" t="s">
        <v>117</v>
      </c>
      <c r="AI712" s="77" t="s">
        <v>117</v>
      </c>
      <c r="AJ712" s="77" t="s">
        <v>50</v>
      </c>
      <c r="AK712" s="80"/>
      <c r="AL712" s="81"/>
      <c r="AM712" s="78">
        <v>32</v>
      </c>
      <c r="AN712" s="78"/>
      <c r="AO712" s="78">
        <v>2016</v>
      </c>
      <c r="AP712" s="98">
        <v>2018</v>
      </c>
      <c r="AQ712" s="99" t="s">
        <v>3416</v>
      </c>
      <c r="AR712" s="78" t="s">
        <v>3417</v>
      </c>
      <c r="AS712" s="98" t="s">
        <v>3418</v>
      </c>
    </row>
    <row r="713" spans="2:45" ht="14.25" customHeight="1" x14ac:dyDescent="0.25">
      <c r="D713" s="100" t="s">
        <v>3419</v>
      </c>
      <c r="E713" s="101" t="s">
        <v>3420</v>
      </c>
      <c r="F713" s="102"/>
      <c r="G713" s="164" t="s">
        <v>3421</v>
      </c>
      <c r="H713" s="102" t="s">
        <v>1038</v>
      </c>
      <c r="I713" s="102">
        <v>32</v>
      </c>
      <c r="J713" s="104">
        <v>32</v>
      </c>
      <c r="K713" s="88"/>
      <c r="L713" s="202"/>
      <c r="M713" s="80"/>
      <c r="N713" s="78"/>
      <c r="O713" s="90"/>
      <c r="P713" s="79"/>
      <c r="Q713" s="78"/>
      <c r="R713" s="78"/>
      <c r="S713" s="80"/>
      <c r="T713" s="91"/>
      <c r="U713" s="92"/>
      <c r="V713" s="93"/>
      <c r="W713" s="94"/>
      <c r="X713" s="95"/>
      <c r="Y713" s="96"/>
      <c r="Z713" s="97"/>
      <c r="AA713" s="78" t="s">
        <v>3422</v>
      </c>
      <c r="AB713" s="77"/>
      <c r="AC713" s="78"/>
      <c r="AD713" s="77" t="s">
        <v>50</v>
      </c>
      <c r="AE713" s="78" t="s">
        <v>67</v>
      </c>
      <c r="AF713" s="79" t="s">
        <v>51</v>
      </c>
      <c r="AG713" s="79"/>
      <c r="AH713" s="77" t="s">
        <v>117</v>
      </c>
      <c r="AI713" s="77" t="s">
        <v>117</v>
      </c>
      <c r="AJ713" s="77" t="s">
        <v>50</v>
      </c>
      <c r="AK713" s="80"/>
      <c r="AL713" s="81"/>
      <c r="AM713" s="78">
        <v>32</v>
      </c>
      <c r="AN713" s="78">
        <v>6</v>
      </c>
      <c r="AO713" s="78"/>
      <c r="AP713" s="98">
        <v>2020</v>
      </c>
      <c r="AQ713" s="99"/>
      <c r="AR713" s="78" t="s">
        <v>3423</v>
      </c>
      <c r="AS713" s="98"/>
    </row>
    <row r="714" spans="2:45" ht="14.25" customHeight="1" x14ac:dyDescent="0.25">
      <c r="D714" s="100" t="s">
        <v>3424</v>
      </c>
      <c r="E714" s="101" t="s">
        <v>3425</v>
      </c>
      <c r="F714" s="102"/>
      <c r="G714" s="164" t="s">
        <v>3426</v>
      </c>
      <c r="H714" s="102" t="s">
        <v>1038</v>
      </c>
      <c r="I714" s="102">
        <v>32</v>
      </c>
      <c r="J714" s="104">
        <v>16</v>
      </c>
      <c r="K714" s="88" t="s">
        <v>3427</v>
      </c>
      <c r="L714" s="202" t="s">
        <v>3426</v>
      </c>
      <c r="M714" s="80"/>
      <c r="N714" s="78">
        <v>423</v>
      </c>
      <c r="O714" s="90">
        <v>61</v>
      </c>
      <c r="P714" s="79">
        <v>6</v>
      </c>
      <c r="Q714" s="78"/>
      <c r="R714" s="78"/>
      <c r="S714" s="80">
        <v>200</v>
      </c>
      <c r="T714" s="91">
        <v>44862</v>
      </c>
      <c r="U714" s="92" t="s">
        <v>489</v>
      </c>
      <c r="V714" s="93">
        <v>1</v>
      </c>
      <c r="W714" s="94">
        <v>4</v>
      </c>
      <c r="X714" s="95">
        <f>IF(AND(N714&lt;&gt;"",S714&lt;&gt;""),1000*S714*V714/(N714*W714),"")</f>
        <v>118.2033096926714</v>
      </c>
      <c r="Y714" s="96" t="s">
        <v>107</v>
      </c>
      <c r="Z714" s="97"/>
      <c r="AA714" s="78" t="s">
        <v>49</v>
      </c>
      <c r="AB714" s="77">
        <v>2</v>
      </c>
      <c r="AC714" s="78" t="s">
        <v>3428</v>
      </c>
      <c r="AD714" s="77" t="s">
        <v>50</v>
      </c>
      <c r="AE714" s="78" t="s">
        <v>67</v>
      </c>
      <c r="AF714" s="79" t="s">
        <v>51</v>
      </c>
      <c r="AG714" s="79"/>
      <c r="AH714" s="77" t="s">
        <v>117</v>
      </c>
      <c r="AI714" s="77" t="s">
        <v>117</v>
      </c>
      <c r="AJ714" s="77" t="s">
        <v>50</v>
      </c>
      <c r="AK714" s="80"/>
      <c r="AL714" s="81"/>
      <c r="AM714" s="78">
        <v>32</v>
      </c>
      <c r="AN714" s="78"/>
      <c r="AO714" s="78"/>
      <c r="AP714" s="98">
        <v>2022</v>
      </c>
      <c r="AQ714" s="99"/>
      <c r="AR714" s="78" t="s">
        <v>3429</v>
      </c>
      <c r="AS714" s="98" t="s">
        <v>3430</v>
      </c>
    </row>
    <row r="715" spans="2:45" ht="14.25" customHeight="1" x14ac:dyDescent="0.25">
      <c r="D715" s="100" t="s">
        <v>3431</v>
      </c>
      <c r="E715" s="101" t="s">
        <v>3432</v>
      </c>
      <c r="F715" s="149"/>
      <c r="G715" s="61" t="s">
        <v>3433</v>
      </c>
      <c r="H715" s="102" t="s">
        <v>1038</v>
      </c>
      <c r="I715" s="102">
        <v>32</v>
      </c>
      <c r="J715" s="104">
        <v>32</v>
      </c>
      <c r="K715" s="88"/>
      <c r="L715" s="61"/>
      <c r="M715" s="80"/>
      <c r="N715" s="78"/>
      <c r="O715" s="90"/>
      <c r="P715" s="79"/>
      <c r="Q715" s="78"/>
      <c r="R715" s="78"/>
      <c r="S715" s="80"/>
      <c r="T715" s="91"/>
      <c r="U715" s="92"/>
      <c r="V715" s="93"/>
      <c r="W715" s="94"/>
      <c r="X715" s="95"/>
      <c r="Y715" s="96"/>
      <c r="Z715" s="97"/>
      <c r="AA715" s="78"/>
      <c r="AB715" s="77"/>
      <c r="AC715" s="78"/>
      <c r="AD715" s="77"/>
      <c r="AE715" s="78"/>
      <c r="AF715" s="79"/>
      <c r="AG715" s="79"/>
      <c r="AH715" s="77"/>
      <c r="AI715" s="77"/>
      <c r="AJ715" s="77"/>
      <c r="AK715" s="80"/>
      <c r="AL715" s="81"/>
      <c r="AM715" s="78"/>
      <c r="AN715" s="78"/>
      <c r="AO715" s="78"/>
      <c r="AP715" s="98"/>
      <c r="AQ715" s="99" t="s">
        <v>3434</v>
      </c>
      <c r="AR715" s="78"/>
      <c r="AS715" s="98"/>
    </row>
    <row r="716" spans="2:45" ht="14.25" customHeight="1" x14ac:dyDescent="0.25">
      <c r="D716" s="100" t="s">
        <v>3435</v>
      </c>
      <c r="E716" s="101" t="s">
        <v>3436</v>
      </c>
      <c r="F716" s="102"/>
      <c r="G716" s="103" t="s">
        <v>3437</v>
      </c>
      <c r="H716" s="102" t="s">
        <v>1038</v>
      </c>
      <c r="I716" s="102">
        <v>32</v>
      </c>
      <c r="J716" s="104">
        <v>32</v>
      </c>
      <c r="K716" s="88" t="s">
        <v>3438</v>
      </c>
      <c r="L716" s="202" t="s">
        <v>3437</v>
      </c>
      <c r="M716" s="80" t="s">
        <v>3439</v>
      </c>
      <c r="N716" s="78">
        <v>13300</v>
      </c>
      <c r="O716" s="90"/>
      <c r="P716" s="79">
        <v>6</v>
      </c>
      <c r="Q716" s="78"/>
      <c r="R716" s="78"/>
      <c r="S716" s="80">
        <v>155</v>
      </c>
      <c r="T716" s="91"/>
      <c r="U716" s="92"/>
      <c r="V716" s="93">
        <v>1</v>
      </c>
      <c r="W716" s="94">
        <v>0.4</v>
      </c>
      <c r="X716" s="95">
        <f>IF(AND(N716&lt;&gt;"",S716&lt;&gt;""),1000*S716*V716/(N716*W716),"")</f>
        <v>29.13533834586466</v>
      </c>
      <c r="Y716" s="96"/>
      <c r="Z716" s="97"/>
      <c r="AA716" s="78" t="s">
        <v>775</v>
      </c>
      <c r="AB716" s="77"/>
      <c r="AC716" s="78"/>
      <c r="AD716" s="77" t="s">
        <v>50</v>
      </c>
      <c r="AE716" s="78" t="s">
        <v>67</v>
      </c>
      <c r="AF716" s="79" t="s">
        <v>51</v>
      </c>
      <c r="AG716" s="79"/>
      <c r="AH716" s="77" t="s">
        <v>117</v>
      </c>
      <c r="AI716" s="77" t="s">
        <v>117</v>
      </c>
      <c r="AJ716" s="77" t="s">
        <v>50</v>
      </c>
      <c r="AK716" s="80"/>
      <c r="AL716" s="81"/>
      <c r="AM716" s="78">
        <v>32</v>
      </c>
      <c r="AN716" s="78"/>
      <c r="AO716" s="78"/>
      <c r="AP716" s="98">
        <v>2022</v>
      </c>
      <c r="AQ716" s="99" t="s">
        <v>3440</v>
      </c>
      <c r="AR716" s="78" t="s">
        <v>3441</v>
      </c>
      <c r="AS716" s="98"/>
    </row>
    <row r="717" spans="2:45" ht="14.25" customHeight="1" x14ac:dyDescent="0.25">
      <c r="D717" s="238" t="s">
        <v>3442</v>
      </c>
      <c r="E717" s="101" t="s">
        <v>3443</v>
      </c>
      <c r="F717" s="102" t="s">
        <v>135</v>
      </c>
      <c r="G717" s="61" t="s">
        <v>502</v>
      </c>
      <c r="H717" s="102" t="s">
        <v>1038</v>
      </c>
      <c r="I717" s="102">
        <v>32</v>
      </c>
      <c r="J717" s="104">
        <v>32</v>
      </c>
      <c r="K717" s="88" t="s">
        <v>3444</v>
      </c>
      <c r="L717" s="202" t="s">
        <v>502</v>
      </c>
      <c r="M717" s="80" t="s">
        <v>3445</v>
      </c>
      <c r="N717" s="78">
        <v>848</v>
      </c>
      <c r="O717" s="90"/>
      <c r="P717" s="79">
        <v>4</v>
      </c>
      <c r="Q717" s="78"/>
      <c r="R717" s="78"/>
      <c r="S717" s="80">
        <v>111</v>
      </c>
      <c r="T717" s="91">
        <v>44005</v>
      </c>
      <c r="U717" s="92" t="s">
        <v>3446</v>
      </c>
      <c r="V717" s="93">
        <v>1</v>
      </c>
      <c r="W717" s="94">
        <v>4</v>
      </c>
      <c r="X717" s="95">
        <f>IF(AND(N717&lt;&gt;"",S717&lt;&gt;""),1000*S717*V717/(N717*W717),"")</f>
        <v>32.724056603773583</v>
      </c>
      <c r="Y717" s="96" t="s">
        <v>3328</v>
      </c>
      <c r="Z717" s="97" t="s">
        <v>50</v>
      </c>
      <c r="AA717" s="78" t="s">
        <v>49</v>
      </c>
      <c r="AB717" s="77">
        <v>25</v>
      </c>
      <c r="AC717" s="78" t="s">
        <v>3447</v>
      </c>
      <c r="AD717" s="77" t="s">
        <v>50</v>
      </c>
      <c r="AE717" s="78" t="s">
        <v>67</v>
      </c>
      <c r="AF717" s="79" t="s">
        <v>51</v>
      </c>
      <c r="AG717" s="79"/>
      <c r="AH717" s="77" t="s">
        <v>117</v>
      </c>
      <c r="AI717" s="77" t="s">
        <v>117</v>
      </c>
      <c r="AJ717" s="77" t="s">
        <v>50</v>
      </c>
      <c r="AK717" s="80"/>
      <c r="AL717" s="81"/>
      <c r="AM717" s="78">
        <v>32</v>
      </c>
      <c r="AN717" s="78"/>
      <c r="AO717" s="78">
        <v>2020</v>
      </c>
      <c r="AP717" s="98">
        <v>2021</v>
      </c>
      <c r="AQ717" s="99" t="s">
        <v>3448</v>
      </c>
      <c r="AR717" s="223" t="s">
        <v>3449</v>
      </c>
      <c r="AS717" s="222" t="s">
        <v>3450</v>
      </c>
    </row>
    <row r="718" spans="2:45" ht="14.25" customHeight="1" x14ac:dyDescent="0.25">
      <c r="D718" s="100" t="s">
        <v>3451</v>
      </c>
      <c r="E718" s="101" t="s">
        <v>3452</v>
      </c>
      <c r="F718" s="102" t="s">
        <v>256</v>
      </c>
      <c r="G718" s="103" t="s">
        <v>3453</v>
      </c>
      <c r="H718" s="102" t="s">
        <v>1038</v>
      </c>
      <c r="I718" s="102">
        <v>32</v>
      </c>
      <c r="J718" s="104">
        <v>32</v>
      </c>
      <c r="K718" s="88" t="s">
        <v>3454</v>
      </c>
      <c r="L718" s="202" t="s">
        <v>3455</v>
      </c>
      <c r="M718" s="80" t="s">
        <v>3456</v>
      </c>
      <c r="N718" s="78">
        <v>1509</v>
      </c>
      <c r="O718" s="90"/>
      <c r="P718" s="79" t="s">
        <v>120</v>
      </c>
      <c r="Q718" s="78"/>
      <c r="R718" s="78">
        <v>2</v>
      </c>
      <c r="S718" s="80">
        <v>566.25</v>
      </c>
      <c r="T718" s="91">
        <v>44473</v>
      </c>
      <c r="U718" s="92" t="s">
        <v>3457</v>
      </c>
      <c r="V718" s="93">
        <v>1</v>
      </c>
      <c r="W718" s="94">
        <v>1</v>
      </c>
      <c r="X718" s="95">
        <f>IF(AND(N718&lt;&gt;"",S718&lt;&gt;""),1000*S718*V718/(N718*W718),"")</f>
        <v>375.24850894632209</v>
      </c>
      <c r="Y718" s="96" t="s">
        <v>186</v>
      </c>
      <c r="Z718" s="97"/>
      <c r="AA718" s="78" t="s">
        <v>256</v>
      </c>
      <c r="AB718" s="77"/>
      <c r="AC718" s="78"/>
      <c r="AD718" s="77" t="s">
        <v>50</v>
      </c>
      <c r="AE718" s="78" t="s">
        <v>67</v>
      </c>
      <c r="AF718" s="79" t="s">
        <v>51</v>
      </c>
      <c r="AG718" s="79"/>
      <c r="AH718" s="77" t="s">
        <v>117</v>
      </c>
      <c r="AI718" s="77" t="s">
        <v>117</v>
      </c>
      <c r="AJ718" s="77" t="s">
        <v>50</v>
      </c>
      <c r="AK718" s="80"/>
      <c r="AL718" s="81"/>
      <c r="AM718" s="78">
        <v>32</v>
      </c>
      <c r="AN718" s="78">
        <v>5</v>
      </c>
      <c r="AO718" s="78"/>
      <c r="AP718" s="98">
        <v>2021</v>
      </c>
      <c r="AQ718" s="99"/>
      <c r="AR718" s="221" t="s">
        <v>3458</v>
      </c>
      <c r="AS718" s="258" t="s">
        <v>3459</v>
      </c>
    </row>
    <row r="719" spans="2:45" ht="14.25" customHeight="1" x14ac:dyDescent="0.25">
      <c r="D719" s="100" t="s">
        <v>3451</v>
      </c>
      <c r="E719" s="101" t="s">
        <v>3452</v>
      </c>
      <c r="F719" s="102" t="s">
        <v>256</v>
      </c>
      <c r="G719" s="103" t="s">
        <v>3453</v>
      </c>
      <c r="H719" s="102" t="s">
        <v>1038</v>
      </c>
      <c r="I719" s="102">
        <v>32</v>
      </c>
      <c r="J719" s="104">
        <v>32</v>
      </c>
      <c r="K719" s="88" t="s">
        <v>3460</v>
      </c>
      <c r="L719" s="202" t="s">
        <v>3455</v>
      </c>
      <c r="M719" s="80" t="s">
        <v>3456</v>
      </c>
      <c r="N719" s="78">
        <v>1580</v>
      </c>
      <c r="O719" s="90"/>
      <c r="P719" s="79" t="s">
        <v>120</v>
      </c>
      <c r="Q719" s="78"/>
      <c r="R719" s="78">
        <v>2</v>
      </c>
      <c r="S719" s="80">
        <v>361.93</v>
      </c>
      <c r="T719" s="91">
        <v>44473</v>
      </c>
      <c r="U719" s="92" t="s">
        <v>3457</v>
      </c>
      <c r="V719" s="93">
        <v>1</v>
      </c>
      <c r="W719" s="94">
        <v>1</v>
      </c>
      <c r="X719" s="95">
        <f>IF(AND(N719&lt;&gt;"",S719&lt;&gt;""),1000*S719*V719/(N719*W719),"")</f>
        <v>229.06962025316454</v>
      </c>
      <c r="Y719" s="96" t="s">
        <v>186</v>
      </c>
      <c r="Z719" s="97"/>
      <c r="AA719" s="78" t="s">
        <v>256</v>
      </c>
      <c r="AB719" s="77"/>
      <c r="AC719" s="78"/>
      <c r="AD719" s="77" t="s">
        <v>50</v>
      </c>
      <c r="AE719" s="78" t="s">
        <v>67</v>
      </c>
      <c r="AF719" s="79" t="s">
        <v>51</v>
      </c>
      <c r="AG719" s="79"/>
      <c r="AH719" s="77" t="s">
        <v>117</v>
      </c>
      <c r="AI719" s="77" t="s">
        <v>117</v>
      </c>
      <c r="AJ719" s="77" t="s">
        <v>50</v>
      </c>
      <c r="AK719" s="80"/>
      <c r="AL719" s="81"/>
      <c r="AM719" s="78">
        <v>32</v>
      </c>
      <c r="AN719" s="78">
        <v>5</v>
      </c>
      <c r="AO719" s="78"/>
      <c r="AP719" s="98">
        <v>2021</v>
      </c>
      <c r="AQ719" s="99"/>
      <c r="AR719" s="221" t="s">
        <v>3458</v>
      </c>
      <c r="AS719" s="258" t="s">
        <v>3459</v>
      </c>
    </row>
    <row r="720" spans="2:45" ht="14.25" customHeight="1" x14ac:dyDescent="0.25">
      <c r="D720" s="100" t="s">
        <v>3451</v>
      </c>
      <c r="E720" s="101" t="s">
        <v>3452</v>
      </c>
      <c r="F720" s="102" t="s">
        <v>256</v>
      </c>
      <c r="G720" s="103" t="s">
        <v>3453</v>
      </c>
      <c r="H720" s="102" t="s">
        <v>1038</v>
      </c>
      <c r="I720" s="102">
        <v>32</v>
      </c>
      <c r="J720" s="104">
        <v>32</v>
      </c>
      <c r="K720" s="88" t="s">
        <v>3461</v>
      </c>
      <c r="L720" s="202" t="s">
        <v>3455</v>
      </c>
      <c r="M720" s="80" t="s">
        <v>3456</v>
      </c>
      <c r="N720" s="78">
        <v>1375</v>
      </c>
      <c r="O720" s="90"/>
      <c r="P720" s="79" t="s">
        <v>120</v>
      </c>
      <c r="Q720" s="78"/>
      <c r="R720" s="78">
        <v>2</v>
      </c>
      <c r="S720" s="80">
        <v>305.62</v>
      </c>
      <c r="T720" s="91">
        <v>44473</v>
      </c>
      <c r="U720" s="92" t="s">
        <v>3457</v>
      </c>
      <c r="V720" s="93">
        <v>1</v>
      </c>
      <c r="W720" s="94">
        <v>1</v>
      </c>
      <c r="X720" s="95">
        <f>IF(AND(N720&lt;&gt;"",S720&lt;&gt;""),1000*S720*V720/(N720*W720),"")</f>
        <v>222.26909090909092</v>
      </c>
      <c r="Y720" s="96" t="s">
        <v>186</v>
      </c>
      <c r="Z720" s="97"/>
      <c r="AA720" s="78" t="s">
        <v>256</v>
      </c>
      <c r="AB720" s="77"/>
      <c r="AC720" s="78"/>
      <c r="AD720" s="77" t="s">
        <v>50</v>
      </c>
      <c r="AE720" s="78" t="s">
        <v>67</v>
      </c>
      <c r="AF720" s="79" t="s">
        <v>51</v>
      </c>
      <c r="AG720" s="79"/>
      <c r="AH720" s="77" t="s">
        <v>117</v>
      </c>
      <c r="AI720" s="77" t="s">
        <v>117</v>
      </c>
      <c r="AJ720" s="77" t="s">
        <v>50</v>
      </c>
      <c r="AK720" s="80"/>
      <c r="AL720" s="81"/>
      <c r="AM720" s="78">
        <v>32</v>
      </c>
      <c r="AN720" s="78">
        <v>5</v>
      </c>
      <c r="AO720" s="78"/>
      <c r="AP720" s="98">
        <v>2021</v>
      </c>
      <c r="AQ720" s="99"/>
      <c r="AR720" s="221" t="s">
        <v>3458</v>
      </c>
      <c r="AS720" s="258" t="s">
        <v>3459</v>
      </c>
    </row>
    <row r="721" spans="1:45" ht="14.25" customHeight="1" x14ac:dyDescent="0.25">
      <c r="D721" s="100" t="s">
        <v>3462</v>
      </c>
      <c r="E721" s="101" t="s">
        <v>3463</v>
      </c>
      <c r="F721" s="102"/>
      <c r="G721" s="103" t="s">
        <v>3464</v>
      </c>
      <c r="H721" s="102" t="s">
        <v>1038</v>
      </c>
      <c r="I721" s="102">
        <v>32</v>
      </c>
      <c r="J721" s="104">
        <v>32</v>
      </c>
      <c r="K721" s="88"/>
      <c r="L721" s="202"/>
      <c r="M721" s="80"/>
      <c r="N721" s="78"/>
      <c r="O721" s="90"/>
      <c r="P721" s="79"/>
      <c r="Q721" s="78"/>
      <c r="R721" s="78"/>
      <c r="S721" s="80"/>
      <c r="T721" s="91"/>
      <c r="U721" s="92"/>
      <c r="V721" s="93"/>
      <c r="W721" s="94"/>
      <c r="X721" s="95"/>
      <c r="Y721" s="96" t="s">
        <v>202</v>
      </c>
      <c r="Z721" s="97"/>
      <c r="AA721" s="78" t="s">
        <v>49</v>
      </c>
      <c r="AB721" s="77">
        <v>40</v>
      </c>
      <c r="AC721" s="78"/>
      <c r="AD721" s="77" t="s">
        <v>50</v>
      </c>
      <c r="AE721" s="78" t="s">
        <v>67</v>
      </c>
      <c r="AF721" s="79" t="s">
        <v>51</v>
      </c>
      <c r="AG721" s="79"/>
      <c r="AH721" s="77" t="s">
        <v>117</v>
      </c>
      <c r="AI721" s="77" t="s">
        <v>117</v>
      </c>
      <c r="AJ721" s="77" t="s">
        <v>50</v>
      </c>
      <c r="AK721" s="80"/>
      <c r="AL721" s="81"/>
      <c r="AM721" s="78">
        <v>32</v>
      </c>
      <c r="AN721" s="78"/>
      <c r="AO721" s="78"/>
      <c r="AP721" s="98">
        <v>2022</v>
      </c>
      <c r="AQ721" s="99" t="s">
        <v>3465</v>
      </c>
      <c r="AR721" s="221" t="s">
        <v>3466</v>
      </c>
      <c r="AS721" s="258" t="s">
        <v>3467</v>
      </c>
    </row>
    <row r="722" spans="1:45" ht="14.25" customHeight="1" x14ac:dyDescent="0.25">
      <c r="A722" t="s">
        <v>263</v>
      </c>
      <c r="B722">
        <v>1</v>
      </c>
      <c r="C722" t="s">
        <v>56</v>
      </c>
      <c r="D722" s="85" t="s">
        <v>3468</v>
      </c>
      <c r="E722" s="128" t="s">
        <v>3469</v>
      </c>
      <c r="F722" s="77" t="s">
        <v>90</v>
      </c>
      <c r="G722" s="78" t="s">
        <v>3470</v>
      </c>
      <c r="H722" s="102" t="s">
        <v>1038</v>
      </c>
      <c r="I722" s="77">
        <v>32</v>
      </c>
      <c r="J722" s="87">
        <v>32</v>
      </c>
      <c r="K722" s="88" t="s">
        <v>129</v>
      </c>
      <c r="L722" s="89" t="s">
        <v>2453</v>
      </c>
      <c r="M722" s="80"/>
      <c r="N722" s="78">
        <v>1082</v>
      </c>
      <c r="O722" s="90"/>
      <c r="P722" s="79" t="s">
        <v>120</v>
      </c>
      <c r="Q722" s="78"/>
      <c r="R722" s="92" t="s">
        <v>779</v>
      </c>
      <c r="S722" s="80">
        <v>244</v>
      </c>
      <c r="T722" s="91">
        <v>41688</v>
      </c>
      <c r="U722" s="92">
        <v>14.7</v>
      </c>
      <c r="V722" s="93">
        <v>0.98</v>
      </c>
      <c r="W722" s="94">
        <v>1</v>
      </c>
      <c r="X722" s="95">
        <f>IF(AND(N722&lt;&gt;"",S722&lt;&gt;""),1000*S722*V722/(N722*W722),"")</f>
        <v>220.9981515711645</v>
      </c>
      <c r="Y722" s="96" t="s">
        <v>186</v>
      </c>
      <c r="Z722" s="97"/>
      <c r="AA722" s="78" t="s">
        <v>49</v>
      </c>
      <c r="AB722" s="77">
        <v>13</v>
      </c>
      <c r="AC722" s="78" t="s">
        <v>3471</v>
      </c>
      <c r="AD722" s="77" t="s">
        <v>50</v>
      </c>
      <c r="AE722" s="78" t="s">
        <v>67</v>
      </c>
      <c r="AF722" s="79" t="s">
        <v>51</v>
      </c>
      <c r="AG722" s="79"/>
      <c r="AH722" s="77" t="s">
        <v>117</v>
      </c>
      <c r="AI722" s="77" t="s">
        <v>117</v>
      </c>
      <c r="AJ722" s="77" t="s">
        <v>50</v>
      </c>
      <c r="AK722" s="80"/>
      <c r="AL722" s="81"/>
      <c r="AM722" s="78">
        <v>32</v>
      </c>
      <c r="AN722" s="78"/>
      <c r="AO722" s="78">
        <v>2016</v>
      </c>
      <c r="AP722" s="98"/>
      <c r="AQ722" s="129"/>
      <c r="AR722" s="78" t="s">
        <v>3472</v>
      </c>
      <c r="AS722" s="98" t="s">
        <v>3473</v>
      </c>
    </row>
    <row r="723" spans="1:45" ht="14.25" customHeight="1" x14ac:dyDescent="0.25">
      <c r="D723" s="100" t="s">
        <v>3474</v>
      </c>
      <c r="E723" s="101" t="s">
        <v>3475</v>
      </c>
      <c r="F723" s="102"/>
      <c r="G723" s="164" t="s">
        <v>3476</v>
      </c>
      <c r="H723" s="102" t="s">
        <v>1038</v>
      </c>
      <c r="I723" s="102">
        <v>32</v>
      </c>
      <c r="J723" s="104">
        <v>32</v>
      </c>
      <c r="K723" s="88"/>
      <c r="L723" s="89"/>
      <c r="M723" s="80"/>
      <c r="N723" s="78"/>
      <c r="O723" s="90"/>
      <c r="P723" s="79"/>
      <c r="Q723" s="78"/>
      <c r="R723" s="92"/>
      <c r="S723" s="80"/>
      <c r="T723" s="91"/>
      <c r="U723" s="92"/>
      <c r="V723" s="93"/>
      <c r="W723" s="94"/>
      <c r="X723" s="95"/>
      <c r="Y723" s="96"/>
      <c r="Z723" s="97"/>
      <c r="AA723" s="78" t="s">
        <v>49</v>
      </c>
      <c r="AB723" s="77" t="s">
        <v>3477</v>
      </c>
      <c r="AC723" s="78" t="s">
        <v>3478</v>
      </c>
      <c r="AD723" s="77" t="s">
        <v>50</v>
      </c>
      <c r="AE723" s="78" t="s">
        <v>67</v>
      </c>
      <c r="AF723" s="79" t="s">
        <v>51</v>
      </c>
      <c r="AG723" s="79"/>
      <c r="AH723" s="77" t="s">
        <v>117</v>
      </c>
      <c r="AI723" s="77" t="s">
        <v>117</v>
      </c>
      <c r="AJ723" s="77" t="s">
        <v>50</v>
      </c>
      <c r="AK723" s="80"/>
      <c r="AL723" s="81"/>
      <c r="AM723" s="78">
        <v>32</v>
      </c>
      <c r="AN723" s="78"/>
      <c r="AO723" s="78"/>
      <c r="AP723" s="98">
        <v>2021</v>
      </c>
      <c r="AQ723" s="99" t="s">
        <v>3479</v>
      </c>
      <c r="AR723" s="78" t="s">
        <v>3480</v>
      </c>
      <c r="AS723" s="98" t="s">
        <v>3481</v>
      </c>
    </row>
    <row r="724" spans="1:45" ht="14.25" customHeight="1" x14ac:dyDescent="0.25">
      <c r="D724" s="100" t="s">
        <v>3482</v>
      </c>
      <c r="E724" s="101" t="s">
        <v>3483</v>
      </c>
      <c r="F724" s="102"/>
      <c r="G724" s="164" t="s">
        <v>3484</v>
      </c>
      <c r="H724" s="102" t="s">
        <v>1038</v>
      </c>
      <c r="I724" s="102">
        <v>64</v>
      </c>
      <c r="J724" s="104">
        <v>32</v>
      </c>
      <c r="K724" s="88" t="s">
        <v>3485</v>
      </c>
      <c r="L724" s="89" t="s">
        <v>3486</v>
      </c>
      <c r="M724" s="80" t="s">
        <v>3487</v>
      </c>
      <c r="N724" s="78">
        <v>57129</v>
      </c>
      <c r="O724" s="90">
        <v>27996</v>
      </c>
      <c r="P724" s="79">
        <v>6</v>
      </c>
      <c r="Q724" s="78"/>
      <c r="R724" s="92"/>
      <c r="S724" s="80">
        <v>50</v>
      </c>
      <c r="T724" s="91"/>
      <c r="U724" s="92" t="s">
        <v>3488</v>
      </c>
      <c r="V724" s="93">
        <v>1</v>
      </c>
      <c r="W724" s="94">
        <v>2</v>
      </c>
      <c r="X724" s="95">
        <f>IF(AND(N724&lt;&gt;"",S724&lt;&gt;""),1000*S724*V724/(N724*W724),"")</f>
        <v>0.43760611948397488</v>
      </c>
      <c r="Y724" s="96" t="s">
        <v>107</v>
      </c>
      <c r="Z724" s="97"/>
      <c r="AA724" s="78" t="s">
        <v>174</v>
      </c>
      <c r="AB724" s="77" t="s">
        <v>3489</v>
      </c>
      <c r="AC724" s="78"/>
      <c r="AD724" s="77" t="s">
        <v>50</v>
      </c>
      <c r="AE724" s="78" t="s">
        <v>67</v>
      </c>
      <c r="AF724" s="79" t="s">
        <v>51</v>
      </c>
      <c r="AG724" s="79"/>
      <c r="AH724" s="77" t="s">
        <v>1416</v>
      </c>
      <c r="AI724" s="77" t="s">
        <v>1416</v>
      </c>
      <c r="AJ724" s="77" t="s">
        <v>50</v>
      </c>
      <c r="AK724" s="80"/>
      <c r="AL724" s="81"/>
      <c r="AM724" s="78">
        <v>32</v>
      </c>
      <c r="AN724" s="78"/>
      <c r="AO724" s="78">
        <v>2017</v>
      </c>
      <c r="AP724" s="98">
        <v>2022</v>
      </c>
      <c r="AQ724" s="99" t="s">
        <v>3490</v>
      </c>
      <c r="AR724" s="78" t="s">
        <v>3491</v>
      </c>
      <c r="AS724" s="98"/>
    </row>
    <row r="725" spans="1:45" ht="14.25" customHeight="1" x14ac:dyDescent="0.25">
      <c r="D725" s="100" t="s">
        <v>3492</v>
      </c>
      <c r="E725" s="101" t="s">
        <v>3493</v>
      </c>
      <c r="F725" s="102" t="s">
        <v>911</v>
      </c>
      <c r="G725" s="103" t="s">
        <v>3494</v>
      </c>
      <c r="H725" s="102" t="s">
        <v>1038</v>
      </c>
      <c r="I725" s="102">
        <v>32</v>
      </c>
      <c r="J725" s="104">
        <v>32</v>
      </c>
      <c r="K725" s="88"/>
      <c r="L725" s="89"/>
      <c r="M725" s="80"/>
      <c r="N725" s="78"/>
      <c r="O725" s="90"/>
      <c r="P725" s="79"/>
      <c r="Q725" s="78"/>
      <c r="R725" s="92"/>
      <c r="S725" s="80"/>
      <c r="T725" s="91"/>
      <c r="U725" s="92"/>
      <c r="V725" s="93"/>
      <c r="W725" s="94"/>
      <c r="X725" s="95"/>
      <c r="Y725" s="96"/>
      <c r="Z725" s="97"/>
      <c r="AA725" s="78" t="s">
        <v>624</v>
      </c>
      <c r="AB725" s="77"/>
      <c r="AC725" s="78"/>
      <c r="AD725" s="77" t="s">
        <v>50</v>
      </c>
      <c r="AE725" s="78" t="s">
        <v>67</v>
      </c>
      <c r="AF725" s="79" t="s">
        <v>51</v>
      </c>
      <c r="AG725" s="79"/>
      <c r="AH725" s="77" t="s">
        <v>117</v>
      </c>
      <c r="AI725" s="77" t="s">
        <v>117</v>
      </c>
      <c r="AJ725" s="77" t="s">
        <v>50</v>
      </c>
      <c r="AK725" s="80"/>
      <c r="AL725" s="81"/>
      <c r="AM725" s="78">
        <v>32</v>
      </c>
      <c r="AN725" s="78">
        <v>3</v>
      </c>
      <c r="AO725" s="78">
        <v>2018</v>
      </c>
      <c r="AP725" s="98">
        <v>2018</v>
      </c>
      <c r="AQ725" s="129"/>
      <c r="AR725" s="78" t="s">
        <v>3495</v>
      </c>
      <c r="AS725" s="98"/>
    </row>
    <row r="726" spans="1:45" ht="14.25" customHeight="1" x14ac:dyDescent="0.25">
      <c r="A726" t="s">
        <v>263</v>
      </c>
      <c r="B726">
        <v>1</v>
      </c>
      <c r="C726" t="s">
        <v>56</v>
      </c>
      <c r="D726" s="85" t="s">
        <v>3496</v>
      </c>
      <c r="E726" s="128" t="s">
        <v>3497</v>
      </c>
      <c r="F726" s="77" t="s">
        <v>90</v>
      </c>
      <c r="G726" s="78" t="s">
        <v>631</v>
      </c>
      <c r="H726" s="102" t="s">
        <v>1038</v>
      </c>
      <c r="I726" s="77">
        <v>32</v>
      </c>
      <c r="J726" s="87">
        <v>32</v>
      </c>
      <c r="K726" s="88" t="s">
        <v>3498</v>
      </c>
      <c r="L726" s="89" t="s">
        <v>631</v>
      </c>
      <c r="M726" s="80" t="s">
        <v>3499</v>
      </c>
      <c r="N726" s="78">
        <v>761</v>
      </c>
      <c r="O726" s="90">
        <v>442</v>
      </c>
      <c r="P726" s="79">
        <v>6</v>
      </c>
      <c r="Q726" s="78"/>
      <c r="R726" s="78"/>
      <c r="S726" s="80">
        <v>769</v>
      </c>
      <c r="T726" s="91">
        <v>42667</v>
      </c>
      <c r="U726" s="92" t="s">
        <v>3500</v>
      </c>
      <c r="V726" s="93">
        <v>1</v>
      </c>
      <c r="W726" s="94">
        <v>3</v>
      </c>
      <c r="X726" s="95">
        <f t="shared" ref="X726:X732" si="32">IF(AND(N726&lt;&gt;"",S726&lt;&gt;""),1000*S726*V726/(N726*W726),"")</f>
        <v>336.83749452474814</v>
      </c>
      <c r="Y726" s="96" t="s">
        <v>107</v>
      </c>
      <c r="Z726" s="97"/>
      <c r="AA726" s="78" t="s">
        <v>65</v>
      </c>
      <c r="AB726" s="77">
        <v>1</v>
      </c>
      <c r="AC726" s="78" t="s">
        <v>3501</v>
      </c>
      <c r="AD726" s="77" t="s">
        <v>50</v>
      </c>
      <c r="AE726" s="78" t="s">
        <v>67</v>
      </c>
      <c r="AF726" s="79" t="s">
        <v>51</v>
      </c>
      <c r="AG726" s="79"/>
      <c r="AH726" s="77" t="s">
        <v>117</v>
      </c>
      <c r="AI726" s="77" t="s">
        <v>117</v>
      </c>
      <c r="AJ726" s="77" t="s">
        <v>50</v>
      </c>
      <c r="AK726" s="80"/>
      <c r="AL726" s="81"/>
      <c r="AM726" s="78">
        <v>32</v>
      </c>
      <c r="AN726" s="78"/>
      <c r="AO726" s="78">
        <v>2016</v>
      </c>
      <c r="AP726" s="98">
        <v>2022</v>
      </c>
      <c r="AQ726" s="99" t="s">
        <v>3502</v>
      </c>
      <c r="AR726" s="78" t="s">
        <v>3503</v>
      </c>
      <c r="AS726" s="98" t="s">
        <v>3504</v>
      </c>
    </row>
    <row r="727" spans="1:45" ht="14.25" customHeight="1" x14ac:dyDescent="0.25">
      <c r="A727" t="s">
        <v>263</v>
      </c>
      <c r="B727">
        <v>1</v>
      </c>
      <c r="C727" t="s">
        <v>56</v>
      </c>
      <c r="D727" s="85" t="s">
        <v>3496</v>
      </c>
      <c r="E727" s="128" t="s">
        <v>3497</v>
      </c>
      <c r="F727" s="77" t="s">
        <v>90</v>
      </c>
      <c r="G727" s="78" t="s">
        <v>631</v>
      </c>
      <c r="H727" s="102" t="s">
        <v>1038</v>
      </c>
      <c r="I727" s="77">
        <v>32</v>
      </c>
      <c r="J727" s="87">
        <v>32</v>
      </c>
      <c r="K727" s="88" t="s">
        <v>3498</v>
      </c>
      <c r="L727" s="89" t="s">
        <v>631</v>
      </c>
      <c r="M727" s="80" t="s">
        <v>3505</v>
      </c>
      <c r="N727" s="78">
        <v>2019</v>
      </c>
      <c r="O727" s="90">
        <v>1085</v>
      </c>
      <c r="P727" s="79">
        <v>6</v>
      </c>
      <c r="Q727" s="78"/>
      <c r="R727" s="78"/>
      <c r="S727" s="80">
        <v>769</v>
      </c>
      <c r="T727" s="91">
        <v>42667</v>
      </c>
      <c r="U727" s="92" t="s">
        <v>3500</v>
      </c>
      <c r="V727" s="93">
        <v>1</v>
      </c>
      <c r="W727" s="94">
        <v>3</v>
      </c>
      <c r="X727" s="95">
        <f t="shared" si="32"/>
        <v>126.96054152220572</v>
      </c>
      <c r="Y727" s="96" t="s">
        <v>107</v>
      </c>
      <c r="Z727" s="97" t="s">
        <v>50</v>
      </c>
      <c r="AA727" s="78" t="s">
        <v>65</v>
      </c>
      <c r="AB727" s="77">
        <v>1</v>
      </c>
      <c r="AC727" s="78" t="s">
        <v>3501</v>
      </c>
      <c r="AD727" s="77" t="s">
        <v>50</v>
      </c>
      <c r="AE727" s="78" t="s">
        <v>67</v>
      </c>
      <c r="AF727" s="79" t="s">
        <v>51</v>
      </c>
      <c r="AG727" s="79"/>
      <c r="AH727" s="77" t="s">
        <v>117</v>
      </c>
      <c r="AI727" s="77" t="s">
        <v>117</v>
      </c>
      <c r="AJ727" s="77" t="s">
        <v>50</v>
      </c>
      <c r="AK727" s="80"/>
      <c r="AL727" s="81"/>
      <c r="AM727" s="78">
        <v>32</v>
      </c>
      <c r="AN727" s="78"/>
      <c r="AO727" s="78">
        <v>2016</v>
      </c>
      <c r="AP727" s="98">
        <v>2022</v>
      </c>
      <c r="AQ727" s="99" t="s">
        <v>3502</v>
      </c>
      <c r="AR727" s="78" t="s">
        <v>3503</v>
      </c>
      <c r="AS727" s="98" t="s">
        <v>3504</v>
      </c>
    </row>
    <row r="728" spans="1:45" ht="14.25" customHeight="1" x14ac:dyDescent="0.25">
      <c r="A728" t="s">
        <v>263</v>
      </c>
      <c r="B728">
        <v>1</v>
      </c>
      <c r="C728" t="s">
        <v>56</v>
      </c>
      <c r="D728" s="85" t="s">
        <v>3496</v>
      </c>
      <c r="E728" s="128" t="s">
        <v>3497</v>
      </c>
      <c r="F728" s="77" t="s">
        <v>90</v>
      </c>
      <c r="G728" s="78" t="s">
        <v>631</v>
      </c>
      <c r="H728" s="102" t="s">
        <v>1038</v>
      </c>
      <c r="I728" s="77">
        <v>32</v>
      </c>
      <c r="J728" s="87">
        <v>32</v>
      </c>
      <c r="K728" s="88" t="s">
        <v>3506</v>
      </c>
      <c r="L728" s="89" t="s">
        <v>3507</v>
      </c>
      <c r="M728" s="80" t="s">
        <v>3499</v>
      </c>
      <c r="N728" s="78">
        <v>2764</v>
      </c>
      <c r="O728" s="90">
        <v>1833</v>
      </c>
      <c r="P728" s="79">
        <v>4</v>
      </c>
      <c r="Q728" s="78"/>
      <c r="R728" s="78">
        <v>8</v>
      </c>
      <c r="S728" s="80">
        <v>27</v>
      </c>
      <c r="T728" s="91">
        <v>44578</v>
      </c>
      <c r="U728" s="92"/>
      <c r="V728" s="93">
        <v>1</v>
      </c>
      <c r="W728" s="94">
        <v>3</v>
      </c>
      <c r="X728" s="95">
        <f t="shared" si="32"/>
        <v>3.2561505065123009</v>
      </c>
      <c r="Y728" s="96" t="s">
        <v>107</v>
      </c>
      <c r="Z728" s="97"/>
      <c r="AA728" s="78" t="s">
        <v>65</v>
      </c>
      <c r="AB728" s="77">
        <v>1</v>
      </c>
      <c r="AC728" s="78" t="s">
        <v>3501</v>
      </c>
      <c r="AD728" s="77" t="s">
        <v>50</v>
      </c>
      <c r="AE728" s="78" t="s">
        <v>67</v>
      </c>
      <c r="AF728" s="79" t="s">
        <v>51</v>
      </c>
      <c r="AG728" s="79"/>
      <c r="AH728" s="77" t="s">
        <v>117</v>
      </c>
      <c r="AI728" s="77" t="s">
        <v>117</v>
      </c>
      <c r="AJ728" s="77" t="s">
        <v>50</v>
      </c>
      <c r="AK728" s="80"/>
      <c r="AL728" s="81"/>
      <c r="AM728" s="78">
        <v>32</v>
      </c>
      <c r="AN728" s="78"/>
      <c r="AO728" s="78">
        <v>2016</v>
      </c>
      <c r="AP728" s="98">
        <v>2022</v>
      </c>
      <c r="AQ728" s="99" t="s">
        <v>3508</v>
      </c>
      <c r="AR728" s="78" t="s">
        <v>3503</v>
      </c>
      <c r="AS728" s="140" t="s">
        <v>3509</v>
      </c>
    </row>
    <row r="729" spans="1:45" ht="14.25" customHeight="1" x14ac:dyDescent="0.25">
      <c r="A729" t="s">
        <v>263</v>
      </c>
      <c r="B729">
        <v>1</v>
      </c>
      <c r="C729" t="s">
        <v>56</v>
      </c>
      <c r="D729" s="85" t="s">
        <v>3496</v>
      </c>
      <c r="E729" s="128" t="s">
        <v>3497</v>
      </c>
      <c r="F729" s="77" t="s">
        <v>90</v>
      </c>
      <c r="G729" s="78" t="s">
        <v>631</v>
      </c>
      <c r="H729" s="102" t="s">
        <v>1038</v>
      </c>
      <c r="I729" s="77">
        <v>32</v>
      </c>
      <c r="J729" s="87">
        <v>32</v>
      </c>
      <c r="K729" s="88" t="s">
        <v>3506</v>
      </c>
      <c r="L729" s="89" t="s">
        <v>3507</v>
      </c>
      <c r="M729" s="80" t="s">
        <v>3505</v>
      </c>
      <c r="N729" s="78">
        <v>8594</v>
      </c>
      <c r="O729" s="90">
        <v>5278</v>
      </c>
      <c r="P729" s="79">
        <v>4</v>
      </c>
      <c r="Q729" s="78">
        <v>2</v>
      </c>
      <c r="R729" s="78">
        <v>32</v>
      </c>
      <c r="S729" s="80">
        <v>27</v>
      </c>
      <c r="T729" s="91">
        <v>44578</v>
      </c>
      <c r="U729" s="92"/>
      <c r="V729" s="93">
        <v>1</v>
      </c>
      <c r="W729" s="94">
        <v>3</v>
      </c>
      <c r="X729" s="95">
        <f t="shared" si="32"/>
        <v>1.047242262043286</v>
      </c>
      <c r="Y729" s="96" t="s">
        <v>107</v>
      </c>
      <c r="Z729" s="97" t="s">
        <v>50</v>
      </c>
      <c r="AA729" s="78" t="s">
        <v>65</v>
      </c>
      <c r="AB729" s="77">
        <v>1</v>
      </c>
      <c r="AC729" s="78" t="s">
        <v>3501</v>
      </c>
      <c r="AD729" s="77" t="s">
        <v>50</v>
      </c>
      <c r="AE729" s="78" t="s">
        <v>67</v>
      </c>
      <c r="AF729" s="79" t="s">
        <v>51</v>
      </c>
      <c r="AG729" s="79"/>
      <c r="AH729" s="77" t="s">
        <v>117</v>
      </c>
      <c r="AI729" s="77" t="s">
        <v>117</v>
      </c>
      <c r="AJ729" s="77" t="s">
        <v>50</v>
      </c>
      <c r="AK729" s="80"/>
      <c r="AL729" s="81"/>
      <c r="AM729" s="78">
        <v>32</v>
      </c>
      <c r="AN729" s="78"/>
      <c r="AO729" s="78">
        <v>2016</v>
      </c>
      <c r="AP729" s="98">
        <v>2022</v>
      </c>
      <c r="AQ729" s="99" t="s">
        <v>3508</v>
      </c>
      <c r="AR729" s="78" t="s">
        <v>3503</v>
      </c>
      <c r="AS729" s="98" t="s">
        <v>3510</v>
      </c>
    </row>
    <row r="730" spans="1:45" ht="14.25" customHeight="1" x14ac:dyDescent="0.25">
      <c r="A730" t="s">
        <v>263</v>
      </c>
      <c r="B730">
        <v>1</v>
      </c>
      <c r="C730" t="s">
        <v>56</v>
      </c>
      <c r="D730" s="85" t="s">
        <v>3496</v>
      </c>
      <c r="E730" s="128" t="s">
        <v>3497</v>
      </c>
      <c r="F730" s="77" t="s">
        <v>90</v>
      </c>
      <c r="G730" s="78" t="s">
        <v>631</v>
      </c>
      <c r="H730" s="102" t="s">
        <v>1038</v>
      </c>
      <c r="I730" s="77">
        <v>32</v>
      </c>
      <c r="J730" s="87">
        <v>32</v>
      </c>
      <c r="K730" s="88" t="s">
        <v>3511</v>
      </c>
      <c r="L730" s="89" t="s">
        <v>631</v>
      </c>
      <c r="M730" s="80" t="s">
        <v>3499</v>
      </c>
      <c r="N730" s="78">
        <v>761</v>
      </c>
      <c r="O730" s="90">
        <v>442</v>
      </c>
      <c r="P730" s="79">
        <v>6</v>
      </c>
      <c r="Q730" s="78"/>
      <c r="R730" s="78"/>
      <c r="S730" s="80">
        <v>454</v>
      </c>
      <c r="T730" s="91">
        <v>42667</v>
      </c>
      <c r="U730" s="92" t="s">
        <v>3500</v>
      </c>
      <c r="V730" s="93">
        <v>1</v>
      </c>
      <c r="W730" s="94">
        <v>3</v>
      </c>
      <c r="X730" s="95">
        <f t="shared" si="32"/>
        <v>198.86114761279018</v>
      </c>
      <c r="Y730" s="96" t="s">
        <v>107</v>
      </c>
      <c r="Z730" s="97"/>
      <c r="AA730" s="78" t="s">
        <v>65</v>
      </c>
      <c r="AB730" s="77">
        <v>1</v>
      </c>
      <c r="AC730" s="78" t="s">
        <v>3501</v>
      </c>
      <c r="AD730" s="77" t="s">
        <v>50</v>
      </c>
      <c r="AE730" s="78" t="s">
        <v>67</v>
      </c>
      <c r="AF730" s="79" t="s">
        <v>51</v>
      </c>
      <c r="AG730" s="79"/>
      <c r="AH730" s="77" t="s">
        <v>117</v>
      </c>
      <c r="AI730" s="77" t="s">
        <v>117</v>
      </c>
      <c r="AJ730" s="77" t="s">
        <v>50</v>
      </c>
      <c r="AK730" s="80"/>
      <c r="AL730" s="81"/>
      <c r="AM730" s="78">
        <v>32</v>
      </c>
      <c r="AN730" s="78"/>
      <c r="AO730" s="78">
        <v>2016</v>
      </c>
      <c r="AP730" s="98">
        <v>2022</v>
      </c>
      <c r="AQ730" s="129"/>
      <c r="AR730" s="78" t="s">
        <v>3503</v>
      </c>
      <c r="AS730" s="98" t="s">
        <v>3512</v>
      </c>
    </row>
    <row r="731" spans="1:45" ht="14.25" customHeight="1" x14ac:dyDescent="0.25">
      <c r="D731" s="85" t="s">
        <v>3513</v>
      </c>
      <c r="E731" s="128" t="s">
        <v>3514</v>
      </c>
      <c r="F731" s="77"/>
      <c r="G731" s="78" t="s">
        <v>3515</v>
      </c>
      <c r="H731" s="102" t="s">
        <v>1038</v>
      </c>
      <c r="I731" s="77">
        <v>32</v>
      </c>
      <c r="J731" s="87">
        <v>32</v>
      </c>
      <c r="K731" s="88" t="s">
        <v>3516</v>
      </c>
      <c r="L731" s="89" t="s">
        <v>3515</v>
      </c>
      <c r="M731" s="80" t="s">
        <v>3517</v>
      </c>
      <c r="N731" s="78">
        <v>201079</v>
      </c>
      <c r="O731" s="90"/>
      <c r="P731" s="79">
        <v>6</v>
      </c>
      <c r="Q731" s="78">
        <v>512</v>
      </c>
      <c r="R731" s="78">
        <v>1327</v>
      </c>
      <c r="S731" s="80">
        <v>250</v>
      </c>
      <c r="T731" s="91"/>
      <c r="U731" s="92"/>
      <c r="V731" s="93"/>
      <c r="W731" s="94"/>
      <c r="X731" s="95"/>
      <c r="Y731" s="96" t="s">
        <v>107</v>
      </c>
      <c r="Z731" s="97"/>
      <c r="AA731" s="78" t="s">
        <v>174</v>
      </c>
      <c r="AB731" s="77">
        <v>31</v>
      </c>
      <c r="AC731" s="78" t="s">
        <v>3518</v>
      </c>
      <c r="AD731" s="77" t="s">
        <v>50</v>
      </c>
      <c r="AE731" s="78" t="s">
        <v>67</v>
      </c>
      <c r="AF731" s="79" t="s">
        <v>51</v>
      </c>
      <c r="AG731" s="79"/>
      <c r="AH731" s="77" t="s">
        <v>117</v>
      </c>
      <c r="AI731" s="77" t="s">
        <v>117</v>
      </c>
      <c r="AJ731" s="77" t="s">
        <v>50</v>
      </c>
      <c r="AK731" s="80"/>
      <c r="AL731" s="81"/>
      <c r="AM731" s="78">
        <v>32</v>
      </c>
      <c r="AN731" s="78">
        <v>8</v>
      </c>
      <c r="AO731" s="78">
        <v>2020</v>
      </c>
      <c r="AP731" s="98">
        <v>2022</v>
      </c>
      <c r="AQ731" s="99" t="s">
        <v>3519</v>
      </c>
      <c r="AR731" s="78" t="s">
        <v>3520</v>
      </c>
      <c r="AS731" s="98" t="s">
        <v>3521</v>
      </c>
    </row>
    <row r="732" spans="1:45" ht="14.25" customHeight="1" x14ac:dyDescent="0.25">
      <c r="B732">
        <v>1</v>
      </c>
      <c r="C732" t="s">
        <v>56</v>
      </c>
      <c r="D732" s="85" t="s">
        <v>3522</v>
      </c>
      <c r="E732" s="128" t="s">
        <v>3523</v>
      </c>
      <c r="F732" s="77" t="s">
        <v>90</v>
      </c>
      <c r="G732" s="78" t="s">
        <v>3524</v>
      </c>
      <c r="H732" s="102" t="s">
        <v>1038</v>
      </c>
      <c r="I732" s="77">
        <v>32</v>
      </c>
      <c r="J732" s="87">
        <v>32</v>
      </c>
      <c r="K732" s="88" t="s">
        <v>70</v>
      </c>
      <c r="L732" s="89" t="s">
        <v>61</v>
      </c>
      <c r="M732" s="80"/>
      <c r="N732" s="78">
        <v>2467</v>
      </c>
      <c r="O732" s="90"/>
      <c r="P732" s="79">
        <v>6</v>
      </c>
      <c r="Q732" s="78"/>
      <c r="R732" s="78"/>
      <c r="S732" s="80">
        <v>116.279</v>
      </c>
      <c r="T732" s="91">
        <v>43333</v>
      </c>
      <c r="U732" s="92">
        <v>14.7</v>
      </c>
      <c r="V732" s="93">
        <v>1</v>
      </c>
      <c r="W732" s="94">
        <v>1</v>
      </c>
      <c r="X732" s="95">
        <f t="shared" si="32"/>
        <v>47.133765707336849</v>
      </c>
      <c r="Y732" s="96" t="s">
        <v>107</v>
      </c>
      <c r="Z732" s="97" t="s">
        <v>55</v>
      </c>
      <c r="AA732" s="78" t="s">
        <v>49</v>
      </c>
      <c r="AB732" s="77">
        <v>24</v>
      </c>
      <c r="AC732" s="78" t="s">
        <v>3525</v>
      </c>
      <c r="AD732" s="77" t="s">
        <v>50</v>
      </c>
      <c r="AE732" s="78" t="s">
        <v>67</v>
      </c>
      <c r="AF732" s="79" t="s">
        <v>51</v>
      </c>
      <c r="AG732" s="79" t="s">
        <v>51</v>
      </c>
      <c r="AH732" s="77" t="s">
        <v>117</v>
      </c>
      <c r="AI732" s="77" t="s">
        <v>117</v>
      </c>
      <c r="AJ732" s="77" t="s">
        <v>50</v>
      </c>
      <c r="AK732" s="80">
        <v>30</v>
      </c>
      <c r="AL732" s="81"/>
      <c r="AM732" s="78">
        <v>32</v>
      </c>
      <c r="AN732" s="78"/>
      <c r="AO732" s="78">
        <v>2014</v>
      </c>
      <c r="AP732" s="98">
        <v>2020</v>
      </c>
      <c r="AQ732" s="129"/>
      <c r="AR732" s="78" t="s">
        <v>3526</v>
      </c>
      <c r="AS732" s="98" t="s">
        <v>3527</v>
      </c>
    </row>
    <row r="733" spans="1:45" ht="14.25" customHeight="1" x14ac:dyDescent="0.25">
      <c r="C733" t="s">
        <v>56</v>
      </c>
      <c r="D733" s="85" t="s">
        <v>3528</v>
      </c>
      <c r="E733" s="128" t="s">
        <v>3529</v>
      </c>
      <c r="F733" s="77" t="s">
        <v>911</v>
      </c>
      <c r="G733" s="78" t="s">
        <v>3530</v>
      </c>
      <c r="H733" s="102" t="s">
        <v>1038</v>
      </c>
      <c r="I733" s="77">
        <v>32</v>
      </c>
      <c r="J733" s="87">
        <v>32</v>
      </c>
      <c r="K733" s="88" t="s">
        <v>131</v>
      </c>
      <c r="L733" s="89" t="s">
        <v>61</v>
      </c>
      <c r="M733" s="80" t="s">
        <v>181</v>
      </c>
      <c r="N733" s="78"/>
      <c r="O733" s="90"/>
      <c r="P733" s="79" t="s">
        <v>120</v>
      </c>
      <c r="Q733" s="78"/>
      <c r="R733" s="78"/>
      <c r="S733" s="80"/>
      <c r="T733" s="91">
        <v>43186</v>
      </c>
      <c r="U733" s="92" t="s">
        <v>132</v>
      </c>
      <c r="V733" s="93"/>
      <c r="W733" s="94"/>
      <c r="X733" s="95"/>
      <c r="Y733" s="96"/>
      <c r="Z733" s="97"/>
      <c r="AA733" s="78" t="s">
        <v>174</v>
      </c>
      <c r="AB733" s="77">
        <v>9</v>
      </c>
      <c r="AC733" s="78"/>
      <c r="AD733" s="77" t="s">
        <v>50</v>
      </c>
      <c r="AE733" s="78" t="s">
        <v>67</v>
      </c>
      <c r="AF733" s="79" t="s">
        <v>51</v>
      </c>
      <c r="AG733" s="79"/>
      <c r="AH733" s="77" t="s">
        <v>117</v>
      </c>
      <c r="AI733" s="77" t="s">
        <v>117</v>
      </c>
      <c r="AJ733" s="77" t="s">
        <v>50</v>
      </c>
      <c r="AK733" s="80"/>
      <c r="AL733" s="81"/>
      <c r="AM733" s="78">
        <v>32</v>
      </c>
      <c r="AN733" s="78"/>
      <c r="AO733" s="78">
        <v>2015</v>
      </c>
      <c r="AP733" s="98">
        <v>2020</v>
      </c>
      <c r="AQ733" s="99" t="s">
        <v>3531</v>
      </c>
      <c r="AR733" s="78" t="s">
        <v>3532</v>
      </c>
      <c r="AS733" s="98"/>
    </row>
    <row r="734" spans="1:45" ht="14.25" customHeight="1" x14ac:dyDescent="0.25">
      <c r="D734" s="100" t="s">
        <v>3533</v>
      </c>
      <c r="E734" s="101" t="s">
        <v>3534</v>
      </c>
      <c r="F734" s="149" t="s">
        <v>3535</v>
      </c>
      <c r="G734" s="61" t="s">
        <v>3536</v>
      </c>
      <c r="H734" s="102" t="s">
        <v>1038</v>
      </c>
      <c r="I734" s="102">
        <v>32</v>
      </c>
      <c r="J734" s="104">
        <v>32</v>
      </c>
      <c r="K734" s="88"/>
      <c r="L734" s="89"/>
      <c r="M734" s="80"/>
      <c r="N734" s="78"/>
      <c r="O734" s="90"/>
      <c r="P734" s="79"/>
      <c r="Q734" s="78"/>
      <c r="R734" s="78"/>
      <c r="S734" s="80"/>
      <c r="T734" s="91"/>
      <c r="U734" s="92"/>
      <c r="V734" s="93"/>
      <c r="W734" s="94"/>
      <c r="X734" s="95"/>
      <c r="Y734" s="96"/>
      <c r="Z734" s="97"/>
      <c r="AA734" s="78" t="s">
        <v>3537</v>
      </c>
      <c r="AB734" s="77">
        <v>8</v>
      </c>
      <c r="AC734" s="78"/>
      <c r="AD734" s="77" t="s">
        <v>50</v>
      </c>
      <c r="AE734" s="78" t="s">
        <v>67</v>
      </c>
      <c r="AF734" s="79" t="s">
        <v>51</v>
      </c>
      <c r="AG734" s="79"/>
      <c r="AH734" s="77" t="s">
        <v>117</v>
      </c>
      <c r="AI734" s="77" t="s">
        <v>117</v>
      </c>
      <c r="AJ734" s="77" t="s">
        <v>50</v>
      </c>
      <c r="AK734" s="80">
        <v>45</v>
      </c>
      <c r="AL734" s="81"/>
      <c r="AM734" s="78">
        <v>32</v>
      </c>
      <c r="AN734" s="78"/>
      <c r="AO734" s="78"/>
      <c r="AP734" s="98">
        <v>2020</v>
      </c>
      <c r="AQ734" s="99" t="s">
        <v>3538</v>
      </c>
      <c r="AR734" s="78" t="s">
        <v>3539</v>
      </c>
      <c r="AS734" s="98"/>
    </row>
    <row r="735" spans="1:45" ht="14.25" customHeight="1" x14ac:dyDescent="0.25">
      <c r="D735" s="100" t="s">
        <v>3540</v>
      </c>
      <c r="E735" s="101" t="s">
        <v>3541</v>
      </c>
      <c r="F735" s="102" t="s">
        <v>911</v>
      </c>
      <c r="G735" s="103" t="s">
        <v>3542</v>
      </c>
      <c r="H735" s="102" t="s">
        <v>1038</v>
      </c>
      <c r="I735" s="102">
        <v>32</v>
      </c>
      <c r="J735" s="104">
        <v>32</v>
      </c>
      <c r="K735" s="88"/>
      <c r="L735" s="89"/>
      <c r="M735" s="80"/>
      <c r="N735" s="78"/>
      <c r="O735" s="90"/>
      <c r="P735" s="79"/>
      <c r="Q735" s="78"/>
      <c r="R735" s="78"/>
      <c r="S735" s="80"/>
      <c r="T735" s="91"/>
      <c r="U735" s="92"/>
      <c r="V735" s="93"/>
      <c r="W735" s="94"/>
      <c r="X735" s="95"/>
      <c r="Y735" s="96" t="s">
        <v>3328</v>
      </c>
      <c r="Z735" s="97"/>
      <c r="AA735" s="78" t="s">
        <v>65</v>
      </c>
      <c r="AB735" s="77"/>
      <c r="AC735" s="78"/>
      <c r="AD735" s="77" t="s">
        <v>50</v>
      </c>
      <c r="AE735" s="78" t="s">
        <v>67</v>
      </c>
      <c r="AF735" s="79" t="s">
        <v>51</v>
      </c>
      <c r="AG735" s="79"/>
      <c r="AH735" s="77" t="s">
        <v>117</v>
      </c>
      <c r="AI735" s="77" t="s">
        <v>117</v>
      </c>
      <c r="AJ735" s="77" t="s">
        <v>50</v>
      </c>
      <c r="AK735" s="80">
        <v>45</v>
      </c>
      <c r="AL735" s="81"/>
      <c r="AM735" s="78">
        <v>32</v>
      </c>
      <c r="AN735" s="78">
        <v>4</v>
      </c>
      <c r="AO735" s="78">
        <v>2018</v>
      </c>
      <c r="AP735" s="98">
        <v>2018</v>
      </c>
      <c r="AQ735" s="99" t="s">
        <v>3329</v>
      </c>
      <c r="AR735" s="78" t="s">
        <v>3543</v>
      </c>
      <c r="AS735" s="98"/>
    </row>
    <row r="736" spans="1:45" ht="14.25" customHeight="1" x14ac:dyDescent="0.25">
      <c r="D736" s="100" t="s">
        <v>3544</v>
      </c>
      <c r="E736" s="101" t="s">
        <v>3140</v>
      </c>
      <c r="F736" s="102"/>
      <c r="G736" s="103" t="s">
        <v>3141</v>
      </c>
      <c r="H736" s="102" t="s">
        <v>1038</v>
      </c>
      <c r="I736" s="102">
        <v>32</v>
      </c>
      <c r="J736" s="104">
        <v>32</v>
      </c>
      <c r="K736" s="88" t="s">
        <v>565</v>
      </c>
      <c r="L736" s="89" t="s">
        <v>3545</v>
      </c>
      <c r="M736" s="80"/>
      <c r="N736" s="78">
        <v>3370</v>
      </c>
      <c r="O736" s="90"/>
      <c r="P736" s="79">
        <v>6</v>
      </c>
      <c r="Q736" s="78"/>
      <c r="R736" s="78"/>
      <c r="S736" s="80">
        <v>132.76900000000001</v>
      </c>
      <c r="T736" s="91"/>
      <c r="U736" s="92"/>
      <c r="V736" s="93">
        <v>1</v>
      </c>
      <c r="W736" s="94">
        <v>1</v>
      </c>
      <c r="X736" s="95">
        <f>IF(AND(N736&lt;&gt;"",S736&lt;&gt;""),1000*S736*V736/(N736*W736),"")</f>
        <v>39.3973293768546</v>
      </c>
      <c r="Y736" s="96"/>
      <c r="Z736" s="97"/>
      <c r="AA736" s="78"/>
      <c r="AB736" s="77"/>
      <c r="AC736" s="78"/>
      <c r="AD736" s="77" t="s">
        <v>50</v>
      </c>
      <c r="AE736" s="78" t="s">
        <v>67</v>
      </c>
      <c r="AF736" s="79" t="s">
        <v>51</v>
      </c>
      <c r="AG736" s="79"/>
      <c r="AH736" s="77" t="s">
        <v>117</v>
      </c>
      <c r="AI736" s="77" t="s">
        <v>117</v>
      </c>
      <c r="AJ736" s="77" t="s">
        <v>50</v>
      </c>
      <c r="AK736" s="80">
        <v>45</v>
      </c>
      <c r="AL736" s="81"/>
      <c r="AM736" s="78">
        <v>32</v>
      </c>
      <c r="AN736" s="78"/>
      <c r="AO736" s="78"/>
      <c r="AP736" s="98">
        <v>2018</v>
      </c>
      <c r="AQ736" s="99" t="s">
        <v>3546</v>
      </c>
      <c r="AR736" s="78" t="s">
        <v>3547</v>
      </c>
      <c r="AS736" s="98" t="s">
        <v>3548</v>
      </c>
    </row>
    <row r="737" spans="2:45" ht="14.25" customHeight="1" x14ac:dyDescent="0.25">
      <c r="D737" s="58" t="s">
        <v>3549</v>
      </c>
      <c r="E737" s="101" t="s">
        <v>3364</v>
      </c>
      <c r="F737" s="60"/>
      <c r="G737" s="61" t="s">
        <v>3362</v>
      </c>
      <c r="H737" s="60" t="s">
        <v>1038</v>
      </c>
      <c r="I737" s="60">
        <v>32</v>
      </c>
      <c r="J737" s="62">
        <v>32</v>
      </c>
      <c r="K737" s="88"/>
      <c r="L737" s="89"/>
      <c r="M737" s="80"/>
      <c r="N737" s="78"/>
      <c r="O737" s="90"/>
      <c r="P737" s="79"/>
      <c r="Q737" s="78"/>
      <c r="R737" s="78"/>
      <c r="S737" s="80"/>
      <c r="T737" s="91"/>
      <c r="U737" s="92"/>
      <c r="V737" s="93"/>
      <c r="W737" s="94"/>
      <c r="X737" s="95"/>
      <c r="Y737" s="96"/>
      <c r="Z737" s="97"/>
      <c r="AA737" s="78" t="s">
        <v>65</v>
      </c>
      <c r="AB737" s="77">
        <v>54</v>
      </c>
      <c r="AC737" s="78" t="s">
        <v>3550</v>
      </c>
      <c r="AD737" s="77" t="s">
        <v>50</v>
      </c>
      <c r="AE737" s="78" t="s">
        <v>67</v>
      </c>
      <c r="AF737" s="79" t="s">
        <v>51</v>
      </c>
      <c r="AG737" s="79"/>
      <c r="AH737" s="77" t="s">
        <v>117</v>
      </c>
      <c r="AI737" s="77" t="s">
        <v>117</v>
      </c>
      <c r="AJ737" s="77" t="s">
        <v>50</v>
      </c>
      <c r="AK737" s="80">
        <v>45</v>
      </c>
      <c r="AL737" s="81"/>
      <c r="AM737" s="78">
        <v>32</v>
      </c>
      <c r="AN737" s="78"/>
      <c r="AO737" s="78">
        <v>2018</v>
      </c>
      <c r="AP737" s="98">
        <v>2021</v>
      </c>
      <c r="AQ737" s="99"/>
      <c r="AR737" s="78" t="s">
        <v>3551</v>
      </c>
      <c r="AS737" s="98"/>
    </row>
    <row r="738" spans="2:45" ht="14.25" customHeight="1" x14ac:dyDescent="0.25">
      <c r="C738" t="s">
        <v>56</v>
      </c>
      <c r="D738" s="85" t="s">
        <v>3552</v>
      </c>
      <c r="E738" s="128" t="s">
        <v>3553</v>
      </c>
      <c r="F738" s="77" t="s">
        <v>775</v>
      </c>
      <c r="G738" s="78" t="s">
        <v>3554</v>
      </c>
      <c r="H738" s="102" t="s">
        <v>1038</v>
      </c>
      <c r="I738" s="77">
        <v>32</v>
      </c>
      <c r="J738" s="87">
        <v>32</v>
      </c>
      <c r="K738" s="88"/>
      <c r="L738" s="89"/>
      <c r="M738" s="80"/>
      <c r="N738" s="78"/>
      <c r="O738" s="90"/>
      <c r="P738" s="79"/>
      <c r="Q738" s="78"/>
      <c r="R738" s="78"/>
      <c r="S738" s="80"/>
      <c r="T738" s="91"/>
      <c r="U738" s="92"/>
      <c r="V738" s="93"/>
      <c r="W738" s="94"/>
      <c r="X738" s="95"/>
      <c r="Y738" s="96"/>
      <c r="Z738" s="97" t="s">
        <v>50</v>
      </c>
      <c r="AA738" s="78" t="s">
        <v>775</v>
      </c>
      <c r="AB738" s="77"/>
      <c r="AC738" s="78"/>
      <c r="AD738" s="77" t="s">
        <v>50</v>
      </c>
      <c r="AE738" s="78" t="s">
        <v>67</v>
      </c>
      <c r="AF738" s="79" t="s">
        <v>51</v>
      </c>
      <c r="AG738" s="79"/>
      <c r="AH738" s="77" t="s">
        <v>117</v>
      </c>
      <c r="AI738" s="77" t="s">
        <v>117</v>
      </c>
      <c r="AJ738" s="77" t="s">
        <v>50</v>
      </c>
      <c r="AK738" s="80"/>
      <c r="AL738" s="81"/>
      <c r="AM738" s="78">
        <v>32</v>
      </c>
      <c r="AN738" s="78"/>
      <c r="AO738" s="78">
        <v>2016</v>
      </c>
      <c r="AP738" s="98">
        <v>2018</v>
      </c>
      <c r="AQ738" s="99"/>
      <c r="AR738" s="78"/>
      <c r="AS738" s="98"/>
    </row>
    <row r="739" spans="2:45" ht="14.25" customHeight="1" x14ac:dyDescent="0.25">
      <c r="D739" s="100" t="s">
        <v>3555</v>
      </c>
      <c r="E739" s="101" t="s">
        <v>3556</v>
      </c>
      <c r="F739" s="102" t="s">
        <v>58</v>
      </c>
      <c r="G739" s="103" t="s">
        <v>3557</v>
      </c>
      <c r="H739" s="102" t="s">
        <v>2106</v>
      </c>
      <c r="I739" s="102">
        <v>32</v>
      </c>
      <c r="J739" s="104">
        <v>32</v>
      </c>
      <c r="K739" s="88"/>
      <c r="L739" s="202"/>
      <c r="M739" s="80"/>
      <c r="N739" s="78"/>
      <c r="O739" s="90"/>
      <c r="P739" s="79"/>
      <c r="Q739" s="78"/>
      <c r="R739" s="78"/>
      <c r="S739" s="80"/>
      <c r="T739" s="91"/>
      <c r="U739" s="92"/>
      <c r="V739" s="93"/>
      <c r="W739" s="94"/>
      <c r="X739" s="95"/>
      <c r="Y739" s="96"/>
      <c r="Z739" s="97"/>
      <c r="AA739" s="78" t="s">
        <v>174</v>
      </c>
      <c r="AB739" s="77">
        <v>28</v>
      </c>
      <c r="AC739" s="78" t="s">
        <v>3558</v>
      </c>
      <c r="AD739" s="77" t="s">
        <v>50</v>
      </c>
      <c r="AE739" s="78" t="s">
        <v>67</v>
      </c>
      <c r="AF739" s="79" t="s">
        <v>51</v>
      </c>
      <c r="AG739" s="79"/>
      <c r="AH739" s="77" t="s">
        <v>117</v>
      </c>
      <c r="AI739" s="77" t="s">
        <v>117</v>
      </c>
      <c r="AJ739" s="77" t="s">
        <v>50</v>
      </c>
      <c r="AK739" s="80"/>
      <c r="AL739" s="81"/>
      <c r="AM739" s="78">
        <v>32</v>
      </c>
      <c r="AN739" s="78"/>
      <c r="AO739" s="78"/>
      <c r="AP739" s="98">
        <v>2022</v>
      </c>
      <c r="AQ739" s="99"/>
      <c r="AR739" s="78" t="s">
        <v>3559</v>
      </c>
      <c r="AS739" s="98" t="s">
        <v>3560</v>
      </c>
    </row>
    <row r="740" spans="2:45" ht="14.25" customHeight="1" x14ac:dyDescent="0.25">
      <c r="C740" t="s">
        <v>160</v>
      </c>
      <c r="D740" s="100" t="s">
        <v>3561</v>
      </c>
      <c r="E740" s="101" t="s">
        <v>3562</v>
      </c>
      <c r="F740" s="102" t="s">
        <v>911</v>
      </c>
      <c r="G740" s="103" t="s">
        <v>3563</v>
      </c>
      <c r="H740" s="102" t="s">
        <v>1038</v>
      </c>
      <c r="I740" s="102">
        <v>32</v>
      </c>
      <c r="J740" s="87">
        <v>32</v>
      </c>
      <c r="K740" s="88" t="s">
        <v>2368</v>
      </c>
      <c r="L740" s="103" t="s">
        <v>3563</v>
      </c>
      <c r="M740" s="80"/>
      <c r="N740" s="78">
        <v>3291</v>
      </c>
      <c r="O740" s="90"/>
      <c r="P740" s="79">
        <v>6</v>
      </c>
      <c r="Q740" s="78">
        <v>12</v>
      </c>
      <c r="R740" s="78">
        <v>1</v>
      </c>
      <c r="S740" s="80">
        <v>100</v>
      </c>
      <c r="T740" s="91">
        <v>44082</v>
      </c>
      <c r="U740" s="92">
        <v>14.7</v>
      </c>
      <c r="V740" s="93">
        <v>1</v>
      </c>
      <c r="W740" s="94">
        <v>1</v>
      </c>
      <c r="X740" s="95">
        <f>IF(AND(N740&lt;&gt;"",S740&lt;&gt;""),1000*S740*V740/(N740*W740),"")</f>
        <v>30.38590094196293</v>
      </c>
      <c r="Y740" s="96"/>
      <c r="Z740" s="97"/>
      <c r="AA740" s="78" t="s">
        <v>49</v>
      </c>
      <c r="AB740" s="77">
        <v>14</v>
      </c>
      <c r="AC740" s="78" t="s">
        <v>715</v>
      </c>
      <c r="AD740" s="77" t="s">
        <v>50</v>
      </c>
      <c r="AE740" s="78" t="s">
        <v>67</v>
      </c>
      <c r="AF740" s="79" t="s">
        <v>51</v>
      </c>
      <c r="AG740" s="79"/>
      <c r="AH740" s="77" t="s">
        <v>117</v>
      </c>
      <c r="AI740" s="77" t="s">
        <v>117</v>
      </c>
      <c r="AJ740" s="77" t="s">
        <v>50</v>
      </c>
      <c r="AK740" s="80"/>
      <c r="AL740" s="81"/>
      <c r="AM740" s="78">
        <v>32</v>
      </c>
      <c r="AN740" s="78"/>
      <c r="AO740" s="78">
        <v>2015</v>
      </c>
      <c r="AP740" s="98">
        <v>2020</v>
      </c>
      <c r="AQ740" s="99" t="s">
        <v>3564</v>
      </c>
      <c r="AR740" s="78" t="s">
        <v>3565</v>
      </c>
      <c r="AS740" s="98" t="s">
        <v>3566</v>
      </c>
    </row>
    <row r="741" spans="2:45" ht="14.25" customHeight="1" x14ac:dyDescent="0.25">
      <c r="D741" s="100" t="s">
        <v>3567</v>
      </c>
      <c r="E741" s="101" t="s">
        <v>3568</v>
      </c>
      <c r="F741" s="102"/>
      <c r="G741" s="61" t="s">
        <v>3569</v>
      </c>
      <c r="H741" s="102" t="s">
        <v>1038</v>
      </c>
      <c r="I741" s="102">
        <v>32</v>
      </c>
      <c r="J741" s="104">
        <v>32</v>
      </c>
      <c r="K741" s="88" t="s">
        <v>3570</v>
      </c>
      <c r="L741" s="89" t="s">
        <v>3569</v>
      </c>
      <c r="M741" s="80"/>
      <c r="N741" s="78">
        <v>28166</v>
      </c>
      <c r="O741" s="90"/>
      <c r="P741" s="79">
        <v>6</v>
      </c>
      <c r="Q741" s="78"/>
      <c r="R741" s="78"/>
      <c r="S741" s="80">
        <v>89.8</v>
      </c>
      <c r="T741" s="91"/>
      <c r="U741" s="92"/>
      <c r="V741" s="93">
        <v>1</v>
      </c>
      <c r="W741" s="94">
        <v>1</v>
      </c>
      <c r="X741" s="95">
        <f>IF(AND(N741&lt;&gt;"",S741&lt;&gt;""),1000*S741*V741/(N741*W741),"")</f>
        <v>3.1882411418021728</v>
      </c>
      <c r="Y741" s="96"/>
      <c r="Z741" s="97"/>
      <c r="AA741" s="78" t="s">
        <v>174</v>
      </c>
      <c r="AB741" s="77"/>
      <c r="AC741" s="78"/>
      <c r="AD741" s="77" t="s">
        <v>50</v>
      </c>
      <c r="AE741" s="78" t="s">
        <v>67</v>
      </c>
      <c r="AF741" s="79" t="s">
        <v>51</v>
      </c>
      <c r="AG741" s="79"/>
      <c r="AH741" s="77" t="s">
        <v>117</v>
      </c>
      <c r="AI741" s="77" t="s">
        <v>117</v>
      </c>
      <c r="AJ741" s="77" t="s">
        <v>50</v>
      </c>
      <c r="AK741" s="80"/>
      <c r="AL741" s="81"/>
      <c r="AM741" s="78">
        <v>32</v>
      </c>
      <c r="AN741" s="78"/>
      <c r="AO741" s="78"/>
      <c r="AP741" s="98">
        <v>2020</v>
      </c>
      <c r="AQ741" s="99"/>
      <c r="AR741" s="78" t="s">
        <v>3571</v>
      </c>
      <c r="AS741" s="98" t="s">
        <v>3572</v>
      </c>
    </row>
    <row r="742" spans="2:45" ht="14.25" customHeight="1" x14ac:dyDescent="0.25">
      <c r="D742" s="100" t="s">
        <v>3573</v>
      </c>
      <c r="E742" s="101" t="s">
        <v>3574</v>
      </c>
      <c r="F742" s="102" t="s">
        <v>318</v>
      </c>
      <c r="G742" s="103" t="s">
        <v>3414</v>
      </c>
      <c r="H742" s="102" t="s">
        <v>1038</v>
      </c>
      <c r="I742" s="102">
        <v>32</v>
      </c>
      <c r="J742" s="104">
        <v>32</v>
      </c>
      <c r="K742" s="88"/>
      <c r="L742" s="89"/>
      <c r="M742" s="80"/>
      <c r="N742" s="78"/>
      <c r="O742" s="90"/>
      <c r="P742" s="79"/>
      <c r="Q742" s="78"/>
      <c r="R742" s="78"/>
      <c r="S742" s="80"/>
      <c r="T742" s="91"/>
      <c r="U742" s="92"/>
      <c r="V742" s="93"/>
      <c r="W742" s="94"/>
      <c r="X742" s="95"/>
      <c r="Y742" s="96"/>
      <c r="Z742" s="97"/>
      <c r="AA742" s="78"/>
      <c r="AB742" s="77"/>
      <c r="AC742" s="78"/>
      <c r="AD742" s="77" t="s">
        <v>50</v>
      </c>
      <c r="AE742" s="78" t="s">
        <v>67</v>
      </c>
      <c r="AF742" s="79" t="s">
        <v>51</v>
      </c>
      <c r="AG742" s="79"/>
      <c r="AH742" s="77" t="s">
        <v>117</v>
      </c>
      <c r="AI742" s="77" t="s">
        <v>117</v>
      </c>
      <c r="AJ742" s="77" t="s">
        <v>50</v>
      </c>
      <c r="AK742" s="80"/>
      <c r="AL742" s="81"/>
      <c r="AM742" s="78">
        <v>32</v>
      </c>
      <c r="AN742" s="78"/>
      <c r="AO742" s="78">
        <v>2018</v>
      </c>
      <c r="AP742" s="98">
        <v>2020</v>
      </c>
      <c r="AQ742" s="99" t="s">
        <v>3575</v>
      </c>
      <c r="AR742" s="78" t="s">
        <v>3576</v>
      </c>
      <c r="AS742" s="98" t="s">
        <v>3577</v>
      </c>
    </row>
    <row r="743" spans="2:45" ht="14.25" customHeight="1" x14ac:dyDescent="0.25">
      <c r="D743" s="100" t="s">
        <v>3578</v>
      </c>
      <c r="E743" s="101" t="s">
        <v>3579</v>
      </c>
      <c r="F743" s="102"/>
      <c r="G743" s="103" t="s">
        <v>3580</v>
      </c>
      <c r="H743" s="102" t="s">
        <v>1038</v>
      </c>
      <c r="I743" s="102">
        <v>32</v>
      </c>
      <c r="J743" s="104">
        <v>32</v>
      </c>
      <c r="K743" s="88" t="s">
        <v>70</v>
      </c>
      <c r="L743" s="103" t="s">
        <v>3580</v>
      </c>
      <c r="M743" s="80"/>
      <c r="N743" s="78">
        <v>545</v>
      </c>
      <c r="O743" s="90"/>
      <c r="P743" s="79">
        <v>6</v>
      </c>
      <c r="Q743" s="78"/>
      <c r="R743" s="78"/>
      <c r="S743" s="80">
        <v>200</v>
      </c>
      <c r="T743" s="91">
        <v>44249</v>
      </c>
      <c r="U743" s="92"/>
      <c r="V743" s="93">
        <v>1</v>
      </c>
      <c r="W743" s="94">
        <v>1</v>
      </c>
      <c r="X743" s="95">
        <f>IF(AND(N743&lt;&gt;"",S743&lt;&gt;""),1000*S743*V743/(N743*W743),"")</f>
        <v>366.97247706422019</v>
      </c>
      <c r="Y743" s="96" t="s">
        <v>3581</v>
      </c>
      <c r="Z743" s="97"/>
      <c r="AA743" s="78" t="s">
        <v>65</v>
      </c>
      <c r="AB743" s="77">
        <v>4</v>
      </c>
      <c r="AC743" s="78" t="s">
        <v>3582</v>
      </c>
      <c r="AD743" s="77" t="s">
        <v>50</v>
      </c>
      <c r="AE743" s="78" t="s">
        <v>67</v>
      </c>
      <c r="AF743" s="79" t="s">
        <v>51</v>
      </c>
      <c r="AG743" s="79"/>
      <c r="AH743" s="77" t="s">
        <v>117</v>
      </c>
      <c r="AI743" s="77" t="s">
        <v>117</v>
      </c>
      <c r="AJ743" s="77" t="s">
        <v>50</v>
      </c>
      <c r="AK743" s="80"/>
      <c r="AL743" s="81"/>
      <c r="AM743" s="78">
        <v>32</v>
      </c>
      <c r="AN743" s="78">
        <v>5</v>
      </c>
      <c r="AO743" s="78"/>
      <c r="AP743" s="98">
        <v>2021</v>
      </c>
      <c r="AQ743" s="99"/>
      <c r="AR743" s="78" t="s">
        <v>3583</v>
      </c>
      <c r="AS743" s="98" t="s">
        <v>3584</v>
      </c>
    </row>
    <row r="744" spans="2:45" ht="14.25" customHeight="1" x14ac:dyDescent="0.25">
      <c r="B744">
        <v>1</v>
      </c>
      <c r="C744" t="s">
        <v>56</v>
      </c>
      <c r="D744" s="85" t="s">
        <v>3585</v>
      </c>
      <c r="E744" s="128" t="s">
        <v>3586</v>
      </c>
      <c r="F744" s="77" t="s">
        <v>135</v>
      </c>
      <c r="G744" s="78" t="s">
        <v>3587</v>
      </c>
      <c r="H744" s="102" t="s">
        <v>1038</v>
      </c>
      <c r="I744" s="77">
        <v>32</v>
      </c>
      <c r="J744" s="87">
        <v>32</v>
      </c>
      <c r="K744" s="88" t="s">
        <v>70</v>
      </c>
      <c r="L744" s="89" t="s">
        <v>61</v>
      </c>
      <c r="M744" s="80"/>
      <c r="N744" s="78">
        <v>13997</v>
      </c>
      <c r="O744" s="90"/>
      <c r="P744" s="79">
        <v>6</v>
      </c>
      <c r="Q744" s="78">
        <v>4</v>
      </c>
      <c r="R744" s="78">
        <v>62</v>
      </c>
      <c r="S744" s="80">
        <v>129.87</v>
      </c>
      <c r="T744" s="91">
        <v>43186</v>
      </c>
      <c r="U744" s="92">
        <v>14.7</v>
      </c>
      <c r="V744" s="93">
        <v>1</v>
      </c>
      <c r="W744" s="94">
        <v>1</v>
      </c>
      <c r="X744" s="95">
        <f>IF(AND(N744&lt;&gt;"",S744&lt;&gt;""),1000*S744*V744/(N744*W744),"")</f>
        <v>9.2784168036007717</v>
      </c>
      <c r="Y744" s="96" t="s">
        <v>107</v>
      </c>
      <c r="Z744" s="97"/>
      <c r="AA744" s="78" t="s">
        <v>49</v>
      </c>
      <c r="AB744" s="77">
        <v>65</v>
      </c>
      <c r="AC744" s="78" t="s">
        <v>3588</v>
      </c>
      <c r="AD744" s="77" t="s">
        <v>50</v>
      </c>
      <c r="AE744" s="78" t="s">
        <v>67</v>
      </c>
      <c r="AF744" s="79" t="s">
        <v>51</v>
      </c>
      <c r="AG744" s="79"/>
      <c r="AH744" s="77" t="s">
        <v>117</v>
      </c>
      <c r="AI744" s="77" t="s">
        <v>117</v>
      </c>
      <c r="AJ744" s="77" t="s">
        <v>50</v>
      </c>
      <c r="AK744" s="80"/>
      <c r="AL744" s="81"/>
      <c r="AM744" s="78">
        <v>32</v>
      </c>
      <c r="AN744" s="78"/>
      <c r="AO744" s="78">
        <v>2015</v>
      </c>
      <c r="AP744" s="98">
        <v>2017</v>
      </c>
      <c r="AQ744" s="99"/>
      <c r="AR744" s="78" t="s">
        <v>3589</v>
      </c>
      <c r="AS744" s="98" t="s">
        <v>3590</v>
      </c>
    </row>
    <row r="745" spans="2:45" ht="14.25" customHeight="1" x14ac:dyDescent="0.25">
      <c r="C745" t="s">
        <v>56</v>
      </c>
      <c r="D745" s="85" t="s">
        <v>3591</v>
      </c>
      <c r="E745" s="128" t="s">
        <v>3592</v>
      </c>
      <c r="F745" s="77" t="s">
        <v>911</v>
      </c>
      <c r="G745" s="78" t="s">
        <v>3593</v>
      </c>
      <c r="H745" s="102" t="s">
        <v>1038</v>
      </c>
      <c r="I745" s="77">
        <v>32</v>
      </c>
      <c r="J745" s="87">
        <v>32</v>
      </c>
      <c r="K745" s="88" t="s">
        <v>131</v>
      </c>
      <c r="L745" s="89" t="s">
        <v>61</v>
      </c>
      <c r="M745" s="80"/>
      <c r="N745" s="78"/>
      <c r="O745" s="90"/>
      <c r="P745" s="79" t="s">
        <v>120</v>
      </c>
      <c r="Q745" s="78"/>
      <c r="R745" s="78"/>
      <c r="S745" s="80"/>
      <c r="T745" s="91">
        <v>43186</v>
      </c>
      <c r="U745" s="92" t="s">
        <v>132</v>
      </c>
      <c r="V745" s="93"/>
      <c r="W745" s="94"/>
      <c r="X745" s="95"/>
      <c r="Y745" s="96"/>
      <c r="Z745" s="97"/>
      <c r="AA745" s="78" t="s">
        <v>174</v>
      </c>
      <c r="AB745" s="77"/>
      <c r="AC745" s="78"/>
      <c r="AD745" s="77" t="s">
        <v>50</v>
      </c>
      <c r="AE745" s="78" t="s">
        <v>67</v>
      </c>
      <c r="AF745" s="79" t="s">
        <v>51</v>
      </c>
      <c r="AG745" s="79"/>
      <c r="AH745" s="77" t="s">
        <v>117</v>
      </c>
      <c r="AI745" s="77" t="s">
        <v>117</v>
      </c>
      <c r="AJ745" s="77" t="s">
        <v>50</v>
      </c>
      <c r="AK745" s="80"/>
      <c r="AL745" s="81"/>
      <c r="AM745" s="78">
        <v>32</v>
      </c>
      <c r="AN745" s="78"/>
      <c r="AO745" s="78"/>
      <c r="AP745" s="98"/>
      <c r="AQ745" s="99" t="s">
        <v>3594</v>
      </c>
      <c r="AR745" s="78"/>
      <c r="AS745" s="98"/>
    </row>
    <row r="746" spans="2:45" ht="14.25" customHeight="1" x14ac:dyDescent="0.25">
      <c r="D746" s="100" t="s">
        <v>3595</v>
      </c>
      <c r="E746" s="101" t="s">
        <v>3596</v>
      </c>
      <c r="F746" s="102"/>
      <c r="G746" s="103" t="s">
        <v>460</v>
      </c>
      <c r="H746" s="102" t="s">
        <v>1038</v>
      </c>
      <c r="I746" s="102">
        <v>32</v>
      </c>
      <c r="J746" s="104">
        <v>32</v>
      </c>
      <c r="K746" s="88"/>
      <c r="L746" s="89"/>
      <c r="M746" s="80"/>
      <c r="N746" s="78"/>
      <c r="O746" s="90"/>
      <c r="P746" s="79"/>
      <c r="Q746" s="78"/>
      <c r="R746" s="78"/>
      <c r="S746" s="80"/>
      <c r="T746" s="91"/>
      <c r="U746" s="92"/>
      <c r="V746" s="93"/>
      <c r="W746" s="94"/>
      <c r="X746" s="95"/>
      <c r="Y746" s="96"/>
      <c r="Z746" s="97"/>
      <c r="AA746" s="78" t="s">
        <v>65</v>
      </c>
      <c r="AB746" s="77">
        <v>17</v>
      </c>
      <c r="AC746" s="78"/>
      <c r="AD746" s="77" t="s">
        <v>50</v>
      </c>
      <c r="AE746" s="78" t="s">
        <v>67</v>
      </c>
      <c r="AF746" s="79" t="s">
        <v>51</v>
      </c>
      <c r="AG746" s="79"/>
      <c r="AH746" s="77" t="s">
        <v>117</v>
      </c>
      <c r="AI746" s="77" t="s">
        <v>117</v>
      </c>
      <c r="AJ746" s="77" t="s">
        <v>50</v>
      </c>
      <c r="AK746" s="80"/>
      <c r="AL746" s="81"/>
      <c r="AM746" s="78">
        <v>32</v>
      </c>
      <c r="AN746" s="78"/>
      <c r="AO746" s="78"/>
      <c r="AP746" s="98">
        <v>2020</v>
      </c>
      <c r="AQ746" s="99"/>
      <c r="AR746" s="78" t="s">
        <v>3597</v>
      </c>
      <c r="AS746" s="98"/>
    </row>
    <row r="747" spans="2:45" ht="14.25" customHeight="1" x14ac:dyDescent="0.25">
      <c r="D747" s="100" t="s">
        <v>3598</v>
      </c>
      <c r="E747" s="101" t="s">
        <v>3599</v>
      </c>
      <c r="F747" s="102"/>
      <c r="G747" s="103" t="s">
        <v>3600</v>
      </c>
      <c r="H747" s="102" t="s">
        <v>1038</v>
      </c>
      <c r="I747" s="102">
        <v>32</v>
      </c>
      <c r="J747" s="104">
        <v>32</v>
      </c>
      <c r="K747" s="88"/>
      <c r="L747" s="89"/>
      <c r="M747" s="80"/>
      <c r="N747" s="78"/>
      <c r="O747" s="90"/>
      <c r="P747" s="79"/>
      <c r="Q747" s="78"/>
      <c r="R747" s="78"/>
      <c r="S747" s="80"/>
      <c r="T747" s="91"/>
      <c r="U747" s="92"/>
      <c r="V747" s="93"/>
      <c r="W747" s="94"/>
      <c r="X747" s="95"/>
      <c r="Y747" s="96"/>
      <c r="Z747" s="97"/>
      <c r="AA747" s="78" t="s">
        <v>624</v>
      </c>
      <c r="AB747" s="77">
        <v>33</v>
      </c>
      <c r="AC747" s="78"/>
      <c r="AD747" s="77" t="s">
        <v>50</v>
      </c>
      <c r="AE747" s="78" t="s">
        <v>67</v>
      </c>
      <c r="AF747" s="79" t="s">
        <v>51</v>
      </c>
      <c r="AG747" s="79"/>
      <c r="AH747" s="77" t="s">
        <v>117</v>
      </c>
      <c r="AI747" s="77" t="s">
        <v>117</v>
      </c>
      <c r="AJ747" s="77" t="s">
        <v>50</v>
      </c>
      <c r="AK747" s="80"/>
      <c r="AL747" s="81"/>
      <c r="AM747" s="78">
        <v>32</v>
      </c>
      <c r="AN747" s="78"/>
      <c r="AO747" s="78"/>
      <c r="AP747" s="98">
        <v>2020</v>
      </c>
      <c r="AQ747" s="99"/>
      <c r="AR747" s="78" t="s">
        <v>3601</v>
      </c>
      <c r="AS747" s="98"/>
    </row>
    <row r="748" spans="2:45" ht="14.25" customHeight="1" x14ac:dyDescent="0.25">
      <c r="D748" s="135" t="s">
        <v>3602</v>
      </c>
      <c r="E748" s="128" t="s">
        <v>3603</v>
      </c>
      <c r="F748" s="136"/>
      <c r="G748" s="78" t="s">
        <v>3604</v>
      </c>
      <c r="H748" s="102" t="s">
        <v>1038</v>
      </c>
      <c r="I748" s="136">
        <v>32</v>
      </c>
      <c r="J748" s="138">
        <v>32</v>
      </c>
      <c r="K748" s="88"/>
      <c r="L748" s="89"/>
      <c r="M748" s="80"/>
      <c r="N748" s="78"/>
      <c r="O748" s="90"/>
      <c r="P748" s="79"/>
      <c r="Q748" s="78"/>
      <c r="R748" s="78"/>
      <c r="S748" s="80"/>
      <c r="T748" s="91"/>
      <c r="U748" s="92"/>
      <c r="V748" s="93"/>
      <c r="W748" s="94"/>
      <c r="X748" s="95"/>
      <c r="Y748" s="96"/>
      <c r="Z748" s="97" t="s">
        <v>50</v>
      </c>
      <c r="AA748" s="78" t="s">
        <v>65</v>
      </c>
      <c r="AB748" s="77">
        <v>31</v>
      </c>
      <c r="AC748" s="78" t="s">
        <v>3605</v>
      </c>
      <c r="AD748" s="77" t="s">
        <v>50</v>
      </c>
      <c r="AE748" s="78" t="s">
        <v>67</v>
      </c>
      <c r="AF748" s="79" t="s">
        <v>51</v>
      </c>
      <c r="AG748" s="79"/>
      <c r="AH748" s="77" t="s">
        <v>117</v>
      </c>
      <c r="AI748" s="77" t="s">
        <v>117</v>
      </c>
      <c r="AJ748" s="77" t="s">
        <v>50</v>
      </c>
      <c r="AK748" s="80"/>
      <c r="AL748" s="81"/>
      <c r="AM748" s="78">
        <v>32</v>
      </c>
      <c r="AN748" s="78"/>
      <c r="AO748" s="78">
        <v>2019</v>
      </c>
      <c r="AP748" s="98">
        <v>2020</v>
      </c>
      <c r="AQ748" s="99" t="s">
        <v>3606</v>
      </c>
      <c r="AR748" s="78" t="s">
        <v>3607</v>
      </c>
      <c r="AS748" s="98"/>
    </row>
    <row r="749" spans="2:45" ht="14.25" customHeight="1" x14ac:dyDescent="0.25">
      <c r="C749" t="s">
        <v>56</v>
      </c>
      <c r="D749" s="85" t="s">
        <v>3608</v>
      </c>
      <c r="E749" s="128" t="s">
        <v>3609</v>
      </c>
      <c r="F749" s="77" t="s">
        <v>911</v>
      </c>
      <c r="G749" s="78" t="s">
        <v>3610</v>
      </c>
      <c r="H749" s="102" t="s">
        <v>1038</v>
      </c>
      <c r="I749" s="77">
        <v>32</v>
      </c>
      <c r="J749" s="87">
        <v>32</v>
      </c>
      <c r="K749" s="88" t="s">
        <v>131</v>
      </c>
      <c r="L749" s="89" t="s">
        <v>61</v>
      </c>
      <c r="M749" s="80"/>
      <c r="N749" s="78"/>
      <c r="O749" s="90"/>
      <c r="P749" s="79" t="s">
        <v>120</v>
      </c>
      <c r="Q749" s="78"/>
      <c r="R749" s="78"/>
      <c r="S749" s="80"/>
      <c r="T749" s="91">
        <v>43212</v>
      </c>
      <c r="U749" s="92" t="s">
        <v>132</v>
      </c>
      <c r="V749" s="93"/>
      <c r="W749" s="94"/>
      <c r="X749" s="95"/>
      <c r="Y749" s="96"/>
      <c r="Z749" s="97"/>
      <c r="AA749" s="78" t="s">
        <v>174</v>
      </c>
      <c r="AB749" s="77">
        <v>47</v>
      </c>
      <c r="AC749" s="78" t="s">
        <v>3611</v>
      </c>
      <c r="AD749" s="77" t="s">
        <v>50</v>
      </c>
      <c r="AE749" s="78" t="s">
        <v>67</v>
      </c>
      <c r="AF749" s="79" t="s">
        <v>51</v>
      </c>
      <c r="AG749" s="79"/>
      <c r="AH749" s="77" t="s">
        <v>117</v>
      </c>
      <c r="AI749" s="77" t="s">
        <v>117</v>
      </c>
      <c r="AJ749" s="77" t="s">
        <v>50</v>
      </c>
      <c r="AK749" s="80"/>
      <c r="AL749" s="81"/>
      <c r="AM749" s="78">
        <v>32</v>
      </c>
      <c r="AN749" s="78"/>
      <c r="AO749" s="78">
        <v>2017</v>
      </c>
      <c r="AP749" s="98">
        <v>2018</v>
      </c>
      <c r="AQ749" s="99" t="s">
        <v>3612</v>
      </c>
      <c r="AR749" s="78"/>
      <c r="AS749" s="98"/>
    </row>
    <row r="750" spans="2:45" ht="14.25" customHeight="1" x14ac:dyDescent="0.25">
      <c r="C750" t="s">
        <v>56</v>
      </c>
      <c r="D750" s="58" t="s">
        <v>3608</v>
      </c>
      <c r="E750" s="101" t="s">
        <v>3609</v>
      </c>
      <c r="F750" s="60" t="s">
        <v>911</v>
      </c>
      <c r="G750" s="61" t="s">
        <v>3610</v>
      </c>
      <c r="H750" s="102" t="s">
        <v>1038</v>
      </c>
      <c r="I750" s="60">
        <v>32</v>
      </c>
      <c r="J750" s="62">
        <v>32</v>
      </c>
      <c r="K750" s="88"/>
      <c r="L750" s="89"/>
      <c r="M750" s="80"/>
      <c r="N750" s="78"/>
      <c r="O750" s="90"/>
      <c r="P750" s="79"/>
      <c r="Q750" s="78"/>
      <c r="R750" s="78"/>
      <c r="S750" s="80"/>
      <c r="T750" s="91"/>
      <c r="U750" s="92"/>
      <c r="V750" s="93"/>
      <c r="W750" s="94"/>
      <c r="X750" s="95"/>
      <c r="Y750" s="96"/>
      <c r="Z750" s="97"/>
      <c r="AA750" s="78" t="s">
        <v>174</v>
      </c>
      <c r="AB750" s="77">
        <v>47</v>
      </c>
      <c r="AC750" s="78" t="s">
        <v>3613</v>
      </c>
      <c r="AD750" s="77" t="s">
        <v>50</v>
      </c>
      <c r="AE750" s="78" t="s">
        <v>67</v>
      </c>
      <c r="AF750" s="79" t="s">
        <v>51</v>
      </c>
      <c r="AG750" s="79"/>
      <c r="AH750" s="77" t="s">
        <v>117</v>
      </c>
      <c r="AI750" s="77" t="s">
        <v>117</v>
      </c>
      <c r="AJ750" s="77" t="s">
        <v>50</v>
      </c>
      <c r="AK750" s="80"/>
      <c r="AL750" s="81"/>
      <c r="AM750" s="78">
        <v>32</v>
      </c>
      <c r="AN750" s="78"/>
      <c r="AO750" s="78">
        <v>2017</v>
      </c>
      <c r="AP750" s="98">
        <v>2021</v>
      </c>
      <c r="AQ750" s="99" t="s">
        <v>3612</v>
      </c>
      <c r="AR750" s="78"/>
      <c r="AS750" s="98"/>
    </row>
    <row r="751" spans="2:45" ht="14.25" customHeight="1" x14ac:dyDescent="0.25">
      <c r="D751" s="100" t="s">
        <v>3614</v>
      </c>
      <c r="E751" s="101" t="s">
        <v>3541</v>
      </c>
      <c r="F751" s="102" t="s">
        <v>911</v>
      </c>
      <c r="G751" s="103" t="s">
        <v>3615</v>
      </c>
      <c r="H751" s="102" t="s">
        <v>1038</v>
      </c>
      <c r="I751" s="102">
        <v>32</v>
      </c>
      <c r="J751" s="104">
        <v>32</v>
      </c>
      <c r="K751" s="88" t="s">
        <v>3342</v>
      </c>
      <c r="L751" s="89"/>
      <c r="M751" s="80"/>
      <c r="N751" s="78"/>
      <c r="O751" s="90"/>
      <c r="P751" s="79">
        <v>4</v>
      </c>
      <c r="Q751" s="78"/>
      <c r="R751" s="78"/>
      <c r="S751" s="80"/>
      <c r="T751" s="91"/>
      <c r="U751" s="92"/>
      <c r="V751" s="93"/>
      <c r="W751" s="94"/>
      <c r="X751" s="95"/>
      <c r="Y751" s="96" t="s">
        <v>1229</v>
      </c>
      <c r="Z751" s="97"/>
      <c r="AA751" s="78" t="s">
        <v>65</v>
      </c>
      <c r="AB751" s="77">
        <v>17</v>
      </c>
      <c r="AC751" s="78" t="s">
        <v>3616</v>
      </c>
      <c r="AD751" s="77" t="s">
        <v>50</v>
      </c>
      <c r="AE751" s="78" t="s">
        <v>67</v>
      </c>
      <c r="AF751" s="79" t="s">
        <v>51</v>
      </c>
      <c r="AG751" s="79"/>
      <c r="AH751" s="77" t="s">
        <v>117</v>
      </c>
      <c r="AI751" s="77" t="s">
        <v>117</v>
      </c>
      <c r="AJ751" s="77" t="s">
        <v>50</v>
      </c>
      <c r="AK751" s="80">
        <v>45</v>
      </c>
      <c r="AL751" s="81"/>
      <c r="AM751" s="78">
        <v>32</v>
      </c>
      <c r="AN751" s="78"/>
      <c r="AO751" s="78">
        <v>2018</v>
      </c>
      <c r="AP751" s="98">
        <v>2021</v>
      </c>
      <c r="AQ751" s="99" t="s">
        <v>3329</v>
      </c>
      <c r="AR751" s="78" t="s">
        <v>3617</v>
      </c>
      <c r="AS751" s="140" t="s">
        <v>3618</v>
      </c>
    </row>
    <row r="752" spans="2:45" ht="14.25" customHeight="1" x14ac:dyDescent="0.25">
      <c r="D752" s="100" t="s">
        <v>3614</v>
      </c>
      <c r="E752" s="101" t="s">
        <v>3541</v>
      </c>
      <c r="F752" s="102" t="s">
        <v>911</v>
      </c>
      <c r="G752" s="103" t="s">
        <v>3615</v>
      </c>
      <c r="H752" s="102" t="s">
        <v>1038</v>
      </c>
      <c r="I752" s="102">
        <v>32</v>
      </c>
      <c r="J752" s="104">
        <v>32</v>
      </c>
      <c r="K752" s="88" t="s">
        <v>3619</v>
      </c>
      <c r="L752" s="89" t="s">
        <v>3615</v>
      </c>
      <c r="M752" s="80"/>
      <c r="N752" s="78">
        <v>215</v>
      </c>
      <c r="O752" s="90"/>
      <c r="P752" s="79">
        <v>6</v>
      </c>
      <c r="Q752" s="78"/>
      <c r="R752" s="78">
        <v>0.5</v>
      </c>
      <c r="S752" s="80"/>
      <c r="T752" s="91">
        <v>44466</v>
      </c>
      <c r="U752" s="92"/>
      <c r="V752" s="93">
        <v>1</v>
      </c>
      <c r="W752" s="94">
        <v>32</v>
      </c>
      <c r="X752" s="95"/>
      <c r="Y752" s="96" t="s">
        <v>107</v>
      </c>
      <c r="Z752" s="97"/>
      <c r="AA752" s="78" t="s">
        <v>65</v>
      </c>
      <c r="AB752" s="77">
        <v>52</v>
      </c>
      <c r="AC752" s="78" t="s">
        <v>3616</v>
      </c>
      <c r="AD752" s="77" t="s">
        <v>50</v>
      </c>
      <c r="AE752" s="78" t="s">
        <v>67</v>
      </c>
      <c r="AF752" s="79" t="s">
        <v>51</v>
      </c>
      <c r="AG752" s="79"/>
      <c r="AH752" s="77" t="s">
        <v>117</v>
      </c>
      <c r="AI752" s="77" t="s">
        <v>117</v>
      </c>
      <c r="AJ752" s="77" t="s">
        <v>50</v>
      </c>
      <c r="AK752" s="80">
        <v>45</v>
      </c>
      <c r="AL752" s="81"/>
      <c r="AM752" s="78">
        <v>32</v>
      </c>
      <c r="AN752" s="78"/>
      <c r="AO752" s="78">
        <v>2018</v>
      </c>
      <c r="AP752" s="98">
        <v>2021</v>
      </c>
      <c r="AQ752" s="99" t="s">
        <v>3329</v>
      </c>
      <c r="AR752" s="78" t="s">
        <v>3620</v>
      </c>
      <c r="AS752" s="140" t="s">
        <v>3618</v>
      </c>
    </row>
    <row r="753" spans="1:45" ht="14.25" customHeight="1" x14ac:dyDescent="0.25">
      <c r="D753" s="85" t="s">
        <v>3621</v>
      </c>
      <c r="E753" s="128" t="s">
        <v>3622</v>
      </c>
      <c r="F753" s="77" t="s">
        <v>911</v>
      </c>
      <c r="G753" s="78" t="s">
        <v>3623</v>
      </c>
      <c r="H753" s="102" t="s">
        <v>1038</v>
      </c>
      <c r="I753" s="77">
        <v>32</v>
      </c>
      <c r="J753" s="87">
        <v>32</v>
      </c>
      <c r="K753" s="88"/>
      <c r="L753" s="89"/>
      <c r="M753" s="80"/>
      <c r="N753" s="78"/>
      <c r="O753" s="90"/>
      <c r="P753" s="79"/>
      <c r="Q753" s="78"/>
      <c r="R753" s="78"/>
      <c r="S753" s="80"/>
      <c r="T753" s="91"/>
      <c r="U753" s="92"/>
      <c r="V753" s="93">
        <v>1</v>
      </c>
      <c r="W753" s="94">
        <v>1</v>
      </c>
      <c r="X753" s="95" t="str">
        <f>IF(AND(N753&lt;&gt;"",S753&lt;&gt;""),1000*S753*V753/(N753*W753),"")</f>
        <v/>
      </c>
      <c r="Y753" s="96"/>
      <c r="Z753" s="97"/>
      <c r="AA753" s="78" t="s">
        <v>624</v>
      </c>
      <c r="AB753" s="77">
        <v>25</v>
      </c>
      <c r="AC753" s="78"/>
      <c r="AD753" s="77" t="s">
        <v>50</v>
      </c>
      <c r="AE753" s="78" t="s">
        <v>67</v>
      </c>
      <c r="AF753" s="79" t="s">
        <v>51</v>
      </c>
      <c r="AG753" s="79"/>
      <c r="AH753" s="77" t="s">
        <v>117</v>
      </c>
      <c r="AI753" s="77" t="s">
        <v>117</v>
      </c>
      <c r="AJ753" s="77" t="s">
        <v>50</v>
      </c>
      <c r="AK753" s="80"/>
      <c r="AL753" s="81"/>
      <c r="AM753" s="78">
        <v>32</v>
      </c>
      <c r="AN753" s="78">
        <v>3</v>
      </c>
      <c r="AO753" s="78">
        <v>2014</v>
      </c>
      <c r="AP753" s="98">
        <v>2021</v>
      </c>
      <c r="AQ753" s="99" t="s">
        <v>3624</v>
      </c>
      <c r="AR753" s="78" t="s">
        <v>3625</v>
      </c>
      <c r="AS753" s="98" t="s">
        <v>3626</v>
      </c>
    </row>
    <row r="754" spans="1:45" ht="14.25" customHeight="1" x14ac:dyDescent="0.25">
      <c r="C754" t="s">
        <v>56</v>
      </c>
      <c r="D754" s="85" t="s">
        <v>3627</v>
      </c>
      <c r="E754" s="128" t="s">
        <v>3628</v>
      </c>
      <c r="F754" s="77" t="s">
        <v>398</v>
      </c>
      <c r="G754" s="78"/>
      <c r="H754" s="102" t="s">
        <v>1038</v>
      </c>
      <c r="I754" s="77">
        <v>32</v>
      </c>
      <c r="J754" s="87">
        <v>32</v>
      </c>
      <c r="K754" s="88"/>
      <c r="L754" s="89"/>
      <c r="M754" s="80"/>
      <c r="N754" s="78"/>
      <c r="O754" s="90"/>
      <c r="P754" s="79"/>
      <c r="Q754" s="78"/>
      <c r="R754" s="78"/>
      <c r="S754" s="80"/>
      <c r="T754" s="91"/>
      <c r="U754" s="92"/>
      <c r="V754" s="93"/>
      <c r="W754" s="94"/>
      <c r="X754" s="95"/>
      <c r="Y754" s="96"/>
      <c r="Z754" s="97"/>
      <c r="AA754" s="78" t="s">
        <v>256</v>
      </c>
      <c r="AB754" s="77"/>
      <c r="AC754" s="78"/>
      <c r="AD754" s="77" t="s">
        <v>50</v>
      </c>
      <c r="AE754" s="78" t="s">
        <v>67</v>
      </c>
      <c r="AF754" s="79" t="s">
        <v>51</v>
      </c>
      <c r="AG754" s="79"/>
      <c r="AH754" s="77" t="s">
        <v>117</v>
      </c>
      <c r="AI754" s="77" t="s">
        <v>117</v>
      </c>
      <c r="AJ754" s="77" t="s">
        <v>50</v>
      </c>
      <c r="AK754" s="80"/>
      <c r="AL754" s="81"/>
      <c r="AM754" s="78">
        <v>32</v>
      </c>
      <c r="AN754" s="78"/>
      <c r="AO754" s="78"/>
      <c r="AP754" s="98"/>
      <c r="AQ754" s="99" t="s">
        <v>3629</v>
      </c>
      <c r="AR754" s="78" t="s">
        <v>3630</v>
      </c>
      <c r="AS754" s="98" t="s">
        <v>3631</v>
      </c>
    </row>
    <row r="755" spans="1:45" ht="14.25" customHeight="1" x14ac:dyDescent="0.25">
      <c r="C755" t="s">
        <v>56</v>
      </c>
      <c r="D755" s="85" t="s">
        <v>3627</v>
      </c>
      <c r="E755" s="128" t="s">
        <v>3628</v>
      </c>
      <c r="F755" s="77" t="s">
        <v>398</v>
      </c>
      <c r="G755" s="78"/>
      <c r="H755" s="102" t="s">
        <v>1038</v>
      </c>
      <c r="I755" s="77">
        <v>64</v>
      </c>
      <c r="J755" s="87">
        <v>32</v>
      </c>
      <c r="K755" s="88"/>
      <c r="L755" s="89"/>
      <c r="M755" s="80"/>
      <c r="N755" s="78"/>
      <c r="O755" s="90"/>
      <c r="P755" s="79"/>
      <c r="Q755" s="78"/>
      <c r="R755" s="78"/>
      <c r="S755" s="80"/>
      <c r="T755" s="91"/>
      <c r="U755" s="92"/>
      <c r="V755" s="93"/>
      <c r="W755" s="94"/>
      <c r="X755" s="95"/>
      <c r="Y755" s="96"/>
      <c r="Z755" s="97"/>
      <c r="AA755" s="78" t="s">
        <v>256</v>
      </c>
      <c r="AB755" s="77"/>
      <c r="AC755" s="78"/>
      <c r="AD755" s="77" t="s">
        <v>50</v>
      </c>
      <c r="AE755" s="78" t="s">
        <v>67</v>
      </c>
      <c r="AF755" s="79" t="s">
        <v>51</v>
      </c>
      <c r="AG755" s="79"/>
      <c r="AH755" s="77" t="s">
        <v>117</v>
      </c>
      <c r="AI755" s="77" t="s">
        <v>117</v>
      </c>
      <c r="AJ755" s="77" t="s">
        <v>50</v>
      </c>
      <c r="AK755" s="80"/>
      <c r="AL755" s="81"/>
      <c r="AM755" s="78">
        <v>32</v>
      </c>
      <c r="AN755" s="78"/>
      <c r="AO755" s="78"/>
      <c r="AP755" s="98"/>
      <c r="AQ755" s="99" t="s">
        <v>3629</v>
      </c>
      <c r="AR755" s="78" t="s">
        <v>3632</v>
      </c>
      <c r="AS755" s="98" t="s">
        <v>3631</v>
      </c>
    </row>
    <row r="756" spans="1:45" ht="14.25" customHeight="1" x14ac:dyDescent="0.25">
      <c r="C756" t="s">
        <v>56</v>
      </c>
      <c r="D756" s="85" t="s">
        <v>3633</v>
      </c>
      <c r="E756" s="128" t="s">
        <v>3634</v>
      </c>
      <c r="F756" s="77" t="s">
        <v>775</v>
      </c>
      <c r="G756" s="78" t="s">
        <v>3282</v>
      </c>
      <c r="H756" s="102" t="s">
        <v>1038</v>
      </c>
      <c r="I756" s="77">
        <v>32</v>
      </c>
      <c r="J756" s="87">
        <v>32</v>
      </c>
      <c r="K756" s="88"/>
      <c r="L756" s="89"/>
      <c r="M756" s="80"/>
      <c r="N756" s="78"/>
      <c r="O756" s="90"/>
      <c r="P756" s="79"/>
      <c r="Q756" s="78"/>
      <c r="R756" s="78"/>
      <c r="S756" s="80"/>
      <c r="T756" s="91"/>
      <c r="U756" s="92"/>
      <c r="V756" s="93"/>
      <c r="W756" s="94"/>
      <c r="X756" s="95"/>
      <c r="Y756" s="96"/>
      <c r="Z756" s="97"/>
      <c r="AA756" s="78" t="s">
        <v>775</v>
      </c>
      <c r="AB756" s="77"/>
      <c r="AC756" s="78"/>
      <c r="AD756" s="77" t="s">
        <v>50</v>
      </c>
      <c r="AE756" s="78" t="s">
        <v>67</v>
      </c>
      <c r="AF756" s="79" t="s">
        <v>51</v>
      </c>
      <c r="AG756" s="79"/>
      <c r="AH756" s="77" t="s">
        <v>117</v>
      </c>
      <c r="AI756" s="77" t="s">
        <v>117</v>
      </c>
      <c r="AJ756" s="77" t="s">
        <v>50</v>
      </c>
      <c r="AK756" s="80"/>
      <c r="AL756" s="81"/>
      <c r="AM756" s="78">
        <v>32</v>
      </c>
      <c r="AN756" s="78"/>
      <c r="AO756" s="78"/>
      <c r="AP756" s="98"/>
      <c r="AQ756" s="99"/>
      <c r="AR756" s="78" t="s">
        <v>3635</v>
      </c>
      <c r="AS756" s="98"/>
    </row>
    <row r="757" spans="1:45" ht="14.25" customHeight="1" x14ac:dyDescent="0.25">
      <c r="D757" s="100" t="s">
        <v>3636</v>
      </c>
      <c r="E757" s="101" t="s">
        <v>3637</v>
      </c>
      <c r="F757" s="102" t="s">
        <v>911</v>
      </c>
      <c r="G757" s="103" t="s">
        <v>3638</v>
      </c>
      <c r="H757" s="102" t="s">
        <v>1038</v>
      </c>
      <c r="I757" s="102">
        <v>32</v>
      </c>
      <c r="J757" s="104">
        <v>32</v>
      </c>
      <c r="K757" s="88"/>
      <c r="L757" s="89"/>
      <c r="M757" s="80"/>
      <c r="N757" s="78"/>
      <c r="O757" s="90"/>
      <c r="P757" s="79"/>
      <c r="Q757" s="78"/>
      <c r="R757" s="78"/>
      <c r="S757" s="80"/>
      <c r="T757" s="91"/>
      <c r="U757" s="92"/>
      <c r="V757" s="93"/>
      <c r="W757" s="94"/>
      <c r="X757" s="95"/>
      <c r="Y757" s="96"/>
      <c r="Z757" s="97" t="s">
        <v>50</v>
      </c>
      <c r="AA757" s="78" t="s">
        <v>65</v>
      </c>
      <c r="AB757" s="259"/>
      <c r="AC757" s="143" t="s">
        <v>85</v>
      </c>
      <c r="AD757" s="77" t="s">
        <v>50</v>
      </c>
      <c r="AE757" s="78" t="s">
        <v>67</v>
      </c>
      <c r="AF757" s="79" t="s">
        <v>51</v>
      </c>
      <c r="AG757" s="79"/>
      <c r="AH757" s="77" t="s">
        <v>117</v>
      </c>
      <c r="AI757" s="77" t="s">
        <v>117</v>
      </c>
      <c r="AJ757" s="77" t="s">
        <v>50</v>
      </c>
      <c r="AK757" s="80"/>
      <c r="AL757" s="81"/>
      <c r="AM757" s="78">
        <v>32</v>
      </c>
      <c r="AN757" s="78"/>
      <c r="AO757" s="78">
        <v>2019</v>
      </c>
      <c r="AP757" s="98">
        <v>2021</v>
      </c>
      <c r="AQ757" s="99" t="s">
        <v>3639</v>
      </c>
      <c r="AR757" s="78" t="s">
        <v>3640</v>
      </c>
      <c r="AS757" s="98"/>
    </row>
    <row r="758" spans="1:45" ht="14.25" customHeight="1" x14ac:dyDescent="0.25">
      <c r="D758" s="100" t="s">
        <v>3641</v>
      </c>
      <c r="E758" s="101" t="s">
        <v>3642</v>
      </c>
      <c r="F758" s="102"/>
      <c r="G758" s="61" t="s">
        <v>3643</v>
      </c>
      <c r="H758" s="102" t="s">
        <v>1038</v>
      </c>
      <c r="I758" s="102">
        <v>32</v>
      </c>
      <c r="J758" s="104">
        <v>32</v>
      </c>
      <c r="K758" s="107" t="s">
        <v>164</v>
      </c>
      <c r="L758" s="89" t="s">
        <v>61</v>
      </c>
      <c r="M758" s="80"/>
      <c r="N758" s="78">
        <v>1775</v>
      </c>
      <c r="O758" s="90"/>
      <c r="P758" s="79">
        <v>6</v>
      </c>
      <c r="Q758" s="78"/>
      <c r="R758" s="78"/>
      <c r="S758" s="80">
        <v>208.333</v>
      </c>
      <c r="T758" s="91">
        <v>44008</v>
      </c>
      <c r="U758" s="92" t="s">
        <v>3644</v>
      </c>
      <c r="V758" s="93">
        <v>1</v>
      </c>
      <c r="W758" s="94">
        <v>1</v>
      </c>
      <c r="X758" s="95">
        <f>IF(AND(N758&lt;&gt;"",S758&lt;&gt;""),1000*S758*V758/(N758*W758),"")</f>
        <v>117.37070422535211</v>
      </c>
      <c r="Y758" s="96"/>
      <c r="Z758" s="97"/>
      <c r="AA758" s="78" t="s">
        <v>65</v>
      </c>
      <c r="AB758" s="77">
        <v>21</v>
      </c>
      <c r="AC758" s="78" t="s">
        <v>3645</v>
      </c>
      <c r="AD758" s="77" t="s">
        <v>50</v>
      </c>
      <c r="AE758" s="78" t="s">
        <v>67</v>
      </c>
      <c r="AF758" s="79" t="s">
        <v>51</v>
      </c>
      <c r="AG758" s="79"/>
      <c r="AH758" s="77" t="s">
        <v>117</v>
      </c>
      <c r="AI758" s="77" t="s">
        <v>117</v>
      </c>
      <c r="AJ758" s="77" t="s">
        <v>50</v>
      </c>
      <c r="AK758" s="80"/>
      <c r="AL758" s="81"/>
      <c r="AM758" s="78">
        <v>32</v>
      </c>
      <c r="AN758" s="78">
        <v>3</v>
      </c>
      <c r="AO758" s="78"/>
      <c r="AP758" s="98">
        <v>2020</v>
      </c>
      <c r="AQ758" s="99" t="s">
        <v>3646</v>
      </c>
      <c r="AR758" s="78" t="s">
        <v>3647</v>
      </c>
      <c r="AS758" s="98" t="s">
        <v>3648</v>
      </c>
    </row>
    <row r="759" spans="1:45" ht="14.25" customHeight="1" x14ac:dyDescent="0.25">
      <c r="D759" s="100" t="s">
        <v>3641</v>
      </c>
      <c r="E759" s="101" t="s">
        <v>3642</v>
      </c>
      <c r="F759" s="102"/>
      <c r="G759" s="61" t="s">
        <v>3643</v>
      </c>
      <c r="H759" s="102" t="s">
        <v>1038</v>
      </c>
      <c r="I759" s="102">
        <v>32</v>
      </c>
      <c r="J759" s="104">
        <v>32</v>
      </c>
      <c r="K759" s="88" t="s">
        <v>795</v>
      </c>
      <c r="L759" s="89" t="s">
        <v>61</v>
      </c>
      <c r="M759" s="80"/>
      <c r="N759" s="78">
        <v>1784</v>
      </c>
      <c r="O759" s="90"/>
      <c r="P759" s="79">
        <v>6</v>
      </c>
      <c r="Q759" s="78"/>
      <c r="R759" s="78"/>
      <c r="S759" s="80">
        <v>116</v>
      </c>
      <c r="T759" s="91">
        <v>44007</v>
      </c>
      <c r="U759" s="92" t="s">
        <v>3644</v>
      </c>
      <c r="V759" s="93">
        <v>1</v>
      </c>
      <c r="W759" s="94">
        <v>1</v>
      </c>
      <c r="X759" s="95">
        <f>IF(AND(N759&lt;&gt;"",S759&lt;&gt;""),1000*S759*V759/(N759*W759),"")</f>
        <v>65.02242152466367</v>
      </c>
      <c r="Y759" s="96"/>
      <c r="Z759" s="97"/>
      <c r="AA759" s="78" t="s">
        <v>65</v>
      </c>
      <c r="AB759" s="77">
        <v>21</v>
      </c>
      <c r="AC759" s="78" t="s">
        <v>3645</v>
      </c>
      <c r="AD759" s="77" t="s">
        <v>50</v>
      </c>
      <c r="AE759" s="78" t="s">
        <v>67</v>
      </c>
      <c r="AF759" s="79" t="s">
        <v>51</v>
      </c>
      <c r="AG759" s="79"/>
      <c r="AH759" s="77" t="s">
        <v>117</v>
      </c>
      <c r="AI759" s="77" t="s">
        <v>117</v>
      </c>
      <c r="AJ759" s="77" t="s">
        <v>50</v>
      </c>
      <c r="AK759" s="80"/>
      <c r="AL759" s="81"/>
      <c r="AM759" s="78">
        <v>32</v>
      </c>
      <c r="AN759" s="78">
        <v>3</v>
      </c>
      <c r="AO759" s="78"/>
      <c r="AP759" s="98">
        <v>2020</v>
      </c>
      <c r="AQ759" s="99" t="s">
        <v>3646</v>
      </c>
      <c r="AR759" s="78" t="s">
        <v>3647</v>
      </c>
      <c r="AS759" s="98" t="s">
        <v>3648</v>
      </c>
    </row>
    <row r="760" spans="1:45" ht="14.25" customHeight="1" x14ac:dyDescent="0.25">
      <c r="D760" s="100" t="s">
        <v>3649</v>
      </c>
      <c r="E760" s="101" t="s">
        <v>3650</v>
      </c>
      <c r="F760" s="102" t="s">
        <v>911</v>
      </c>
      <c r="G760" s="103" t="s">
        <v>3651</v>
      </c>
      <c r="H760" s="102" t="s">
        <v>1038</v>
      </c>
      <c r="I760" s="102">
        <v>32</v>
      </c>
      <c r="J760" s="104">
        <v>32</v>
      </c>
      <c r="K760" s="88" t="s">
        <v>3516</v>
      </c>
      <c r="L760" s="103" t="s">
        <v>3651</v>
      </c>
      <c r="M760" s="80" t="s">
        <v>3652</v>
      </c>
      <c r="N760" s="78">
        <v>30128</v>
      </c>
      <c r="O760" s="90"/>
      <c r="P760" s="79">
        <v>6</v>
      </c>
      <c r="Q760" s="78">
        <v>4</v>
      </c>
      <c r="R760" s="78">
        <v>62</v>
      </c>
      <c r="S760" s="80"/>
      <c r="T760" s="91"/>
      <c r="U760" s="92"/>
      <c r="V760" s="93">
        <v>1</v>
      </c>
      <c r="W760" s="94">
        <v>1</v>
      </c>
      <c r="X760" s="95"/>
      <c r="Y760" s="96"/>
      <c r="Z760" s="97"/>
      <c r="AA760" s="78" t="s">
        <v>174</v>
      </c>
      <c r="AB760" s="77"/>
      <c r="AC760" s="78"/>
      <c r="AD760" s="77" t="s">
        <v>50</v>
      </c>
      <c r="AE760" s="78" t="s">
        <v>67</v>
      </c>
      <c r="AF760" s="79"/>
      <c r="AG760" s="79"/>
      <c r="AH760" s="77" t="s">
        <v>117</v>
      </c>
      <c r="AI760" s="77" t="s">
        <v>117</v>
      </c>
      <c r="AJ760" s="77" t="s">
        <v>50</v>
      </c>
      <c r="AK760" s="80"/>
      <c r="AL760" s="81"/>
      <c r="AM760" s="78">
        <v>32</v>
      </c>
      <c r="AN760" s="78"/>
      <c r="AO760" s="78">
        <v>2019</v>
      </c>
      <c r="AP760" s="98">
        <v>2020</v>
      </c>
      <c r="AQ760" s="99" t="s">
        <v>3653</v>
      </c>
      <c r="AR760" s="78" t="s">
        <v>3654</v>
      </c>
      <c r="AS760" s="98" t="s">
        <v>3655</v>
      </c>
    </row>
    <row r="761" spans="1:45" ht="14.25" customHeight="1" x14ac:dyDescent="0.25">
      <c r="B761">
        <v>1</v>
      </c>
      <c r="C761" t="s">
        <v>56</v>
      </c>
      <c r="D761" s="85" t="s">
        <v>3656</v>
      </c>
      <c r="E761" s="128" t="s">
        <v>3657</v>
      </c>
      <c r="F761" s="77" t="s">
        <v>135</v>
      </c>
      <c r="G761" s="78" t="s">
        <v>3658</v>
      </c>
      <c r="H761" s="102" t="s">
        <v>1038</v>
      </c>
      <c r="I761" s="77">
        <v>32</v>
      </c>
      <c r="J761" s="87">
        <v>32</v>
      </c>
      <c r="K761" s="88" t="s">
        <v>3570</v>
      </c>
      <c r="L761" s="89"/>
      <c r="M761" s="80"/>
      <c r="N761" s="78">
        <v>1551</v>
      </c>
      <c r="O761" s="90"/>
      <c r="P761" s="79"/>
      <c r="Q761" s="78"/>
      <c r="R761" s="78">
        <v>1</v>
      </c>
      <c r="S761" s="80">
        <v>123</v>
      </c>
      <c r="T761" s="91"/>
      <c r="U761" s="92"/>
      <c r="V761" s="93">
        <v>1</v>
      </c>
      <c r="W761" s="94">
        <v>1</v>
      </c>
      <c r="X761" s="95">
        <f>IF(AND(N761&lt;&gt;"",S761&lt;&gt;""),1000*S761*V761/(N761*W761),"")</f>
        <v>79.303675048355899</v>
      </c>
      <c r="Y761" s="96" t="s">
        <v>202</v>
      </c>
      <c r="Z761" s="97"/>
      <c r="AA761" s="78" t="s">
        <v>174</v>
      </c>
      <c r="AB761" s="77">
        <v>46</v>
      </c>
      <c r="AC761" s="78"/>
      <c r="AD761" s="77" t="s">
        <v>50</v>
      </c>
      <c r="AE761" s="78" t="s">
        <v>67</v>
      </c>
      <c r="AF761" s="79" t="s">
        <v>51</v>
      </c>
      <c r="AG761" s="79"/>
      <c r="AH761" s="77" t="s">
        <v>117</v>
      </c>
      <c r="AI761" s="77" t="s">
        <v>117</v>
      </c>
      <c r="AJ761" s="77" t="s">
        <v>50</v>
      </c>
      <c r="AK761" s="80"/>
      <c r="AL761" s="81"/>
      <c r="AM761" s="78">
        <v>32</v>
      </c>
      <c r="AN761" s="78"/>
      <c r="AO761" s="78">
        <v>2017</v>
      </c>
      <c r="AP761" s="98">
        <v>2022</v>
      </c>
      <c r="AQ761" s="99"/>
      <c r="AR761" s="78" t="s">
        <v>3659</v>
      </c>
      <c r="AS761" s="98" t="s">
        <v>3660</v>
      </c>
    </row>
    <row r="762" spans="1:45" ht="14.25" customHeight="1" x14ac:dyDescent="0.25">
      <c r="D762" s="100" t="s">
        <v>3661</v>
      </c>
      <c r="E762" s="101" t="s">
        <v>3662</v>
      </c>
      <c r="F762" s="102"/>
      <c r="G762" s="103" t="s">
        <v>3663</v>
      </c>
      <c r="H762" s="102" t="s">
        <v>1038</v>
      </c>
      <c r="I762" s="102">
        <v>32</v>
      </c>
      <c r="J762" s="104">
        <v>32</v>
      </c>
      <c r="K762" s="88"/>
      <c r="L762" s="89"/>
      <c r="M762" s="80"/>
      <c r="N762" s="78"/>
      <c r="O762" s="90"/>
      <c r="P762" s="79"/>
      <c r="Q762" s="78"/>
      <c r="R762" s="78"/>
      <c r="S762" s="80"/>
      <c r="T762" s="91"/>
      <c r="U762" s="92"/>
      <c r="V762" s="93"/>
      <c r="W762" s="94"/>
      <c r="X762" s="95"/>
      <c r="Y762" s="96"/>
      <c r="Z762" s="97"/>
      <c r="AA762" s="78" t="s">
        <v>624</v>
      </c>
      <c r="AB762" s="77"/>
      <c r="AC762" s="78"/>
      <c r="AD762" s="77"/>
      <c r="AE762" s="78"/>
      <c r="AF762" s="79"/>
      <c r="AG762" s="79"/>
      <c r="AH762" s="77"/>
      <c r="AI762" s="77"/>
      <c r="AJ762" s="77"/>
      <c r="AK762" s="80"/>
      <c r="AL762" s="81"/>
      <c r="AM762" s="78"/>
      <c r="AN762" s="78"/>
      <c r="AO762" s="78"/>
      <c r="AP762" s="98"/>
      <c r="AQ762" s="99" t="s">
        <v>3664</v>
      </c>
      <c r="AR762" s="78" t="s">
        <v>3665</v>
      </c>
      <c r="AS762" s="98"/>
    </row>
    <row r="763" spans="1:45" ht="14.25" customHeight="1" x14ac:dyDescent="0.25">
      <c r="D763" s="100" t="s">
        <v>3666</v>
      </c>
      <c r="E763" s="101" t="s">
        <v>3667</v>
      </c>
      <c r="F763" s="102"/>
      <c r="G763" s="103" t="s">
        <v>3668</v>
      </c>
      <c r="H763" s="102" t="s">
        <v>2106</v>
      </c>
      <c r="I763" s="102">
        <v>32</v>
      </c>
      <c r="J763" s="104">
        <v>32</v>
      </c>
      <c r="K763" s="88"/>
      <c r="L763" s="89"/>
      <c r="M763" s="80"/>
      <c r="N763" s="78"/>
      <c r="O763" s="90"/>
      <c r="P763" s="79"/>
      <c r="Q763" s="78"/>
      <c r="R763" s="78">
        <v>4</v>
      </c>
      <c r="S763" s="80"/>
      <c r="T763" s="91"/>
      <c r="U763" s="92"/>
      <c r="V763" s="93">
        <v>1</v>
      </c>
      <c r="W763" s="94">
        <v>3</v>
      </c>
      <c r="X763" s="95" t="str">
        <f>IF(AND(N763&lt;&gt;"",S763&lt;&gt;""),1000*S763*V763/(N763*W763),"")</f>
        <v/>
      </c>
      <c r="Y763" s="96"/>
      <c r="Z763" s="97"/>
      <c r="AA763" s="78" t="s">
        <v>174</v>
      </c>
      <c r="AB763" s="77">
        <v>14</v>
      </c>
      <c r="AC763" s="78" t="s">
        <v>3669</v>
      </c>
      <c r="AD763" s="77" t="s">
        <v>50</v>
      </c>
      <c r="AE763" s="78" t="s">
        <v>67</v>
      </c>
      <c r="AF763" s="79" t="s">
        <v>51</v>
      </c>
      <c r="AG763" s="79"/>
      <c r="AH763" s="77" t="s">
        <v>117</v>
      </c>
      <c r="AI763" s="77" t="s">
        <v>117</v>
      </c>
      <c r="AJ763" s="77" t="s">
        <v>50</v>
      </c>
      <c r="AK763" s="80"/>
      <c r="AL763" s="81"/>
      <c r="AM763" s="78">
        <v>32</v>
      </c>
      <c r="AN763" s="78"/>
      <c r="AO763" s="78"/>
      <c r="AP763" s="98">
        <v>2022</v>
      </c>
      <c r="AQ763" s="99"/>
      <c r="AR763" s="78" t="s">
        <v>3670</v>
      </c>
      <c r="AS763" s="98"/>
    </row>
    <row r="764" spans="1:45" ht="14.25" customHeight="1" x14ac:dyDescent="0.25">
      <c r="D764" s="100" t="s">
        <v>3671</v>
      </c>
      <c r="E764" s="101" t="s">
        <v>3672</v>
      </c>
      <c r="F764" s="102"/>
      <c r="G764" s="103" t="s">
        <v>3673</v>
      </c>
      <c r="H764" s="102" t="s">
        <v>1038</v>
      </c>
      <c r="I764" s="102">
        <v>32</v>
      </c>
      <c r="J764" s="104">
        <v>32</v>
      </c>
      <c r="K764" s="88"/>
      <c r="L764" s="89"/>
      <c r="M764" s="80"/>
      <c r="N764" s="78"/>
      <c r="O764" s="90"/>
      <c r="P764" s="79"/>
      <c r="Q764" s="78"/>
      <c r="R764" s="78"/>
      <c r="S764" s="80"/>
      <c r="T764" s="91"/>
      <c r="U764" s="92"/>
      <c r="V764" s="93">
        <v>1</v>
      </c>
      <c r="W764" s="94">
        <v>2</v>
      </c>
      <c r="X764" s="95"/>
      <c r="Y764" s="96"/>
      <c r="Z764" s="97"/>
      <c r="AA764" s="78" t="s">
        <v>65</v>
      </c>
      <c r="AB764" s="77">
        <v>7</v>
      </c>
      <c r="AC764" s="78" t="s">
        <v>3674</v>
      </c>
      <c r="AD764" s="77" t="s">
        <v>50</v>
      </c>
      <c r="AE764" s="78" t="s">
        <v>67</v>
      </c>
      <c r="AF764" s="79" t="s">
        <v>51</v>
      </c>
      <c r="AG764" s="79"/>
      <c r="AH764" s="77" t="s">
        <v>117</v>
      </c>
      <c r="AI764" s="77" t="s">
        <v>117</v>
      </c>
      <c r="AJ764" s="77" t="s">
        <v>50</v>
      </c>
      <c r="AK764" s="80"/>
      <c r="AL764" s="81"/>
      <c r="AM764" s="78">
        <v>32</v>
      </c>
      <c r="AN764" s="78"/>
      <c r="AO764" s="78"/>
      <c r="AP764" s="98">
        <v>2021</v>
      </c>
      <c r="AQ764" s="99" t="s">
        <v>3675</v>
      </c>
      <c r="AR764" s="78" t="s">
        <v>3676</v>
      </c>
      <c r="AS764" s="98"/>
    </row>
    <row r="765" spans="1:45" ht="14.25" customHeight="1" x14ac:dyDescent="0.25">
      <c r="C765" t="s">
        <v>56</v>
      </c>
      <c r="D765" s="85" t="s">
        <v>3677</v>
      </c>
      <c r="E765" s="128" t="s">
        <v>3678</v>
      </c>
      <c r="F765" s="77" t="s">
        <v>3679</v>
      </c>
      <c r="G765" s="78" t="s">
        <v>3680</v>
      </c>
      <c r="H765" s="102" t="s">
        <v>1038</v>
      </c>
      <c r="I765" s="77">
        <v>32</v>
      </c>
      <c r="J765" s="87">
        <v>32</v>
      </c>
      <c r="K765" s="88" t="s">
        <v>70</v>
      </c>
      <c r="L765" s="89" t="s">
        <v>61</v>
      </c>
      <c r="M765" s="80" t="s">
        <v>181</v>
      </c>
      <c r="N765" s="78"/>
      <c r="O765" s="90"/>
      <c r="P765" s="79"/>
      <c r="Q765" s="78"/>
      <c r="R765" s="78"/>
      <c r="S765" s="80"/>
      <c r="T765" s="91">
        <v>43187</v>
      </c>
      <c r="U765" s="92">
        <v>14.7</v>
      </c>
      <c r="V765" s="93">
        <v>1</v>
      </c>
      <c r="W765" s="94">
        <v>1</v>
      </c>
      <c r="X765" s="95"/>
      <c r="Y765" s="96"/>
      <c r="Z765" s="97"/>
      <c r="AA765" s="78" t="s">
        <v>65</v>
      </c>
      <c r="AB765" s="77"/>
      <c r="AC765" s="78"/>
      <c r="AD765" s="77" t="s">
        <v>50</v>
      </c>
      <c r="AE765" s="78" t="s">
        <v>67</v>
      </c>
      <c r="AF765" s="79" t="s">
        <v>51</v>
      </c>
      <c r="AG765" s="79"/>
      <c r="AH765" s="77" t="s">
        <v>117</v>
      </c>
      <c r="AI765" s="77" t="s">
        <v>117</v>
      </c>
      <c r="AJ765" s="77" t="s">
        <v>50</v>
      </c>
      <c r="AK765" s="80"/>
      <c r="AL765" s="81"/>
      <c r="AM765" s="78">
        <v>32</v>
      </c>
      <c r="AN765" s="78"/>
      <c r="AO765" s="78">
        <v>2015</v>
      </c>
      <c r="AP765" s="98">
        <v>2015</v>
      </c>
      <c r="AQ765" s="99"/>
      <c r="AR765" s="78"/>
      <c r="AS765" s="98"/>
    </row>
    <row r="766" spans="1:45" ht="14.25" customHeight="1" x14ac:dyDescent="0.25">
      <c r="A766" s="84"/>
      <c r="B766" s="84"/>
      <c r="C766" s="84"/>
      <c r="D766" s="144" t="s">
        <v>3681</v>
      </c>
      <c r="E766" s="145" t="s">
        <v>3682</v>
      </c>
      <c r="F766" s="146" t="s">
        <v>3683</v>
      </c>
      <c r="G766" s="147" t="s">
        <v>3318</v>
      </c>
      <c r="H766" s="146" t="s">
        <v>1038</v>
      </c>
      <c r="I766" s="146">
        <v>32</v>
      </c>
      <c r="J766" s="148">
        <v>32</v>
      </c>
      <c r="K766" s="132" t="s">
        <v>1026</v>
      </c>
      <c r="L766" s="147" t="s">
        <v>61</v>
      </c>
      <c r="M766" s="115" t="s">
        <v>3684</v>
      </c>
      <c r="N766" s="111">
        <v>2422</v>
      </c>
      <c r="O766" s="116"/>
      <c r="P766" s="117">
        <v>6</v>
      </c>
      <c r="Q766" s="111"/>
      <c r="R766" s="111"/>
      <c r="S766" s="115"/>
      <c r="T766" s="118">
        <v>44503</v>
      </c>
      <c r="U766" s="119" t="s">
        <v>63</v>
      </c>
      <c r="V766" s="120">
        <v>1</v>
      </c>
      <c r="W766" s="121">
        <v>2</v>
      </c>
      <c r="X766" s="122" t="str">
        <f t="shared" ref="X766:X771" si="33">IF(AND(N766&lt;&gt;"",S766&lt;&gt;""),1000*S766*V766/(N766*W766),"")</f>
        <v/>
      </c>
      <c r="Y766" s="123"/>
      <c r="Z766" s="124"/>
      <c r="AA766" s="111" t="s">
        <v>65</v>
      </c>
      <c r="AB766" s="110">
        <v>26</v>
      </c>
      <c r="AC766" s="111" t="s">
        <v>3685</v>
      </c>
      <c r="AD766" s="110" t="s">
        <v>50</v>
      </c>
      <c r="AE766" s="111" t="s">
        <v>67</v>
      </c>
      <c r="AF766" s="117" t="s">
        <v>51</v>
      </c>
      <c r="AG766" s="117"/>
      <c r="AH766" s="110" t="s">
        <v>117</v>
      </c>
      <c r="AI766" s="110" t="s">
        <v>117</v>
      </c>
      <c r="AJ766" s="110" t="s">
        <v>50</v>
      </c>
      <c r="AK766" s="115"/>
      <c r="AL766" s="125"/>
      <c r="AM766" s="111">
        <v>32</v>
      </c>
      <c r="AN766" s="111">
        <v>5</v>
      </c>
      <c r="AO766" s="111"/>
      <c r="AP766" s="126">
        <v>2019</v>
      </c>
      <c r="AQ766" s="127"/>
      <c r="AR766" s="111" t="s">
        <v>3686</v>
      </c>
      <c r="AS766" s="126"/>
    </row>
    <row r="767" spans="1:45" s="84" customFormat="1" ht="14.25" customHeight="1" x14ac:dyDescent="0.25">
      <c r="A767"/>
      <c r="B767"/>
      <c r="C767"/>
      <c r="D767" s="100" t="s">
        <v>3681</v>
      </c>
      <c r="E767" s="101" t="s">
        <v>3682</v>
      </c>
      <c r="F767" s="102" t="s">
        <v>3683</v>
      </c>
      <c r="G767" s="103" t="s">
        <v>3318</v>
      </c>
      <c r="H767" s="102" t="s">
        <v>1038</v>
      </c>
      <c r="I767" s="102">
        <v>32</v>
      </c>
      <c r="J767" s="104">
        <v>32</v>
      </c>
      <c r="K767" s="88" t="s">
        <v>2368</v>
      </c>
      <c r="L767" s="103" t="s">
        <v>3318</v>
      </c>
      <c r="M767" s="80"/>
      <c r="N767" s="78">
        <v>2422</v>
      </c>
      <c r="O767" s="90"/>
      <c r="P767" s="79">
        <v>6</v>
      </c>
      <c r="Q767" s="78"/>
      <c r="R767" s="78"/>
      <c r="S767" s="80">
        <v>150</v>
      </c>
      <c r="T767" s="91"/>
      <c r="U767" s="92"/>
      <c r="V767" s="93">
        <v>1</v>
      </c>
      <c r="W767" s="94">
        <v>2</v>
      </c>
      <c r="X767" s="95">
        <f t="shared" si="33"/>
        <v>30.96614368290669</v>
      </c>
      <c r="Y767" s="96"/>
      <c r="Z767" s="97"/>
      <c r="AA767" s="78" t="s">
        <v>65</v>
      </c>
      <c r="AB767" s="77">
        <v>26</v>
      </c>
      <c r="AC767" s="78" t="s">
        <v>3685</v>
      </c>
      <c r="AD767" s="77" t="s">
        <v>50</v>
      </c>
      <c r="AE767" s="78" t="s">
        <v>67</v>
      </c>
      <c r="AF767" s="79" t="s">
        <v>51</v>
      </c>
      <c r="AG767" s="79"/>
      <c r="AH767" s="77" t="s">
        <v>117</v>
      </c>
      <c r="AI767" s="77" t="s">
        <v>117</v>
      </c>
      <c r="AJ767" s="77" t="s">
        <v>50</v>
      </c>
      <c r="AK767" s="80"/>
      <c r="AL767" s="81"/>
      <c r="AM767" s="78">
        <v>32</v>
      </c>
      <c r="AN767" s="78">
        <v>5</v>
      </c>
      <c r="AO767" s="78"/>
      <c r="AP767" s="98">
        <v>2019</v>
      </c>
      <c r="AQ767" s="99"/>
      <c r="AR767" s="78" t="s">
        <v>3686</v>
      </c>
      <c r="AS767" s="98"/>
    </row>
    <row r="768" spans="1:45" ht="14.25" customHeight="1" x14ac:dyDescent="0.25">
      <c r="B768">
        <v>1</v>
      </c>
      <c r="C768" t="s">
        <v>56</v>
      </c>
      <c r="D768" s="85" t="s">
        <v>3687</v>
      </c>
      <c r="E768" s="128" t="s">
        <v>3688</v>
      </c>
      <c r="F768" s="77" t="s">
        <v>90</v>
      </c>
      <c r="G768" s="78" t="s">
        <v>3689</v>
      </c>
      <c r="H768" s="102" t="s">
        <v>1038</v>
      </c>
      <c r="I768" s="77">
        <v>32</v>
      </c>
      <c r="J768" s="87">
        <v>32</v>
      </c>
      <c r="K768" s="88" t="s">
        <v>2368</v>
      </c>
      <c r="L768" s="89" t="s">
        <v>3437</v>
      </c>
      <c r="M768" s="80"/>
      <c r="N768" s="78"/>
      <c r="O768" s="90"/>
      <c r="P768" s="79">
        <v>6</v>
      </c>
      <c r="Q768" s="78"/>
      <c r="R768" s="78"/>
      <c r="S768" s="80"/>
      <c r="T768" s="91"/>
      <c r="U768" s="92"/>
      <c r="V768" s="93">
        <v>0.52</v>
      </c>
      <c r="W768" s="94">
        <v>1</v>
      </c>
      <c r="X768" s="95" t="str">
        <f t="shared" si="33"/>
        <v/>
      </c>
      <c r="Y768" s="96" t="s">
        <v>107</v>
      </c>
      <c r="Z768" s="97"/>
      <c r="AA768" s="78" t="s">
        <v>3690</v>
      </c>
      <c r="AB768" s="77"/>
      <c r="AC768" s="78"/>
      <c r="AD768" s="77" t="s">
        <v>50</v>
      </c>
      <c r="AE768" s="78" t="s">
        <v>67</v>
      </c>
      <c r="AF768" s="79"/>
      <c r="AG768" s="79"/>
      <c r="AH768" s="77" t="s">
        <v>1000</v>
      </c>
      <c r="AI768" s="77" t="s">
        <v>1000</v>
      </c>
      <c r="AJ768" s="77" t="s">
        <v>50</v>
      </c>
      <c r="AK768" s="80"/>
      <c r="AL768" s="81"/>
      <c r="AM768" s="78"/>
      <c r="AN768" s="78"/>
      <c r="AO768" s="78"/>
      <c r="AP768" s="98">
        <v>2018</v>
      </c>
      <c r="AQ768" s="99"/>
      <c r="AR768" s="78" t="s">
        <v>3691</v>
      </c>
      <c r="AS768" s="98" t="s">
        <v>3692</v>
      </c>
    </row>
    <row r="769" spans="1:45" ht="14.25" customHeight="1" x14ac:dyDescent="0.25">
      <c r="B769">
        <v>1</v>
      </c>
      <c r="C769" t="s">
        <v>56</v>
      </c>
      <c r="D769" s="85" t="s">
        <v>3687</v>
      </c>
      <c r="E769" s="128" t="s">
        <v>3693</v>
      </c>
      <c r="F769" s="77" t="s">
        <v>90</v>
      </c>
      <c r="G769" s="78" t="s">
        <v>3689</v>
      </c>
      <c r="H769" s="102" t="s">
        <v>1038</v>
      </c>
      <c r="I769" s="77">
        <v>32</v>
      </c>
      <c r="J769" s="87">
        <v>32</v>
      </c>
      <c r="K769" s="88" t="s">
        <v>2368</v>
      </c>
      <c r="L769" s="89" t="s">
        <v>3437</v>
      </c>
      <c r="M769" s="80"/>
      <c r="N769" s="78">
        <v>481</v>
      </c>
      <c r="O769" s="90"/>
      <c r="P769" s="79">
        <v>6</v>
      </c>
      <c r="Q769" s="78"/>
      <c r="R769" s="78"/>
      <c r="S769" s="80">
        <v>346</v>
      </c>
      <c r="T769" s="91"/>
      <c r="U769" s="92"/>
      <c r="V769" s="93">
        <v>0.52</v>
      </c>
      <c r="W769" s="94">
        <v>1</v>
      </c>
      <c r="X769" s="95">
        <f t="shared" si="33"/>
        <v>374.05405405405406</v>
      </c>
      <c r="Y769" s="96" t="s">
        <v>107</v>
      </c>
      <c r="Z769" s="97"/>
      <c r="AA769" s="78" t="s">
        <v>775</v>
      </c>
      <c r="AB769" s="77"/>
      <c r="AC769" s="78" t="s">
        <v>3694</v>
      </c>
      <c r="AD769" s="77" t="s">
        <v>50</v>
      </c>
      <c r="AE769" s="78" t="s">
        <v>67</v>
      </c>
      <c r="AF769" s="79"/>
      <c r="AG769" s="79"/>
      <c r="AH769" s="77" t="s">
        <v>1000</v>
      </c>
      <c r="AI769" s="77" t="s">
        <v>1000</v>
      </c>
      <c r="AJ769" s="77" t="s">
        <v>50</v>
      </c>
      <c r="AK769" s="80"/>
      <c r="AL769" s="81"/>
      <c r="AM769" s="78"/>
      <c r="AN769" s="78"/>
      <c r="AO769" s="78"/>
      <c r="AP769" s="98">
        <v>2018</v>
      </c>
      <c r="AQ769" s="99" t="s">
        <v>3329</v>
      </c>
      <c r="AR769" s="78" t="s">
        <v>3695</v>
      </c>
      <c r="AS769" s="98" t="s">
        <v>3696</v>
      </c>
    </row>
    <row r="770" spans="1:45" ht="14.25" customHeight="1" x14ac:dyDescent="0.25">
      <c r="B770">
        <v>1</v>
      </c>
      <c r="C770" t="s">
        <v>56</v>
      </c>
      <c r="D770" s="85" t="s">
        <v>3687</v>
      </c>
      <c r="E770" s="128" t="s">
        <v>3693</v>
      </c>
      <c r="F770" s="77" t="s">
        <v>775</v>
      </c>
      <c r="G770" s="78" t="s">
        <v>3689</v>
      </c>
      <c r="H770" s="102" t="s">
        <v>1038</v>
      </c>
      <c r="I770" s="77">
        <v>32</v>
      </c>
      <c r="J770" s="87">
        <v>32</v>
      </c>
      <c r="K770" s="88" t="s">
        <v>795</v>
      </c>
      <c r="L770" s="89" t="s">
        <v>3437</v>
      </c>
      <c r="M770" s="80"/>
      <c r="N770" s="78">
        <v>1399</v>
      </c>
      <c r="O770" s="90"/>
      <c r="P770" s="79">
        <v>6</v>
      </c>
      <c r="Q770" s="78"/>
      <c r="R770" s="78"/>
      <c r="S770" s="80">
        <v>295</v>
      </c>
      <c r="T770" s="91"/>
      <c r="U770" s="92"/>
      <c r="V770" s="93">
        <v>1</v>
      </c>
      <c r="W770" s="94">
        <v>1</v>
      </c>
      <c r="X770" s="95">
        <f t="shared" si="33"/>
        <v>210.86490350250179</v>
      </c>
      <c r="Y770" s="96" t="s">
        <v>107</v>
      </c>
      <c r="Z770" s="97" t="s">
        <v>50</v>
      </c>
      <c r="AA770" s="78" t="s">
        <v>775</v>
      </c>
      <c r="AB770" s="77"/>
      <c r="AC770" s="78" t="s">
        <v>3697</v>
      </c>
      <c r="AD770" s="77" t="s">
        <v>50</v>
      </c>
      <c r="AE770" s="78" t="s">
        <v>67</v>
      </c>
      <c r="AF770" s="79" t="s">
        <v>51</v>
      </c>
      <c r="AG770" s="79"/>
      <c r="AH770" s="77" t="s">
        <v>117</v>
      </c>
      <c r="AI770" s="77" t="s">
        <v>117</v>
      </c>
      <c r="AJ770" s="77" t="s">
        <v>50</v>
      </c>
      <c r="AK770" s="80"/>
      <c r="AL770" s="81"/>
      <c r="AM770" s="78">
        <v>32</v>
      </c>
      <c r="AN770" s="78"/>
      <c r="AO770" s="78"/>
      <c r="AP770" s="98">
        <v>2018</v>
      </c>
      <c r="AQ770" s="99" t="s">
        <v>3329</v>
      </c>
      <c r="AR770" s="78" t="s">
        <v>3695</v>
      </c>
      <c r="AS770" s="98" t="s">
        <v>3696</v>
      </c>
    </row>
    <row r="771" spans="1:45" ht="14.25" customHeight="1" x14ac:dyDescent="0.25">
      <c r="C771" t="s">
        <v>56</v>
      </c>
      <c r="D771" s="85" t="s">
        <v>3698</v>
      </c>
      <c r="E771" s="128" t="s">
        <v>3699</v>
      </c>
      <c r="F771" s="77" t="s">
        <v>179</v>
      </c>
      <c r="G771" s="78" t="s">
        <v>3700</v>
      </c>
      <c r="H771" s="102" t="s">
        <v>1038</v>
      </c>
      <c r="I771" s="77">
        <v>64</v>
      </c>
      <c r="J771" s="87">
        <v>32</v>
      </c>
      <c r="K771" s="88" t="s">
        <v>70</v>
      </c>
      <c r="L771" s="78" t="s">
        <v>61</v>
      </c>
      <c r="M771" s="80" t="s">
        <v>3701</v>
      </c>
      <c r="N771" s="78"/>
      <c r="O771" s="90"/>
      <c r="P771" s="79">
        <v>6</v>
      </c>
      <c r="Q771" s="78"/>
      <c r="R771" s="78"/>
      <c r="S771" s="80"/>
      <c r="T771" s="91">
        <v>43187</v>
      </c>
      <c r="U771" s="92">
        <v>14.7</v>
      </c>
      <c r="V771" s="93">
        <v>1</v>
      </c>
      <c r="W771" s="94">
        <v>1</v>
      </c>
      <c r="X771" s="95" t="str">
        <f t="shared" si="33"/>
        <v/>
      </c>
      <c r="Y771" s="96"/>
      <c r="Z771" s="97" t="s">
        <v>50</v>
      </c>
      <c r="AA771" s="78" t="s">
        <v>991</v>
      </c>
      <c r="AB771" s="77"/>
      <c r="AC771" s="78"/>
      <c r="AD771" s="77" t="s">
        <v>50</v>
      </c>
      <c r="AE771" s="78" t="s">
        <v>67</v>
      </c>
      <c r="AF771" s="79" t="s">
        <v>51</v>
      </c>
      <c r="AG771" s="79"/>
      <c r="AH771" s="77" t="s">
        <v>117</v>
      </c>
      <c r="AI771" s="77" t="s">
        <v>117</v>
      </c>
      <c r="AJ771" s="77" t="s">
        <v>50</v>
      </c>
      <c r="AK771" s="80"/>
      <c r="AL771" s="81"/>
      <c r="AM771" s="78">
        <v>32</v>
      </c>
      <c r="AN771" s="78"/>
      <c r="AO771" s="78">
        <v>2016</v>
      </c>
      <c r="AP771" s="98">
        <v>2018</v>
      </c>
      <c r="AQ771" s="99" t="s">
        <v>3702</v>
      </c>
      <c r="AR771" s="78" t="s">
        <v>3703</v>
      </c>
      <c r="AS771" s="98" t="s">
        <v>3704</v>
      </c>
    </row>
    <row r="772" spans="1:45" ht="14.25" customHeight="1" x14ac:dyDescent="0.25">
      <c r="D772" s="100" t="s">
        <v>3705</v>
      </c>
      <c r="E772" s="101" t="s">
        <v>3706</v>
      </c>
      <c r="F772" s="102"/>
      <c r="G772" s="103" t="s">
        <v>3707</v>
      </c>
      <c r="H772" s="102" t="s">
        <v>1038</v>
      </c>
      <c r="I772" s="102">
        <v>32</v>
      </c>
      <c r="J772" s="104">
        <v>32</v>
      </c>
      <c r="K772" s="88" t="s">
        <v>3708</v>
      </c>
      <c r="L772" s="103" t="s">
        <v>3707</v>
      </c>
      <c r="M772" s="80"/>
      <c r="N772" s="78"/>
      <c r="O772" s="90"/>
      <c r="P772" s="79">
        <v>6</v>
      </c>
      <c r="Q772" s="78"/>
      <c r="R772" s="78"/>
      <c r="S772" s="80">
        <v>25</v>
      </c>
      <c r="T772" s="91"/>
      <c r="U772" s="92" t="s">
        <v>489</v>
      </c>
      <c r="V772" s="93">
        <v>4</v>
      </c>
      <c r="W772" s="94">
        <v>1</v>
      </c>
      <c r="X772" s="95"/>
      <c r="Y772" s="96"/>
      <c r="Z772" s="97"/>
      <c r="AA772" s="78" t="s">
        <v>174</v>
      </c>
      <c r="AB772" s="77">
        <v>51</v>
      </c>
      <c r="AC772" s="78" t="s">
        <v>144</v>
      </c>
      <c r="AD772" s="77" t="s">
        <v>50</v>
      </c>
      <c r="AE772" s="78" t="s">
        <v>67</v>
      </c>
      <c r="AF772" s="79" t="s">
        <v>51</v>
      </c>
      <c r="AG772" s="79"/>
      <c r="AH772" s="77" t="s">
        <v>117</v>
      </c>
      <c r="AI772" s="77" t="s">
        <v>117</v>
      </c>
      <c r="AJ772" s="77" t="s">
        <v>50</v>
      </c>
      <c r="AK772" s="80"/>
      <c r="AL772" s="81"/>
      <c r="AM772" s="78">
        <v>32</v>
      </c>
      <c r="AN772" s="78"/>
      <c r="AO772" s="78">
        <v>2019</v>
      </c>
      <c r="AP772" s="98">
        <v>2022</v>
      </c>
      <c r="AQ772" s="99" t="s">
        <v>3709</v>
      </c>
      <c r="AR772" s="78" t="s">
        <v>3710</v>
      </c>
      <c r="AS772" s="98" t="s">
        <v>3711</v>
      </c>
    </row>
    <row r="773" spans="1:45" ht="14.25" customHeight="1" x14ac:dyDescent="0.25">
      <c r="C773" t="s">
        <v>56</v>
      </c>
      <c r="D773" s="85" t="s">
        <v>3712</v>
      </c>
      <c r="E773" s="128" t="s">
        <v>3713</v>
      </c>
      <c r="F773" s="77" t="s">
        <v>775</v>
      </c>
      <c r="G773" s="78" t="s">
        <v>3282</v>
      </c>
      <c r="H773" s="102" t="s">
        <v>1038</v>
      </c>
      <c r="I773" s="77">
        <v>32</v>
      </c>
      <c r="J773" s="87">
        <v>32</v>
      </c>
      <c r="K773" s="88"/>
      <c r="L773" s="89"/>
      <c r="M773" s="80"/>
      <c r="N773" s="78"/>
      <c r="O773" s="90"/>
      <c r="P773" s="79"/>
      <c r="Q773" s="78"/>
      <c r="R773" s="78"/>
      <c r="S773" s="80"/>
      <c r="T773" s="91"/>
      <c r="U773" s="92"/>
      <c r="V773" s="93"/>
      <c r="W773" s="94"/>
      <c r="X773" s="95"/>
      <c r="Y773" s="96"/>
      <c r="Z773" s="97"/>
      <c r="AA773" s="78" t="s">
        <v>775</v>
      </c>
      <c r="AB773" s="77"/>
      <c r="AC773" s="78"/>
      <c r="AD773" s="77" t="s">
        <v>50</v>
      </c>
      <c r="AE773" s="78" t="s">
        <v>67</v>
      </c>
      <c r="AF773" s="79" t="s">
        <v>51</v>
      </c>
      <c r="AG773" s="79"/>
      <c r="AH773" s="77" t="s">
        <v>117</v>
      </c>
      <c r="AI773" s="77" t="s">
        <v>117</v>
      </c>
      <c r="AJ773" s="77" t="s">
        <v>50</v>
      </c>
      <c r="AK773" s="80"/>
      <c r="AL773" s="81"/>
      <c r="AM773" s="78">
        <v>32</v>
      </c>
      <c r="AN773" s="78"/>
      <c r="AO773" s="78">
        <v>2015</v>
      </c>
      <c r="AP773" s="98">
        <v>2017</v>
      </c>
      <c r="AQ773" s="99"/>
      <c r="AR773" s="78" t="s">
        <v>3714</v>
      </c>
      <c r="AS773" s="98"/>
    </row>
    <row r="774" spans="1:45" ht="14.25" customHeight="1" x14ac:dyDescent="0.25">
      <c r="A774" t="s">
        <v>263</v>
      </c>
      <c r="C774" t="s">
        <v>56</v>
      </c>
      <c r="D774" s="85" t="s">
        <v>3715</v>
      </c>
      <c r="E774" s="128" t="s">
        <v>3716</v>
      </c>
      <c r="F774" s="77" t="s">
        <v>90</v>
      </c>
      <c r="G774" s="78" t="s">
        <v>3717</v>
      </c>
      <c r="H774" s="60" t="s">
        <v>106</v>
      </c>
      <c r="I774" s="77">
        <v>16</v>
      </c>
      <c r="J774" s="87">
        <v>16</v>
      </c>
      <c r="K774" s="88" t="s">
        <v>70</v>
      </c>
      <c r="L774" s="89" t="s">
        <v>61</v>
      </c>
      <c r="M774" s="80" t="s">
        <v>3718</v>
      </c>
      <c r="N774" s="78"/>
      <c r="O774" s="90"/>
      <c r="P774" s="79">
        <v>6</v>
      </c>
      <c r="Q774" s="78">
        <v>1</v>
      </c>
      <c r="R774" s="78"/>
      <c r="S774" s="80"/>
      <c r="T774" s="91"/>
      <c r="U774" s="92">
        <v>14.7</v>
      </c>
      <c r="V774" s="93">
        <v>0.67</v>
      </c>
      <c r="W774" s="94">
        <v>1</v>
      </c>
      <c r="X774" s="95" t="str">
        <f>IF(AND(N774&lt;&gt;"",S774&lt;&gt;""),1000*S774*V774/(N774*W774),"")</f>
        <v/>
      </c>
      <c r="Y774" s="96" t="s">
        <v>107</v>
      </c>
      <c r="Z774" s="97"/>
      <c r="AA774" s="78" t="s">
        <v>49</v>
      </c>
      <c r="AB774" s="77">
        <v>26</v>
      </c>
      <c r="AC774" s="78" t="s">
        <v>3715</v>
      </c>
      <c r="AD774" s="77" t="s">
        <v>50</v>
      </c>
      <c r="AE774" s="78" t="s">
        <v>176</v>
      </c>
      <c r="AF774" s="79" t="s">
        <v>51</v>
      </c>
      <c r="AG774" s="79"/>
      <c r="AH774" s="77" t="s">
        <v>68</v>
      </c>
      <c r="AI774" s="77" t="s">
        <v>68</v>
      </c>
      <c r="AJ774" s="77"/>
      <c r="AK774" s="80"/>
      <c r="AL774" s="81"/>
      <c r="AM774" s="78">
        <v>16</v>
      </c>
      <c r="AN774" s="78">
        <v>5</v>
      </c>
      <c r="AO774" s="78">
        <v>2006</v>
      </c>
      <c r="AP774" s="98">
        <v>2010</v>
      </c>
      <c r="AQ774" s="88" t="s">
        <v>3719</v>
      </c>
      <c r="AR774" s="78" t="s">
        <v>3720</v>
      </c>
      <c r="AS774" s="98"/>
    </row>
    <row r="775" spans="1:45" ht="14.25" customHeight="1" x14ac:dyDescent="0.25">
      <c r="D775" s="100" t="s">
        <v>3721</v>
      </c>
      <c r="E775" s="101" t="s">
        <v>3722</v>
      </c>
      <c r="F775" s="102" t="s">
        <v>58</v>
      </c>
      <c r="G775" s="103" t="s">
        <v>3723</v>
      </c>
      <c r="H775" s="60" t="s">
        <v>106</v>
      </c>
      <c r="I775" s="102">
        <v>16</v>
      </c>
      <c r="J775" s="104">
        <v>16</v>
      </c>
      <c r="K775" s="88"/>
      <c r="L775" s="89"/>
      <c r="M775" s="80"/>
      <c r="N775" s="78"/>
      <c r="O775" s="90"/>
      <c r="P775" s="79"/>
      <c r="Q775" s="78"/>
      <c r="R775" s="78"/>
      <c r="S775" s="80"/>
      <c r="T775" s="91"/>
      <c r="U775" s="92"/>
      <c r="V775" s="93"/>
      <c r="W775" s="94"/>
      <c r="X775" s="95"/>
      <c r="Y775" s="96"/>
      <c r="Z775" s="97"/>
      <c r="AA775" s="78" t="s">
        <v>65</v>
      </c>
      <c r="AB775" s="77">
        <v>8</v>
      </c>
      <c r="AC775" s="78" t="s">
        <v>85</v>
      </c>
      <c r="AD775" s="77" t="s">
        <v>50</v>
      </c>
      <c r="AE775" s="78" t="s">
        <v>176</v>
      </c>
      <c r="AF775" s="79" t="s">
        <v>51</v>
      </c>
      <c r="AG775" s="79"/>
      <c r="AH775" s="77" t="s">
        <v>68</v>
      </c>
      <c r="AI775" s="77" t="s">
        <v>68</v>
      </c>
      <c r="AJ775" s="77" t="s">
        <v>50</v>
      </c>
      <c r="AK775" s="80">
        <v>32</v>
      </c>
      <c r="AL775" s="81"/>
      <c r="AM775" s="78">
        <v>16</v>
      </c>
      <c r="AN775" s="78"/>
      <c r="AO775" s="78">
        <v>2013</v>
      </c>
      <c r="AP775" s="98">
        <v>2022</v>
      </c>
      <c r="AQ775" s="99" t="s">
        <v>3724</v>
      </c>
      <c r="AR775" s="78" t="s">
        <v>3725</v>
      </c>
      <c r="AS775" s="98" t="s">
        <v>3726</v>
      </c>
    </row>
    <row r="776" spans="1:45" ht="14.25" customHeight="1" x14ac:dyDescent="0.25">
      <c r="D776" s="100" t="s">
        <v>3727</v>
      </c>
      <c r="E776" s="101" t="s">
        <v>3728</v>
      </c>
      <c r="F776" s="102"/>
      <c r="G776" s="103" t="s">
        <v>3723</v>
      </c>
      <c r="H776" s="102" t="s">
        <v>1038</v>
      </c>
      <c r="I776" s="102">
        <v>32</v>
      </c>
      <c r="J776" s="104">
        <v>32</v>
      </c>
      <c r="K776" s="88"/>
      <c r="L776" s="89"/>
      <c r="M776" s="80"/>
      <c r="N776" s="78"/>
      <c r="O776" s="90"/>
      <c r="P776" s="79"/>
      <c r="Q776" s="78"/>
      <c r="R776" s="78"/>
      <c r="S776" s="80"/>
      <c r="T776" s="91"/>
      <c r="U776" s="92"/>
      <c r="V776" s="93"/>
      <c r="W776" s="94"/>
      <c r="X776" s="95"/>
      <c r="Y776" s="96"/>
      <c r="Z776" s="97"/>
      <c r="AA776" s="78" t="s">
        <v>76</v>
      </c>
      <c r="AB776" s="77">
        <v>6</v>
      </c>
      <c r="AC776" s="78"/>
      <c r="AD776" s="77" t="s">
        <v>50</v>
      </c>
      <c r="AE776" s="78" t="s">
        <v>67</v>
      </c>
      <c r="AF776" s="79" t="s">
        <v>51</v>
      </c>
      <c r="AG776" s="79"/>
      <c r="AH776" s="77" t="s">
        <v>117</v>
      </c>
      <c r="AI776" s="77" t="s">
        <v>117</v>
      </c>
      <c r="AJ776" s="77" t="s">
        <v>50</v>
      </c>
      <c r="AK776" s="80"/>
      <c r="AL776" s="81"/>
      <c r="AM776" s="78">
        <v>32</v>
      </c>
      <c r="AN776" s="78"/>
      <c r="AO776" s="78"/>
      <c r="AP776" s="98">
        <v>2022</v>
      </c>
      <c r="AQ776" s="99"/>
      <c r="AR776" s="78" t="s">
        <v>3729</v>
      </c>
      <c r="AS776" s="98"/>
    </row>
    <row r="777" spans="1:45" ht="14.25" customHeight="1" x14ac:dyDescent="0.25">
      <c r="A777" s="32" t="s">
        <v>263</v>
      </c>
      <c r="B777" s="32">
        <v>1</v>
      </c>
      <c r="C777" t="s">
        <v>56</v>
      </c>
      <c r="D777" s="85" t="s">
        <v>3730</v>
      </c>
      <c r="E777" s="128" t="s">
        <v>3731</v>
      </c>
      <c r="F777" s="77" t="s">
        <v>58</v>
      </c>
      <c r="G777" s="78" t="s">
        <v>61</v>
      </c>
      <c r="H777" s="60" t="s">
        <v>106</v>
      </c>
      <c r="I777" s="77">
        <v>24</v>
      </c>
      <c r="J777" s="87">
        <v>24</v>
      </c>
      <c r="K777" s="107" t="s">
        <v>164</v>
      </c>
      <c r="L777" s="89" t="s">
        <v>61</v>
      </c>
      <c r="M777" s="80" t="s">
        <v>3732</v>
      </c>
      <c r="N777" s="78">
        <v>627</v>
      </c>
      <c r="O777" s="251"/>
      <c r="P777" s="79">
        <v>6</v>
      </c>
      <c r="Q777" s="78"/>
      <c r="R777" s="78"/>
      <c r="S777" s="80">
        <v>381.67899999999997</v>
      </c>
      <c r="T777" s="91">
        <v>44011</v>
      </c>
      <c r="U777" s="92" t="s">
        <v>3644</v>
      </c>
      <c r="V777" s="93">
        <v>0.83299999999999996</v>
      </c>
      <c r="W777" s="94">
        <v>1</v>
      </c>
      <c r="X777" s="252">
        <f>IF(AND(N777&lt;&gt;"",S777&lt;&gt;""),1000*S777*V777/(N777*W777),"")</f>
        <v>507.07911802232849</v>
      </c>
      <c r="Y777" s="253" t="s">
        <v>107</v>
      </c>
      <c r="Z777" s="254"/>
      <c r="AA777" s="78" t="s">
        <v>49</v>
      </c>
      <c r="AB777" s="77">
        <v>2</v>
      </c>
      <c r="AC777" s="78" t="s">
        <v>3733</v>
      </c>
      <c r="AD777" s="77"/>
      <c r="AE777" s="78"/>
      <c r="AF777" s="79" t="s">
        <v>51</v>
      </c>
      <c r="AG777" s="79"/>
      <c r="AH777" s="77" t="s">
        <v>109</v>
      </c>
      <c r="AI777" s="77" t="s">
        <v>109</v>
      </c>
      <c r="AJ777" s="77" t="s">
        <v>51</v>
      </c>
      <c r="AK777" s="80">
        <v>30</v>
      </c>
      <c r="AL777" s="81"/>
      <c r="AM777" s="78">
        <v>64</v>
      </c>
      <c r="AN777" s="78">
        <v>1</v>
      </c>
      <c r="AO777" s="78">
        <v>2016</v>
      </c>
      <c r="AP777" s="98">
        <v>2017</v>
      </c>
      <c r="AQ777" s="88"/>
      <c r="AR777" s="78" t="s">
        <v>3734</v>
      </c>
      <c r="AS777" s="98" t="s">
        <v>3735</v>
      </c>
    </row>
    <row r="778" spans="1:45" ht="14.25" customHeight="1" x14ac:dyDescent="0.25">
      <c r="A778" s="32" t="s">
        <v>263</v>
      </c>
      <c r="B778" s="32">
        <v>1</v>
      </c>
      <c r="C778" t="s">
        <v>56</v>
      </c>
      <c r="D778" s="85" t="s">
        <v>3730</v>
      </c>
      <c r="E778" s="128" t="s">
        <v>3731</v>
      </c>
      <c r="F778" s="77" t="s">
        <v>58</v>
      </c>
      <c r="G778" s="78" t="s">
        <v>61</v>
      </c>
      <c r="H778" s="60" t="s">
        <v>106</v>
      </c>
      <c r="I778" s="77">
        <v>24</v>
      </c>
      <c r="J778" s="87">
        <v>24</v>
      </c>
      <c r="K778" s="88" t="s">
        <v>70</v>
      </c>
      <c r="L778" s="89" t="s">
        <v>61</v>
      </c>
      <c r="M778" s="80"/>
      <c r="N778" s="78">
        <v>384</v>
      </c>
      <c r="O778" s="251"/>
      <c r="P778" s="79">
        <v>6</v>
      </c>
      <c r="Q778" s="78"/>
      <c r="R778" s="78">
        <v>1</v>
      </c>
      <c r="S778" s="80">
        <v>170</v>
      </c>
      <c r="T778" s="91">
        <v>42528</v>
      </c>
      <c r="U778" s="92">
        <v>14.7</v>
      </c>
      <c r="V778" s="93">
        <v>0.83299999999999996</v>
      </c>
      <c r="W778" s="94">
        <v>1</v>
      </c>
      <c r="X778" s="252">
        <f>IF(AND(N778&lt;&gt;"",S778&lt;&gt;""),1000*S778*V778/(N778*W778),"")</f>
        <v>368.77604166666669</v>
      </c>
      <c r="Y778" s="253" t="s">
        <v>107</v>
      </c>
      <c r="Z778" s="254"/>
      <c r="AA778" s="78" t="s">
        <v>49</v>
      </c>
      <c r="AB778" s="77">
        <v>2</v>
      </c>
      <c r="AC778" s="78" t="s">
        <v>3733</v>
      </c>
      <c r="AD778" s="77"/>
      <c r="AE778" s="78"/>
      <c r="AF778" s="79" t="s">
        <v>51</v>
      </c>
      <c r="AG778" s="79"/>
      <c r="AH778" s="77" t="s">
        <v>109</v>
      </c>
      <c r="AI778" s="77" t="s">
        <v>109</v>
      </c>
      <c r="AJ778" s="77" t="s">
        <v>51</v>
      </c>
      <c r="AK778" s="80">
        <v>30</v>
      </c>
      <c r="AL778" s="81"/>
      <c r="AM778" s="78">
        <v>64</v>
      </c>
      <c r="AN778" s="78">
        <v>1</v>
      </c>
      <c r="AO778" s="78">
        <v>2016</v>
      </c>
      <c r="AP778" s="98">
        <v>2017</v>
      </c>
      <c r="AQ778" s="88"/>
      <c r="AR778" s="78" t="s">
        <v>3734</v>
      </c>
      <c r="AS778" s="98" t="s">
        <v>3735</v>
      </c>
    </row>
    <row r="779" spans="1:45" ht="14.25" customHeight="1" x14ac:dyDescent="0.25">
      <c r="A779" s="32" t="s">
        <v>263</v>
      </c>
      <c r="B779" s="32">
        <v>1</v>
      </c>
      <c r="C779" t="s">
        <v>56</v>
      </c>
      <c r="D779" s="85" t="s">
        <v>3730</v>
      </c>
      <c r="E779" s="128" t="s">
        <v>3731</v>
      </c>
      <c r="F779" s="77" t="s">
        <v>58</v>
      </c>
      <c r="G779" s="78" t="s">
        <v>61</v>
      </c>
      <c r="H779" s="60" t="s">
        <v>106</v>
      </c>
      <c r="I779" s="77">
        <v>24</v>
      </c>
      <c r="J779" s="87">
        <v>24</v>
      </c>
      <c r="K779" s="88" t="s">
        <v>70</v>
      </c>
      <c r="L779" s="89" t="s">
        <v>61</v>
      </c>
      <c r="M779" s="80"/>
      <c r="N779" s="78">
        <v>382</v>
      </c>
      <c r="O779" s="251"/>
      <c r="P779" s="79">
        <v>6</v>
      </c>
      <c r="Q779" s="78"/>
      <c r="R779" s="78">
        <v>1</v>
      </c>
      <c r="S779" s="80">
        <v>120</v>
      </c>
      <c r="T779" s="91">
        <v>42528</v>
      </c>
      <c r="U779" s="92">
        <v>14.7</v>
      </c>
      <c r="V779" s="93">
        <v>0.83299999999999996</v>
      </c>
      <c r="W779" s="94">
        <v>1</v>
      </c>
      <c r="X779" s="252">
        <f>IF(AND(N779&lt;&gt;"",S779&lt;&gt;""),1000*S779*V779/(N779*W779),"")</f>
        <v>261.67539267015707</v>
      </c>
      <c r="Y779" s="253" t="s">
        <v>107</v>
      </c>
      <c r="Z779" s="254"/>
      <c r="AA779" s="78" t="s">
        <v>49</v>
      </c>
      <c r="AB779" s="77">
        <v>2</v>
      </c>
      <c r="AC779" s="78" t="s">
        <v>3736</v>
      </c>
      <c r="AD779" s="77"/>
      <c r="AE779" s="78"/>
      <c r="AF779" s="79" t="s">
        <v>51</v>
      </c>
      <c r="AG779" s="79"/>
      <c r="AH779" s="77" t="s">
        <v>109</v>
      </c>
      <c r="AI779" s="77" t="s">
        <v>109</v>
      </c>
      <c r="AJ779" s="77" t="s">
        <v>50</v>
      </c>
      <c r="AK779" s="80">
        <v>55</v>
      </c>
      <c r="AL779" s="81"/>
      <c r="AM779" s="78">
        <v>64</v>
      </c>
      <c r="AN779" s="78">
        <v>1</v>
      </c>
      <c r="AO779" s="78">
        <v>2016</v>
      </c>
      <c r="AP779" s="98">
        <v>2017</v>
      </c>
      <c r="AQ779" s="88"/>
      <c r="AR779" s="78" t="s">
        <v>3737</v>
      </c>
      <c r="AS779" s="98" t="s">
        <v>3738</v>
      </c>
    </row>
    <row r="780" spans="1:45" ht="14.25" customHeight="1" x14ac:dyDescent="0.25">
      <c r="A780" s="32" t="s">
        <v>263</v>
      </c>
      <c r="B780" s="32">
        <v>1</v>
      </c>
      <c r="C780" t="s">
        <v>56</v>
      </c>
      <c r="D780" s="85" t="s">
        <v>3730</v>
      </c>
      <c r="E780" s="128" t="s">
        <v>3731</v>
      </c>
      <c r="F780" s="77" t="s">
        <v>58</v>
      </c>
      <c r="G780" s="78" t="s">
        <v>61</v>
      </c>
      <c r="H780" s="60" t="s">
        <v>106</v>
      </c>
      <c r="I780" s="77">
        <v>24</v>
      </c>
      <c r="J780" s="87">
        <v>24</v>
      </c>
      <c r="K780" s="107" t="s">
        <v>164</v>
      </c>
      <c r="L780" s="89" t="s">
        <v>61</v>
      </c>
      <c r="M780" s="80" t="s">
        <v>3739</v>
      </c>
      <c r="N780" s="78">
        <v>9000</v>
      </c>
      <c r="O780" s="251"/>
      <c r="P780" s="79">
        <v>6</v>
      </c>
      <c r="Q780" s="78"/>
      <c r="R780" s="78"/>
      <c r="S780" s="80">
        <v>150</v>
      </c>
      <c r="T780" s="91">
        <v>44011</v>
      </c>
      <c r="U780" s="92" t="s">
        <v>3644</v>
      </c>
      <c r="V780" s="93">
        <v>0.83299999999999996</v>
      </c>
      <c r="W780" s="94">
        <v>1</v>
      </c>
      <c r="X780" s="252">
        <f>IF(AND(N780&lt;&gt;"",S780&lt;&gt;""),1000*S780*V780/(N780*W780),"")</f>
        <v>13.883333333333333</v>
      </c>
      <c r="Y780" s="253" t="s">
        <v>107</v>
      </c>
      <c r="Z780" s="254"/>
      <c r="AA780" s="78" t="s">
        <v>49</v>
      </c>
      <c r="AB780" s="77">
        <v>2</v>
      </c>
      <c r="AC780" s="78" t="s">
        <v>3736</v>
      </c>
      <c r="AD780" s="77"/>
      <c r="AE780" s="78"/>
      <c r="AF780" s="79" t="s">
        <v>51</v>
      </c>
      <c r="AG780" s="79"/>
      <c r="AH780" s="77" t="s">
        <v>109</v>
      </c>
      <c r="AI780" s="77" t="s">
        <v>109</v>
      </c>
      <c r="AJ780" s="77" t="s">
        <v>50</v>
      </c>
      <c r="AK780" s="80">
        <v>55</v>
      </c>
      <c r="AL780" s="81"/>
      <c r="AM780" s="78">
        <v>64</v>
      </c>
      <c r="AN780" s="78">
        <v>1</v>
      </c>
      <c r="AO780" s="78">
        <v>2016</v>
      </c>
      <c r="AP780" s="98">
        <v>2017</v>
      </c>
      <c r="AQ780" s="88"/>
      <c r="AR780" s="78" t="s">
        <v>3737</v>
      </c>
      <c r="AS780" s="98" t="s">
        <v>3738</v>
      </c>
    </row>
    <row r="781" spans="1:45" ht="14.25" customHeight="1" x14ac:dyDescent="0.25">
      <c r="A781" s="32"/>
      <c r="B781" s="32"/>
      <c r="D781" s="58" t="s">
        <v>3740</v>
      </c>
      <c r="E781" s="101" t="s">
        <v>3741</v>
      </c>
      <c r="F781" s="60"/>
      <c r="G781" s="61" t="s">
        <v>3742</v>
      </c>
      <c r="H781" s="60" t="s">
        <v>106</v>
      </c>
      <c r="I781" s="60">
        <v>8</v>
      </c>
      <c r="J781" s="62">
        <v>8</v>
      </c>
      <c r="K781" s="107"/>
      <c r="L781" s="89" t="s">
        <v>3742</v>
      </c>
      <c r="M781" s="80"/>
      <c r="N781" s="78"/>
      <c r="O781" s="251"/>
      <c r="P781" s="79"/>
      <c r="Q781" s="78"/>
      <c r="R781" s="78"/>
      <c r="S781" s="80">
        <v>100</v>
      </c>
      <c r="T781" s="91"/>
      <c r="U781" s="92"/>
      <c r="V781" s="93">
        <v>0.33</v>
      </c>
      <c r="W781" s="94">
        <v>8</v>
      </c>
      <c r="X781" s="252"/>
      <c r="Y781" s="253"/>
      <c r="Z781" s="254"/>
      <c r="AA781" s="78" t="s">
        <v>49</v>
      </c>
      <c r="AB781" s="77">
        <v>8</v>
      </c>
      <c r="AC781" s="78" t="s">
        <v>85</v>
      </c>
      <c r="AD781" s="77" t="s">
        <v>50</v>
      </c>
      <c r="AE781" s="78" t="s">
        <v>176</v>
      </c>
      <c r="AF781" s="79" t="s">
        <v>51</v>
      </c>
      <c r="AG781" s="79"/>
      <c r="AH781" s="77" t="s">
        <v>68</v>
      </c>
      <c r="AI781" s="77" t="s">
        <v>68</v>
      </c>
      <c r="AJ781" s="77" t="s">
        <v>50</v>
      </c>
      <c r="AK781" s="80"/>
      <c r="AL781" s="81"/>
      <c r="AM781" s="78">
        <v>8</v>
      </c>
      <c r="AN781" s="78"/>
      <c r="AO781" s="78">
        <v>2020</v>
      </c>
      <c r="AP781" s="98">
        <v>2022</v>
      </c>
      <c r="AQ781" s="99" t="s">
        <v>3743</v>
      </c>
      <c r="AR781" s="78" t="s">
        <v>3744</v>
      </c>
      <c r="AS781" s="98" t="s">
        <v>3745</v>
      </c>
    </row>
    <row r="782" spans="1:45" ht="14.25" customHeight="1" x14ac:dyDescent="0.25">
      <c r="D782" s="135" t="s">
        <v>3746</v>
      </c>
      <c r="E782" s="128" t="s">
        <v>1065</v>
      </c>
      <c r="F782" s="136" t="s">
        <v>58</v>
      </c>
      <c r="G782" s="137" t="s">
        <v>327</v>
      </c>
      <c r="H782" s="60" t="s">
        <v>106</v>
      </c>
      <c r="I782" s="136">
        <v>64</v>
      </c>
      <c r="J782" s="138">
        <v>8</v>
      </c>
      <c r="K782" s="88"/>
      <c r="L782" s="89"/>
      <c r="M782" s="80"/>
      <c r="N782" s="78"/>
      <c r="O782" s="90"/>
      <c r="P782" s="79"/>
      <c r="Q782" s="78"/>
      <c r="R782" s="78"/>
      <c r="S782" s="80"/>
      <c r="T782" s="91"/>
      <c r="U782" s="92"/>
      <c r="V782" s="93"/>
      <c r="W782" s="94"/>
      <c r="X782" s="95"/>
      <c r="Y782" s="96"/>
      <c r="Z782" s="97"/>
      <c r="AA782" s="78" t="s">
        <v>174</v>
      </c>
      <c r="AB782" s="77">
        <v>3</v>
      </c>
      <c r="AC782" s="78" t="s">
        <v>3746</v>
      </c>
      <c r="AD782" s="77" t="s">
        <v>50</v>
      </c>
      <c r="AE782" s="78" t="s">
        <v>67</v>
      </c>
      <c r="AF782" s="79" t="s">
        <v>50</v>
      </c>
      <c r="AG782" s="79"/>
      <c r="AH782" s="77"/>
      <c r="AI782" s="77"/>
      <c r="AJ782" s="77" t="s">
        <v>50</v>
      </c>
      <c r="AK782" s="80"/>
      <c r="AL782" s="81"/>
      <c r="AM782" s="78">
        <v>32</v>
      </c>
      <c r="AN782" s="78"/>
      <c r="AO782" s="78">
        <v>2020</v>
      </c>
      <c r="AP782" s="98">
        <v>2021</v>
      </c>
      <c r="AQ782" s="99"/>
      <c r="AR782" s="78" t="s">
        <v>3747</v>
      </c>
      <c r="AS782" s="98" t="s">
        <v>3748</v>
      </c>
    </row>
    <row r="783" spans="1:45" ht="14.25" customHeight="1" x14ac:dyDescent="0.25">
      <c r="A783" t="s">
        <v>263</v>
      </c>
      <c r="B783">
        <v>1</v>
      </c>
      <c r="C783" t="s">
        <v>56</v>
      </c>
      <c r="D783" s="58" t="s">
        <v>3749</v>
      </c>
      <c r="E783" s="101" t="s">
        <v>3750</v>
      </c>
      <c r="F783" s="60" t="s">
        <v>58</v>
      </c>
      <c r="G783" s="61" t="s">
        <v>327</v>
      </c>
      <c r="H783" s="60" t="s">
        <v>163</v>
      </c>
      <c r="I783" s="60">
        <v>32</v>
      </c>
      <c r="J783" s="62">
        <v>8</v>
      </c>
      <c r="K783" s="88" t="s">
        <v>70</v>
      </c>
      <c r="L783" s="89" t="s">
        <v>61</v>
      </c>
      <c r="M783" s="80"/>
      <c r="N783" s="78">
        <v>11216</v>
      </c>
      <c r="O783" s="90"/>
      <c r="P783" s="79">
        <v>6</v>
      </c>
      <c r="Q783" s="78">
        <v>4</v>
      </c>
      <c r="R783" s="78">
        <v>6</v>
      </c>
      <c r="S783" s="80">
        <v>123.45699999999999</v>
      </c>
      <c r="T783" s="91">
        <v>41764</v>
      </c>
      <c r="U783" s="92" t="s">
        <v>509</v>
      </c>
      <c r="V783" s="93">
        <v>0.67</v>
      </c>
      <c r="W783" s="94">
        <v>2</v>
      </c>
      <c r="X783" s="95">
        <f>IF(AND(N783&lt;&gt;"",S783&lt;&gt;""),1000*S783*V783/(N783*W783),"")</f>
        <v>3.6874193116975751</v>
      </c>
      <c r="Y783" s="96" t="s">
        <v>107</v>
      </c>
      <c r="Z783" s="97"/>
      <c r="AA783" s="78" t="s">
        <v>65</v>
      </c>
      <c r="AB783" s="77">
        <v>10</v>
      </c>
      <c r="AC783" s="78" t="s">
        <v>3751</v>
      </c>
      <c r="AD783" s="77" t="s">
        <v>50</v>
      </c>
      <c r="AE783" s="78"/>
      <c r="AF783" s="79" t="s">
        <v>51</v>
      </c>
      <c r="AG783" s="79"/>
      <c r="AH783" s="77" t="s">
        <v>117</v>
      </c>
      <c r="AI783" s="77" t="s">
        <v>117</v>
      </c>
      <c r="AJ783" s="77" t="s">
        <v>50</v>
      </c>
      <c r="AK783" s="80"/>
      <c r="AL783" s="81"/>
      <c r="AM783" s="78">
        <v>16</v>
      </c>
      <c r="AN783" s="78"/>
      <c r="AO783" s="78">
        <v>2013</v>
      </c>
      <c r="AP783" s="98">
        <v>2013</v>
      </c>
      <c r="AQ783" s="99" t="s">
        <v>1065</v>
      </c>
      <c r="AR783" s="78" t="s">
        <v>3752</v>
      </c>
      <c r="AS783" s="98" t="s">
        <v>3753</v>
      </c>
    </row>
    <row r="784" spans="1:45" ht="14.25" customHeight="1" x14ac:dyDescent="0.25">
      <c r="B784">
        <v>1</v>
      </c>
      <c r="C784" t="s">
        <v>56</v>
      </c>
      <c r="D784" s="85" t="s">
        <v>3754</v>
      </c>
      <c r="E784" s="128" t="s">
        <v>3755</v>
      </c>
      <c r="F784" s="77" t="s">
        <v>58</v>
      </c>
      <c r="G784" s="78" t="s">
        <v>327</v>
      </c>
      <c r="H784" s="60">
        <v>6809</v>
      </c>
      <c r="I784" s="77">
        <v>8</v>
      </c>
      <c r="J784" s="87">
        <v>8</v>
      </c>
      <c r="K784" s="88" t="s">
        <v>70</v>
      </c>
      <c r="L784" s="89" t="s">
        <v>61</v>
      </c>
      <c r="M784" s="80" t="s">
        <v>3756</v>
      </c>
      <c r="N784" s="78">
        <v>7506</v>
      </c>
      <c r="O784" s="90"/>
      <c r="P784" s="79">
        <v>6</v>
      </c>
      <c r="Q784" s="78">
        <v>1</v>
      </c>
      <c r="R784" s="78">
        <v>2</v>
      </c>
      <c r="S784" s="80">
        <v>106.383</v>
      </c>
      <c r="T784" s="91">
        <v>43184</v>
      </c>
      <c r="U784" s="92">
        <v>14.7</v>
      </c>
      <c r="V784" s="93">
        <v>0.33</v>
      </c>
      <c r="W784" s="94">
        <v>4</v>
      </c>
      <c r="X784" s="95">
        <f>IF(AND(N784&lt;&gt;"",S784&lt;&gt;""),1000*S784*V784/(N784*W784),"")</f>
        <v>1.1692775779376499</v>
      </c>
      <c r="Y784" s="96" t="s">
        <v>107</v>
      </c>
      <c r="Z784" s="97"/>
      <c r="AA784" s="78" t="s">
        <v>65</v>
      </c>
      <c r="AB784" s="77">
        <v>4</v>
      </c>
      <c r="AC784" s="78" t="s">
        <v>3754</v>
      </c>
      <c r="AD784" s="77" t="s">
        <v>50</v>
      </c>
      <c r="AE784" s="78" t="s">
        <v>67</v>
      </c>
      <c r="AF784" s="79" t="s">
        <v>51</v>
      </c>
      <c r="AG784" s="79" t="s">
        <v>51</v>
      </c>
      <c r="AH784" s="77" t="s">
        <v>117</v>
      </c>
      <c r="AI784" s="77" t="s">
        <v>117</v>
      </c>
      <c r="AJ784" s="77" t="s">
        <v>50</v>
      </c>
      <c r="AK784" s="80">
        <v>44</v>
      </c>
      <c r="AL784" s="81">
        <v>13</v>
      </c>
      <c r="AM784" s="78">
        <v>8</v>
      </c>
      <c r="AN784" s="78"/>
      <c r="AO784" s="78">
        <v>2012</v>
      </c>
      <c r="AP784" s="98">
        <v>2015</v>
      </c>
      <c r="AQ784" s="99" t="s">
        <v>3757</v>
      </c>
      <c r="AR784" s="78" t="s">
        <v>3758</v>
      </c>
      <c r="AS784" s="139" t="s">
        <v>3759</v>
      </c>
    </row>
    <row r="785" spans="1:45" ht="14.25" customHeight="1" x14ac:dyDescent="0.25">
      <c r="A785" t="s">
        <v>55</v>
      </c>
      <c r="C785" t="s">
        <v>56</v>
      </c>
      <c r="D785" s="85" t="s">
        <v>3760</v>
      </c>
      <c r="E785" s="128" t="s">
        <v>3761</v>
      </c>
      <c r="F785" s="77" t="s">
        <v>58</v>
      </c>
      <c r="G785" s="78" t="s">
        <v>327</v>
      </c>
      <c r="H785" s="60">
        <v>68000</v>
      </c>
      <c r="I785" s="77">
        <v>16</v>
      </c>
      <c r="J785" s="87">
        <v>16</v>
      </c>
      <c r="K785" s="88" t="s">
        <v>3762</v>
      </c>
      <c r="L785" s="89" t="s">
        <v>61</v>
      </c>
      <c r="M785" s="80" t="s">
        <v>3763</v>
      </c>
      <c r="N785" s="78">
        <v>13639</v>
      </c>
      <c r="O785" s="90"/>
      <c r="P785" s="79">
        <v>4</v>
      </c>
      <c r="Q785" s="78">
        <v>12</v>
      </c>
      <c r="R785" s="78">
        <v>17</v>
      </c>
      <c r="S785" s="80"/>
      <c r="T785" s="91">
        <v>41724</v>
      </c>
      <c r="U785" s="92">
        <v>14.7</v>
      </c>
      <c r="V785" s="93">
        <v>0.67</v>
      </c>
      <c r="W785" s="94">
        <v>4</v>
      </c>
      <c r="X785" s="95" t="str">
        <f>IF(AND(N785&lt;&gt;"",S785&lt;&gt;""),1000*S785*V785/(N785*W785),"")</f>
        <v/>
      </c>
      <c r="Y785" s="96" t="s">
        <v>107</v>
      </c>
      <c r="Z785" s="97" t="s">
        <v>50</v>
      </c>
      <c r="AA785" s="78" t="s">
        <v>65</v>
      </c>
      <c r="AB785" s="77">
        <v>49</v>
      </c>
      <c r="AC785" s="78" t="s">
        <v>3764</v>
      </c>
      <c r="AD785" s="77" t="s">
        <v>50</v>
      </c>
      <c r="AE785" s="78" t="s">
        <v>67</v>
      </c>
      <c r="AF785" s="79" t="s">
        <v>51</v>
      </c>
      <c r="AG785" s="79" t="s">
        <v>51</v>
      </c>
      <c r="AH785" s="77" t="s">
        <v>117</v>
      </c>
      <c r="AI785" s="77" t="s">
        <v>117</v>
      </c>
      <c r="AJ785" s="77" t="s">
        <v>50</v>
      </c>
      <c r="AK785" s="80"/>
      <c r="AL785" s="81"/>
      <c r="AM785" s="78">
        <v>16</v>
      </c>
      <c r="AN785" s="78"/>
      <c r="AO785" s="78">
        <v>2011</v>
      </c>
      <c r="AP785" s="98">
        <v>2011</v>
      </c>
      <c r="AQ785" s="99" t="s">
        <v>1065</v>
      </c>
      <c r="AR785" s="78" t="s">
        <v>3765</v>
      </c>
      <c r="AS785" s="98"/>
    </row>
    <row r="786" spans="1:45" ht="14.25" customHeight="1" x14ac:dyDescent="0.25">
      <c r="A786" t="s">
        <v>55</v>
      </c>
      <c r="B786">
        <v>1</v>
      </c>
      <c r="C786" t="s">
        <v>56</v>
      </c>
      <c r="D786" s="85" t="s">
        <v>3766</v>
      </c>
      <c r="E786" s="128" t="s">
        <v>3767</v>
      </c>
      <c r="F786" s="77" t="s">
        <v>1500</v>
      </c>
      <c r="G786" s="78" t="s">
        <v>327</v>
      </c>
      <c r="H786" s="60" t="s">
        <v>335</v>
      </c>
      <c r="I786" s="77">
        <v>16</v>
      </c>
      <c r="J786" s="87">
        <v>8</v>
      </c>
      <c r="K786" s="88" t="s">
        <v>70</v>
      </c>
      <c r="L786" s="78" t="s">
        <v>61</v>
      </c>
      <c r="M786" s="80"/>
      <c r="N786" s="78">
        <v>4514</v>
      </c>
      <c r="O786" s="90"/>
      <c r="P786" s="79">
        <v>6</v>
      </c>
      <c r="Q786" s="78">
        <v>4</v>
      </c>
      <c r="R786" s="78"/>
      <c r="S786" s="80">
        <v>173.61099999999999</v>
      </c>
      <c r="T786" s="91">
        <v>41688</v>
      </c>
      <c r="U786" s="92">
        <v>14.7</v>
      </c>
      <c r="V786" s="93">
        <v>0.67</v>
      </c>
      <c r="W786" s="94">
        <v>3</v>
      </c>
      <c r="X786" s="95">
        <f>IF(AND(N786&lt;&gt;"",S786&lt;&gt;""),1000*S786*V786/(N786*W786),"")</f>
        <v>8.5895266578053473</v>
      </c>
      <c r="Y786" s="96" t="s">
        <v>107</v>
      </c>
      <c r="Z786" s="97"/>
      <c r="AA786" s="78" t="s">
        <v>65</v>
      </c>
      <c r="AB786" s="77">
        <v>57</v>
      </c>
      <c r="AC786" s="78" t="s">
        <v>3766</v>
      </c>
      <c r="AD786" s="77" t="s">
        <v>50</v>
      </c>
      <c r="AE786" s="78" t="s">
        <v>67</v>
      </c>
      <c r="AF786" s="79" t="s">
        <v>51</v>
      </c>
      <c r="AG786" s="79" t="s">
        <v>51</v>
      </c>
      <c r="AH786" s="77" t="s">
        <v>214</v>
      </c>
      <c r="AI786" s="77" t="s">
        <v>214</v>
      </c>
      <c r="AJ786" s="77" t="s">
        <v>50</v>
      </c>
      <c r="AK786" s="80"/>
      <c r="AL786" s="81"/>
      <c r="AM786" s="78"/>
      <c r="AN786" s="78"/>
      <c r="AO786" s="78">
        <v>2012</v>
      </c>
      <c r="AP786" s="98">
        <v>2013</v>
      </c>
      <c r="AQ786" s="99" t="s">
        <v>1065</v>
      </c>
      <c r="AR786" s="78" t="s">
        <v>3768</v>
      </c>
      <c r="AS786" s="98"/>
    </row>
    <row r="787" spans="1:45" ht="14.25" customHeight="1" x14ac:dyDescent="0.25">
      <c r="C787" t="s">
        <v>56</v>
      </c>
      <c r="D787" s="85" t="s">
        <v>3769</v>
      </c>
      <c r="E787" s="128" t="s">
        <v>3770</v>
      </c>
      <c r="F787" s="77" t="s">
        <v>398</v>
      </c>
      <c r="G787" s="78" t="s">
        <v>3771</v>
      </c>
      <c r="H787" s="60" t="s">
        <v>150</v>
      </c>
      <c r="I787" s="77">
        <v>16</v>
      </c>
      <c r="J787" s="87">
        <v>16</v>
      </c>
      <c r="K787" s="88"/>
      <c r="L787" s="89"/>
      <c r="M787" s="80"/>
      <c r="N787" s="78"/>
      <c r="O787" s="90"/>
      <c r="P787" s="79"/>
      <c r="Q787" s="78"/>
      <c r="R787" s="78"/>
      <c r="S787" s="80"/>
      <c r="T787" s="91"/>
      <c r="U787" s="92"/>
      <c r="V787" s="93"/>
      <c r="W787" s="94"/>
      <c r="X787" s="95"/>
      <c r="Y787" s="96"/>
      <c r="Z787" s="97"/>
      <c r="AA787" s="78" t="s">
        <v>256</v>
      </c>
      <c r="AB787" s="77"/>
      <c r="AC787" s="78"/>
      <c r="AD787" s="77"/>
      <c r="AE787" s="78"/>
      <c r="AF787" s="79"/>
      <c r="AG787" s="79"/>
      <c r="AH787" s="77"/>
      <c r="AI787" s="77"/>
      <c r="AJ787" s="77"/>
      <c r="AK787" s="80"/>
      <c r="AL787" s="81"/>
      <c r="AM787" s="78"/>
      <c r="AN787" s="78"/>
      <c r="AO787" s="78"/>
      <c r="AP787" s="98"/>
      <c r="AQ787" s="88"/>
      <c r="AR787" s="78" t="s">
        <v>3772</v>
      </c>
      <c r="AS787" s="140"/>
    </row>
    <row r="788" spans="1:45" ht="14.25" customHeight="1" x14ac:dyDescent="0.25">
      <c r="A788" t="s">
        <v>120</v>
      </c>
      <c r="B788">
        <v>1</v>
      </c>
      <c r="C788" t="s">
        <v>56</v>
      </c>
      <c r="D788" s="58" t="s">
        <v>3773</v>
      </c>
      <c r="E788" s="101" t="s">
        <v>3774</v>
      </c>
      <c r="F788" s="60" t="s">
        <v>135</v>
      </c>
      <c r="G788" s="61" t="s">
        <v>3775</v>
      </c>
      <c r="H788" s="60" t="s">
        <v>1823</v>
      </c>
      <c r="I788" s="60">
        <v>64</v>
      </c>
      <c r="J788" s="62">
        <v>32</v>
      </c>
      <c r="K788" s="88" t="s">
        <v>70</v>
      </c>
      <c r="L788" s="89" t="s">
        <v>61</v>
      </c>
      <c r="M788" s="80"/>
      <c r="N788" s="78">
        <v>52845</v>
      </c>
      <c r="O788" s="90"/>
      <c r="P788" s="79">
        <v>6</v>
      </c>
      <c r="Q788" s="78">
        <v>8</v>
      </c>
      <c r="R788" s="78">
        <v>59</v>
      </c>
      <c r="S788" s="80">
        <v>55.555999999999997</v>
      </c>
      <c r="T788" s="91">
        <v>41764</v>
      </c>
      <c r="U788" s="92" t="s">
        <v>509</v>
      </c>
      <c r="V788" s="93">
        <v>2</v>
      </c>
      <c r="W788" s="94">
        <v>1</v>
      </c>
      <c r="X788" s="95">
        <f>IF(AND(N788&lt;&gt;"",S788&lt;&gt;""),1000*S788*V788/(N788*W788),"")</f>
        <v>2.1026019490964138</v>
      </c>
      <c r="Y788" s="96" t="s">
        <v>202</v>
      </c>
      <c r="Z788" s="97"/>
      <c r="AA788" s="78" t="s">
        <v>65</v>
      </c>
      <c r="AB788" s="77">
        <v>136</v>
      </c>
      <c r="AC788" s="78" t="s">
        <v>3776</v>
      </c>
      <c r="AD788" s="77" t="s">
        <v>50</v>
      </c>
      <c r="AE788" s="78" t="s">
        <v>67</v>
      </c>
      <c r="AF788" s="79" t="s">
        <v>50</v>
      </c>
      <c r="AG788" s="79" t="s">
        <v>51</v>
      </c>
      <c r="AH788" s="77" t="s">
        <v>117</v>
      </c>
      <c r="AI788" s="77" t="s">
        <v>117</v>
      </c>
      <c r="AJ788" s="77" t="s">
        <v>50</v>
      </c>
      <c r="AK788" s="80"/>
      <c r="AL788" s="81"/>
      <c r="AM788" s="78">
        <v>32</v>
      </c>
      <c r="AN788" s="78"/>
      <c r="AO788" s="78">
        <v>2007</v>
      </c>
      <c r="AP788" s="98">
        <v>2012</v>
      </c>
      <c r="AQ788" s="99" t="s">
        <v>3777</v>
      </c>
      <c r="AR788" s="78" t="s">
        <v>3778</v>
      </c>
      <c r="AS788" s="98" t="s">
        <v>3779</v>
      </c>
    </row>
    <row r="789" spans="1:45" ht="14.25" customHeight="1" x14ac:dyDescent="0.25">
      <c r="A789" t="s">
        <v>263</v>
      </c>
      <c r="B789">
        <v>1</v>
      </c>
      <c r="C789" t="s">
        <v>160</v>
      </c>
      <c r="D789" s="135" t="s">
        <v>3780</v>
      </c>
      <c r="E789" s="128" t="s">
        <v>3781</v>
      </c>
      <c r="F789" s="136" t="s">
        <v>135</v>
      </c>
      <c r="G789" s="137" t="s">
        <v>1693</v>
      </c>
      <c r="H789" s="102" t="s">
        <v>150</v>
      </c>
      <c r="I789" s="136">
        <v>16</v>
      </c>
      <c r="J789" s="138">
        <v>4</v>
      </c>
      <c r="K789" s="88" t="s">
        <v>70</v>
      </c>
      <c r="L789" s="89" t="s">
        <v>61</v>
      </c>
      <c r="M789" s="80"/>
      <c r="N789" s="78">
        <v>514</v>
      </c>
      <c r="O789" s="90"/>
      <c r="P789" s="79">
        <v>6</v>
      </c>
      <c r="Q789" s="78"/>
      <c r="R789" s="78"/>
      <c r="S789" s="80">
        <v>476.19</v>
      </c>
      <c r="T789" s="91">
        <v>43304</v>
      </c>
      <c r="U789" s="92">
        <v>14.7</v>
      </c>
      <c r="V789" s="93">
        <v>0.67</v>
      </c>
      <c r="W789" s="94">
        <v>1</v>
      </c>
      <c r="X789" s="95">
        <f>IF(AND(N789&lt;&gt;"",S789&lt;&gt;""),1000*S789*V789/(N789*W789),"")</f>
        <v>620.71459143968877</v>
      </c>
      <c r="Y789" s="96" t="s">
        <v>107</v>
      </c>
      <c r="Z789" s="97" t="s">
        <v>55</v>
      </c>
      <c r="AA789" s="78" t="s">
        <v>65</v>
      </c>
      <c r="AB789" s="77">
        <v>1</v>
      </c>
      <c r="AC789" s="78" t="s">
        <v>3780</v>
      </c>
      <c r="AD789" s="77" t="s">
        <v>50</v>
      </c>
      <c r="AE789" s="78"/>
      <c r="AF789" s="79" t="s">
        <v>51</v>
      </c>
      <c r="AG789" s="79" t="s">
        <v>51</v>
      </c>
      <c r="AH789" s="77" t="s">
        <v>68</v>
      </c>
      <c r="AI789" s="77" t="s">
        <v>68</v>
      </c>
      <c r="AJ789" s="77" t="s">
        <v>50</v>
      </c>
      <c r="AK789" s="80">
        <v>12</v>
      </c>
      <c r="AL789" s="81"/>
      <c r="AM789" s="78"/>
      <c r="AN789" s="78"/>
      <c r="AO789" s="78">
        <v>2012</v>
      </c>
      <c r="AP789" s="98">
        <v>2017</v>
      </c>
      <c r="AQ789" s="99"/>
      <c r="AR789" s="78" t="s">
        <v>3782</v>
      </c>
      <c r="AS789" s="98" t="s">
        <v>3783</v>
      </c>
    </row>
    <row r="790" spans="1:45" ht="14.25" customHeight="1" x14ac:dyDescent="0.25">
      <c r="D790" s="100" t="s">
        <v>3784</v>
      </c>
      <c r="E790" s="101" t="s">
        <v>3785</v>
      </c>
      <c r="F790" s="102" t="s">
        <v>135</v>
      </c>
      <c r="G790" s="103" t="s">
        <v>3786</v>
      </c>
      <c r="H790" s="60" t="s">
        <v>2420</v>
      </c>
      <c r="I790" s="102">
        <v>16</v>
      </c>
      <c r="J790" s="104">
        <v>16</v>
      </c>
      <c r="K790" s="88" t="s">
        <v>2368</v>
      </c>
      <c r="L790" s="61" t="s">
        <v>3786</v>
      </c>
      <c r="M790" s="80"/>
      <c r="N790" s="78">
        <v>449</v>
      </c>
      <c r="O790" s="90"/>
      <c r="P790" s="79">
        <v>6</v>
      </c>
      <c r="Q790" s="78"/>
      <c r="R790" s="78"/>
      <c r="S790" s="80">
        <v>100</v>
      </c>
      <c r="T790" s="91"/>
      <c r="U790" s="92"/>
      <c r="V790" s="93">
        <v>0.67</v>
      </c>
      <c r="W790" s="94">
        <v>9</v>
      </c>
      <c r="X790" s="95">
        <f>IF(AND(N790&lt;&gt;"",S790&lt;&gt;""),1000*S790*V790/(N790*W790),"")</f>
        <v>16.580054441969811</v>
      </c>
      <c r="Y790" s="96"/>
      <c r="Z790" s="97"/>
      <c r="AA790" s="78" t="s">
        <v>49</v>
      </c>
      <c r="AB790" s="77">
        <v>1</v>
      </c>
      <c r="AC790" s="78" t="s">
        <v>3784</v>
      </c>
      <c r="AD790" s="77"/>
      <c r="AE790" s="78"/>
      <c r="AF790" s="79"/>
      <c r="AG790" s="79"/>
      <c r="AH790" s="77" t="s">
        <v>68</v>
      </c>
      <c r="AI790" s="77" t="s">
        <v>68</v>
      </c>
      <c r="AJ790" s="77" t="s">
        <v>50</v>
      </c>
      <c r="AK790" s="80"/>
      <c r="AL790" s="81"/>
      <c r="AM790" s="78"/>
      <c r="AN790" s="78"/>
      <c r="AO790" s="78">
        <v>2019</v>
      </c>
      <c r="AP790" s="98">
        <v>2019</v>
      </c>
      <c r="AQ790" s="99"/>
      <c r="AR790" s="78" t="s">
        <v>3787</v>
      </c>
      <c r="AS790" s="98" t="s">
        <v>3788</v>
      </c>
    </row>
    <row r="791" spans="1:45" ht="14.25" customHeight="1" x14ac:dyDescent="0.25">
      <c r="D791" s="58" t="s">
        <v>3789</v>
      </c>
      <c r="E791" s="101" t="s">
        <v>3790</v>
      </c>
      <c r="F791" s="77"/>
      <c r="G791" s="78" t="s">
        <v>3791</v>
      </c>
      <c r="H791" s="60" t="s">
        <v>150</v>
      </c>
      <c r="I791" s="60">
        <v>16</v>
      </c>
      <c r="J791" s="62">
        <v>16</v>
      </c>
      <c r="K791" s="88" t="s">
        <v>3792</v>
      </c>
      <c r="L791" s="89" t="s">
        <v>3791</v>
      </c>
      <c r="M791" s="80"/>
      <c r="N791" s="78">
        <v>3306</v>
      </c>
      <c r="O791" s="90">
        <v>1622</v>
      </c>
      <c r="P791" s="79">
        <v>4</v>
      </c>
      <c r="Q791" s="78"/>
      <c r="R791" s="78">
        <v>86</v>
      </c>
      <c r="S791" s="80">
        <v>50</v>
      </c>
      <c r="T791" s="91">
        <v>43424</v>
      </c>
      <c r="U791" s="92" t="s">
        <v>218</v>
      </c>
      <c r="V791" s="93">
        <v>0.67</v>
      </c>
      <c r="W791" s="94">
        <v>1</v>
      </c>
      <c r="X791" s="95">
        <f>IF(AND(N791&lt;&gt;"",S791&lt;&gt;""),1000*S791*V791/(N791*W791),"")</f>
        <v>10.133091349062312</v>
      </c>
      <c r="Y791" s="96" t="s">
        <v>186</v>
      </c>
      <c r="Z791" s="97"/>
      <c r="AA791" s="78" t="s">
        <v>49</v>
      </c>
      <c r="AB791" s="77">
        <v>17</v>
      </c>
      <c r="AC791" s="78" t="s">
        <v>3789</v>
      </c>
      <c r="AD791" s="77" t="s">
        <v>50</v>
      </c>
      <c r="AE791" s="78" t="s">
        <v>176</v>
      </c>
      <c r="AF791" s="79" t="s">
        <v>51</v>
      </c>
      <c r="AG791" s="79"/>
      <c r="AH791" s="77" t="s">
        <v>68</v>
      </c>
      <c r="AI791" s="77" t="s">
        <v>68</v>
      </c>
      <c r="AJ791" s="77"/>
      <c r="AK791" s="80">
        <v>32</v>
      </c>
      <c r="AL791" s="81"/>
      <c r="AM791" s="78"/>
      <c r="AN791" s="78"/>
      <c r="AO791" s="78">
        <v>2017</v>
      </c>
      <c r="AP791" s="98">
        <v>2020</v>
      </c>
      <c r="AQ791" s="99" t="s">
        <v>3793</v>
      </c>
      <c r="AR791" s="78"/>
      <c r="AS791" s="98" t="s">
        <v>3794</v>
      </c>
    </row>
    <row r="792" spans="1:45" ht="14.25" customHeight="1" x14ac:dyDescent="0.25">
      <c r="D792" s="100" t="s">
        <v>3795</v>
      </c>
      <c r="E792" s="101" t="s">
        <v>3796</v>
      </c>
      <c r="F792" s="102" t="s">
        <v>135</v>
      </c>
      <c r="G792" s="103" t="s">
        <v>1693</v>
      </c>
      <c r="H792" s="102" t="s">
        <v>150</v>
      </c>
      <c r="I792" s="102">
        <v>64</v>
      </c>
      <c r="J792" s="104">
        <v>8</v>
      </c>
      <c r="K792" s="88"/>
      <c r="L792" s="89"/>
      <c r="M792" s="80"/>
      <c r="N792" s="78"/>
      <c r="O792" s="90"/>
      <c r="P792" s="79"/>
      <c r="Q792" s="78"/>
      <c r="R792" s="78"/>
      <c r="S792" s="80"/>
      <c r="T792" s="91"/>
      <c r="U792" s="92"/>
      <c r="V792" s="93"/>
      <c r="W792" s="94"/>
      <c r="X792" s="95"/>
      <c r="Y792" s="96"/>
      <c r="Z792" s="97"/>
      <c r="AA792" s="78" t="s">
        <v>65</v>
      </c>
      <c r="AB792" s="77">
        <v>4</v>
      </c>
      <c r="AC792" s="78" t="s">
        <v>3795</v>
      </c>
      <c r="AD792" s="77"/>
      <c r="AE792" s="78"/>
      <c r="AF792" s="79"/>
      <c r="AG792" s="79"/>
      <c r="AH792" s="77" t="s">
        <v>1416</v>
      </c>
      <c r="AI792" s="77" t="s">
        <v>1416</v>
      </c>
      <c r="AJ792" s="77" t="s">
        <v>50</v>
      </c>
      <c r="AK792" s="80">
        <v>56</v>
      </c>
      <c r="AL792" s="81"/>
      <c r="AM792" s="78"/>
      <c r="AN792" s="78"/>
      <c r="AO792" s="78"/>
      <c r="AP792" s="98">
        <v>2017</v>
      </c>
      <c r="AQ792" s="99"/>
      <c r="AR792" s="78" t="s">
        <v>3797</v>
      </c>
      <c r="AS792" s="98" t="s">
        <v>3798</v>
      </c>
    </row>
    <row r="793" spans="1:45" ht="14.25" customHeight="1" x14ac:dyDescent="0.25">
      <c r="B793">
        <v>1</v>
      </c>
      <c r="C793" t="s">
        <v>56</v>
      </c>
      <c r="D793" s="85" t="s">
        <v>3799</v>
      </c>
      <c r="E793" s="128" t="s">
        <v>3800</v>
      </c>
      <c r="F793" s="77" t="s">
        <v>135</v>
      </c>
      <c r="G793" s="78" t="s">
        <v>3801</v>
      </c>
      <c r="H793" s="60" t="s">
        <v>106</v>
      </c>
      <c r="I793" s="77">
        <v>32</v>
      </c>
      <c r="J793" s="87">
        <v>32</v>
      </c>
      <c r="K793" s="88" t="s">
        <v>558</v>
      </c>
      <c r="L793" s="89" t="s">
        <v>61</v>
      </c>
      <c r="M793" s="80" t="s">
        <v>3802</v>
      </c>
      <c r="N793" s="78">
        <v>2820</v>
      </c>
      <c r="O793" s="90"/>
      <c r="P793" s="79">
        <v>6</v>
      </c>
      <c r="Q793" s="78">
        <v>1</v>
      </c>
      <c r="R793" s="78">
        <v>10</v>
      </c>
      <c r="S793" s="80">
        <v>133.333</v>
      </c>
      <c r="T793" s="91">
        <v>43185</v>
      </c>
      <c r="U793" s="92">
        <v>14.7</v>
      </c>
      <c r="V793" s="93">
        <v>1</v>
      </c>
      <c r="W793" s="94">
        <v>1</v>
      </c>
      <c r="X793" s="95">
        <f>IF(AND(N793&lt;&gt;"",S793&lt;&gt;""),1000*S793*V793/(N793*W793),"")</f>
        <v>47.281205673758862</v>
      </c>
      <c r="Y793" s="96" t="s">
        <v>107</v>
      </c>
      <c r="Z793" s="97" t="s">
        <v>50</v>
      </c>
      <c r="AA793" s="78" t="s">
        <v>65</v>
      </c>
      <c r="AB793" s="77">
        <v>31</v>
      </c>
      <c r="AC793" s="78" t="s">
        <v>899</v>
      </c>
      <c r="AD793" s="77"/>
      <c r="AE793" s="78"/>
      <c r="AF793" s="79" t="s">
        <v>51</v>
      </c>
      <c r="AG793" s="79" t="s">
        <v>51</v>
      </c>
      <c r="AH793" s="77" t="s">
        <v>117</v>
      </c>
      <c r="AI793" s="77" t="s">
        <v>117</v>
      </c>
      <c r="AJ793" s="77" t="s">
        <v>51</v>
      </c>
      <c r="AK793" s="80">
        <v>20</v>
      </c>
      <c r="AL793" s="81"/>
      <c r="AM793" s="78">
        <v>16</v>
      </c>
      <c r="AN793" s="78">
        <v>5</v>
      </c>
      <c r="AO793" s="78">
        <v>2015</v>
      </c>
      <c r="AP793" s="98"/>
      <c r="AQ793" s="99"/>
      <c r="AR793" s="78"/>
      <c r="AS793" s="98" t="s">
        <v>3803</v>
      </c>
    </row>
    <row r="794" spans="1:45" ht="14.25" customHeight="1" x14ac:dyDescent="0.25">
      <c r="B794">
        <v>1</v>
      </c>
      <c r="C794" t="s">
        <v>56</v>
      </c>
      <c r="D794" s="85" t="s">
        <v>3804</v>
      </c>
      <c r="E794" s="128" t="s">
        <v>3805</v>
      </c>
      <c r="F794" s="77" t="s">
        <v>135</v>
      </c>
      <c r="G794" s="78" t="s">
        <v>2663</v>
      </c>
      <c r="H794" s="60" t="s">
        <v>335</v>
      </c>
      <c r="I794" s="77">
        <v>16</v>
      </c>
      <c r="J794" s="87">
        <v>8</v>
      </c>
      <c r="K794" s="88" t="s">
        <v>368</v>
      </c>
      <c r="L794" s="89" t="s">
        <v>2663</v>
      </c>
      <c r="M794" s="80"/>
      <c r="N794" s="78">
        <v>1750</v>
      </c>
      <c r="O794" s="90"/>
      <c r="P794" s="79" t="s">
        <v>120</v>
      </c>
      <c r="Q794" s="78"/>
      <c r="R794" s="78"/>
      <c r="S794" s="80">
        <v>60</v>
      </c>
      <c r="T794" s="91"/>
      <c r="U794" s="92"/>
      <c r="V794" s="93">
        <v>0.67</v>
      </c>
      <c r="W794" s="94">
        <v>2</v>
      </c>
      <c r="X794" s="95">
        <f>IF(AND(N794&lt;&gt;"",S794&lt;&gt;""),1000*S794*V794/(N794*W794),"")</f>
        <v>11.485714285714286</v>
      </c>
      <c r="Y794" s="96" t="s">
        <v>186</v>
      </c>
      <c r="Z794" s="97" t="s">
        <v>50</v>
      </c>
      <c r="AA794" s="78" t="s">
        <v>174</v>
      </c>
      <c r="AB794" s="77">
        <v>50</v>
      </c>
      <c r="AC794" s="78" t="s">
        <v>715</v>
      </c>
      <c r="AD794" s="77" t="s">
        <v>50</v>
      </c>
      <c r="AE794" s="78"/>
      <c r="AF794" s="79" t="s">
        <v>51</v>
      </c>
      <c r="AG794" s="79"/>
      <c r="AH794" s="77" t="s">
        <v>214</v>
      </c>
      <c r="AI794" s="77" t="s">
        <v>214</v>
      </c>
      <c r="AJ794" s="77" t="s">
        <v>50</v>
      </c>
      <c r="AK794" s="80"/>
      <c r="AL794" s="81"/>
      <c r="AM794" s="78"/>
      <c r="AN794" s="78"/>
      <c r="AO794" s="78">
        <v>2017</v>
      </c>
      <c r="AP794" s="98">
        <v>2021</v>
      </c>
      <c r="AQ794" s="99" t="s">
        <v>3806</v>
      </c>
      <c r="AR794" s="78" t="s">
        <v>3807</v>
      </c>
      <c r="AS794" s="98" t="s">
        <v>3808</v>
      </c>
    </row>
    <row r="795" spans="1:45" ht="14.25" customHeight="1" x14ac:dyDescent="0.25">
      <c r="C795" t="s">
        <v>160</v>
      </c>
      <c r="D795" s="85" t="s">
        <v>3809</v>
      </c>
      <c r="E795" s="128" t="s">
        <v>3810</v>
      </c>
      <c r="F795" s="77" t="s">
        <v>135</v>
      </c>
      <c r="G795" s="78" t="s">
        <v>3811</v>
      </c>
      <c r="H795" s="60" t="s">
        <v>163</v>
      </c>
      <c r="I795" s="77">
        <v>8</v>
      </c>
      <c r="J795" s="87">
        <v>8</v>
      </c>
      <c r="K795" s="88" t="s">
        <v>70</v>
      </c>
      <c r="L795" s="89" t="s">
        <v>61</v>
      </c>
      <c r="M795" s="80" t="s">
        <v>3812</v>
      </c>
      <c r="N795" s="78">
        <v>48</v>
      </c>
      <c r="O795" s="90"/>
      <c r="P795" s="79">
        <v>6</v>
      </c>
      <c r="Q795" s="78"/>
      <c r="R795" s="78"/>
      <c r="S795" s="80">
        <v>200</v>
      </c>
      <c r="T795" s="91">
        <v>43184</v>
      </c>
      <c r="U795" s="92">
        <v>14.7</v>
      </c>
      <c r="V795" s="93">
        <v>0.1</v>
      </c>
      <c r="W795" s="94">
        <v>4</v>
      </c>
      <c r="X795" s="95">
        <f>IF(AND(N795&lt;&gt;"",S795&lt;&gt;""),1000*S795*V795/(N795*W795),"")</f>
        <v>104.16666666666667</v>
      </c>
      <c r="Y795" s="96" t="s">
        <v>107</v>
      </c>
      <c r="Z795" s="97"/>
      <c r="AA795" s="78" t="s">
        <v>49</v>
      </c>
      <c r="AB795" s="77">
        <v>15</v>
      </c>
      <c r="AC795" s="78" t="s">
        <v>3813</v>
      </c>
      <c r="AD795" s="77"/>
      <c r="AE795" s="78"/>
      <c r="AF795" s="79" t="s">
        <v>51</v>
      </c>
      <c r="AG795" s="79"/>
      <c r="AH795" s="77">
        <v>16</v>
      </c>
      <c r="AI795" s="77">
        <v>16</v>
      </c>
      <c r="AJ795" s="77" t="s">
        <v>50</v>
      </c>
      <c r="AK795" s="80">
        <v>5</v>
      </c>
      <c r="AL795" s="81"/>
      <c r="AM795" s="78"/>
      <c r="AN795" s="78"/>
      <c r="AO795" s="78">
        <v>2012</v>
      </c>
      <c r="AP795" s="98">
        <v>2022</v>
      </c>
      <c r="AQ795" s="99" t="s">
        <v>3814</v>
      </c>
      <c r="AR795" s="78" t="s">
        <v>3815</v>
      </c>
      <c r="AS795" s="140" t="s">
        <v>3816</v>
      </c>
    </row>
    <row r="796" spans="1:45" ht="14.25" customHeight="1" x14ac:dyDescent="0.25">
      <c r="C796" t="s">
        <v>56</v>
      </c>
      <c r="D796" s="85" t="s">
        <v>3817</v>
      </c>
      <c r="E796" s="128" t="s">
        <v>3818</v>
      </c>
      <c r="F796" s="77" t="s">
        <v>3369</v>
      </c>
      <c r="G796" s="78" t="s">
        <v>3819</v>
      </c>
      <c r="H796" s="60" t="s">
        <v>75</v>
      </c>
      <c r="I796" s="77">
        <v>32</v>
      </c>
      <c r="J796" s="87">
        <v>32</v>
      </c>
      <c r="K796" s="88"/>
      <c r="L796" s="89"/>
      <c r="M796" s="80"/>
      <c r="N796" s="78"/>
      <c r="O796" s="90"/>
      <c r="P796" s="79"/>
      <c r="Q796" s="78"/>
      <c r="R796" s="78"/>
      <c r="S796" s="80"/>
      <c r="T796" s="91"/>
      <c r="U796" s="92"/>
      <c r="V796" s="93"/>
      <c r="W796" s="94"/>
      <c r="X796" s="95"/>
      <c r="Y796" s="96"/>
      <c r="Z796" s="97"/>
      <c r="AA796" s="78" t="s">
        <v>3369</v>
      </c>
      <c r="AB796" s="77"/>
      <c r="AC796" s="78"/>
      <c r="AD796" s="77" t="s">
        <v>50</v>
      </c>
      <c r="AE796" s="78" t="s">
        <v>67</v>
      </c>
      <c r="AF796" s="79" t="s">
        <v>51</v>
      </c>
      <c r="AG796" s="79"/>
      <c r="AH796" s="77" t="s">
        <v>117</v>
      </c>
      <c r="AI796" s="77" t="s">
        <v>117</v>
      </c>
      <c r="AJ796" s="77" t="s">
        <v>50</v>
      </c>
      <c r="AK796" s="80"/>
      <c r="AL796" s="81"/>
      <c r="AM796" s="78">
        <v>32</v>
      </c>
      <c r="AN796" s="78"/>
      <c r="AO796" s="78">
        <v>2006</v>
      </c>
      <c r="AP796" s="98">
        <v>2009</v>
      </c>
      <c r="AQ796" s="99"/>
      <c r="AR796" s="78" t="s">
        <v>3820</v>
      </c>
      <c r="AS796" s="98"/>
    </row>
    <row r="797" spans="1:45" ht="14.25" customHeight="1" x14ac:dyDescent="0.25">
      <c r="A797" t="s">
        <v>263</v>
      </c>
      <c r="B797">
        <v>1</v>
      </c>
      <c r="C797" t="s">
        <v>56</v>
      </c>
      <c r="D797" s="85" t="s">
        <v>3821</v>
      </c>
      <c r="E797" s="128" t="s">
        <v>3822</v>
      </c>
      <c r="F797" s="77" t="s">
        <v>911</v>
      </c>
      <c r="G797" s="78" t="s">
        <v>3823</v>
      </c>
      <c r="H797" s="60" t="s">
        <v>106</v>
      </c>
      <c r="I797" s="77">
        <v>16</v>
      </c>
      <c r="J797" s="87">
        <v>16</v>
      </c>
      <c r="K797" s="88"/>
      <c r="L797" s="89"/>
      <c r="M797" s="80"/>
      <c r="N797" s="78"/>
      <c r="O797" s="90"/>
      <c r="P797" s="79"/>
      <c r="Q797" s="78"/>
      <c r="R797" s="78"/>
      <c r="S797" s="80"/>
      <c r="T797" s="91"/>
      <c r="U797" s="92"/>
      <c r="V797" s="93">
        <v>0.67</v>
      </c>
      <c r="W797" s="94">
        <v>1</v>
      </c>
      <c r="X797" s="95" t="str">
        <f>IF(AND(N797&lt;&gt;"",S797&lt;&gt;""),1000*S797*V797/(N797*W797),"")</f>
        <v/>
      </c>
      <c r="Y797" s="96"/>
      <c r="Z797" s="97"/>
      <c r="AA797" s="78" t="s">
        <v>49</v>
      </c>
      <c r="AB797" s="77"/>
      <c r="AC797" s="78" t="s">
        <v>3824</v>
      </c>
      <c r="AD797" s="77" t="s">
        <v>50</v>
      </c>
      <c r="AE797" s="78" t="s">
        <v>176</v>
      </c>
      <c r="AF797" s="79" t="s">
        <v>51</v>
      </c>
      <c r="AG797" s="79"/>
      <c r="AH797" s="77" t="s">
        <v>68</v>
      </c>
      <c r="AI797" s="77" t="s">
        <v>68</v>
      </c>
      <c r="AJ797" s="77"/>
      <c r="AK797" s="80"/>
      <c r="AL797" s="81"/>
      <c r="AM797" s="78">
        <v>64</v>
      </c>
      <c r="AN797" s="78"/>
      <c r="AO797" s="78"/>
      <c r="AP797" s="98">
        <v>2017</v>
      </c>
      <c r="AQ797" s="88"/>
      <c r="AR797" s="78" t="s">
        <v>3825</v>
      </c>
      <c r="AS797" s="98" t="s">
        <v>3826</v>
      </c>
    </row>
    <row r="798" spans="1:45" ht="14.25" customHeight="1" x14ac:dyDescent="0.25">
      <c r="A798" t="s">
        <v>263</v>
      </c>
      <c r="B798">
        <v>1</v>
      </c>
      <c r="C798" t="s">
        <v>56</v>
      </c>
      <c r="D798" s="85" t="s">
        <v>3827</v>
      </c>
      <c r="E798" s="128" t="s">
        <v>3828</v>
      </c>
      <c r="F798" s="77" t="s">
        <v>135</v>
      </c>
      <c r="G798" s="78" t="s">
        <v>3829</v>
      </c>
      <c r="H798" s="60" t="s">
        <v>106</v>
      </c>
      <c r="I798" s="77">
        <v>16</v>
      </c>
      <c r="J798" s="87">
        <v>8</v>
      </c>
      <c r="K798" s="88" t="s">
        <v>70</v>
      </c>
      <c r="L798" s="89" t="s">
        <v>61</v>
      </c>
      <c r="M798" s="80"/>
      <c r="N798" s="78">
        <v>479</v>
      </c>
      <c r="O798" s="90"/>
      <c r="P798" s="79">
        <v>6</v>
      </c>
      <c r="Q798" s="78">
        <v>1</v>
      </c>
      <c r="R798" s="78"/>
      <c r="S798" s="80">
        <v>164.20400000000001</v>
      </c>
      <c r="T798" s="91">
        <v>41687</v>
      </c>
      <c r="U798" s="92">
        <v>14.7</v>
      </c>
      <c r="V798" s="93">
        <v>0.67</v>
      </c>
      <c r="W798" s="94">
        <v>1</v>
      </c>
      <c r="X798" s="95">
        <f>IF(AND(N798&lt;&gt;"",S798&lt;&gt;""),1000*S798*V798/(N798*W798),"")</f>
        <v>229.67991649269314</v>
      </c>
      <c r="Y798" s="96" t="s">
        <v>107</v>
      </c>
      <c r="Z798" s="97"/>
      <c r="AA798" s="78" t="s">
        <v>65</v>
      </c>
      <c r="AB798" s="77">
        <v>13</v>
      </c>
      <c r="AC798" s="78" t="s">
        <v>3824</v>
      </c>
      <c r="AD798" s="77" t="s">
        <v>50</v>
      </c>
      <c r="AE798" s="78"/>
      <c r="AF798" s="79" t="s">
        <v>51</v>
      </c>
      <c r="AG798" s="79"/>
      <c r="AH798" s="77" t="s">
        <v>68</v>
      </c>
      <c r="AI798" s="77" t="s">
        <v>68</v>
      </c>
      <c r="AJ798" s="77"/>
      <c r="AK798" s="80"/>
      <c r="AL798" s="81"/>
      <c r="AM798" s="78">
        <v>32</v>
      </c>
      <c r="AN798" s="78"/>
      <c r="AO798" s="78">
        <v>2008</v>
      </c>
      <c r="AP798" s="98">
        <v>2009</v>
      </c>
      <c r="AQ798" s="88" t="s">
        <v>3830</v>
      </c>
      <c r="AR798" s="78"/>
      <c r="AS798" s="98" t="s">
        <v>3831</v>
      </c>
    </row>
    <row r="799" spans="1:45" ht="14.25" customHeight="1" x14ac:dyDescent="0.25">
      <c r="B799">
        <v>1</v>
      </c>
      <c r="C799" t="s">
        <v>56</v>
      </c>
      <c r="D799" s="85" t="s">
        <v>3832</v>
      </c>
      <c r="E799" s="128" t="s">
        <v>3833</v>
      </c>
      <c r="F799" s="77" t="s">
        <v>135</v>
      </c>
      <c r="G799" s="78" t="s">
        <v>3834</v>
      </c>
      <c r="H799" s="60" t="s">
        <v>106</v>
      </c>
      <c r="I799" s="77">
        <v>32</v>
      </c>
      <c r="J799" s="87">
        <v>32</v>
      </c>
      <c r="K799" s="88" t="s">
        <v>70</v>
      </c>
      <c r="L799" s="89" t="s">
        <v>61</v>
      </c>
      <c r="M799" s="80"/>
      <c r="N799" s="78">
        <v>1604</v>
      </c>
      <c r="O799" s="90"/>
      <c r="P799" s="79">
        <v>6</v>
      </c>
      <c r="Q799" s="78"/>
      <c r="R799" s="78"/>
      <c r="S799" s="80">
        <v>208.333</v>
      </c>
      <c r="T799" s="91">
        <v>43185</v>
      </c>
      <c r="U799" s="92">
        <v>14.7</v>
      </c>
      <c r="V799" s="93">
        <v>1</v>
      </c>
      <c r="W799" s="94">
        <v>1</v>
      </c>
      <c r="X799" s="95">
        <f>IF(AND(N799&lt;&gt;"",S799&lt;&gt;""),1000*S799*V799/(N799*W799),"")</f>
        <v>129.88341645885288</v>
      </c>
      <c r="Y799" s="96" t="s">
        <v>107</v>
      </c>
      <c r="Z799" s="97"/>
      <c r="AA799" s="78" t="s">
        <v>49</v>
      </c>
      <c r="AB799" s="77">
        <v>13</v>
      </c>
      <c r="AC799" s="78" t="s">
        <v>3835</v>
      </c>
      <c r="AD799" s="77"/>
      <c r="AE799" s="78"/>
      <c r="AF799" s="79"/>
      <c r="AG799" s="79" t="s">
        <v>50</v>
      </c>
      <c r="AH799" s="77" t="s">
        <v>117</v>
      </c>
      <c r="AI799" s="77" t="s">
        <v>117</v>
      </c>
      <c r="AJ799" s="77"/>
      <c r="AK799" s="80"/>
      <c r="AL799" s="81"/>
      <c r="AM799" s="78">
        <v>32</v>
      </c>
      <c r="AN799" s="78"/>
      <c r="AO799" s="78">
        <v>2000</v>
      </c>
      <c r="AP799" s="98">
        <v>2000</v>
      </c>
      <c r="AQ799" s="88"/>
      <c r="AR799" s="78" t="s">
        <v>3836</v>
      </c>
      <c r="AS799" s="98" t="s">
        <v>3837</v>
      </c>
    </row>
    <row r="800" spans="1:45" ht="14.25" customHeight="1" x14ac:dyDescent="0.25">
      <c r="B800">
        <v>1</v>
      </c>
      <c r="C800" t="s">
        <v>56</v>
      </c>
      <c r="D800" s="85" t="s">
        <v>3838</v>
      </c>
      <c r="E800" s="128" t="s">
        <v>3839</v>
      </c>
      <c r="F800" s="77" t="s">
        <v>256</v>
      </c>
      <c r="G800" s="78" t="s">
        <v>765</v>
      </c>
      <c r="H800" s="60" t="s">
        <v>150</v>
      </c>
      <c r="I800" s="77">
        <v>32</v>
      </c>
      <c r="J800" s="87">
        <v>8</v>
      </c>
      <c r="K800" s="88" t="s">
        <v>748</v>
      </c>
      <c r="L800" s="89" t="s">
        <v>765</v>
      </c>
      <c r="M800" s="80"/>
      <c r="N800" s="78">
        <v>1977</v>
      </c>
      <c r="O800" s="90"/>
      <c r="P800" s="79">
        <v>6</v>
      </c>
      <c r="Q800" s="78"/>
      <c r="R800" s="78"/>
      <c r="S800" s="80">
        <v>150</v>
      </c>
      <c r="T800" s="91"/>
      <c r="U800" s="92"/>
      <c r="V800" s="93">
        <v>1</v>
      </c>
      <c r="W800" s="94">
        <v>1</v>
      </c>
      <c r="X800" s="95">
        <f>IF(AND(N800&lt;&gt;"",S800&lt;&gt;""),1000*S800*V800/(N800*W800),"")</f>
        <v>75.872534142640362</v>
      </c>
      <c r="Y800" s="96" t="s">
        <v>107</v>
      </c>
      <c r="Z800" s="97"/>
      <c r="AA800" s="78" t="s">
        <v>256</v>
      </c>
      <c r="AB800" s="77"/>
      <c r="AC800" s="78"/>
      <c r="AD800" s="77"/>
      <c r="AE800" s="78"/>
      <c r="AF800" s="79"/>
      <c r="AG800" s="79"/>
      <c r="AH800" s="77"/>
      <c r="AI800" s="77"/>
      <c r="AJ800" s="77"/>
      <c r="AK800" s="80"/>
      <c r="AL800" s="81"/>
      <c r="AM800" s="78"/>
      <c r="AN800" s="78"/>
      <c r="AO800" s="78"/>
      <c r="AP800" s="98">
        <v>2010</v>
      </c>
      <c r="AQ800" s="88"/>
      <c r="AR800" s="78" t="s">
        <v>3840</v>
      </c>
      <c r="AS800" s="98"/>
    </row>
    <row r="801" spans="1:45" ht="14.25" customHeight="1" x14ac:dyDescent="0.25">
      <c r="D801" s="100" t="s">
        <v>3841</v>
      </c>
      <c r="E801" s="101" t="s">
        <v>3842</v>
      </c>
      <c r="F801" s="102" t="s">
        <v>90</v>
      </c>
      <c r="G801" s="103" t="s">
        <v>3843</v>
      </c>
      <c r="H801" s="102" t="s">
        <v>163</v>
      </c>
      <c r="I801" s="102">
        <v>16</v>
      </c>
      <c r="J801" s="104">
        <v>16</v>
      </c>
      <c r="K801" s="88"/>
      <c r="L801" s="89"/>
      <c r="M801" s="80"/>
      <c r="N801" s="78"/>
      <c r="O801" s="90"/>
      <c r="P801" s="79"/>
      <c r="Q801" s="78"/>
      <c r="R801" s="78"/>
      <c r="S801" s="80"/>
      <c r="T801" s="91"/>
      <c r="U801" s="92"/>
      <c r="V801" s="93"/>
      <c r="W801" s="94"/>
      <c r="X801" s="95"/>
      <c r="Y801" s="96"/>
      <c r="Z801" s="97"/>
      <c r="AA801" s="78" t="s">
        <v>65</v>
      </c>
      <c r="AB801" s="77">
        <v>76</v>
      </c>
      <c r="AC801" s="78" t="s">
        <v>3844</v>
      </c>
      <c r="AD801" s="77" t="s">
        <v>50</v>
      </c>
      <c r="AE801" s="78" t="s">
        <v>176</v>
      </c>
      <c r="AF801" s="79" t="s">
        <v>51</v>
      </c>
      <c r="AG801" s="79"/>
      <c r="AH801" s="77" t="s">
        <v>68</v>
      </c>
      <c r="AI801" s="77" t="s">
        <v>68</v>
      </c>
      <c r="AJ801" s="77"/>
      <c r="AK801" s="80"/>
      <c r="AL801" s="81"/>
      <c r="AM801" s="78"/>
      <c r="AN801" s="78"/>
      <c r="AO801" s="78"/>
      <c r="AP801" s="98">
        <v>2022</v>
      </c>
      <c r="AQ801" s="99" t="s">
        <v>3845</v>
      </c>
      <c r="AR801" s="78" t="s">
        <v>3846</v>
      </c>
      <c r="AS801" s="98" t="s">
        <v>3847</v>
      </c>
    </row>
    <row r="802" spans="1:45" ht="14.25" customHeight="1" x14ac:dyDescent="0.25">
      <c r="A802" t="s">
        <v>263</v>
      </c>
      <c r="C802" t="s">
        <v>56</v>
      </c>
      <c r="D802" s="85" t="s">
        <v>3848</v>
      </c>
      <c r="E802" s="128" t="s">
        <v>3849</v>
      </c>
      <c r="F802" s="77" t="s">
        <v>90</v>
      </c>
      <c r="G802" s="78" t="s">
        <v>3850</v>
      </c>
      <c r="H802" s="77" t="s">
        <v>106</v>
      </c>
      <c r="I802" s="77">
        <v>16</v>
      </c>
      <c r="J802" s="87">
        <v>16</v>
      </c>
      <c r="K802" s="88" t="s">
        <v>70</v>
      </c>
      <c r="L802" s="89" t="s">
        <v>61</v>
      </c>
      <c r="M802" s="80" t="s">
        <v>3851</v>
      </c>
      <c r="N802" s="78"/>
      <c r="O802" s="90"/>
      <c r="P802" s="79">
        <v>6</v>
      </c>
      <c r="Q802" s="78"/>
      <c r="R802" s="78"/>
      <c r="S802" s="80"/>
      <c r="T802" s="91"/>
      <c r="U802" s="92">
        <v>14.7</v>
      </c>
      <c r="V802" s="93">
        <v>0.67</v>
      </c>
      <c r="W802" s="94">
        <v>1</v>
      </c>
      <c r="X802" s="95" t="str">
        <f>IF(AND(N802&lt;&gt;"",S802&lt;&gt;""),1000*S802*V802/(N802*W802),"")</f>
        <v/>
      </c>
      <c r="Y802" s="96"/>
      <c r="Z802" s="97"/>
      <c r="AA802" s="78" t="s">
        <v>49</v>
      </c>
      <c r="AB802" s="77">
        <v>18</v>
      </c>
      <c r="AC802" s="78" t="s">
        <v>3848</v>
      </c>
      <c r="AD802" s="77"/>
      <c r="AE802" s="78" t="s">
        <v>67</v>
      </c>
      <c r="AF802" s="79" t="s">
        <v>51</v>
      </c>
      <c r="AG802" s="79"/>
      <c r="AH802" s="77" t="s">
        <v>68</v>
      </c>
      <c r="AI802" s="77" t="s">
        <v>68</v>
      </c>
      <c r="AJ802" s="77"/>
      <c r="AK802" s="80">
        <v>122</v>
      </c>
      <c r="AL802" s="81"/>
      <c r="AM802" s="78">
        <v>16</v>
      </c>
      <c r="AN802" s="78">
        <v>4</v>
      </c>
      <c r="AO802" s="78">
        <v>2011</v>
      </c>
      <c r="AP802" s="98">
        <v>2012</v>
      </c>
      <c r="AQ802" s="88"/>
      <c r="AR802" s="78" t="s">
        <v>3852</v>
      </c>
      <c r="AS802" s="98" t="s">
        <v>3853</v>
      </c>
    </row>
    <row r="803" spans="1:45" ht="14.25" customHeight="1" x14ac:dyDescent="0.25">
      <c r="D803" s="100" t="s">
        <v>3854</v>
      </c>
      <c r="E803" s="101" t="s">
        <v>3855</v>
      </c>
      <c r="F803" s="102"/>
      <c r="G803" s="103" t="s">
        <v>3856</v>
      </c>
      <c r="H803" s="77" t="s">
        <v>106</v>
      </c>
      <c r="I803" s="102">
        <v>32</v>
      </c>
      <c r="J803" s="104">
        <v>32</v>
      </c>
      <c r="K803" s="88"/>
      <c r="L803" s="89"/>
      <c r="M803" s="80"/>
      <c r="N803" s="78"/>
      <c r="O803" s="90"/>
      <c r="P803" s="79"/>
      <c r="Q803" s="78"/>
      <c r="R803" s="78"/>
      <c r="S803" s="80"/>
      <c r="T803" s="91"/>
      <c r="U803" s="92"/>
      <c r="V803" s="93"/>
      <c r="W803" s="94"/>
      <c r="X803" s="95"/>
      <c r="Y803" s="96"/>
      <c r="Z803" s="97"/>
      <c r="AA803" s="78"/>
      <c r="AB803" s="77"/>
      <c r="AC803" s="78"/>
      <c r="AD803" s="77"/>
      <c r="AE803" s="78" t="s">
        <v>67</v>
      </c>
      <c r="AF803" s="79"/>
      <c r="AG803" s="79"/>
      <c r="AH803" s="77" t="s">
        <v>117</v>
      </c>
      <c r="AI803" s="77" t="s">
        <v>117</v>
      </c>
      <c r="AJ803" s="77"/>
      <c r="AK803" s="80"/>
      <c r="AL803" s="81"/>
      <c r="AM803" s="78"/>
      <c r="AN803" s="78"/>
      <c r="AO803" s="78"/>
      <c r="AP803" s="98"/>
      <c r="AQ803" s="99" t="s">
        <v>3857</v>
      </c>
      <c r="AR803" s="78" t="s">
        <v>3858</v>
      </c>
      <c r="AS803" s="98" t="s">
        <v>3859</v>
      </c>
    </row>
    <row r="804" spans="1:45" ht="14.25" customHeight="1" x14ac:dyDescent="0.25">
      <c r="A804" t="s">
        <v>120</v>
      </c>
      <c r="B804">
        <v>1</v>
      </c>
      <c r="C804" t="s">
        <v>56</v>
      </c>
      <c r="D804" s="85" t="s">
        <v>3860</v>
      </c>
      <c r="E804" s="128" t="s">
        <v>3861</v>
      </c>
      <c r="F804" s="77" t="s">
        <v>90</v>
      </c>
      <c r="G804" s="78" t="s">
        <v>2758</v>
      </c>
      <c r="H804" s="77" t="s">
        <v>221</v>
      </c>
      <c r="I804" s="77">
        <v>32</v>
      </c>
      <c r="J804" s="87">
        <v>32</v>
      </c>
      <c r="K804" s="88" t="s">
        <v>740</v>
      </c>
      <c r="L804" s="89" t="s">
        <v>2758</v>
      </c>
      <c r="M804" s="80"/>
      <c r="N804" s="78">
        <v>1563</v>
      </c>
      <c r="O804" s="90"/>
      <c r="P804" s="79">
        <v>4</v>
      </c>
      <c r="Q804" s="78"/>
      <c r="R804" s="78"/>
      <c r="S804" s="80">
        <v>90.933999999999997</v>
      </c>
      <c r="T804" s="91"/>
      <c r="U804" s="92" t="s">
        <v>2759</v>
      </c>
      <c r="V804" s="93">
        <v>1</v>
      </c>
      <c r="W804" s="94">
        <v>1</v>
      </c>
      <c r="X804" s="95">
        <f>IF(AND(N804&lt;&gt;"",S804&lt;&gt;""),1000*S804*V804/(N804*W804),"")</f>
        <v>58.179142674344213</v>
      </c>
      <c r="Y804" s="96" t="s">
        <v>107</v>
      </c>
      <c r="Z804" s="97"/>
      <c r="AA804" s="78" t="s">
        <v>49</v>
      </c>
      <c r="AB804" s="77">
        <v>26</v>
      </c>
      <c r="AC804" s="78" t="s">
        <v>2760</v>
      </c>
      <c r="AD804" s="77"/>
      <c r="AE804" s="78" t="s">
        <v>67</v>
      </c>
      <c r="AF804" s="79"/>
      <c r="AG804" s="79"/>
      <c r="AH804" s="77" t="s">
        <v>117</v>
      </c>
      <c r="AI804" s="77" t="s">
        <v>117</v>
      </c>
      <c r="AJ804" s="77" t="s">
        <v>50</v>
      </c>
      <c r="AK804" s="80">
        <v>86</v>
      </c>
      <c r="AL804" s="81"/>
      <c r="AM804" s="78">
        <v>32</v>
      </c>
      <c r="AN804" s="78">
        <v>5</v>
      </c>
      <c r="AO804" s="78">
        <v>2010</v>
      </c>
      <c r="AP804" s="98">
        <v>2012</v>
      </c>
      <c r="AQ804" s="99" t="s">
        <v>2761</v>
      </c>
      <c r="AR804" s="78"/>
      <c r="AS804" s="98"/>
    </row>
    <row r="805" spans="1:45" ht="14.25" customHeight="1" x14ac:dyDescent="0.25">
      <c r="B805">
        <v>1</v>
      </c>
      <c r="C805" t="s">
        <v>56</v>
      </c>
      <c r="D805" s="58" t="s">
        <v>3862</v>
      </c>
      <c r="E805" s="101" t="s">
        <v>3863</v>
      </c>
      <c r="F805" s="60" t="s">
        <v>82</v>
      </c>
      <c r="G805" s="61" t="s">
        <v>3864</v>
      </c>
      <c r="H805" s="77" t="s">
        <v>106</v>
      </c>
      <c r="I805" s="60">
        <v>64</v>
      </c>
      <c r="J805" s="62">
        <v>32</v>
      </c>
      <c r="K805" s="88" t="s">
        <v>70</v>
      </c>
      <c r="L805" s="89" t="s">
        <v>61</v>
      </c>
      <c r="M805" s="80" t="s">
        <v>3865</v>
      </c>
      <c r="N805" s="78">
        <v>135009</v>
      </c>
      <c r="O805" s="90"/>
      <c r="P805" s="79">
        <v>6</v>
      </c>
      <c r="Q805" s="78">
        <v>32</v>
      </c>
      <c r="R805" s="78"/>
      <c r="S805" s="80">
        <v>74.906999999999996</v>
      </c>
      <c r="T805" s="91">
        <v>43185</v>
      </c>
      <c r="U805" s="92">
        <v>14.7</v>
      </c>
      <c r="V805" s="93">
        <v>1</v>
      </c>
      <c r="W805" s="94">
        <v>1</v>
      </c>
      <c r="X805" s="95">
        <f>IF(AND(N805&lt;&gt;"",S805&lt;&gt;""),1000*S805*V805/(N805*W805),"")</f>
        <v>0.55482967802146521</v>
      </c>
      <c r="Y805" s="96" t="s">
        <v>107</v>
      </c>
      <c r="Z805" s="97"/>
      <c r="AA805" s="78" t="s">
        <v>65</v>
      </c>
      <c r="AB805" s="77">
        <v>28</v>
      </c>
      <c r="AC805" s="78" t="s">
        <v>3582</v>
      </c>
      <c r="AD805" s="77"/>
      <c r="AE805" s="78"/>
      <c r="AF805" s="79" t="s">
        <v>51</v>
      </c>
      <c r="AG805" s="79" t="s">
        <v>50</v>
      </c>
      <c r="AH805" s="77"/>
      <c r="AI805" s="77"/>
      <c r="AJ805" s="77" t="s">
        <v>50</v>
      </c>
      <c r="AK805" s="80">
        <v>137</v>
      </c>
      <c r="AL805" s="81"/>
      <c r="AM805" s="78">
        <v>32</v>
      </c>
      <c r="AN805" s="260" t="s">
        <v>3866</v>
      </c>
      <c r="AO805" s="78">
        <v>2012</v>
      </c>
      <c r="AP805" s="98">
        <v>2012</v>
      </c>
      <c r="AQ805" s="99" t="s">
        <v>3867</v>
      </c>
      <c r="AR805" s="78" t="s">
        <v>3868</v>
      </c>
      <c r="AS805" s="98" t="s">
        <v>3869</v>
      </c>
    </row>
    <row r="806" spans="1:45" ht="14.25" customHeight="1" x14ac:dyDescent="0.25">
      <c r="D806" s="135" t="s">
        <v>3870</v>
      </c>
      <c r="E806" s="128" t="s">
        <v>3871</v>
      </c>
      <c r="F806" s="136"/>
      <c r="G806" s="137" t="s">
        <v>3872</v>
      </c>
      <c r="H806" s="136" t="s">
        <v>163</v>
      </c>
      <c r="I806" s="136">
        <v>8</v>
      </c>
      <c r="J806" s="138">
        <v>8</v>
      </c>
      <c r="K806" s="88"/>
      <c r="L806" s="89"/>
      <c r="M806" s="80"/>
      <c r="N806" s="78"/>
      <c r="O806" s="90"/>
      <c r="P806" s="79"/>
      <c r="Q806" s="78"/>
      <c r="R806" s="78"/>
      <c r="S806" s="80"/>
      <c r="T806" s="91"/>
      <c r="U806" s="92"/>
      <c r="V806" s="93"/>
      <c r="W806" s="94"/>
      <c r="X806" s="95"/>
      <c r="Y806" s="96"/>
      <c r="Z806" s="97"/>
      <c r="AA806" s="78" t="s">
        <v>76</v>
      </c>
      <c r="AB806" s="77">
        <v>10</v>
      </c>
      <c r="AC806" s="78"/>
      <c r="AD806" s="77"/>
      <c r="AE806" s="78"/>
      <c r="AF806" s="79"/>
      <c r="AG806" s="79"/>
      <c r="AH806" s="77"/>
      <c r="AI806" s="77"/>
      <c r="AJ806" s="77"/>
      <c r="AK806" s="80"/>
      <c r="AL806" s="81"/>
      <c r="AM806" s="78"/>
      <c r="AN806" s="260"/>
      <c r="AO806" s="78"/>
      <c r="AP806" s="98">
        <v>2021</v>
      </c>
      <c r="AQ806" s="99"/>
      <c r="AR806" s="78" t="s">
        <v>3873</v>
      </c>
      <c r="AS806" s="98"/>
    </row>
    <row r="807" spans="1:45" ht="14.25" customHeight="1" x14ac:dyDescent="0.25">
      <c r="C807" t="s">
        <v>160</v>
      </c>
      <c r="D807" s="100" t="s">
        <v>3874</v>
      </c>
      <c r="E807" s="101" t="s">
        <v>3875</v>
      </c>
      <c r="F807" s="102" t="s">
        <v>911</v>
      </c>
      <c r="G807" s="103" t="s">
        <v>3876</v>
      </c>
      <c r="H807" s="60" t="s">
        <v>106</v>
      </c>
      <c r="I807" s="102">
        <v>32</v>
      </c>
      <c r="J807" s="104">
        <v>32</v>
      </c>
      <c r="K807" s="88"/>
      <c r="L807" s="89"/>
      <c r="M807" s="80"/>
      <c r="N807" s="78"/>
      <c r="O807" s="90"/>
      <c r="P807" s="79"/>
      <c r="Q807" s="78"/>
      <c r="R807" s="78"/>
      <c r="S807" s="80"/>
      <c r="T807" s="91"/>
      <c r="U807" s="92"/>
      <c r="V807" s="93"/>
      <c r="W807" s="94"/>
      <c r="X807" s="95"/>
      <c r="Y807" s="96"/>
      <c r="Z807" s="97"/>
      <c r="AA807" s="78" t="s">
        <v>49</v>
      </c>
      <c r="AB807" s="77"/>
      <c r="AC807" s="78"/>
      <c r="AD807" s="77"/>
      <c r="AE807" s="78"/>
      <c r="AF807" s="79"/>
      <c r="AG807" s="79"/>
      <c r="AH807" s="77"/>
      <c r="AI807" s="77"/>
      <c r="AJ807" s="77"/>
      <c r="AK807" s="80">
        <v>8</v>
      </c>
      <c r="AL807" s="81"/>
      <c r="AM807" s="78"/>
      <c r="AN807" s="260"/>
      <c r="AO807" s="78">
        <v>2018</v>
      </c>
      <c r="AP807" s="98">
        <v>2019</v>
      </c>
      <c r="AQ807" s="99" t="s">
        <v>3877</v>
      </c>
      <c r="AR807" s="78" t="s">
        <v>3878</v>
      </c>
      <c r="AS807" s="98" t="s">
        <v>3879</v>
      </c>
    </row>
    <row r="808" spans="1:45" ht="14.25" customHeight="1" x14ac:dyDescent="0.25">
      <c r="D808" s="100" t="s">
        <v>3880</v>
      </c>
      <c r="E808" s="101" t="s">
        <v>3881</v>
      </c>
      <c r="F808" s="102"/>
      <c r="G808" s="103" t="s">
        <v>3882</v>
      </c>
      <c r="H808" s="60" t="s">
        <v>106</v>
      </c>
      <c r="I808" s="102">
        <v>64</v>
      </c>
      <c r="J808" s="104">
        <v>32</v>
      </c>
      <c r="K808" s="88"/>
      <c r="L808" s="89"/>
      <c r="M808" s="80"/>
      <c r="N808" s="78"/>
      <c r="O808" s="90"/>
      <c r="P808" s="79"/>
      <c r="Q808" s="78"/>
      <c r="R808" s="78"/>
      <c r="S808" s="80"/>
      <c r="T808" s="91"/>
      <c r="U808" s="92"/>
      <c r="V808" s="93"/>
      <c r="W808" s="94"/>
      <c r="X808" s="95"/>
      <c r="Y808" s="96"/>
      <c r="Z808" s="97"/>
      <c r="AA808" s="78" t="s">
        <v>3537</v>
      </c>
      <c r="AB808" s="77"/>
      <c r="AC808" s="78"/>
      <c r="AD808" s="77" t="s">
        <v>50</v>
      </c>
      <c r="AE808" s="78"/>
      <c r="AF808" s="79" t="s">
        <v>50</v>
      </c>
      <c r="AG808" s="79"/>
      <c r="AH808" s="77"/>
      <c r="AI808" s="77"/>
      <c r="AJ808" s="77" t="s">
        <v>50</v>
      </c>
      <c r="AK808" s="80"/>
      <c r="AL808" s="81"/>
      <c r="AM808" s="78">
        <v>32</v>
      </c>
      <c r="AN808" s="260"/>
      <c r="AO808" s="78">
        <v>2018</v>
      </c>
      <c r="AP808" s="98">
        <v>2022</v>
      </c>
      <c r="AQ808" s="99" t="s">
        <v>3883</v>
      </c>
      <c r="AR808" s="78" t="s">
        <v>3884</v>
      </c>
      <c r="AS808" s="98" t="s">
        <v>3885</v>
      </c>
    </row>
    <row r="809" spans="1:45" ht="14.25" customHeight="1" x14ac:dyDescent="0.25">
      <c r="D809" s="100" t="s">
        <v>3886</v>
      </c>
      <c r="E809" s="101" t="s">
        <v>3887</v>
      </c>
      <c r="F809" s="149"/>
      <c r="G809" s="61"/>
      <c r="H809" s="77" t="s">
        <v>75</v>
      </c>
      <c r="I809" s="102">
        <v>16</v>
      </c>
      <c r="J809" s="104">
        <v>16</v>
      </c>
      <c r="K809" s="88"/>
      <c r="L809" s="89"/>
      <c r="M809" s="80"/>
      <c r="N809" s="78"/>
      <c r="O809" s="90"/>
      <c r="P809" s="79"/>
      <c r="Q809" s="78"/>
      <c r="R809" s="78"/>
      <c r="S809" s="80"/>
      <c r="T809" s="91"/>
      <c r="U809" s="92"/>
      <c r="V809" s="93"/>
      <c r="W809" s="94"/>
      <c r="X809" s="95"/>
      <c r="Y809" s="96"/>
      <c r="Z809" s="97"/>
      <c r="AA809" s="78" t="s">
        <v>65</v>
      </c>
      <c r="AB809" s="77">
        <v>2</v>
      </c>
      <c r="AC809" s="78" t="s">
        <v>3886</v>
      </c>
      <c r="AD809" s="77"/>
      <c r="AE809" s="78"/>
      <c r="AF809" s="79"/>
      <c r="AG809" s="79"/>
      <c r="AH809" s="77" t="s">
        <v>68</v>
      </c>
      <c r="AI809" s="77" t="s">
        <v>68</v>
      </c>
      <c r="AJ809" s="77"/>
      <c r="AK809" s="80"/>
      <c r="AL809" s="81"/>
      <c r="AM809" s="78"/>
      <c r="AN809" s="260"/>
      <c r="AO809" s="78"/>
      <c r="AP809" s="98"/>
      <c r="AQ809" s="99" t="s">
        <v>3888</v>
      </c>
      <c r="AR809" s="78"/>
      <c r="AS809" s="98"/>
    </row>
    <row r="810" spans="1:45" ht="14.25" customHeight="1" x14ac:dyDescent="0.25">
      <c r="D810" s="100" t="s">
        <v>3889</v>
      </c>
      <c r="E810" s="101" t="s">
        <v>3890</v>
      </c>
      <c r="F810" s="102" t="s">
        <v>318</v>
      </c>
      <c r="G810" s="103" t="s">
        <v>3891</v>
      </c>
      <c r="H810" s="77" t="s">
        <v>75</v>
      </c>
      <c r="I810" s="102">
        <v>32</v>
      </c>
      <c r="J810" s="104">
        <v>32</v>
      </c>
      <c r="K810" s="88"/>
      <c r="L810" s="89"/>
      <c r="M810" s="80"/>
      <c r="N810" s="78"/>
      <c r="O810" s="90"/>
      <c r="P810" s="79"/>
      <c r="Q810" s="78"/>
      <c r="R810" s="78"/>
      <c r="S810" s="80"/>
      <c r="T810" s="91"/>
      <c r="U810" s="92"/>
      <c r="V810" s="93"/>
      <c r="W810" s="94"/>
      <c r="X810" s="95"/>
      <c r="Y810" s="96"/>
      <c r="Z810" s="97"/>
      <c r="AA810" s="78" t="s">
        <v>49</v>
      </c>
      <c r="AB810" s="77">
        <v>30</v>
      </c>
      <c r="AC810" s="78" t="s">
        <v>3892</v>
      </c>
      <c r="AD810" s="77"/>
      <c r="AE810" s="78"/>
      <c r="AF810" s="79" t="s">
        <v>51</v>
      </c>
      <c r="AG810" s="79"/>
      <c r="AH810" s="77" t="s">
        <v>117</v>
      </c>
      <c r="AI810" s="77" t="s">
        <v>117</v>
      </c>
      <c r="AJ810" s="77" t="s">
        <v>50</v>
      </c>
      <c r="AK810" s="80"/>
      <c r="AL810" s="81"/>
      <c r="AM810" s="78">
        <v>32</v>
      </c>
      <c r="AN810" s="260"/>
      <c r="AO810" s="78"/>
      <c r="AP810" s="98">
        <v>2019</v>
      </c>
      <c r="AQ810" s="99"/>
      <c r="AR810" s="78" t="s">
        <v>3893</v>
      </c>
      <c r="AS810" s="98"/>
    </row>
    <row r="811" spans="1:45" ht="14.25" customHeight="1" x14ac:dyDescent="0.25">
      <c r="D811" s="100" t="s">
        <v>3894</v>
      </c>
      <c r="E811" s="101" t="s">
        <v>3895</v>
      </c>
      <c r="F811" s="102"/>
      <c r="G811" s="103" t="s">
        <v>3896</v>
      </c>
      <c r="H811" s="60" t="s">
        <v>106</v>
      </c>
      <c r="I811" s="102">
        <v>16</v>
      </c>
      <c r="J811" s="104">
        <v>16</v>
      </c>
      <c r="K811" s="88"/>
      <c r="L811" s="89"/>
      <c r="M811" s="80"/>
      <c r="N811" s="78"/>
      <c r="O811" s="90"/>
      <c r="P811" s="79"/>
      <c r="Q811" s="78"/>
      <c r="R811" s="78"/>
      <c r="S811" s="80"/>
      <c r="T811" s="91"/>
      <c r="U811" s="92"/>
      <c r="V811" s="93"/>
      <c r="W811" s="94"/>
      <c r="X811" s="95"/>
      <c r="Y811" s="96"/>
      <c r="Z811" s="97" t="s">
        <v>50</v>
      </c>
      <c r="AA811" s="78" t="s">
        <v>65</v>
      </c>
      <c r="AB811" s="77">
        <v>54</v>
      </c>
      <c r="AC811" s="78" t="s">
        <v>3897</v>
      </c>
      <c r="AD811" s="77" t="s">
        <v>50</v>
      </c>
      <c r="AE811" s="78" t="s">
        <v>176</v>
      </c>
      <c r="AF811" s="79" t="s">
        <v>51</v>
      </c>
      <c r="AG811" s="79"/>
      <c r="AH811" s="77" t="s">
        <v>68</v>
      </c>
      <c r="AI811" s="77" t="s">
        <v>68</v>
      </c>
      <c r="AJ811" s="77" t="s">
        <v>50</v>
      </c>
      <c r="AK811" s="80">
        <v>20</v>
      </c>
      <c r="AL811" s="81"/>
      <c r="AM811" s="78">
        <v>16</v>
      </c>
      <c r="AN811" s="260"/>
      <c r="AO811" s="78"/>
      <c r="AP811" s="98">
        <v>2022</v>
      </c>
      <c r="AQ811" s="99"/>
      <c r="AR811" s="78" t="s">
        <v>3898</v>
      </c>
      <c r="AS811" s="98" t="s">
        <v>3899</v>
      </c>
    </row>
    <row r="812" spans="1:45" ht="14.25" customHeight="1" x14ac:dyDescent="0.25">
      <c r="D812" s="100" t="s">
        <v>3900</v>
      </c>
      <c r="E812" s="101" t="s">
        <v>3901</v>
      </c>
      <c r="F812" s="102" t="s">
        <v>90</v>
      </c>
      <c r="G812" s="103" t="s">
        <v>3902</v>
      </c>
      <c r="H812" s="77" t="s">
        <v>984</v>
      </c>
      <c r="I812" s="102">
        <v>12</v>
      </c>
      <c r="J812" s="104">
        <v>12</v>
      </c>
      <c r="K812" s="88"/>
      <c r="L812" s="89"/>
      <c r="M812" s="80"/>
      <c r="N812" s="78"/>
      <c r="O812" s="90"/>
      <c r="P812" s="79"/>
      <c r="Q812" s="78"/>
      <c r="R812" s="78"/>
      <c r="S812" s="80"/>
      <c r="T812" s="91"/>
      <c r="U812" s="92"/>
      <c r="V812" s="93"/>
      <c r="W812" s="94"/>
      <c r="X812" s="95"/>
      <c r="Y812" s="96"/>
      <c r="Z812" s="97"/>
      <c r="AA812" s="78" t="s">
        <v>49</v>
      </c>
      <c r="AB812" s="77">
        <v>34</v>
      </c>
      <c r="AC812" s="78" t="s">
        <v>3903</v>
      </c>
      <c r="AD812" s="77" t="s">
        <v>50</v>
      </c>
      <c r="AE812" s="78" t="s">
        <v>67</v>
      </c>
      <c r="AF812" s="79" t="s">
        <v>51</v>
      </c>
      <c r="AG812" s="79" t="s">
        <v>51</v>
      </c>
      <c r="AH812" s="77" t="s">
        <v>725</v>
      </c>
      <c r="AI812" s="77" t="s">
        <v>725</v>
      </c>
      <c r="AJ812" s="77"/>
      <c r="AK812" s="80"/>
      <c r="AL812" s="81"/>
      <c r="AM812" s="78">
        <v>8</v>
      </c>
      <c r="AN812" s="260"/>
      <c r="AO812" s="78">
        <v>2019</v>
      </c>
      <c r="AP812" s="98">
        <v>2019</v>
      </c>
      <c r="AQ812" s="99"/>
      <c r="AR812" s="78" t="s">
        <v>3904</v>
      </c>
      <c r="AS812" s="98" t="s">
        <v>3905</v>
      </c>
    </row>
    <row r="813" spans="1:45" ht="14.25" customHeight="1" x14ac:dyDescent="0.25">
      <c r="A813" t="s">
        <v>120</v>
      </c>
      <c r="B813">
        <v>1</v>
      </c>
      <c r="C813" t="s">
        <v>56</v>
      </c>
      <c r="D813" s="85" t="s">
        <v>3906</v>
      </c>
      <c r="E813" s="128" t="s">
        <v>3907</v>
      </c>
      <c r="F813" s="77" t="s">
        <v>135</v>
      </c>
      <c r="G813" s="78" t="s">
        <v>3908</v>
      </c>
      <c r="H813" s="77" t="s">
        <v>273</v>
      </c>
      <c r="I813" s="77">
        <v>8</v>
      </c>
      <c r="J813" s="87">
        <v>8</v>
      </c>
      <c r="K813" s="88" t="s">
        <v>558</v>
      </c>
      <c r="L813" s="78" t="s">
        <v>61</v>
      </c>
      <c r="M813" s="80" t="s">
        <v>3909</v>
      </c>
      <c r="N813" s="78">
        <v>2568</v>
      </c>
      <c r="O813" s="90"/>
      <c r="P813" s="79">
        <v>6</v>
      </c>
      <c r="Q813" s="78"/>
      <c r="R813" s="78">
        <v>15</v>
      </c>
      <c r="S813" s="80">
        <v>93.144999999999996</v>
      </c>
      <c r="T813" s="91">
        <v>41784</v>
      </c>
      <c r="U813" s="92">
        <v>14.7</v>
      </c>
      <c r="V813" s="93">
        <v>0.33</v>
      </c>
      <c r="W813" s="94">
        <v>3</v>
      </c>
      <c r="X813" s="95">
        <f>IF(AND(N813&lt;&gt;"",S813&lt;&gt;""),1000*S813*V813/(N813*W813),"")</f>
        <v>3.9898559190031158</v>
      </c>
      <c r="Y813" s="96" t="s">
        <v>107</v>
      </c>
      <c r="Z813" s="97"/>
      <c r="AA813" s="78" t="s">
        <v>49</v>
      </c>
      <c r="AB813" s="77">
        <v>25</v>
      </c>
      <c r="AC813" s="78" t="s">
        <v>2440</v>
      </c>
      <c r="AD813" s="77" t="s">
        <v>50</v>
      </c>
      <c r="AE813" s="78" t="s">
        <v>67</v>
      </c>
      <c r="AF813" s="79" t="s">
        <v>51</v>
      </c>
      <c r="AG813" s="79" t="s">
        <v>51</v>
      </c>
      <c r="AH813" s="77" t="s">
        <v>68</v>
      </c>
      <c r="AI813" s="77" t="s">
        <v>68</v>
      </c>
      <c r="AJ813" s="77" t="s">
        <v>50</v>
      </c>
      <c r="AK813" s="80"/>
      <c r="AL813" s="81"/>
      <c r="AM813" s="78"/>
      <c r="AN813" s="78"/>
      <c r="AO813" s="78">
        <v>2013</v>
      </c>
      <c r="AP813" s="98">
        <v>2014</v>
      </c>
      <c r="AQ813" s="88"/>
      <c r="AR813" s="78" t="s">
        <v>3910</v>
      </c>
      <c r="AS813" s="140"/>
    </row>
    <row r="814" spans="1:45" ht="14.25" customHeight="1" x14ac:dyDescent="0.25">
      <c r="D814" s="100" t="s">
        <v>3911</v>
      </c>
      <c r="E814" s="101" t="s">
        <v>3912</v>
      </c>
      <c r="F814" s="102"/>
      <c r="G814" s="61" t="s">
        <v>3913</v>
      </c>
      <c r="H814" s="77" t="s">
        <v>513</v>
      </c>
      <c r="I814" s="102">
        <v>8</v>
      </c>
      <c r="J814" s="104">
        <v>16</v>
      </c>
      <c r="K814" s="88" t="s">
        <v>795</v>
      </c>
      <c r="L814" s="89"/>
      <c r="M814" s="80"/>
      <c r="N814" s="78"/>
      <c r="O814" s="90"/>
      <c r="P814" s="79"/>
      <c r="Q814" s="78"/>
      <c r="R814" s="78"/>
      <c r="S814" s="80"/>
      <c r="T814" s="91"/>
      <c r="U814" s="92"/>
      <c r="V814" s="93"/>
      <c r="W814" s="94"/>
      <c r="X814" s="95"/>
      <c r="Y814" s="96" t="s">
        <v>3914</v>
      </c>
      <c r="Z814" s="97" t="s">
        <v>50</v>
      </c>
      <c r="AA814" s="78" t="s">
        <v>65</v>
      </c>
      <c r="AB814" s="77">
        <v>8</v>
      </c>
      <c r="AC814" s="78" t="s">
        <v>85</v>
      </c>
      <c r="AD814" s="77" t="s">
        <v>50</v>
      </c>
      <c r="AE814" s="78" t="s">
        <v>67</v>
      </c>
      <c r="AF814" s="79" t="s">
        <v>51</v>
      </c>
      <c r="AG814" s="79"/>
      <c r="AH814" s="77" t="s">
        <v>68</v>
      </c>
      <c r="AI814" s="77" t="s">
        <v>68</v>
      </c>
      <c r="AJ814" s="77" t="s">
        <v>50</v>
      </c>
      <c r="AK814" s="80"/>
      <c r="AL814" s="81"/>
      <c r="AM814" s="78"/>
      <c r="AN814" s="78"/>
      <c r="AO814" s="78">
        <v>2019</v>
      </c>
      <c r="AP814" s="98">
        <v>2023</v>
      </c>
      <c r="AQ814" s="99" t="s">
        <v>3915</v>
      </c>
      <c r="AR814" s="78" t="s">
        <v>3916</v>
      </c>
      <c r="AS814" s="139" t="s">
        <v>3917</v>
      </c>
    </row>
    <row r="815" spans="1:45" ht="14.25" customHeight="1" x14ac:dyDescent="0.25">
      <c r="D815" s="100" t="s">
        <v>3918</v>
      </c>
      <c r="E815" s="101" t="s">
        <v>3919</v>
      </c>
      <c r="F815" s="149"/>
      <c r="G815" s="61" t="s">
        <v>3920</v>
      </c>
      <c r="H815" s="77" t="s">
        <v>106</v>
      </c>
      <c r="I815" s="102">
        <v>32</v>
      </c>
      <c r="J815" s="104">
        <v>16</v>
      </c>
      <c r="K815" s="88"/>
      <c r="L815" s="89"/>
      <c r="M815" s="80"/>
      <c r="N815" s="78"/>
      <c r="O815" s="90"/>
      <c r="P815" s="79"/>
      <c r="Q815" s="78"/>
      <c r="R815" s="78"/>
      <c r="S815" s="80"/>
      <c r="T815" s="91"/>
      <c r="U815" s="92"/>
      <c r="V815" s="93"/>
      <c r="W815" s="94"/>
      <c r="X815" s="95"/>
      <c r="Y815" s="96" t="s">
        <v>186</v>
      </c>
      <c r="Z815" s="97"/>
      <c r="AA815" s="78" t="s">
        <v>49</v>
      </c>
      <c r="AB815" s="77">
        <v>15</v>
      </c>
      <c r="AC815" s="78" t="s">
        <v>3921</v>
      </c>
      <c r="AD815" s="77" t="s">
        <v>50</v>
      </c>
      <c r="AE815" s="78" t="s">
        <v>176</v>
      </c>
      <c r="AF815" s="79" t="s">
        <v>51</v>
      </c>
      <c r="AG815" s="79"/>
      <c r="AH815" s="77" t="s">
        <v>117</v>
      </c>
      <c r="AI815" s="77" t="s">
        <v>117</v>
      </c>
      <c r="AJ815" s="77" t="s">
        <v>50</v>
      </c>
      <c r="AK815" s="80">
        <v>32</v>
      </c>
      <c r="AL815" s="81"/>
      <c r="AM815" s="78">
        <v>7</v>
      </c>
      <c r="AN815" s="78"/>
      <c r="AO815" s="78">
        <v>2019</v>
      </c>
      <c r="AP815" s="98">
        <v>2020</v>
      </c>
      <c r="AQ815" s="88"/>
      <c r="AR815" s="78" t="s">
        <v>3922</v>
      </c>
      <c r="AS815" s="140"/>
    </row>
    <row r="816" spans="1:45" ht="14.25" customHeight="1" x14ac:dyDescent="0.25">
      <c r="D816" s="100" t="s">
        <v>3923</v>
      </c>
      <c r="E816" s="101" t="s">
        <v>3924</v>
      </c>
      <c r="F816" s="102"/>
      <c r="G816" s="103" t="s">
        <v>3925</v>
      </c>
      <c r="H816" s="77" t="s">
        <v>2575</v>
      </c>
      <c r="I816" s="102">
        <v>32</v>
      </c>
      <c r="J816" s="104">
        <v>32</v>
      </c>
      <c r="K816" s="88" t="s">
        <v>358</v>
      </c>
      <c r="L816" s="103" t="s">
        <v>3925</v>
      </c>
      <c r="M816" s="80" t="s">
        <v>3926</v>
      </c>
      <c r="N816" s="78">
        <v>613</v>
      </c>
      <c r="O816" s="90"/>
      <c r="P816" s="79">
        <v>4</v>
      </c>
      <c r="Q816" s="78"/>
      <c r="R816" s="78">
        <v>1</v>
      </c>
      <c r="S816" s="80">
        <v>180.4</v>
      </c>
      <c r="T816" s="91"/>
      <c r="U816" s="92" t="s">
        <v>2651</v>
      </c>
      <c r="V816" s="93">
        <v>1</v>
      </c>
      <c r="W816" s="94">
        <v>5</v>
      </c>
      <c r="X816" s="95">
        <f>IF(AND(N816&lt;&gt;"",S816&lt;&gt;""),1000*S816*V816/(N816*W816),"")</f>
        <v>58.858075040783035</v>
      </c>
      <c r="Y816" s="96"/>
      <c r="Z816" s="97"/>
      <c r="AA816" s="78" t="s">
        <v>49</v>
      </c>
      <c r="AB816" s="77">
        <v>13</v>
      </c>
      <c r="AC816" s="78" t="s">
        <v>3927</v>
      </c>
      <c r="AD816" s="77" t="s">
        <v>50</v>
      </c>
      <c r="AE816" s="78" t="s">
        <v>67</v>
      </c>
      <c r="AF816" s="79" t="s">
        <v>1236</v>
      </c>
      <c r="AG816" s="79"/>
      <c r="AH816" s="77" t="s">
        <v>117</v>
      </c>
      <c r="AI816" s="77" t="s">
        <v>117</v>
      </c>
      <c r="AJ816" s="77" t="s">
        <v>50</v>
      </c>
      <c r="AK816" s="80"/>
      <c r="AL816" s="81"/>
      <c r="AM816" s="78">
        <v>32</v>
      </c>
      <c r="AN816" s="78"/>
      <c r="AO816" s="78"/>
      <c r="AP816" s="98">
        <v>2019</v>
      </c>
      <c r="AQ816" s="99"/>
      <c r="AR816" s="78" t="s">
        <v>3928</v>
      </c>
      <c r="AS816" s="139" t="s">
        <v>3394</v>
      </c>
    </row>
    <row r="817" spans="1:45" ht="14.25" customHeight="1" x14ac:dyDescent="0.25">
      <c r="D817" s="100" t="s">
        <v>3929</v>
      </c>
      <c r="E817" s="101" t="s">
        <v>3930</v>
      </c>
      <c r="F817" s="102" t="s">
        <v>82</v>
      </c>
      <c r="G817" s="164" t="s">
        <v>3931</v>
      </c>
      <c r="H817" s="102" t="s">
        <v>3932</v>
      </c>
      <c r="I817" s="102">
        <v>8</v>
      </c>
      <c r="J817" s="104">
        <v>48</v>
      </c>
      <c r="K817" s="88"/>
      <c r="L817" s="189"/>
      <c r="M817" s="80"/>
      <c r="N817" s="78"/>
      <c r="O817" s="90"/>
      <c r="P817" s="79"/>
      <c r="Q817" s="78"/>
      <c r="R817" s="78"/>
      <c r="S817" s="80"/>
      <c r="T817" s="91"/>
      <c r="U817" s="92"/>
      <c r="V817" s="93"/>
      <c r="W817" s="94"/>
      <c r="X817" s="95"/>
      <c r="Y817" s="96"/>
      <c r="Z817" s="97"/>
      <c r="AA817" s="78" t="s">
        <v>65</v>
      </c>
      <c r="AB817" s="77"/>
      <c r="AC817" s="78" t="s">
        <v>144</v>
      </c>
      <c r="AD817" s="77" t="s">
        <v>50</v>
      </c>
      <c r="AE817" s="78" t="s">
        <v>67</v>
      </c>
      <c r="AF817" s="79" t="s">
        <v>51</v>
      </c>
      <c r="AG817" s="79"/>
      <c r="AH817" s="77" t="s">
        <v>68</v>
      </c>
      <c r="AI817" s="77" t="s">
        <v>68</v>
      </c>
      <c r="AJ817" s="77" t="s">
        <v>50</v>
      </c>
      <c r="AK817" s="80"/>
      <c r="AL817" s="81"/>
      <c r="AM817" s="78"/>
      <c r="AN817" s="78"/>
      <c r="AO817" s="78">
        <v>2019</v>
      </c>
      <c r="AP817" s="98">
        <v>2022</v>
      </c>
      <c r="AQ817" s="99" t="s">
        <v>3933</v>
      </c>
      <c r="AR817" s="78" t="s">
        <v>3934</v>
      </c>
      <c r="AS817" s="139" t="s">
        <v>3935</v>
      </c>
    </row>
    <row r="818" spans="1:45" ht="14.25" customHeight="1" x14ac:dyDescent="0.25">
      <c r="C818" t="s">
        <v>56</v>
      </c>
      <c r="D818" s="85" t="s">
        <v>3936</v>
      </c>
      <c r="E818" s="128" t="s">
        <v>3937</v>
      </c>
      <c r="F818" s="77" t="s">
        <v>58</v>
      </c>
      <c r="G818" s="78" t="s">
        <v>3938</v>
      </c>
      <c r="H818" s="77" t="s">
        <v>1823</v>
      </c>
      <c r="I818" s="77">
        <v>64</v>
      </c>
      <c r="J818" s="87">
        <v>32</v>
      </c>
      <c r="K818" s="88" t="s">
        <v>70</v>
      </c>
      <c r="L818" s="89" t="s">
        <v>61</v>
      </c>
      <c r="M818" s="80" t="s">
        <v>179</v>
      </c>
      <c r="N818" s="78"/>
      <c r="O818" s="90"/>
      <c r="P818" s="79">
        <v>6</v>
      </c>
      <c r="Q818" s="78"/>
      <c r="R818" s="78"/>
      <c r="S818" s="80"/>
      <c r="T818" s="91">
        <v>43192</v>
      </c>
      <c r="U818" s="92">
        <v>14.7</v>
      </c>
      <c r="V818" s="93">
        <v>2</v>
      </c>
      <c r="W818" s="94">
        <v>1</v>
      </c>
      <c r="X818" s="95" t="str">
        <f>IF(AND(N818&lt;&gt;"",S818&lt;&gt;""),1000*S818*V818/(N818*W818),"")</f>
        <v/>
      </c>
      <c r="Y818" s="96"/>
      <c r="Z818" s="97" t="s">
        <v>50</v>
      </c>
      <c r="AA818" s="78" t="s">
        <v>65</v>
      </c>
      <c r="AB818" s="77">
        <v>263</v>
      </c>
      <c r="AC818" s="78" t="s">
        <v>3939</v>
      </c>
      <c r="AD818" s="77" t="s">
        <v>51</v>
      </c>
      <c r="AE818" s="78"/>
      <c r="AF818" s="79" t="s">
        <v>50</v>
      </c>
      <c r="AG818" s="79"/>
      <c r="AH818" s="77"/>
      <c r="AI818" s="77"/>
      <c r="AJ818" s="77"/>
      <c r="AK818" s="80"/>
      <c r="AL818" s="81"/>
      <c r="AM818" s="78"/>
      <c r="AN818" s="78"/>
      <c r="AO818" s="78">
        <v>2009</v>
      </c>
      <c r="AP818" s="98">
        <v>2010</v>
      </c>
      <c r="AQ818" s="99"/>
      <c r="AR818" s="78" t="s">
        <v>3940</v>
      </c>
      <c r="AS818" s="139" t="s">
        <v>3941</v>
      </c>
    </row>
    <row r="819" spans="1:45" ht="14.25" customHeight="1" x14ac:dyDescent="0.25">
      <c r="B819">
        <v>1</v>
      </c>
      <c r="C819" t="s">
        <v>56</v>
      </c>
      <c r="D819" s="85" t="s">
        <v>3942</v>
      </c>
      <c r="E819" s="128" t="s">
        <v>3943</v>
      </c>
      <c r="F819" s="77" t="s">
        <v>135</v>
      </c>
      <c r="G819" s="78" t="s">
        <v>3944</v>
      </c>
      <c r="H819" s="77" t="s">
        <v>106</v>
      </c>
      <c r="I819" s="77">
        <v>18</v>
      </c>
      <c r="J819" s="87">
        <v>18</v>
      </c>
      <c r="K819" s="88" t="s">
        <v>70</v>
      </c>
      <c r="L819" s="89" t="s">
        <v>61</v>
      </c>
      <c r="M819" s="80"/>
      <c r="N819" s="78">
        <v>853</v>
      </c>
      <c r="O819" s="90"/>
      <c r="P819" s="79">
        <v>6</v>
      </c>
      <c r="Q819" s="78">
        <v>1</v>
      </c>
      <c r="R819" s="78">
        <v>2</v>
      </c>
      <c r="S819" s="80">
        <v>120.482</v>
      </c>
      <c r="T819" s="91">
        <v>43184</v>
      </c>
      <c r="U819" s="92">
        <v>14.7</v>
      </c>
      <c r="V819" s="93">
        <v>0.67</v>
      </c>
      <c r="W819" s="94">
        <v>1</v>
      </c>
      <c r="X819" s="95">
        <f>IF(AND(N819&lt;&gt;"",S819&lt;&gt;""),1000*S819*V819/(N819*W819),"")</f>
        <v>94.634161781946077</v>
      </c>
      <c r="Y819" s="96" t="s">
        <v>107</v>
      </c>
      <c r="Z819" s="97" t="s">
        <v>50</v>
      </c>
      <c r="AA819" s="78" t="s">
        <v>65</v>
      </c>
      <c r="AB819" s="77">
        <v>38</v>
      </c>
      <c r="AC819" s="78" t="s">
        <v>3945</v>
      </c>
      <c r="AD819" s="77" t="s">
        <v>50</v>
      </c>
      <c r="AE819" s="78" t="s">
        <v>176</v>
      </c>
      <c r="AF819" s="79"/>
      <c r="AG819" s="79"/>
      <c r="AH819" s="77"/>
      <c r="AI819" s="77"/>
      <c r="AJ819" s="77"/>
      <c r="AK819" s="80"/>
      <c r="AL819" s="81"/>
      <c r="AM819" s="78"/>
      <c r="AN819" s="78"/>
      <c r="AO819" s="78">
        <v>2012</v>
      </c>
      <c r="AP819" s="98">
        <v>2014</v>
      </c>
      <c r="AQ819" s="99"/>
      <c r="AR819" s="78" t="s">
        <v>3946</v>
      </c>
      <c r="AS819" s="98"/>
    </row>
    <row r="820" spans="1:45" ht="15" customHeight="1" x14ac:dyDescent="0.25">
      <c r="B820">
        <v>1</v>
      </c>
      <c r="C820" t="s">
        <v>56</v>
      </c>
      <c r="D820" s="85" t="s">
        <v>3947</v>
      </c>
      <c r="E820" s="128" t="s">
        <v>3948</v>
      </c>
      <c r="F820" s="77" t="s">
        <v>135</v>
      </c>
      <c r="G820" s="78" t="s">
        <v>3949</v>
      </c>
      <c r="H820" s="77" t="s">
        <v>335</v>
      </c>
      <c r="I820" s="77">
        <v>32</v>
      </c>
      <c r="J820" s="87">
        <v>8</v>
      </c>
      <c r="K820" s="88" t="s">
        <v>70</v>
      </c>
      <c r="L820" s="89" t="s">
        <v>61</v>
      </c>
      <c r="M820" s="80"/>
      <c r="N820" s="78">
        <v>32144</v>
      </c>
      <c r="O820" s="90"/>
      <c r="P820" s="79">
        <v>6</v>
      </c>
      <c r="Q820" s="78">
        <v>4</v>
      </c>
      <c r="R820" s="78">
        <v>28</v>
      </c>
      <c r="S820" s="80">
        <v>73.47</v>
      </c>
      <c r="T820" s="91">
        <v>43185</v>
      </c>
      <c r="U820" s="92">
        <v>14.7</v>
      </c>
      <c r="V820" s="93">
        <v>1</v>
      </c>
      <c r="W820" s="94">
        <v>2</v>
      </c>
      <c r="X820" s="95">
        <f>IF(AND(N820&lt;&gt;"",S820&lt;&gt;""),1000*S820*V820/(N820*W820),"")</f>
        <v>1.1428260328521653</v>
      </c>
      <c r="Y820" s="96" t="s">
        <v>107</v>
      </c>
      <c r="Z820" s="97"/>
      <c r="AA820" s="78" t="s">
        <v>65</v>
      </c>
      <c r="AB820" s="77">
        <v>37</v>
      </c>
      <c r="AC820" s="78" t="s">
        <v>3950</v>
      </c>
      <c r="AD820" s="77" t="s">
        <v>50</v>
      </c>
      <c r="AE820" s="78" t="s">
        <v>67</v>
      </c>
      <c r="AF820" s="79" t="s">
        <v>50</v>
      </c>
      <c r="AG820" s="79"/>
      <c r="AH820" s="77" t="s">
        <v>117</v>
      </c>
      <c r="AI820" s="77" t="s">
        <v>117</v>
      </c>
      <c r="AJ820" s="77" t="s">
        <v>50</v>
      </c>
      <c r="AK820" s="80"/>
      <c r="AL820" s="81"/>
      <c r="AM820" s="78"/>
      <c r="AN820" s="78"/>
      <c r="AO820" s="78">
        <v>2016</v>
      </c>
      <c r="AP820" s="98">
        <v>2016</v>
      </c>
      <c r="AQ820" s="99" t="s">
        <v>3951</v>
      </c>
      <c r="AR820" s="78" t="s">
        <v>3952</v>
      </c>
      <c r="AS820" s="140" t="s">
        <v>3953</v>
      </c>
    </row>
    <row r="821" spans="1:45" ht="15" customHeight="1" x14ac:dyDescent="0.25">
      <c r="D821" s="100" t="s">
        <v>3954</v>
      </c>
      <c r="E821" s="101" t="s">
        <v>3955</v>
      </c>
      <c r="F821" s="102" t="s">
        <v>3956</v>
      </c>
      <c r="G821" s="103" t="s">
        <v>3957</v>
      </c>
      <c r="H821" s="136" t="s">
        <v>312</v>
      </c>
      <c r="I821" s="102">
        <v>16</v>
      </c>
      <c r="J821" s="104">
        <v>16</v>
      </c>
      <c r="K821" s="201"/>
      <c r="L821" s="202"/>
      <c r="M821" s="203"/>
      <c r="N821" s="61"/>
      <c r="O821" s="204"/>
      <c r="P821" s="205"/>
      <c r="Q821" s="61"/>
      <c r="R821" s="61"/>
      <c r="S821" s="203"/>
      <c r="T821" s="206"/>
      <c r="U821" s="207"/>
      <c r="V821" s="208"/>
      <c r="W821" s="209"/>
      <c r="X821" s="210"/>
      <c r="Y821" s="211"/>
      <c r="Z821" s="212"/>
      <c r="AA821" s="61" t="s">
        <v>49</v>
      </c>
      <c r="AB821" s="60">
        <v>17</v>
      </c>
      <c r="AC821" s="61" t="s">
        <v>830</v>
      </c>
      <c r="AD821" s="60" t="s">
        <v>50</v>
      </c>
      <c r="AE821" s="61"/>
      <c r="AF821" s="205" t="s">
        <v>51</v>
      </c>
      <c r="AG821" s="205"/>
      <c r="AH821" s="77" t="s">
        <v>68</v>
      </c>
      <c r="AI821" s="77" t="s">
        <v>68</v>
      </c>
      <c r="AJ821" s="60" t="s">
        <v>50</v>
      </c>
      <c r="AK821" s="203">
        <v>34</v>
      </c>
      <c r="AL821" s="213"/>
      <c r="AM821" s="61"/>
      <c r="AN821" s="61"/>
      <c r="AO821" s="61">
        <v>2020</v>
      </c>
      <c r="AP821" s="214">
        <v>2022</v>
      </c>
      <c r="AQ821" s="261" t="s">
        <v>3958</v>
      </c>
      <c r="AR821" s="61" t="s">
        <v>3959</v>
      </c>
      <c r="AS821" s="262" t="s">
        <v>3960</v>
      </c>
    </row>
    <row r="822" spans="1:45" ht="14.25" customHeight="1" x14ac:dyDescent="0.25">
      <c r="D822" s="100" t="s">
        <v>3961</v>
      </c>
      <c r="E822" s="263" t="s">
        <v>3962</v>
      </c>
      <c r="F822" s="102" t="s">
        <v>911</v>
      </c>
      <c r="G822" s="103" t="s">
        <v>3963</v>
      </c>
      <c r="H822" s="77" t="s">
        <v>106</v>
      </c>
      <c r="I822" s="102">
        <v>32</v>
      </c>
      <c r="J822" s="104">
        <v>32</v>
      </c>
      <c r="K822" s="201"/>
      <c r="L822" s="202"/>
      <c r="M822" s="203"/>
      <c r="N822" s="61"/>
      <c r="O822" s="204"/>
      <c r="P822" s="205"/>
      <c r="Q822" s="61"/>
      <c r="R822" s="61"/>
      <c r="S822" s="203"/>
      <c r="T822" s="206"/>
      <c r="U822" s="207"/>
      <c r="V822" s="208"/>
      <c r="W822" s="209"/>
      <c r="X822" s="210"/>
      <c r="Y822" s="211"/>
      <c r="Z822" s="212"/>
      <c r="AA822" s="61" t="s">
        <v>65</v>
      </c>
      <c r="AB822" s="60"/>
      <c r="AC822" s="61"/>
      <c r="AD822" s="60"/>
      <c r="AE822" s="61"/>
      <c r="AF822" s="205"/>
      <c r="AG822" s="205"/>
      <c r="AH822" s="60"/>
      <c r="AI822" s="60"/>
      <c r="AJ822" s="60"/>
      <c r="AK822" s="203"/>
      <c r="AL822" s="213"/>
      <c r="AM822" s="61"/>
      <c r="AN822" s="61"/>
      <c r="AO822" s="61"/>
      <c r="AP822" s="214">
        <v>2018</v>
      </c>
      <c r="AQ822" s="215" t="s">
        <v>3964</v>
      </c>
      <c r="AR822" s="264" t="s">
        <v>3965</v>
      </c>
      <c r="AS822" s="214" t="s">
        <v>3966</v>
      </c>
    </row>
    <row r="823" spans="1:45" ht="14.25" customHeight="1" x14ac:dyDescent="0.25">
      <c r="A823" t="s">
        <v>263</v>
      </c>
      <c r="B823">
        <v>1</v>
      </c>
      <c r="C823" t="s">
        <v>56</v>
      </c>
      <c r="D823" s="58" t="s">
        <v>3967</v>
      </c>
      <c r="E823" s="101" t="s">
        <v>3968</v>
      </c>
      <c r="F823" s="60" t="s">
        <v>135</v>
      </c>
      <c r="G823" s="61" t="s">
        <v>3969</v>
      </c>
      <c r="H823" s="77" t="s">
        <v>150</v>
      </c>
      <c r="I823" s="60">
        <v>8</v>
      </c>
      <c r="J823" s="200">
        <v>9</v>
      </c>
      <c r="K823" s="88" t="s">
        <v>1799</v>
      </c>
      <c r="L823" s="89" t="s">
        <v>3969</v>
      </c>
      <c r="M823" s="80"/>
      <c r="N823" s="78">
        <v>196</v>
      </c>
      <c r="O823" s="204"/>
      <c r="P823" s="79">
        <v>6</v>
      </c>
      <c r="Q823" s="78"/>
      <c r="R823" s="78"/>
      <c r="S823" s="80">
        <v>473.9</v>
      </c>
      <c r="T823" s="91"/>
      <c r="U823" s="92">
        <v>14.7</v>
      </c>
      <c r="V823" s="93">
        <v>0.33</v>
      </c>
      <c r="W823" s="94">
        <v>1</v>
      </c>
      <c r="X823" s="95">
        <f>IF(AND(N823&lt;&gt;"",S823&lt;&gt;""),1000*S823*V823/(N823*W823),"")</f>
        <v>797.89285714285711</v>
      </c>
      <c r="Y823" s="211" t="s">
        <v>64</v>
      </c>
      <c r="Z823" s="212"/>
      <c r="AA823" s="61" t="s">
        <v>65</v>
      </c>
      <c r="AB823" s="60">
        <v>3</v>
      </c>
      <c r="AC823" s="61" t="s">
        <v>715</v>
      </c>
      <c r="AD823" s="60" t="s">
        <v>50</v>
      </c>
      <c r="AE823" s="61" t="s">
        <v>176</v>
      </c>
      <c r="AF823" s="205" t="s">
        <v>51</v>
      </c>
      <c r="AG823" s="205" t="s">
        <v>50</v>
      </c>
      <c r="AH823" s="60" t="s">
        <v>86</v>
      </c>
      <c r="AI823" s="60" t="s">
        <v>2012</v>
      </c>
      <c r="AJ823" s="60" t="s">
        <v>50</v>
      </c>
      <c r="AK823" s="203">
        <v>41</v>
      </c>
      <c r="AL823" s="213"/>
      <c r="AM823" s="61">
        <v>3</v>
      </c>
      <c r="AN823" s="61"/>
      <c r="AO823" s="61">
        <v>2012</v>
      </c>
      <c r="AP823" s="214">
        <v>2014</v>
      </c>
      <c r="AQ823" s="215" t="s">
        <v>3970</v>
      </c>
      <c r="AR823" s="61" t="s">
        <v>3971</v>
      </c>
      <c r="AS823" s="214" t="s">
        <v>3972</v>
      </c>
    </row>
    <row r="824" spans="1:45" ht="14.25" customHeight="1" x14ac:dyDescent="0.25">
      <c r="D824" s="100" t="s">
        <v>3973</v>
      </c>
      <c r="E824" s="101" t="s">
        <v>3974</v>
      </c>
      <c r="F824" s="102"/>
      <c r="G824" s="103" t="s">
        <v>3975</v>
      </c>
      <c r="H824" s="102">
        <v>8085</v>
      </c>
      <c r="I824" s="102">
        <v>8</v>
      </c>
      <c r="J824" s="104">
        <v>16</v>
      </c>
      <c r="K824" s="88"/>
      <c r="L824" s="89"/>
      <c r="M824" s="80"/>
      <c r="N824" s="78"/>
      <c r="O824" s="204"/>
      <c r="P824" s="79"/>
      <c r="Q824" s="78"/>
      <c r="R824" s="78"/>
      <c r="S824" s="80"/>
      <c r="T824" s="91"/>
      <c r="U824" s="92"/>
      <c r="V824" s="93"/>
      <c r="W824" s="94"/>
      <c r="X824" s="95"/>
      <c r="Y824" s="211" t="s">
        <v>107</v>
      </c>
      <c r="Z824" s="212" t="s">
        <v>50</v>
      </c>
      <c r="AA824" s="61" t="s">
        <v>49</v>
      </c>
      <c r="AB824" s="60">
        <v>20</v>
      </c>
      <c r="AC824" s="61" t="s">
        <v>3976</v>
      </c>
      <c r="AD824" s="60"/>
      <c r="AE824" s="61" t="s">
        <v>176</v>
      </c>
      <c r="AF824" s="205" t="s">
        <v>51</v>
      </c>
      <c r="AG824" s="205"/>
      <c r="AH824" s="60" t="s">
        <v>68</v>
      </c>
      <c r="AI824" s="60" t="s">
        <v>68</v>
      </c>
      <c r="AJ824" s="60" t="s">
        <v>50</v>
      </c>
      <c r="AK824" s="203">
        <v>5</v>
      </c>
      <c r="AL824" s="213"/>
      <c r="AM824" s="61"/>
      <c r="AN824" s="61"/>
      <c r="AO824" s="61"/>
      <c r="AP824" s="214">
        <v>2022</v>
      </c>
      <c r="AQ824" s="215" t="s">
        <v>3977</v>
      </c>
      <c r="AR824" s="61" t="s">
        <v>3978</v>
      </c>
      <c r="AS824" s="214" t="s">
        <v>3979</v>
      </c>
    </row>
    <row r="825" spans="1:45" ht="15" customHeight="1" x14ac:dyDescent="0.25">
      <c r="A825" t="s">
        <v>263</v>
      </c>
      <c r="B825">
        <v>1</v>
      </c>
      <c r="C825" t="s">
        <v>56</v>
      </c>
      <c r="D825" s="85" t="s">
        <v>3980</v>
      </c>
      <c r="E825" s="128" t="s">
        <v>3981</v>
      </c>
      <c r="F825" s="77" t="s">
        <v>135</v>
      </c>
      <c r="G825" s="78" t="s">
        <v>1721</v>
      </c>
      <c r="H825" s="77" t="s">
        <v>150</v>
      </c>
      <c r="I825" s="77">
        <v>16</v>
      </c>
      <c r="J825" s="87">
        <v>5</v>
      </c>
      <c r="K825" s="88" t="s">
        <v>3982</v>
      </c>
      <c r="L825" s="89" t="s">
        <v>61</v>
      </c>
      <c r="M825" s="80"/>
      <c r="N825" s="78">
        <v>5101</v>
      </c>
      <c r="O825" s="90"/>
      <c r="P825" s="79">
        <v>4</v>
      </c>
      <c r="Q825" s="78">
        <v>6</v>
      </c>
      <c r="R825" s="78">
        <v>29</v>
      </c>
      <c r="S825" s="80">
        <v>65.7</v>
      </c>
      <c r="T825" s="91">
        <v>43275</v>
      </c>
      <c r="U825" s="92" t="s">
        <v>132</v>
      </c>
      <c r="V825" s="93">
        <v>0.67</v>
      </c>
      <c r="W825" s="94">
        <v>0.33300000000000002</v>
      </c>
      <c r="X825" s="95">
        <f>IF(AND(N825&lt;&gt;"",S825&lt;&gt;""),1000*S825*V825/(N825*W825),"")</f>
        <v>25.914367612073942</v>
      </c>
      <c r="Y825" s="96" t="s">
        <v>107</v>
      </c>
      <c r="Z825" s="97"/>
      <c r="AA825" s="78" t="s">
        <v>65</v>
      </c>
      <c r="AB825" s="77">
        <v>9</v>
      </c>
      <c r="AC825" s="78" t="s">
        <v>3983</v>
      </c>
      <c r="AD825" s="77" t="s">
        <v>50</v>
      </c>
      <c r="AE825" s="78" t="s">
        <v>176</v>
      </c>
      <c r="AF825" s="79" t="s">
        <v>51</v>
      </c>
      <c r="AG825" s="79" t="s">
        <v>51</v>
      </c>
      <c r="AH825" s="77" t="s">
        <v>68</v>
      </c>
      <c r="AI825" s="77" t="s">
        <v>204</v>
      </c>
      <c r="AJ825" s="77" t="s">
        <v>51</v>
      </c>
      <c r="AK825" s="80"/>
      <c r="AL825" s="81"/>
      <c r="AM825" s="78"/>
      <c r="AN825" s="78"/>
      <c r="AO825" s="78">
        <v>2009</v>
      </c>
      <c r="AP825" s="98">
        <v>2011</v>
      </c>
      <c r="AQ825" s="99" t="s">
        <v>1723</v>
      </c>
      <c r="AR825" s="78" t="s">
        <v>3984</v>
      </c>
      <c r="AS825" s="98" t="s">
        <v>3985</v>
      </c>
    </row>
    <row r="826" spans="1:45" ht="14.25" customHeight="1" x14ac:dyDescent="0.25">
      <c r="D826" s="135" t="s">
        <v>3986</v>
      </c>
      <c r="E826" s="128" t="s">
        <v>3987</v>
      </c>
      <c r="F826" s="136"/>
      <c r="G826" s="137" t="s">
        <v>1740</v>
      </c>
      <c r="H826" s="136" t="s">
        <v>312</v>
      </c>
      <c r="I826" s="136">
        <v>16</v>
      </c>
      <c r="J826" s="138">
        <v>16</v>
      </c>
      <c r="K826" s="88"/>
      <c r="L826" s="89"/>
      <c r="M826" s="80"/>
      <c r="N826" s="78"/>
      <c r="O826" s="90"/>
      <c r="P826" s="79"/>
      <c r="Q826" s="78"/>
      <c r="R826" s="78"/>
      <c r="S826" s="80"/>
      <c r="T826" s="91"/>
      <c r="U826" s="92"/>
      <c r="V826" s="93"/>
      <c r="W826" s="94"/>
      <c r="X826" s="95"/>
      <c r="Y826" s="96" t="s">
        <v>107</v>
      </c>
      <c r="Z826" s="97"/>
      <c r="AA826" s="78" t="s">
        <v>65</v>
      </c>
      <c r="AB826" s="77">
        <v>2</v>
      </c>
      <c r="AC826" s="78" t="s">
        <v>144</v>
      </c>
      <c r="AD826" s="77"/>
      <c r="AE826" s="78"/>
      <c r="AF826" s="79"/>
      <c r="AG826" s="79"/>
      <c r="AH826" s="77" t="s">
        <v>68</v>
      </c>
      <c r="AI826" s="77" t="s">
        <v>68</v>
      </c>
      <c r="AJ826" s="77" t="s">
        <v>51</v>
      </c>
      <c r="AK826" s="80">
        <v>23</v>
      </c>
      <c r="AL826" s="81"/>
      <c r="AM826" s="78"/>
      <c r="AN826" s="78"/>
      <c r="AO826" s="78"/>
      <c r="AP826" s="98">
        <v>2017</v>
      </c>
      <c r="AQ826" s="88"/>
      <c r="AR826" s="78" t="s">
        <v>3988</v>
      </c>
      <c r="AS826" s="98" t="s">
        <v>3989</v>
      </c>
    </row>
    <row r="827" spans="1:45" ht="14.25" customHeight="1" x14ac:dyDescent="0.25">
      <c r="D827" s="100" t="s">
        <v>3990</v>
      </c>
      <c r="E827" s="101" t="s">
        <v>3991</v>
      </c>
      <c r="F827" s="102"/>
      <c r="G827" s="103" t="s">
        <v>3992</v>
      </c>
      <c r="H827" s="60" t="s">
        <v>106</v>
      </c>
      <c r="I827" s="102">
        <v>16</v>
      </c>
      <c r="J827" s="104">
        <v>16</v>
      </c>
      <c r="K827" s="88"/>
      <c r="L827" s="89"/>
      <c r="M827" s="80"/>
      <c r="N827" s="78"/>
      <c r="O827" s="90"/>
      <c r="P827" s="79"/>
      <c r="Q827" s="78"/>
      <c r="R827" s="78"/>
      <c r="S827" s="80"/>
      <c r="T827" s="91"/>
      <c r="U827" s="92"/>
      <c r="V827" s="93"/>
      <c r="W827" s="94"/>
      <c r="X827" s="95"/>
      <c r="Y827" s="96"/>
      <c r="Z827" s="97"/>
      <c r="AA827" s="78" t="s">
        <v>76</v>
      </c>
      <c r="AB827" s="77">
        <v>36</v>
      </c>
      <c r="AC827" s="78"/>
      <c r="AD827" s="77"/>
      <c r="AE827" s="78"/>
      <c r="AF827" s="79"/>
      <c r="AG827" s="79"/>
      <c r="AH827" s="77"/>
      <c r="AI827" s="77"/>
      <c r="AJ827" s="77"/>
      <c r="AK827" s="80"/>
      <c r="AL827" s="81"/>
      <c r="AM827" s="78"/>
      <c r="AN827" s="78"/>
      <c r="AO827" s="78"/>
      <c r="AP827" s="98">
        <v>2022</v>
      </c>
      <c r="AQ827" s="99" t="s">
        <v>3993</v>
      </c>
      <c r="AR827" s="78" t="s">
        <v>3994</v>
      </c>
      <c r="AS827" s="98" t="s">
        <v>3995</v>
      </c>
    </row>
    <row r="828" spans="1:45" ht="14.25" customHeight="1" x14ac:dyDescent="0.25">
      <c r="A828" t="s">
        <v>120</v>
      </c>
      <c r="B828">
        <v>1</v>
      </c>
      <c r="C828" t="s">
        <v>56</v>
      </c>
      <c r="D828" s="85" t="s">
        <v>3996</v>
      </c>
      <c r="E828" s="128" t="s">
        <v>3997</v>
      </c>
      <c r="F828" s="77" t="s">
        <v>90</v>
      </c>
      <c r="G828" s="78" t="s">
        <v>502</v>
      </c>
      <c r="H828" s="77" t="s">
        <v>301</v>
      </c>
      <c r="I828" s="77">
        <v>32</v>
      </c>
      <c r="J828" s="87">
        <v>32</v>
      </c>
      <c r="K828" s="88" t="s">
        <v>70</v>
      </c>
      <c r="L828" s="89" t="s">
        <v>61</v>
      </c>
      <c r="M828" s="80"/>
      <c r="N828" s="78">
        <v>2312</v>
      </c>
      <c r="O828" s="90"/>
      <c r="P828" s="79">
        <v>6</v>
      </c>
      <c r="Q828" s="78">
        <v>3</v>
      </c>
      <c r="R828" s="78"/>
      <c r="S828" s="80">
        <v>178.98699999999999</v>
      </c>
      <c r="T828" s="91">
        <v>41690</v>
      </c>
      <c r="U828" s="92">
        <v>14.7</v>
      </c>
      <c r="V828" s="93">
        <v>1</v>
      </c>
      <c r="W828" s="94">
        <v>1</v>
      </c>
      <c r="X828" s="95">
        <f>IF(AND(N828&lt;&gt;"",S828&lt;&gt;""),1000*S828*V828/(N828*W828),"")</f>
        <v>77.416522491349482</v>
      </c>
      <c r="Y828" s="96" t="s">
        <v>202</v>
      </c>
      <c r="Z828" s="97"/>
      <c r="AA828" s="78" t="s">
        <v>49</v>
      </c>
      <c r="AB828" s="77">
        <v>16</v>
      </c>
      <c r="AC828" s="78" t="s">
        <v>715</v>
      </c>
      <c r="AD828" s="77" t="s">
        <v>50</v>
      </c>
      <c r="AE828" s="78" t="s">
        <v>67</v>
      </c>
      <c r="AF828" s="79" t="s">
        <v>51</v>
      </c>
      <c r="AG828" s="79"/>
      <c r="AH828" s="77" t="s">
        <v>117</v>
      </c>
      <c r="AI828" s="77" t="s">
        <v>117</v>
      </c>
      <c r="AJ828" s="77" t="s">
        <v>50</v>
      </c>
      <c r="AK828" s="80"/>
      <c r="AL828" s="81"/>
      <c r="AM828" s="78">
        <v>32</v>
      </c>
      <c r="AN828" s="78">
        <v>8</v>
      </c>
      <c r="AO828" s="78">
        <v>2011</v>
      </c>
      <c r="AP828" s="98">
        <v>2014</v>
      </c>
      <c r="AQ828" s="88"/>
      <c r="AR828" s="78" t="s">
        <v>3998</v>
      </c>
      <c r="AS828" s="98" t="s">
        <v>3999</v>
      </c>
    </row>
    <row r="829" spans="1:45" ht="14.25" customHeight="1" x14ac:dyDescent="0.25">
      <c r="B829">
        <v>1</v>
      </c>
      <c r="C829" t="s">
        <v>56</v>
      </c>
      <c r="D829" s="58" t="s">
        <v>4000</v>
      </c>
      <c r="E829" s="101" t="s">
        <v>4001</v>
      </c>
      <c r="F829" s="60" t="s">
        <v>90</v>
      </c>
      <c r="G829" s="61" t="s">
        <v>502</v>
      </c>
      <c r="H829" s="77" t="s">
        <v>301</v>
      </c>
      <c r="I829" s="60">
        <v>32</v>
      </c>
      <c r="J829" s="62">
        <v>32</v>
      </c>
      <c r="K829" s="88" t="s">
        <v>70</v>
      </c>
      <c r="L829" s="89" t="s">
        <v>61</v>
      </c>
      <c r="M829" s="80"/>
      <c r="N829" s="78">
        <v>3514</v>
      </c>
      <c r="O829" s="90"/>
      <c r="P829" s="79">
        <v>6</v>
      </c>
      <c r="Q829" s="78">
        <v>3</v>
      </c>
      <c r="R829" s="78">
        <v>4</v>
      </c>
      <c r="S829" s="80">
        <v>158.72999999999999</v>
      </c>
      <c r="T829" s="91">
        <v>43218</v>
      </c>
      <c r="U829" s="92">
        <v>14.7</v>
      </c>
      <c r="V829" s="93">
        <v>1</v>
      </c>
      <c r="W829" s="94">
        <v>1</v>
      </c>
      <c r="X829" s="95">
        <f>IF(AND(N829&lt;&gt;"",S829&lt;&gt;""),1000*S829*V829/(N829*W829),"")</f>
        <v>45.170745589072283</v>
      </c>
      <c r="Y829" s="96" t="s">
        <v>107</v>
      </c>
      <c r="Z829" s="97" t="s">
        <v>50</v>
      </c>
      <c r="AA829" s="78" t="s">
        <v>49</v>
      </c>
      <c r="AB829" s="77">
        <v>40</v>
      </c>
      <c r="AC829" s="78" t="s">
        <v>4002</v>
      </c>
      <c r="AD829" s="77" t="s">
        <v>50</v>
      </c>
      <c r="AE829" s="78" t="s">
        <v>67</v>
      </c>
      <c r="AF829" s="79" t="s">
        <v>51</v>
      </c>
      <c r="AG829" s="79"/>
      <c r="AH829" s="77" t="s">
        <v>117</v>
      </c>
      <c r="AI829" s="77" t="s">
        <v>117</v>
      </c>
      <c r="AJ829" s="77" t="s">
        <v>50</v>
      </c>
      <c r="AK829" s="80"/>
      <c r="AL829" s="81"/>
      <c r="AM829" s="78">
        <v>32</v>
      </c>
      <c r="AN829" s="78">
        <v>8</v>
      </c>
      <c r="AO829" s="78">
        <v>2012</v>
      </c>
      <c r="AP829" s="98">
        <v>2015</v>
      </c>
      <c r="AQ829" s="88"/>
      <c r="AR829" s="78" t="s">
        <v>4003</v>
      </c>
      <c r="AS829" s="98" t="s">
        <v>4004</v>
      </c>
    </row>
    <row r="830" spans="1:45" ht="14.25" customHeight="1" x14ac:dyDescent="0.25">
      <c r="C830" t="s">
        <v>160</v>
      </c>
      <c r="D830" s="85" t="s">
        <v>4005</v>
      </c>
      <c r="E830" s="128" t="s">
        <v>4006</v>
      </c>
      <c r="F830" s="77" t="s">
        <v>135</v>
      </c>
      <c r="G830" s="78" t="s">
        <v>695</v>
      </c>
      <c r="H830" s="77" t="s">
        <v>150</v>
      </c>
      <c r="I830" s="77">
        <v>16</v>
      </c>
      <c r="J830" s="87">
        <v>3</v>
      </c>
      <c r="K830" s="88" t="s">
        <v>70</v>
      </c>
      <c r="L830" s="89" t="s">
        <v>61</v>
      </c>
      <c r="M830" s="80"/>
      <c r="N830" s="78">
        <v>143</v>
      </c>
      <c r="O830" s="90"/>
      <c r="P830" s="79">
        <v>6</v>
      </c>
      <c r="Q830" s="78"/>
      <c r="R830" s="78"/>
      <c r="S830" s="80">
        <v>416.66699999999997</v>
      </c>
      <c r="T830" s="91">
        <v>43185</v>
      </c>
      <c r="U830" s="92">
        <v>14.7</v>
      </c>
      <c r="V830" s="93">
        <v>0.2</v>
      </c>
      <c r="W830" s="94">
        <v>1.2</v>
      </c>
      <c r="X830" s="95">
        <f>IF(AND(N830&lt;&gt;"",S830&lt;&gt;""),1000*S830*V830/(N830*W830),"")</f>
        <v>485.62587412587419</v>
      </c>
      <c r="Y830" s="96" t="s">
        <v>107</v>
      </c>
      <c r="Z830" s="97"/>
      <c r="AA830" s="78" t="s">
        <v>49</v>
      </c>
      <c r="AB830" s="77">
        <v>8</v>
      </c>
      <c r="AC830" s="78" t="s">
        <v>4007</v>
      </c>
      <c r="AD830" s="77" t="s">
        <v>50</v>
      </c>
      <c r="AE830" s="78" t="s">
        <v>67</v>
      </c>
      <c r="AF830" s="79" t="s">
        <v>51</v>
      </c>
      <c r="AG830" s="79" t="s">
        <v>51</v>
      </c>
      <c r="AH830" s="77" t="s">
        <v>68</v>
      </c>
      <c r="AI830" s="77" t="s">
        <v>68</v>
      </c>
      <c r="AJ830" s="77" t="s">
        <v>51</v>
      </c>
      <c r="AK830" s="80">
        <v>8</v>
      </c>
      <c r="AL830" s="81">
        <v>2</v>
      </c>
      <c r="AM830" s="78"/>
      <c r="AN830" s="78"/>
      <c r="AO830" s="78">
        <v>2001</v>
      </c>
      <c r="AP830" s="98">
        <v>2001</v>
      </c>
      <c r="AQ830" s="99" t="s">
        <v>4008</v>
      </c>
      <c r="AR830" s="78" t="s">
        <v>4009</v>
      </c>
      <c r="AS830" s="98" t="s">
        <v>4010</v>
      </c>
    </row>
    <row r="831" spans="1:45" ht="14.25" customHeight="1" x14ac:dyDescent="0.25">
      <c r="B831">
        <v>1</v>
      </c>
      <c r="C831" t="s">
        <v>56</v>
      </c>
      <c r="D831" s="85" t="s">
        <v>4011</v>
      </c>
      <c r="E831" s="128" t="s">
        <v>4012</v>
      </c>
      <c r="F831" s="77" t="s">
        <v>58</v>
      </c>
      <c r="G831" s="78" t="s">
        <v>4013</v>
      </c>
      <c r="H831" s="77" t="s">
        <v>335</v>
      </c>
      <c r="I831" s="77">
        <v>16</v>
      </c>
      <c r="J831" s="87">
        <v>8</v>
      </c>
      <c r="K831" s="88" t="s">
        <v>70</v>
      </c>
      <c r="L831" s="89" t="s">
        <v>61</v>
      </c>
      <c r="M831" s="80"/>
      <c r="N831" s="78">
        <v>1916</v>
      </c>
      <c r="O831" s="90"/>
      <c r="P831" s="79">
        <v>6</v>
      </c>
      <c r="Q831" s="78"/>
      <c r="R831" s="78"/>
      <c r="S831" s="80">
        <v>172.41399999999999</v>
      </c>
      <c r="T831" s="91">
        <v>43185</v>
      </c>
      <c r="U831" s="92">
        <v>14.7</v>
      </c>
      <c r="V831" s="93">
        <v>0.67</v>
      </c>
      <c r="W831" s="94">
        <v>3</v>
      </c>
      <c r="X831" s="95">
        <f>IF(AND(N831&lt;&gt;"",S831&lt;&gt;""),1000*S831*V831/(N831*W831),"")</f>
        <v>20.096969380654141</v>
      </c>
      <c r="Y831" s="96" t="s">
        <v>107</v>
      </c>
      <c r="Z831" s="97"/>
      <c r="AA831" s="78" t="s">
        <v>65</v>
      </c>
      <c r="AB831" s="77">
        <v>1</v>
      </c>
      <c r="AC831" s="78" t="s">
        <v>4011</v>
      </c>
      <c r="AD831" s="77" t="s">
        <v>50</v>
      </c>
      <c r="AE831" s="78" t="s">
        <v>67</v>
      </c>
      <c r="AF831" s="79" t="s">
        <v>51</v>
      </c>
      <c r="AG831" s="79" t="s">
        <v>51</v>
      </c>
      <c r="AH831" s="77" t="s">
        <v>68</v>
      </c>
      <c r="AI831" s="77" t="s">
        <v>68</v>
      </c>
      <c r="AJ831" s="77" t="s">
        <v>50</v>
      </c>
      <c r="AK831" s="80"/>
      <c r="AL831" s="81"/>
      <c r="AM831" s="78">
        <v>7</v>
      </c>
      <c r="AN831" s="78"/>
      <c r="AO831" s="78">
        <v>2012</v>
      </c>
      <c r="AP831" s="98">
        <v>2013</v>
      </c>
      <c r="AQ831" s="88"/>
      <c r="AR831" s="78" t="s">
        <v>4014</v>
      </c>
      <c r="AS831" s="98" t="s">
        <v>4015</v>
      </c>
    </row>
    <row r="832" spans="1:45" ht="14.25" customHeight="1" x14ac:dyDescent="0.25">
      <c r="D832" s="100" t="s">
        <v>4016</v>
      </c>
      <c r="E832" s="101" t="s">
        <v>4017</v>
      </c>
      <c r="F832" s="102"/>
      <c r="G832" s="103" t="s">
        <v>3872</v>
      </c>
      <c r="H832" s="102" t="s">
        <v>163</v>
      </c>
      <c r="I832" s="102">
        <v>16</v>
      </c>
      <c r="J832" s="104">
        <v>8</v>
      </c>
      <c r="K832" s="88"/>
      <c r="L832" s="89"/>
      <c r="M832" s="80"/>
      <c r="N832" s="78"/>
      <c r="O832" s="90"/>
      <c r="P832" s="79"/>
      <c r="Q832" s="78"/>
      <c r="R832" s="78"/>
      <c r="S832" s="80"/>
      <c r="T832" s="91"/>
      <c r="U832" s="92"/>
      <c r="V832" s="93"/>
      <c r="W832" s="94"/>
      <c r="X832" s="95"/>
      <c r="Y832" s="96"/>
      <c r="Z832" s="97"/>
      <c r="AA832" s="78" t="s">
        <v>76</v>
      </c>
      <c r="AB832" s="77">
        <v>7</v>
      </c>
      <c r="AC832" s="78"/>
      <c r="AD832" s="77"/>
      <c r="AE832" s="78"/>
      <c r="AF832" s="79"/>
      <c r="AG832" s="79"/>
      <c r="AH832" s="77"/>
      <c r="AI832" s="77"/>
      <c r="AJ832" s="77"/>
      <c r="AK832" s="80"/>
      <c r="AL832" s="81"/>
      <c r="AM832" s="78"/>
      <c r="AN832" s="78"/>
      <c r="AO832" s="78"/>
      <c r="AP832" s="98">
        <v>2020</v>
      </c>
      <c r="AQ832" s="88"/>
      <c r="AR832" s="78" t="s">
        <v>4018</v>
      </c>
      <c r="AS832" s="98"/>
    </row>
    <row r="833" spans="1:45" ht="14.25" customHeight="1" x14ac:dyDescent="0.25">
      <c r="D833" s="100" t="s">
        <v>4019</v>
      </c>
      <c r="E833" s="101" t="s">
        <v>4020</v>
      </c>
      <c r="F833" s="102"/>
      <c r="G833" s="103" t="s">
        <v>460</v>
      </c>
      <c r="H833" s="136" t="s">
        <v>1038</v>
      </c>
      <c r="I833" s="102">
        <v>32</v>
      </c>
      <c r="J833" s="104">
        <v>32</v>
      </c>
      <c r="K833" s="88"/>
      <c r="L833" s="89"/>
      <c r="M833" s="80"/>
      <c r="N833" s="78"/>
      <c r="O833" s="90"/>
      <c r="P833" s="79"/>
      <c r="Q833" s="78"/>
      <c r="R833" s="78"/>
      <c r="S833" s="80"/>
      <c r="T833" s="91"/>
      <c r="U833" s="92"/>
      <c r="V833" s="93"/>
      <c r="W833" s="94"/>
      <c r="X833" s="95"/>
      <c r="Y833" s="96"/>
      <c r="Z833" s="97"/>
      <c r="AA833" s="78" t="s">
        <v>65</v>
      </c>
      <c r="AB833" s="77">
        <v>15</v>
      </c>
      <c r="AC833" s="78" t="s">
        <v>4021</v>
      </c>
      <c r="AD833" s="77" t="s">
        <v>50</v>
      </c>
      <c r="AE833" s="78" t="s">
        <v>67</v>
      </c>
      <c r="AF833" s="79" t="s">
        <v>51</v>
      </c>
      <c r="AG833" s="79"/>
      <c r="AH833" s="77" t="s">
        <v>117</v>
      </c>
      <c r="AI833" s="77" t="s">
        <v>117</v>
      </c>
      <c r="AJ833" s="77" t="s">
        <v>50</v>
      </c>
      <c r="AK833" s="80"/>
      <c r="AL833" s="81"/>
      <c r="AM833" s="78">
        <v>32</v>
      </c>
      <c r="AN833" s="78"/>
      <c r="AO833" s="78">
        <v>2019</v>
      </c>
      <c r="AP833" s="98">
        <v>2020</v>
      </c>
      <c r="AQ833" s="88"/>
      <c r="AR833" s="78" t="s">
        <v>4022</v>
      </c>
      <c r="AS833" s="98" t="s">
        <v>4023</v>
      </c>
    </row>
    <row r="834" spans="1:45" ht="14.25" customHeight="1" x14ac:dyDescent="0.25">
      <c r="B834">
        <v>1</v>
      </c>
      <c r="C834" t="s">
        <v>56</v>
      </c>
      <c r="D834" s="85" t="s">
        <v>4024</v>
      </c>
      <c r="E834" s="128" t="s">
        <v>4025</v>
      </c>
      <c r="F834" s="77" t="s">
        <v>135</v>
      </c>
      <c r="G834" s="78" t="s">
        <v>4026</v>
      </c>
      <c r="H834" s="77" t="s">
        <v>106</v>
      </c>
      <c r="I834" s="77">
        <v>32</v>
      </c>
      <c r="J834" s="87">
        <v>32</v>
      </c>
      <c r="K834" s="88" t="s">
        <v>4027</v>
      </c>
      <c r="L834" s="89" t="s">
        <v>4026</v>
      </c>
      <c r="M834" s="80"/>
      <c r="N834" s="78">
        <v>207</v>
      </c>
      <c r="O834" s="90"/>
      <c r="P834" s="79" t="s">
        <v>120</v>
      </c>
      <c r="Q834" s="78"/>
      <c r="R834" s="198" t="s">
        <v>4028</v>
      </c>
      <c r="S834" s="80">
        <v>126.17</v>
      </c>
      <c r="T834" s="91">
        <v>40049</v>
      </c>
      <c r="U834" s="92" t="s">
        <v>4029</v>
      </c>
      <c r="V834" s="93">
        <v>1</v>
      </c>
      <c r="W834" s="94">
        <v>16</v>
      </c>
      <c r="X834" s="95">
        <f t="shared" ref="X834:X839" si="34">IF(AND(N834&lt;&gt;"",S834&lt;&gt;""),1000*S834*V834/(N834*W834),"")</f>
        <v>38.094806763285021</v>
      </c>
      <c r="Y834" s="96" t="s">
        <v>186</v>
      </c>
      <c r="Z834" s="97"/>
      <c r="AA834" s="78" t="s">
        <v>65</v>
      </c>
      <c r="AB834" s="77"/>
      <c r="AC834" s="78"/>
      <c r="AD834" s="77"/>
      <c r="AE834" s="78"/>
      <c r="AF834" s="79"/>
      <c r="AG834" s="79"/>
      <c r="AH834" s="77"/>
      <c r="AI834" s="77"/>
      <c r="AJ834" s="77"/>
      <c r="AK834" s="80"/>
      <c r="AL834" s="81"/>
      <c r="AM834" s="78"/>
      <c r="AN834" s="78"/>
      <c r="AO834" s="78">
        <v>2005</v>
      </c>
      <c r="AP834" s="98">
        <v>2009</v>
      </c>
      <c r="AQ834" s="88"/>
      <c r="AR834" s="78" t="s">
        <v>4030</v>
      </c>
      <c r="AS834" s="98" t="s">
        <v>4031</v>
      </c>
    </row>
    <row r="835" spans="1:45" ht="14.25" customHeight="1" x14ac:dyDescent="0.25">
      <c r="A835" t="s">
        <v>120</v>
      </c>
      <c r="B835">
        <v>1</v>
      </c>
      <c r="C835" t="s">
        <v>56</v>
      </c>
      <c r="D835" s="85" t="s">
        <v>4032</v>
      </c>
      <c r="E835" s="128" t="s">
        <v>4033</v>
      </c>
      <c r="F835" s="77" t="s">
        <v>90</v>
      </c>
      <c r="G835" s="78" t="s">
        <v>4034</v>
      </c>
      <c r="H835" s="77">
        <v>68000</v>
      </c>
      <c r="I835" s="77">
        <v>16</v>
      </c>
      <c r="J835" s="87">
        <v>16</v>
      </c>
      <c r="K835" s="88" t="s">
        <v>131</v>
      </c>
      <c r="L835" s="89" t="s">
        <v>61</v>
      </c>
      <c r="M835" s="80"/>
      <c r="N835" s="78">
        <v>7388</v>
      </c>
      <c r="O835" s="90"/>
      <c r="P835" s="79" t="s">
        <v>120</v>
      </c>
      <c r="Q835" s="78"/>
      <c r="R835" s="78"/>
      <c r="S835" s="80">
        <v>55.27</v>
      </c>
      <c r="T835" s="91">
        <v>41739</v>
      </c>
      <c r="U835" s="92" t="s">
        <v>218</v>
      </c>
      <c r="V835" s="93">
        <v>0.67</v>
      </c>
      <c r="W835" s="94">
        <v>4</v>
      </c>
      <c r="X835" s="95">
        <f t="shared" si="34"/>
        <v>1.2530759339469411</v>
      </c>
      <c r="Y835" s="96" t="s">
        <v>186</v>
      </c>
      <c r="Z835" s="97"/>
      <c r="AA835" s="78" t="s">
        <v>49</v>
      </c>
      <c r="AB835" s="77">
        <v>11</v>
      </c>
      <c r="AC835" s="78" t="s">
        <v>4035</v>
      </c>
      <c r="AD835" s="77" t="s">
        <v>50</v>
      </c>
      <c r="AE835" s="78" t="s">
        <v>67</v>
      </c>
      <c r="AF835" s="79" t="s">
        <v>51</v>
      </c>
      <c r="AG835" s="79" t="s">
        <v>51</v>
      </c>
      <c r="AH835" s="77" t="s">
        <v>117</v>
      </c>
      <c r="AI835" s="77" t="s">
        <v>117</v>
      </c>
      <c r="AJ835" s="77" t="s">
        <v>50</v>
      </c>
      <c r="AK835" s="80"/>
      <c r="AL835" s="81"/>
      <c r="AM835" s="78">
        <v>16</v>
      </c>
      <c r="AN835" s="78"/>
      <c r="AO835" s="78">
        <v>2003</v>
      </c>
      <c r="AP835" s="98">
        <v>2013</v>
      </c>
      <c r="AQ835" s="88"/>
      <c r="AR835" s="78" t="s">
        <v>4036</v>
      </c>
      <c r="AS835" s="140"/>
    </row>
    <row r="836" spans="1:45" ht="14.25" customHeight="1" x14ac:dyDescent="0.25">
      <c r="C836" t="s">
        <v>56</v>
      </c>
      <c r="D836" s="85" t="s">
        <v>4037</v>
      </c>
      <c r="E836" s="128" t="s">
        <v>4038</v>
      </c>
      <c r="F836" s="77" t="s">
        <v>58</v>
      </c>
      <c r="G836" s="78" t="s">
        <v>4039</v>
      </c>
      <c r="H836" s="77" t="s">
        <v>106</v>
      </c>
      <c r="I836" s="77">
        <v>32</v>
      </c>
      <c r="J836" s="87">
        <v>32</v>
      </c>
      <c r="K836" s="88" t="s">
        <v>70</v>
      </c>
      <c r="L836" s="89" t="s">
        <v>61</v>
      </c>
      <c r="M836" s="80" t="s">
        <v>4040</v>
      </c>
      <c r="N836" s="78"/>
      <c r="O836" s="90"/>
      <c r="P836" s="79">
        <v>6</v>
      </c>
      <c r="Q836" s="78"/>
      <c r="R836" s="78"/>
      <c r="S836" s="80"/>
      <c r="T836" s="91">
        <v>43230</v>
      </c>
      <c r="U836" s="92">
        <v>14.7</v>
      </c>
      <c r="V836" s="93">
        <v>1</v>
      </c>
      <c r="W836" s="94">
        <v>1</v>
      </c>
      <c r="X836" s="95" t="str">
        <f t="shared" si="34"/>
        <v/>
      </c>
      <c r="Y836" s="96"/>
      <c r="Z836" s="97"/>
      <c r="AA836" s="78" t="s">
        <v>65</v>
      </c>
      <c r="AB836" s="77">
        <v>4</v>
      </c>
      <c r="AC836" s="78" t="s">
        <v>144</v>
      </c>
      <c r="AD836" s="77" t="s">
        <v>287</v>
      </c>
      <c r="AE836" s="78" t="s">
        <v>176</v>
      </c>
      <c r="AF836" s="79"/>
      <c r="AG836" s="79"/>
      <c r="AH836" s="77"/>
      <c r="AI836" s="77"/>
      <c r="AJ836" s="77"/>
      <c r="AK836" s="80"/>
      <c r="AL836" s="81"/>
      <c r="AM836" s="78"/>
      <c r="AN836" s="78"/>
      <c r="AO836" s="78">
        <v>2015</v>
      </c>
      <c r="AP836" s="98">
        <v>2016</v>
      </c>
      <c r="AQ836" s="99"/>
      <c r="AR836" s="78" t="s">
        <v>4041</v>
      </c>
      <c r="AS836" s="98" t="s">
        <v>4042</v>
      </c>
    </row>
    <row r="837" spans="1:45" ht="14.25" customHeight="1" x14ac:dyDescent="0.25">
      <c r="C837" t="s">
        <v>56</v>
      </c>
      <c r="D837" s="85" t="s">
        <v>4043</v>
      </c>
      <c r="E837" s="128" t="s">
        <v>4044</v>
      </c>
      <c r="F837" s="77" t="s">
        <v>58</v>
      </c>
      <c r="G837" s="78" t="s">
        <v>4045</v>
      </c>
      <c r="H837" s="77" t="s">
        <v>75</v>
      </c>
      <c r="I837" s="77">
        <v>32</v>
      </c>
      <c r="J837" s="87">
        <v>16</v>
      </c>
      <c r="K837" s="88" t="s">
        <v>70</v>
      </c>
      <c r="L837" s="89" t="s">
        <v>61</v>
      </c>
      <c r="M837" s="80"/>
      <c r="N837" s="78">
        <v>1050</v>
      </c>
      <c r="O837" s="90"/>
      <c r="P837" s="79">
        <v>6</v>
      </c>
      <c r="Q837" s="78">
        <v>1</v>
      </c>
      <c r="R837" s="78"/>
      <c r="S837" s="80">
        <v>141.82400000000001</v>
      </c>
      <c r="T837" s="91">
        <v>41957</v>
      </c>
      <c r="U837" s="92">
        <v>14.7</v>
      </c>
      <c r="V837" s="93">
        <v>1</v>
      </c>
      <c r="W837" s="94">
        <v>1</v>
      </c>
      <c r="X837" s="95">
        <f t="shared" si="34"/>
        <v>135.0704761904762</v>
      </c>
      <c r="Y837" s="96" t="s">
        <v>107</v>
      </c>
      <c r="Z837" s="97" t="s">
        <v>55</v>
      </c>
      <c r="AA837" s="78" t="s">
        <v>49</v>
      </c>
      <c r="AB837" s="77">
        <v>2</v>
      </c>
      <c r="AC837" s="78" t="s">
        <v>4046</v>
      </c>
      <c r="AD837" s="77" t="s">
        <v>50</v>
      </c>
      <c r="AE837" s="78" t="s">
        <v>67</v>
      </c>
      <c r="AF837" s="79" t="s">
        <v>51</v>
      </c>
      <c r="AG837" s="79" t="s">
        <v>51</v>
      </c>
      <c r="AH837" s="77" t="s">
        <v>117</v>
      </c>
      <c r="AI837" s="77" t="s">
        <v>117</v>
      </c>
      <c r="AJ837" s="77" t="s">
        <v>50</v>
      </c>
      <c r="AK837" s="80">
        <v>26</v>
      </c>
      <c r="AL837" s="81"/>
      <c r="AM837" s="78">
        <v>16</v>
      </c>
      <c r="AN837" s="78"/>
      <c r="AO837" s="78">
        <v>2014</v>
      </c>
      <c r="AP837" s="98">
        <v>2015</v>
      </c>
      <c r="AQ837" s="88"/>
      <c r="AR837" s="78" t="s">
        <v>4047</v>
      </c>
      <c r="AS837" s="98"/>
    </row>
    <row r="838" spans="1:45" ht="14.25" customHeight="1" x14ac:dyDescent="0.25">
      <c r="A838" t="s">
        <v>263</v>
      </c>
      <c r="B838">
        <v>1</v>
      </c>
      <c r="C838" t="s">
        <v>56</v>
      </c>
      <c r="D838" s="85" t="s">
        <v>4043</v>
      </c>
      <c r="E838" s="128" t="s">
        <v>4044</v>
      </c>
      <c r="F838" s="77" t="s">
        <v>58</v>
      </c>
      <c r="G838" s="78" t="s">
        <v>4045</v>
      </c>
      <c r="H838" s="77" t="s">
        <v>75</v>
      </c>
      <c r="I838" s="77">
        <v>32</v>
      </c>
      <c r="J838" s="87">
        <v>16</v>
      </c>
      <c r="K838" s="88" t="s">
        <v>70</v>
      </c>
      <c r="L838" s="89" t="s">
        <v>61</v>
      </c>
      <c r="M838" s="80"/>
      <c r="N838" s="78">
        <v>1797</v>
      </c>
      <c r="O838" s="90"/>
      <c r="P838" s="79">
        <v>6</v>
      </c>
      <c r="Q838" s="78">
        <v>1</v>
      </c>
      <c r="R838" s="78">
        <v>2</v>
      </c>
      <c r="S838" s="80">
        <v>185.185</v>
      </c>
      <c r="T838" s="91">
        <v>43297</v>
      </c>
      <c r="U838" s="92">
        <v>14.7</v>
      </c>
      <c r="V838" s="93">
        <v>1</v>
      </c>
      <c r="W838" s="94">
        <v>1</v>
      </c>
      <c r="X838" s="95">
        <f t="shared" si="34"/>
        <v>103.05230940456316</v>
      </c>
      <c r="Y838" s="96" t="s">
        <v>107</v>
      </c>
      <c r="Z838" s="97" t="s">
        <v>50</v>
      </c>
      <c r="AA838" s="78" t="s">
        <v>49</v>
      </c>
      <c r="AB838" s="77">
        <v>28</v>
      </c>
      <c r="AC838" s="78" t="s">
        <v>4048</v>
      </c>
      <c r="AD838" s="77" t="s">
        <v>50</v>
      </c>
      <c r="AE838" s="78" t="s">
        <v>67</v>
      </c>
      <c r="AF838" s="79" t="s">
        <v>51</v>
      </c>
      <c r="AG838" s="79" t="s">
        <v>51</v>
      </c>
      <c r="AH838" s="77" t="s">
        <v>117</v>
      </c>
      <c r="AI838" s="77" t="s">
        <v>117</v>
      </c>
      <c r="AJ838" s="77" t="s">
        <v>50</v>
      </c>
      <c r="AK838" s="80">
        <v>26</v>
      </c>
      <c r="AL838" s="81"/>
      <c r="AM838" s="78">
        <v>16</v>
      </c>
      <c r="AN838" s="78"/>
      <c r="AO838" s="78">
        <v>2014</v>
      </c>
      <c r="AP838" s="98">
        <v>2015</v>
      </c>
      <c r="AQ838" s="88"/>
      <c r="AR838" s="78" t="s">
        <v>4049</v>
      </c>
      <c r="AS838" s="98" t="s">
        <v>4050</v>
      </c>
    </row>
    <row r="839" spans="1:45" ht="14.25" customHeight="1" x14ac:dyDescent="0.25">
      <c r="C839" t="s">
        <v>56</v>
      </c>
      <c r="D839" s="85" t="s">
        <v>4043</v>
      </c>
      <c r="E839" s="128" t="s">
        <v>4044</v>
      </c>
      <c r="F839" s="77" t="s">
        <v>58</v>
      </c>
      <c r="G839" s="78" t="s">
        <v>4045</v>
      </c>
      <c r="H839" s="77" t="s">
        <v>75</v>
      </c>
      <c r="I839" s="77">
        <v>32</v>
      </c>
      <c r="J839" s="87">
        <v>16</v>
      </c>
      <c r="K839" s="88" t="s">
        <v>70</v>
      </c>
      <c r="L839" s="78" t="s">
        <v>61</v>
      </c>
      <c r="M839" s="80"/>
      <c r="N839" s="78">
        <v>1177</v>
      </c>
      <c r="O839" s="90"/>
      <c r="P839" s="79">
        <v>6</v>
      </c>
      <c r="Q839" s="78">
        <v>1</v>
      </c>
      <c r="R839" s="78"/>
      <c r="S839" s="80">
        <v>116.279</v>
      </c>
      <c r="T839" s="91">
        <v>41957</v>
      </c>
      <c r="U839" s="92">
        <v>14.7</v>
      </c>
      <c r="V839" s="93">
        <v>1</v>
      </c>
      <c r="W839" s="94">
        <v>1</v>
      </c>
      <c r="X839" s="95">
        <f t="shared" si="34"/>
        <v>98.792693288020388</v>
      </c>
      <c r="Y839" s="96" t="s">
        <v>107</v>
      </c>
      <c r="Z839" s="97" t="s">
        <v>55</v>
      </c>
      <c r="AA839" s="78" t="s">
        <v>49</v>
      </c>
      <c r="AB839" s="77">
        <v>2</v>
      </c>
      <c r="AC839" s="78" t="s">
        <v>4046</v>
      </c>
      <c r="AD839" s="77" t="s">
        <v>50</v>
      </c>
      <c r="AE839" s="78" t="s">
        <v>67</v>
      </c>
      <c r="AF839" s="79" t="s">
        <v>51</v>
      </c>
      <c r="AG839" s="79" t="s">
        <v>51</v>
      </c>
      <c r="AH839" s="77" t="s">
        <v>117</v>
      </c>
      <c r="AI839" s="77" t="s">
        <v>117</v>
      </c>
      <c r="AJ839" s="77" t="s">
        <v>50</v>
      </c>
      <c r="AK839" s="80">
        <v>26</v>
      </c>
      <c r="AL839" s="81"/>
      <c r="AM839" s="78">
        <v>16</v>
      </c>
      <c r="AN839" s="78"/>
      <c r="AO839" s="78">
        <v>2014</v>
      </c>
      <c r="AP839" s="98">
        <v>2015</v>
      </c>
      <c r="AQ839" s="88"/>
      <c r="AR839" s="78" t="s">
        <v>4047</v>
      </c>
      <c r="AS839" s="98"/>
    </row>
    <row r="840" spans="1:45" ht="14.25" customHeight="1" x14ac:dyDescent="0.25">
      <c r="D840" s="58" t="s">
        <v>4051</v>
      </c>
      <c r="E840" s="101" t="s">
        <v>4052</v>
      </c>
      <c r="F840" s="60" t="s">
        <v>4053</v>
      </c>
      <c r="G840" s="61" t="s">
        <v>4054</v>
      </c>
      <c r="H840" s="77" t="s">
        <v>106</v>
      </c>
      <c r="I840" s="60" t="s">
        <v>4055</v>
      </c>
      <c r="J840" s="62" t="s">
        <v>4055</v>
      </c>
      <c r="K840" s="88"/>
      <c r="L840" s="89"/>
      <c r="M840" s="80"/>
      <c r="N840" s="78"/>
      <c r="O840" s="90"/>
      <c r="P840" s="79"/>
      <c r="Q840" s="78"/>
      <c r="R840" s="78"/>
      <c r="S840" s="80"/>
      <c r="T840" s="91"/>
      <c r="U840" s="92"/>
      <c r="V840" s="93"/>
      <c r="W840" s="94"/>
      <c r="X840" s="95"/>
      <c r="Y840" s="96"/>
      <c r="Z840" s="97"/>
      <c r="AA840" s="78" t="s">
        <v>76</v>
      </c>
      <c r="AB840" s="77"/>
      <c r="AC840" s="78"/>
      <c r="AD840" s="77" t="s">
        <v>50</v>
      </c>
      <c r="AE840" s="78"/>
      <c r="AF840" s="79"/>
      <c r="AG840" s="79" t="s">
        <v>50</v>
      </c>
      <c r="AH840" s="77"/>
      <c r="AI840" s="77"/>
      <c r="AJ840" s="77"/>
      <c r="AK840" s="80"/>
      <c r="AL840" s="81"/>
      <c r="AM840" s="77" t="s">
        <v>4055</v>
      </c>
      <c r="AN840" s="78"/>
      <c r="AO840" s="78">
        <v>2014</v>
      </c>
      <c r="AP840" s="98">
        <v>2021</v>
      </c>
      <c r="AQ840" s="99" t="s">
        <v>4056</v>
      </c>
      <c r="AR840" s="78" t="s">
        <v>4057</v>
      </c>
      <c r="AS840" s="98" t="s">
        <v>4058</v>
      </c>
    </row>
    <row r="841" spans="1:45" ht="14.25" customHeight="1" x14ac:dyDescent="0.25">
      <c r="D841" s="100" t="s">
        <v>4059</v>
      </c>
      <c r="E841" s="101" t="s">
        <v>4060</v>
      </c>
      <c r="F841" s="102"/>
      <c r="G841" s="103" t="s">
        <v>4061</v>
      </c>
      <c r="H841" s="60" t="s">
        <v>106</v>
      </c>
      <c r="I841" s="102">
        <v>16</v>
      </c>
      <c r="J841" s="104">
        <v>16</v>
      </c>
      <c r="K841" s="88"/>
      <c r="L841" s="89"/>
      <c r="M841" s="80"/>
      <c r="N841" s="78"/>
      <c r="O841" s="90"/>
      <c r="P841" s="79"/>
      <c r="Q841" s="78"/>
      <c r="R841" s="78"/>
      <c r="S841" s="80"/>
      <c r="T841" s="91"/>
      <c r="U841" s="92"/>
      <c r="V841" s="93"/>
      <c r="W841" s="94"/>
      <c r="X841" s="95"/>
      <c r="Y841" s="96"/>
      <c r="Z841" s="97"/>
      <c r="AA841" s="78" t="s">
        <v>65</v>
      </c>
      <c r="AB841" s="77">
        <v>10</v>
      </c>
      <c r="AC841" s="78" t="s">
        <v>4062</v>
      </c>
      <c r="AD841" s="77" t="s">
        <v>50</v>
      </c>
      <c r="AE841" s="78" t="s">
        <v>176</v>
      </c>
      <c r="AF841" s="79" t="s">
        <v>51</v>
      </c>
      <c r="AG841" s="79" t="s">
        <v>50</v>
      </c>
      <c r="AH841" s="77" t="s">
        <v>68</v>
      </c>
      <c r="AI841" s="77" t="s">
        <v>68</v>
      </c>
      <c r="AJ841" s="77" t="s">
        <v>50</v>
      </c>
      <c r="AK841" s="80">
        <v>31</v>
      </c>
      <c r="AL841" s="81"/>
      <c r="AM841" s="78">
        <v>16</v>
      </c>
      <c r="AN841" s="78">
        <v>5</v>
      </c>
      <c r="AO841" s="78"/>
      <c r="AP841" s="98">
        <v>2020</v>
      </c>
      <c r="AQ841" s="88"/>
      <c r="AR841" s="78" t="s">
        <v>4063</v>
      </c>
      <c r="AS841" s="98"/>
    </row>
    <row r="842" spans="1:45" ht="14.25" customHeight="1" x14ac:dyDescent="0.25">
      <c r="A842" t="s">
        <v>263</v>
      </c>
      <c r="C842" t="s">
        <v>56</v>
      </c>
      <c r="D842" s="85" t="s">
        <v>4064</v>
      </c>
      <c r="E842" s="128" t="s">
        <v>4065</v>
      </c>
      <c r="F842" s="77" t="s">
        <v>90</v>
      </c>
      <c r="G842" s="78" t="s">
        <v>4066</v>
      </c>
      <c r="H842" s="77" t="s">
        <v>106</v>
      </c>
      <c r="I842" s="77">
        <v>32</v>
      </c>
      <c r="J842" s="87">
        <v>32</v>
      </c>
      <c r="K842" s="88"/>
      <c r="L842" s="89"/>
      <c r="M842" s="80" t="s">
        <v>3374</v>
      </c>
      <c r="N842" s="78"/>
      <c r="O842" s="90"/>
      <c r="P842" s="79"/>
      <c r="Q842" s="78"/>
      <c r="R842" s="78"/>
      <c r="S842" s="80"/>
      <c r="T842" s="91"/>
      <c r="U842" s="92"/>
      <c r="V842" s="93"/>
      <c r="W842" s="94"/>
      <c r="X842" s="95" t="str">
        <f>IF(AND(N842&lt;&gt;"",S842&lt;&gt;""),1000*S842*V842/(N842*W842),"")</f>
        <v/>
      </c>
      <c r="Y842" s="96"/>
      <c r="Z842" s="97"/>
      <c r="AA842" s="78" t="s">
        <v>65</v>
      </c>
      <c r="AB842" s="77">
        <v>12</v>
      </c>
      <c r="AC842" s="78" t="s">
        <v>4064</v>
      </c>
      <c r="AD842" s="77"/>
      <c r="AE842" s="78"/>
      <c r="AF842" s="79" t="s">
        <v>51</v>
      </c>
      <c r="AG842" s="79"/>
      <c r="AH842" s="77" t="s">
        <v>117</v>
      </c>
      <c r="AI842" s="77" t="s">
        <v>117</v>
      </c>
      <c r="AJ842" s="77"/>
      <c r="AK842" s="80"/>
      <c r="AL842" s="81"/>
      <c r="AM842" s="78">
        <v>32</v>
      </c>
      <c r="AN842" s="78"/>
      <c r="AO842" s="78">
        <v>2001</v>
      </c>
      <c r="AP842" s="98">
        <v>2009</v>
      </c>
      <c r="AQ842" s="88"/>
      <c r="AR842" s="78" t="s">
        <v>4067</v>
      </c>
      <c r="AS842" s="98" t="s">
        <v>3374</v>
      </c>
    </row>
    <row r="843" spans="1:45" ht="14.25" customHeight="1" x14ac:dyDescent="0.25">
      <c r="D843" s="100" t="s">
        <v>4068</v>
      </c>
      <c r="E843" s="101" t="s">
        <v>4069</v>
      </c>
      <c r="F843" s="149" t="s">
        <v>58</v>
      </c>
      <c r="G843" s="61" t="s">
        <v>4070</v>
      </c>
      <c r="H843" s="136" t="s">
        <v>2451</v>
      </c>
      <c r="I843" s="77">
        <v>32</v>
      </c>
      <c r="J843" s="87">
        <v>32</v>
      </c>
      <c r="K843" s="88"/>
      <c r="L843" s="89"/>
      <c r="M843" s="80"/>
      <c r="N843" s="78"/>
      <c r="O843" s="90"/>
      <c r="P843" s="79"/>
      <c r="Q843" s="78"/>
      <c r="R843" s="78"/>
      <c r="S843" s="80"/>
      <c r="T843" s="91"/>
      <c r="U843" s="92"/>
      <c r="V843" s="93"/>
      <c r="W843" s="94"/>
      <c r="X843" s="95"/>
      <c r="Y843" s="96"/>
      <c r="Z843" s="97"/>
      <c r="AA843" s="78" t="s">
        <v>65</v>
      </c>
      <c r="AB843" s="77">
        <v>47</v>
      </c>
      <c r="AC843" s="78" t="s">
        <v>4071</v>
      </c>
      <c r="AD843" s="77"/>
      <c r="AE843" s="78"/>
      <c r="AF843" s="79"/>
      <c r="AG843" s="79"/>
      <c r="AH843" s="77"/>
      <c r="AI843" s="77"/>
      <c r="AJ843" s="77"/>
      <c r="AK843" s="80"/>
      <c r="AL843" s="81"/>
      <c r="AM843" s="78"/>
      <c r="AN843" s="78"/>
      <c r="AO843" s="78">
        <v>2007</v>
      </c>
      <c r="AP843" s="98">
        <v>2008</v>
      </c>
      <c r="AQ843" s="88"/>
      <c r="AR843" s="78" t="s">
        <v>4072</v>
      </c>
      <c r="AS843" s="98"/>
    </row>
    <row r="844" spans="1:45" ht="14.25" customHeight="1" x14ac:dyDescent="0.25">
      <c r="A844" t="s">
        <v>120</v>
      </c>
      <c r="B844">
        <v>1</v>
      </c>
      <c r="C844" t="s">
        <v>56</v>
      </c>
      <c r="D844" s="85" t="s">
        <v>4073</v>
      </c>
      <c r="E844" s="78"/>
      <c r="F844" s="77" t="s">
        <v>135</v>
      </c>
      <c r="G844" s="78" t="s">
        <v>4074</v>
      </c>
      <c r="H844" s="77" t="s">
        <v>4075</v>
      </c>
      <c r="I844" s="77">
        <v>8</v>
      </c>
      <c r="J844" s="87">
        <v>12</v>
      </c>
      <c r="K844" s="88" t="s">
        <v>70</v>
      </c>
      <c r="L844" s="89" t="s">
        <v>61</v>
      </c>
      <c r="M844" s="80"/>
      <c r="N844" s="78">
        <v>474</v>
      </c>
      <c r="O844" s="90"/>
      <c r="P844" s="79">
        <v>6</v>
      </c>
      <c r="Q844" s="78"/>
      <c r="R844" s="78">
        <v>1</v>
      </c>
      <c r="S844" s="80">
        <v>196.541</v>
      </c>
      <c r="T844" s="91">
        <v>41774</v>
      </c>
      <c r="U844" s="92">
        <v>14.7</v>
      </c>
      <c r="V844" s="93">
        <v>0.33</v>
      </c>
      <c r="W844" s="94">
        <v>1</v>
      </c>
      <c r="X844" s="95">
        <f>IF(AND(N844&lt;&gt;"",S844&lt;&gt;""),1000*S844*V844/(N844*W844),"")</f>
        <v>136.83234177215192</v>
      </c>
      <c r="Y844" s="96" t="s">
        <v>202</v>
      </c>
      <c r="Z844" s="97"/>
      <c r="AA844" s="78" t="s">
        <v>49</v>
      </c>
      <c r="AB844" s="77">
        <v>7</v>
      </c>
      <c r="AC844" s="78" t="s">
        <v>4073</v>
      </c>
      <c r="AD844" s="77" t="s">
        <v>50</v>
      </c>
      <c r="AE844" s="78" t="s">
        <v>67</v>
      </c>
      <c r="AF844" s="79" t="s">
        <v>51</v>
      </c>
      <c r="AG844" s="79" t="s">
        <v>51</v>
      </c>
      <c r="AH844" s="77">
        <v>256</v>
      </c>
      <c r="AI844" s="77" t="s">
        <v>871</v>
      </c>
      <c r="AJ844" s="77" t="s">
        <v>50</v>
      </c>
      <c r="AK844" s="80"/>
      <c r="AL844" s="81"/>
      <c r="AM844" s="78"/>
      <c r="AN844" s="78"/>
      <c r="AO844" s="78">
        <v>2011</v>
      </c>
      <c r="AP844" s="98">
        <v>2011</v>
      </c>
      <c r="AQ844" s="99" t="s">
        <v>4076</v>
      </c>
      <c r="AR844" s="78" t="s">
        <v>4077</v>
      </c>
      <c r="AS844" s="139" t="s">
        <v>4078</v>
      </c>
    </row>
    <row r="845" spans="1:45" ht="14.25" customHeight="1" x14ac:dyDescent="0.25">
      <c r="D845" s="100" t="s">
        <v>4079</v>
      </c>
      <c r="E845" s="101" t="s">
        <v>4080</v>
      </c>
      <c r="F845" s="102"/>
      <c r="G845" s="103" t="s">
        <v>4081</v>
      </c>
      <c r="H845" s="102">
        <v>1802</v>
      </c>
      <c r="I845" s="102">
        <v>8</v>
      </c>
      <c r="J845" s="104">
        <v>8</v>
      </c>
      <c r="K845" s="88"/>
      <c r="L845" s="61"/>
      <c r="M845" s="80"/>
      <c r="N845" s="78"/>
      <c r="O845" s="90"/>
      <c r="P845" s="79"/>
      <c r="Q845" s="78"/>
      <c r="R845" s="78"/>
      <c r="S845" s="80"/>
      <c r="T845" s="91"/>
      <c r="U845" s="92"/>
      <c r="V845" s="93"/>
      <c r="W845" s="94"/>
      <c r="X845" s="95"/>
      <c r="Y845" s="96"/>
      <c r="Z845" s="97" t="s">
        <v>50</v>
      </c>
      <c r="AA845" s="78" t="s">
        <v>49</v>
      </c>
      <c r="AB845" s="77">
        <v>65</v>
      </c>
      <c r="AC845" s="78" t="s">
        <v>4082</v>
      </c>
      <c r="AD845" s="77" t="s">
        <v>50</v>
      </c>
      <c r="AE845" s="78" t="s">
        <v>67</v>
      </c>
      <c r="AF845" s="79" t="s">
        <v>51</v>
      </c>
      <c r="AG845" s="79"/>
      <c r="AH845" s="77" t="s">
        <v>68</v>
      </c>
      <c r="AI845" s="77" t="s">
        <v>68</v>
      </c>
      <c r="AJ845" s="77" t="s">
        <v>50</v>
      </c>
      <c r="AK845" s="80">
        <v>100</v>
      </c>
      <c r="AL845" s="81"/>
      <c r="AM845" s="78">
        <v>16</v>
      </c>
      <c r="AN845" s="78"/>
      <c r="AO845" s="78"/>
      <c r="AP845" s="98">
        <v>2020</v>
      </c>
      <c r="AQ845" s="99" t="s">
        <v>4083</v>
      </c>
      <c r="AR845" s="78" t="s">
        <v>4084</v>
      </c>
      <c r="AS845" s="140" t="s">
        <v>4085</v>
      </c>
    </row>
    <row r="846" spans="1:45" ht="14.25" customHeight="1" x14ac:dyDescent="0.25">
      <c r="D846" s="100" t="s">
        <v>4086</v>
      </c>
      <c r="E846" s="101" t="s">
        <v>4087</v>
      </c>
      <c r="F846" s="102"/>
      <c r="G846" s="103" t="s">
        <v>4081</v>
      </c>
      <c r="H846" s="102" t="s">
        <v>4088</v>
      </c>
      <c r="I846" s="102">
        <v>4</v>
      </c>
      <c r="J846" s="104">
        <v>8</v>
      </c>
      <c r="K846" s="88" t="s">
        <v>4089</v>
      </c>
      <c r="L846" s="163" t="s">
        <v>4081</v>
      </c>
      <c r="M846" s="80"/>
      <c r="N846" s="78">
        <v>1022</v>
      </c>
      <c r="O846" s="90">
        <v>344</v>
      </c>
      <c r="P846" s="79">
        <v>4</v>
      </c>
      <c r="Q846" s="78"/>
      <c r="R846" s="78"/>
      <c r="S846" s="80"/>
      <c r="T846" s="91">
        <v>44920</v>
      </c>
      <c r="U846" s="92">
        <v>14.7</v>
      </c>
      <c r="V846" s="93">
        <v>0.16</v>
      </c>
      <c r="W846" s="94"/>
      <c r="X846" s="95"/>
      <c r="Y846" s="96" t="s">
        <v>107</v>
      </c>
      <c r="Z846" s="97" t="s">
        <v>50</v>
      </c>
      <c r="AA846" s="78" t="s">
        <v>49</v>
      </c>
      <c r="AB846" s="77">
        <v>26</v>
      </c>
      <c r="AC846" s="78" t="s">
        <v>4090</v>
      </c>
      <c r="AD846" s="77" t="s">
        <v>50</v>
      </c>
      <c r="AE846" s="78" t="s">
        <v>176</v>
      </c>
      <c r="AF846" s="79" t="s">
        <v>51</v>
      </c>
      <c r="AG846" s="79" t="s">
        <v>50</v>
      </c>
      <c r="AH846" s="77">
        <v>128</v>
      </c>
      <c r="AI846" s="77" t="s">
        <v>204</v>
      </c>
      <c r="AJ846" s="77"/>
      <c r="AK846" s="80">
        <v>59</v>
      </c>
      <c r="AL846" s="81"/>
      <c r="AM846" s="78"/>
      <c r="AN846" s="78"/>
      <c r="AO846" s="78"/>
      <c r="AP846" s="98">
        <v>2022</v>
      </c>
      <c r="AQ846" s="99" t="s">
        <v>4091</v>
      </c>
      <c r="AR846" s="78" t="s">
        <v>4092</v>
      </c>
      <c r="AS846" s="139" t="s">
        <v>4093</v>
      </c>
    </row>
    <row r="847" spans="1:45" ht="14.25" customHeight="1" x14ac:dyDescent="0.25">
      <c r="D847" s="100" t="s">
        <v>4094</v>
      </c>
      <c r="E847" s="101" t="s">
        <v>4095</v>
      </c>
      <c r="F847" s="102" t="s">
        <v>135</v>
      </c>
      <c r="G847" s="61" t="s">
        <v>4081</v>
      </c>
      <c r="H847" s="136" t="s">
        <v>4096</v>
      </c>
      <c r="I847" s="102">
        <v>4</v>
      </c>
      <c r="J847" s="104">
        <v>12</v>
      </c>
      <c r="K847" s="88"/>
      <c r="L847" s="89"/>
      <c r="M847" s="80"/>
      <c r="N847" s="78"/>
      <c r="O847" s="90"/>
      <c r="P847" s="79"/>
      <c r="Q847" s="78"/>
      <c r="R847" s="78"/>
      <c r="S847" s="80"/>
      <c r="T847" s="91"/>
      <c r="U847" s="92"/>
      <c r="V847" s="93"/>
      <c r="W847" s="94"/>
      <c r="X847" s="95"/>
      <c r="Y847" s="96"/>
      <c r="Z847" s="97"/>
      <c r="AA847" s="78" t="s">
        <v>49</v>
      </c>
      <c r="AB847" s="77">
        <v>26</v>
      </c>
      <c r="AC847" s="78" t="s">
        <v>4094</v>
      </c>
      <c r="AD847" s="77" t="s">
        <v>50</v>
      </c>
      <c r="AE847" s="78" t="s">
        <v>67</v>
      </c>
      <c r="AF847" s="79" t="s">
        <v>51</v>
      </c>
      <c r="AG847" s="79" t="s">
        <v>50</v>
      </c>
      <c r="AH847" s="77">
        <v>12</v>
      </c>
      <c r="AI847" s="77">
        <v>512</v>
      </c>
      <c r="AJ847" s="77"/>
      <c r="AK847" s="80"/>
      <c r="AL847" s="81"/>
      <c r="AM847" s="78"/>
      <c r="AN847" s="78"/>
      <c r="AO847" s="78">
        <v>2019</v>
      </c>
      <c r="AP847" s="98">
        <v>2020</v>
      </c>
      <c r="AQ847" s="99" t="s">
        <v>4097</v>
      </c>
      <c r="AR847" s="78" t="s">
        <v>4098</v>
      </c>
      <c r="AS847" s="98" t="s">
        <v>4099</v>
      </c>
    </row>
    <row r="848" spans="1:45" ht="14.25" customHeight="1" x14ac:dyDescent="0.25">
      <c r="D848" s="100" t="s">
        <v>297</v>
      </c>
      <c r="E848" s="101" t="s">
        <v>4100</v>
      </c>
      <c r="F848" s="102" t="s">
        <v>135</v>
      </c>
      <c r="G848" s="61" t="s">
        <v>4081</v>
      </c>
      <c r="H848" s="136">
        <v>8080</v>
      </c>
      <c r="I848" s="102">
        <v>8</v>
      </c>
      <c r="J848" s="104">
        <v>8</v>
      </c>
      <c r="K848" s="88"/>
      <c r="L848" s="89"/>
      <c r="M848" s="80"/>
      <c r="N848" s="78"/>
      <c r="O848" s="90"/>
      <c r="P848" s="79"/>
      <c r="Q848" s="78"/>
      <c r="R848" s="78"/>
      <c r="S848" s="80"/>
      <c r="T848" s="91"/>
      <c r="U848" s="92"/>
      <c r="V848" s="93"/>
      <c r="W848" s="94"/>
      <c r="X848" s="95"/>
      <c r="Y848" s="96"/>
      <c r="Z848" s="97"/>
      <c r="AA848" s="78" t="s">
        <v>49</v>
      </c>
      <c r="AB848" s="77">
        <v>15</v>
      </c>
      <c r="AC848" s="78" t="s">
        <v>297</v>
      </c>
      <c r="AD848" s="77" t="s">
        <v>50</v>
      </c>
      <c r="AE848" s="78" t="s">
        <v>67</v>
      </c>
      <c r="AF848" s="79" t="s">
        <v>51</v>
      </c>
      <c r="AG848" s="79" t="s">
        <v>51</v>
      </c>
      <c r="AH848" s="77" t="s">
        <v>68</v>
      </c>
      <c r="AI848" s="77" t="s">
        <v>68</v>
      </c>
      <c r="AJ848" s="77" t="s">
        <v>50</v>
      </c>
      <c r="AK848" s="80"/>
      <c r="AL848" s="81"/>
      <c r="AM848" s="78"/>
      <c r="AN848" s="78"/>
      <c r="AO848" s="78">
        <v>2017</v>
      </c>
      <c r="AP848" s="98">
        <v>2023</v>
      </c>
      <c r="AQ848" s="99" t="s">
        <v>4101</v>
      </c>
      <c r="AR848" s="78" t="s">
        <v>4102</v>
      </c>
      <c r="AS848" s="98"/>
    </row>
    <row r="849" spans="1:45" ht="14.25" customHeight="1" x14ac:dyDescent="0.25">
      <c r="C849" t="s">
        <v>56</v>
      </c>
      <c r="D849" s="85" t="s">
        <v>4103</v>
      </c>
      <c r="E849" s="128" t="s">
        <v>4104</v>
      </c>
      <c r="F849" s="77" t="s">
        <v>90</v>
      </c>
      <c r="G849" s="78" t="s">
        <v>4105</v>
      </c>
      <c r="H849" s="77">
        <v>6801</v>
      </c>
      <c r="I849" s="77">
        <v>8</v>
      </c>
      <c r="J849" s="87">
        <v>8</v>
      </c>
      <c r="K849" s="88" t="s">
        <v>70</v>
      </c>
      <c r="L849" s="89" t="s">
        <v>61</v>
      </c>
      <c r="M849" s="80"/>
      <c r="N849" s="78"/>
      <c r="O849" s="90"/>
      <c r="P849" s="79">
        <v>6</v>
      </c>
      <c r="Q849" s="78"/>
      <c r="R849" s="78"/>
      <c r="S849" s="80"/>
      <c r="T849" s="91"/>
      <c r="U849" s="92">
        <v>14.7</v>
      </c>
      <c r="V849" s="93">
        <v>0.33</v>
      </c>
      <c r="W849" s="94">
        <v>4</v>
      </c>
      <c r="X849" s="95" t="str">
        <f t="shared" ref="X849:X867" si="35">IF(AND(N849&lt;&gt;"",S849&lt;&gt;""),1000*S849*V849/(N849*W849),"")</f>
        <v/>
      </c>
      <c r="Y849" s="96"/>
      <c r="Z849" s="97"/>
      <c r="AA849" s="78" t="s">
        <v>49</v>
      </c>
      <c r="AB849" s="77"/>
      <c r="AC849" s="78"/>
      <c r="AD849" s="77" t="s">
        <v>50</v>
      </c>
      <c r="AE849" s="78" t="s">
        <v>67</v>
      </c>
      <c r="AF849" s="79" t="s">
        <v>51</v>
      </c>
      <c r="AG849" s="79" t="s">
        <v>51</v>
      </c>
      <c r="AH849" s="77" t="s">
        <v>68</v>
      </c>
      <c r="AI849" s="77" t="s">
        <v>68</v>
      </c>
      <c r="AJ849" s="77" t="s">
        <v>50</v>
      </c>
      <c r="AK849" s="80"/>
      <c r="AL849" s="81"/>
      <c r="AM849" s="78"/>
      <c r="AN849" s="78"/>
      <c r="AO849" s="78">
        <v>2003</v>
      </c>
      <c r="AP849" s="98">
        <v>2009</v>
      </c>
      <c r="AQ849" s="99"/>
      <c r="AR849" s="78"/>
      <c r="AS849" s="98"/>
    </row>
    <row r="850" spans="1:45" ht="14.25" customHeight="1" x14ac:dyDescent="0.25">
      <c r="A850" t="s">
        <v>120</v>
      </c>
      <c r="B850">
        <v>1</v>
      </c>
      <c r="C850" t="s">
        <v>56</v>
      </c>
      <c r="D850" s="85" t="s">
        <v>4106</v>
      </c>
      <c r="E850" s="128" t="s">
        <v>4107</v>
      </c>
      <c r="F850" s="77" t="s">
        <v>90</v>
      </c>
      <c r="G850" s="78" t="s">
        <v>4105</v>
      </c>
      <c r="H850" s="77">
        <v>6805</v>
      </c>
      <c r="I850" s="77">
        <v>8</v>
      </c>
      <c r="J850" s="87">
        <v>8</v>
      </c>
      <c r="K850" s="88" t="s">
        <v>70</v>
      </c>
      <c r="L850" s="89" t="s">
        <v>61</v>
      </c>
      <c r="M850" s="80"/>
      <c r="N850" s="78">
        <v>834</v>
      </c>
      <c r="O850" s="90"/>
      <c r="P850" s="79">
        <v>6</v>
      </c>
      <c r="Q850" s="78"/>
      <c r="R850" s="78"/>
      <c r="S850" s="80">
        <v>203.95699999999999</v>
      </c>
      <c r="T850" s="91">
        <v>41690</v>
      </c>
      <c r="U850" s="92">
        <v>14.7</v>
      </c>
      <c r="V850" s="93">
        <v>0.33</v>
      </c>
      <c r="W850" s="94">
        <v>4</v>
      </c>
      <c r="X850" s="95">
        <f t="shared" si="35"/>
        <v>20.17560251798561</v>
      </c>
      <c r="Y850" s="96" t="s">
        <v>107</v>
      </c>
      <c r="Z850" s="97" t="s">
        <v>50</v>
      </c>
      <c r="AA850" s="78" t="s">
        <v>49</v>
      </c>
      <c r="AB850" s="77">
        <v>10</v>
      </c>
      <c r="AC850" s="78" t="s">
        <v>4108</v>
      </c>
      <c r="AD850" s="77" t="s">
        <v>50</v>
      </c>
      <c r="AE850" s="78" t="s">
        <v>67</v>
      </c>
      <c r="AF850" s="79" t="s">
        <v>51</v>
      </c>
      <c r="AG850" s="79" t="s">
        <v>51</v>
      </c>
      <c r="AH850" s="77" t="s">
        <v>68</v>
      </c>
      <c r="AI850" s="77" t="s">
        <v>68</v>
      </c>
      <c r="AJ850" s="77" t="s">
        <v>50</v>
      </c>
      <c r="AK850" s="80"/>
      <c r="AL850" s="81"/>
      <c r="AM850" s="78"/>
      <c r="AN850" s="78"/>
      <c r="AO850" s="78">
        <v>2003</v>
      </c>
      <c r="AP850" s="98">
        <v>2009</v>
      </c>
      <c r="AQ850" s="99" t="s">
        <v>4109</v>
      </c>
      <c r="AR850" s="78"/>
      <c r="AS850" s="98"/>
    </row>
    <row r="851" spans="1:45" ht="14.25" customHeight="1" x14ac:dyDescent="0.25">
      <c r="A851" t="s">
        <v>120</v>
      </c>
      <c r="B851">
        <v>1</v>
      </c>
      <c r="C851" t="s">
        <v>56</v>
      </c>
      <c r="D851" s="85" t="s">
        <v>4110</v>
      </c>
      <c r="E851" s="128" t="s">
        <v>4111</v>
      </c>
      <c r="F851" s="77" t="s">
        <v>135</v>
      </c>
      <c r="G851" s="78" t="s">
        <v>4105</v>
      </c>
      <c r="H851" s="77">
        <v>6809</v>
      </c>
      <c r="I851" s="77">
        <v>8</v>
      </c>
      <c r="J851" s="87">
        <v>8</v>
      </c>
      <c r="K851" s="88" t="s">
        <v>70</v>
      </c>
      <c r="L851" s="89" t="s">
        <v>61</v>
      </c>
      <c r="M851" s="80"/>
      <c r="N851" s="78">
        <v>1631</v>
      </c>
      <c r="O851" s="90"/>
      <c r="P851" s="79">
        <v>6</v>
      </c>
      <c r="Q851" s="78"/>
      <c r="R851" s="78">
        <v>41</v>
      </c>
      <c r="S851" s="80">
        <v>88.495999999999995</v>
      </c>
      <c r="T851" s="91">
        <v>43235</v>
      </c>
      <c r="U851" s="92">
        <v>14.7</v>
      </c>
      <c r="V851" s="93">
        <v>0.33</v>
      </c>
      <c r="W851" s="94">
        <v>3</v>
      </c>
      <c r="X851" s="95">
        <f t="shared" si="35"/>
        <v>5.9684610668301659</v>
      </c>
      <c r="Y851" s="96" t="s">
        <v>202</v>
      </c>
      <c r="Z851" s="97" t="s">
        <v>50</v>
      </c>
      <c r="AA851" s="78" t="s">
        <v>49</v>
      </c>
      <c r="AB851" s="77">
        <v>40</v>
      </c>
      <c r="AC851" s="78" t="s">
        <v>4112</v>
      </c>
      <c r="AD851" s="77" t="s">
        <v>50</v>
      </c>
      <c r="AE851" s="78" t="s">
        <v>67</v>
      </c>
      <c r="AF851" s="79" t="s">
        <v>51</v>
      </c>
      <c r="AG851" s="79" t="s">
        <v>51</v>
      </c>
      <c r="AH851" s="77" t="s">
        <v>68</v>
      </c>
      <c r="AI851" s="77" t="s">
        <v>68</v>
      </c>
      <c r="AJ851" s="77" t="s">
        <v>50</v>
      </c>
      <c r="AK851" s="80">
        <v>44</v>
      </c>
      <c r="AL851" s="81">
        <v>13</v>
      </c>
      <c r="AM851" s="78">
        <v>8</v>
      </c>
      <c r="AN851" s="78"/>
      <c r="AO851" s="78">
        <v>2003</v>
      </c>
      <c r="AP851" s="98">
        <v>2021</v>
      </c>
      <c r="AQ851" s="99" t="s">
        <v>4109</v>
      </c>
      <c r="AR851" s="78" t="s">
        <v>4113</v>
      </c>
      <c r="AS851" s="98" t="s">
        <v>4114</v>
      </c>
    </row>
    <row r="852" spans="1:45" ht="14.25" customHeight="1" x14ac:dyDescent="0.25">
      <c r="A852" t="s">
        <v>120</v>
      </c>
      <c r="B852">
        <v>1</v>
      </c>
      <c r="C852" t="s">
        <v>56</v>
      </c>
      <c r="D852" s="85" t="s">
        <v>4115</v>
      </c>
      <c r="E852" s="128" t="s">
        <v>4116</v>
      </c>
      <c r="F852" s="77" t="s">
        <v>58</v>
      </c>
      <c r="G852" s="78" t="s">
        <v>4105</v>
      </c>
      <c r="H852" s="77" t="s">
        <v>1454</v>
      </c>
      <c r="I852" s="77">
        <v>8</v>
      </c>
      <c r="J852" s="87">
        <v>8</v>
      </c>
      <c r="K852" s="88" t="s">
        <v>70</v>
      </c>
      <c r="L852" s="89" t="s">
        <v>61</v>
      </c>
      <c r="M852" s="80"/>
      <c r="N852" s="78">
        <v>1218</v>
      </c>
      <c r="O852" s="90"/>
      <c r="P852" s="79">
        <v>6</v>
      </c>
      <c r="Q852" s="78"/>
      <c r="R852" s="78"/>
      <c r="S852" s="80">
        <v>152.78800000000001</v>
      </c>
      <c r="T852" s="91">
        <v>41688</v>
      </c>
      <c r="U852" s="92">
        <v>14.7</v>
      </c>
      <c r="V852" s="93">
        <v>0.33</v>
      </c>
      <c r="W852" s="94">
        <v>4</v>
      </c>
      <c r="X852" s="95">
        <f t="shared" si="35"/>
        <v>10.348940886699507</v>
      </c>
      <c r="Y852" s="96" t="s">
        <v>107</v>
      </c>
      <c r="Z852" s="97" t="s">
        <v>50</v>
      </c>
      <c r="AA852" s="78" t="s">
        <v>49</v>
      </c>
      <c r="AB852" s="77">
        <v>17</v>
      </c>
      <c r="AC852" s="78" t="s">
        <v>924</v>
      </c>
      <c r="AD852" s="77" t="s">
        <v>50</v>
      </c>
      <c r="AE852" s="78" t="s">
        <v>67</v>
      </c>
      <c r="AF852" s="79" t="s">
        <v>51</v>
      </c>
      <c r="AG852" s="79" t="s">
        <v>51</v>
      </c>
      <c r="AH852" s="77" t="s">
        <v>68</v>
      </c>
      <c r="AI852" s="77" t="s">
        <v>68</v>
      </c>
      <c r="AJ852" s="77" t="s">
        <v>50</v>
      </c>
      <c r="AK852" s="80"/>
      <c r="AL852" s="81"/>
      <c r="AM852" s="78"/>
      <c r="AN852" s="78"/>
      <c r="AO852" s="78">
        <v>2003</v>
      </c>
      <c r="AP852" s="98">
        <v>2009</v>
      </c>
      <c r="AQ852" s="99" t="s">
        <v>4109</v>
      </c>
      <c r="AR852" s="78" t="s">
        <v>4117</v>
      </c>
      <c r="AS852" s="98"/>
    </row>
    <row r="853" spans="1:45" ht="14.25" customHeight="1" x14ac:dyDescent="0.25">
      <c r="A853" t="s">
        <v>120</v>
      </c>
      <c r="B853">
        <v>1</v>
      </c>
      <c r="C853" t="s">
        <v>56</v>
      </c>
      <c r="D853" s="85" t="s">
        <v>4118</v>
      </c>
      <c r="E853" s="128" t="s">
        <v>4119</v>
      </c>
      <c r="F853" s="77" t="s">
        <v>135</v>
      </c>
      <c r="G853" s="78" t="s">
        <v>4105</v>
      </c>
      <c r="H853" s="77">
        <v>6801</v>
      </c>
      <c r="I853" s="77">
        <v>8</v>
      </c>
      <c r="J853" s="87">
        <v>8</v>
      </c>
      <c r="K853" s="88" t="s">
        <v>259</v>
      </c>
      <c r="L853" s="89" t="s">
        <v>61</v>
      </c>
      <c r="M853" s="80"/>
      <c r="N853" s="78">
        <v>2235</v>
      </c>
      <c r="O853" s="90"/>
      <c r="P853" s="79">
        <v>4</v>
      </c>
      <c r="Q853" s="78"/>
      <c r="R853" s="78">
        <v>4</v>
      </c>
      <c r="S853" s="80">
        <v>46.323999999999998</v>
      </c>
      <c r="T853" s="91">
        <v>41685</v>
      </c>
      <c r="U853" s="92">
        <v>14.7</v>
      </c>
      <c r="V853" s="93">
        <v>0.33</v>
      </c>
      <c r="W853" s="94">
        <v>4</v>
      </c>
      <c r="X853" s="95">
        <f t="shared" si="35"/>
        <v>1.7099463087248323</v>
      </c>
      <c r="Y853" s="96" t="s">
        <v>107</v>
      </c>
      <c r="Z853" s="97" t="s">
        <v>50</v>
      </c>
      <c r="AA853" s="78" t="s">
        <v>49</v>
      </c>
      <c r="AB853" s="77">
        <v>21</v>
      </c>
      <c r="AC853" s="78" t="s">
        <v>4120</v>
      </c>
      <c r="AD853" s="77" t="s">
        <v>50</v>
      </c>
      <c r="AE853" s="78" t="s">
        <v>67</v>
      </c>
      <c r="AF853" s="79" t="s">
        <v>51</v>
      </c>
      <c r="AG853" s="79" t="s">
        <v>51</v>
      </c>
      <c r="AH853" s="77" t="s">
        <v>68</v>
      </c>
      <c r="AI853" s="77" t="s">
        <v>68</v>
      </c>
      <c r="AJ853" s="77" t="s">
        <v>50</v>
      </c>
      <c r="AK853" s="80"/>
      <c r="AL853" s="81"/>
      <c r="AM853" s="78"/>
      <c r="AN853" s="78"/>
      <c r="AO853" s="78">
        <v>2003</v>
      </c>
      <c r="AP853" s="98">
        <v>2009</v>
      </c>
      <c r="AQ853" s="99" t="s">
        <v>4109</v>
      </c>
      <c r="AR853" s="78"/>
      <c r="AS853" s="98"/>
    </row>
    <row r="854" spans="1:45" ht="14.25" customHeight="1" x14ac:dyDescent="0.25">
      <c r="A854" t="s">
        <v>55</v>
      </c>
      <c r="B854">
        <v>1</v>
      </c>
      <c r="C854" t="s">
        <v>56</v>
      </c>
      <c r="D854" s="85" t="s">
        <v>4121</v>
      </c>
      <c r="E854" s="128" t="s">
        <v>4122</v>
      </c>
      <c r="F854" s="77" t="s">
        <v>135</v>
      </c>
      <c r="G854" s="78" t="s">
        <v>4123</v>
      </c>
      <c r="H854" s="77">
        <v>6801</v>
      </c>
      <c r="I854" s="77">
        <v>8</v>
      </c>
      <c r="J854" s="87">
        <v>8</v>
      </c>
      <c r="K854" s="88" t="s">
        <v>2913</v>
      </c>
      <c r="L854" s="89" t="s">
        <v>61</v>
      </c>
      <c r="M854" s="80"/>
      <c r="N854" s="78">
        <v>1507</v>
      </c>
      <c r="O854" s="90"/>
      <c r="P854" s="79">
        <v>4</v>
      </c>
      <c r="Q854" s="78"/>
      <c r="R854" s="78">
        <v>3</v>
      </c>
      <c r="S854" s="80">
        <v>72.552999999999997</v>
      </c>
      <c r="T854" s="91">
        <v>41770</v>
      </c>
      <c r="U854" s="92">
        <v>14.7</v>
      </c>
      <c r="V854" s="93">
        <v>0.33</v>
      </c>
      <c r="W854" s="94">
        <v>4</v>
      </c>
      <c r="X854" s="95">
        <f t="shared" si="35"/>
        <v>3.9718795620437959</v>
      </c>
      <c r="Y854" s="96" t="s">
        <v>186</v>
      </c>
      <c r="Z854" s="97"/>
      <c r="AA854" s="78" t="s">
        <v>49</v>
      </c>
      <c r="AB854" s="77">
        <v>15</v>
      </c>
      <c r="AC854" s="78" t="s">
        <v>4124</v>
      </c>
      <c r="AD854" s="77" t="s">
        <v>50</v>
      </c>
      <c r="AE854" s="78" t="s">
        <v>67</v>
      </c>
      <c r="AF854" s="79" t="s">
        <v>51</v>
      </c>
      <c r="AG854" s="79" t="s">
        <v>51</v>
      </c>
      <c r="AH854" s="77" t="s">
        <v>68</v>
      </c>
      <c r="AI854" s="77" t="s">
        <v>68</v>
      </c>
      <c r="AJ854" s="77" t="s">
        <v>50</v>
      </c>
      <c r="AK854" s="80"/>
      <c r="AL854" s="81"/>
      <c r="AM854" s="78"/>
      <c r="AN854" s="78"/>
      <c r="AO854" s="78">
        <v>2003</v>
      </c>
      <c r="AP854" s="98">
        <v>2009</v>
      </c>
      <c r="AQ854" s="99" t="s">
        <v>4109</v>
      </c>
      <c r="AR854" s="78" t="s">
        <v>4125</v>
      </c>
      <c r="AS854" s="98" t="s">
        <v>4126</v>
      </c>
    </row>
    <row r="855" spans="1:45" ht="14.25" customHeight="1" x14ac:dyDescent="0.25">
      <c r="B855">
        <v>1</v>
      </c>
      <c r="C855" t="s">
        <v>56</v>
      </c>
      <c r="D855" s="85" t="s">
        <v>4127</v>
      </c>
      <c r="E855" s="78"/>
      <c r="F855" s="77" t="s">
        <v>135</v>
      </c>
      <c r="G855" s="78" t="s">
        <v>4128</v>
      </c>
      <c r="H855" s="77" t="s">
        <v>163</v>
      </c>
      <c r="I855" s="77">
        <v>16</v>
      </c>
      <c r="J855" s="87">
        <v>8</v>
      </c>
      <c r="K855" s="88" t="s">
        <v>70</v>
      </c>
      <c r="L855" s="89" t="s">
        <v>61</v>
      </c>
      <c r="M855" s="80" t="s">
        <v>4129</v>
      </c>
      <c r="N855" s="78">
        <v>709</v>
      </c>
      <c r="O855" s="90"/>
      <c r="P855" s="79">
        <v>6</v>
      </c>
      <c r="Q855" s="78"/>
      <c r="R855" s="78"/>
      <c r="S855" s="80">
        <v>83.332999999999998</v>
      </c>
      <c r="T855" s="91">
        <v>43185</v>
      </c>
      <c r="U855" s="92">
        <v>14.7</v>
      </c>
      <c r="V855" s="93">
        <v>0.67</v>
      </c>
      <c r="W855" s="94">
        <v>3</v>
      </c>
      <c r="X855" s="95">
        <f t="shared" si="35"/>
        <v>26.249699106723085</v>
      </c>
      <c r="Y855" s="96" t="s">
        <v>107</v>
      </c>
      <c r="Z855" s="97"/>
      <c r="AA855" s="78" t="s">
        <v>49</v>
      </c>
      <c r="AB855" s="77">
        <v>23</v>
      </c>
      <c r="AC855" s="78" t="s">
        <v>144</v>
      </c>
      <c r="AD855" s="77" t="s">
        <v>50</v>
      </c>
      <c r="AE855" s="78"/>
      <c r="AF855" s="79" t="s">
        <v>51</v>
      </c>
      <c r="AG855" s="79" t="s">
        <v>51</v>
      </c>
      <c r="AH855" s="77" t="s">
        <v>68</v>
      </c>
      <c r="AI855" s="77" t="s">
        <v>68</v>
      </c>
      <c r="AJ855" s="77" t="s">
        <v>50</v>
      </c>
      <c r="AK855" s="80">
        <v>182</v>
      </c>
      <c r="AL855" s="81"/>
      <c r="AM855" s="78"/>
      <c r="AN855" s="78"/>
      <c r="AO855" s="78">
        <v>2016</v>
      </c>
      <c r="AP855" s="98">
        <v>2016</v>
      </c>
      <c r="AQ855" s="99" t="s">
        <v>4130</v>
      </c>
      <c r="AR855" s="78" t="s">
        <v>4131</v>
      </c>
      <c r="AS855" s="98" t="s">
        <v>4132</v>
      </c>
    </row>
    <row r="856" spans="1:45" ht="14.25" customHeight="1" x14ac:dyDescent="0.25">
      <c r="B856">
        <v>1</v>
      </c>
      <c r="C856" t="s">
        <v>56</v>
      </c>
      <c r="D856" s="85" t="s">
        <v>4133</v>
      </c>
      <c r="E856" s="128" t="s">
        <v>4134</v>
      </c>
      <c r="F856" s="77" t="s">
        <v>135</v>
      </c>
      <c r="G856" s="78" t="s">
        <v>4135</v>
      </c>
      <c r="H856" s="77" t="s">
        <v>4136</v>
      </c>
      <c r="I856" s="77">
        <v>4</v>
      </c>
      <c r="J856" s="87">
        <v>8</v>
      </c>
      <c r="K856" s="88" t="s">
        <v>4137</v>
      </c>
      <c r="L856" s="89" t="s">
        <v>4135</v>
      </c>
      <c r="M856" s="80"/>
      <c r="N856" s="78">
        <v>643</v>
      </c>
      <c r="O856" s="90"/>
      <c r="P856" s="79">
        <v>3</v>
      </c>
      <c r="Q856" s="78"/>
      <c r="R856" s="78">
        <v>2</v>
      </c>
      <c r="S856" s="80">
        <v>60</v>
      </c>
      <c r="T856" s="91"/>
      <c r="U856" s="92"/>
      <c r="V856" s="93">
        <v>0.16</v>
      </c>
      <c r="W856" s="94">
        <v>4</v>
      </c>
      <c r="X856" s="95">
        <f t="shared" si="35"/>
        <v>3.7325038880248833</v>
      </c>
      <c r="Y856" s="96" t="s">
        <v>202</v>
      </c>
      <c r="Z856" s="97"/>
      <c r="AA856" s="78" t="s">
        <v>49</v>
      </c>
      <c r="AB856" s="77">
        <v>36</v>
      </c>
      <c r="AC856" s="78" t="s">
        <v>4138</v>
      </c>
      <c r="AD856" s="77" t="s">
        <v>50</v>
      </c>
      <c r="AE856" s="78" t="s">
        <v>67</v>
      </c>
      <c r="AF856" s="79" t="s">
        <v>51</v>
      </c>
      <c r="AG856" s="79" t="s">
        <v>50</v>
      </c>
      <c r="AH856" s="77">
        <v>64</v>
      </c>
      <c r="AI856" s="77" t="s">
        <v>86</v>
      </c>
      <c r="AJ856" s="77" t="s">
        <v>50</v>
      </c>
      <c r="AK856" s="80"/>
      <c r="AL856" s="81"/>
      <c r="AM856" s="78"/>
      <c r="AN856" s="78"/>
      <c r="AO856" s="78">
        <v>2006</v>
      </c>
      <c r="AP856" s="98">
        <v>2009</v>
      </c>
      <c r="AQ856" s="129"/>
      <c r="AR856" s="78" t="s">
        <v>4139</v>
      </c>
      <c r="AS856" s="98"/>
    </row>
    <row r="857" spans="1:45" ht="14.25" customHeight="1" x14ac:dyDescent="0.25">
      <c r="A857" t="s">
        <v>120</v>
      </c>
      <c r="B857">
        <v>1</v>
      </c>
      <c r="C857" t="s">
        <v>56</v>
      </c>
      <c r="D857" s="85" t="s">
        <v>4140</v>
      </c>
      <c r="E857" s="128" t="s">
        <v>4141</v>
      </c>
      <c r="F857" s="77" t="s">
        <v>135</v>
      </c>
      <c r="G857" s="78" t="s">
        <v>4135</v>
      </c>
      <c r="H857" s="77" t="s">
        <v>4142</v>
      </c>
      <c r="I857" s="77">
        <v>8</v>
      </c>
      <c r="J857" s="87">
        <v>8</v>
      </c>
      <c r="K857" s="88" t="s">
        <v>1670</v>
      </c>
      <c r="L857" s="89" t="s">
        <v>4135</v>
      </c>
      <c r="M857" s="80"/>
      <c r="N857" s="78">
        <v>738</v>
      </c>
      <c r="O857" s="90"/>
      <c r="P857" s="79">
        <v>4</v>
      </c>
      <c r="Q857" s="78"/>
      <c r="R857" s="78">
        <v>1</v>
      </c>
      <c r="S857" s="80">
        <v>59</v>
      </c>
      <c r="T857" s="91"/>
      <c r="U857" s="92"/>
      <c r="V857" s="93">
        <v>0.33</v>
      </c>
      <c r="W857" s="94">
        <v>4</v>
      </c>
      <c r="X857" s="95">
        <f t="shared" si="35"/>
        <v>6.595528455284553</v>
      </c>
      <c r="Y857" s="96" t="s">
        <v>202</v>
      </c>
      <c r="Z857" s="97"/>
      <c r="AA857" s="78" t="s">
        <v>49</v>
      </c>
      <c r="AB857" s="77">
        <v>70</v>
      </c>
      <c r="AC857" s="78" t="s">
        <v>4143</v>
      </c>
      <c r="AD857" s="77" t="s">
        <v>50</v>
      </c>
      <c r="AE857" s="78" t="s">
        <v>176</v>
      </c>
      <c r="AF857" s="79" t="s">
        <v>51</v>
      </c>
      <c r="AG857" s="79"/>
      <c r="AH857" s="77">
        <v>256</v>
      </c>
      <c r="AI857" s="77" t="s">
        <v>86</v>
      </c>
      <c r="AJ857" s="77"/>
      <c r="AK857" s="80"/>
      <c r="AL857" s="81"/>
      <c r="AM857" s="78"/>
      <c r="AN857" s="78"/>
      <c r="AO857" s="78">
        <v>2004</v>
      </c>
      <c r="AP857" s="98">
        <v>2022</v>
      </c>
      <c r="AQ857" s="88"/>
      <c r="AR857" s="78" t="s">
        <v>4144</v>
      </c>
      <c r="AS857" s="98" t="s">
        <v>4145</v>
      </c>
    </row>
    <row r="858" spans="1:45" ht="14.25" customHeight="1" x14ac:dyDescent="0.25">
      <c r="A858" t="s">
        <v>120</v>
      </c>
      <c r="B858">
        <v>1</v>
      </c>
      <c r="C858" t="s">
        <v>56</v>
      </c>
      <c r="D858" s="85" t="s">
        <v>4146</v>
      </c>
      <c r="E858" s="128" t="s">
        <v>4147</v>
      </c>
      <c r="F858" s="77" t="s">
        <v>135</v>
      </c>
      <c r="G858" s="78" t="s">
        <v>4148</v>
      </c>
      <c r="H858" s="77">
        <v>8051</v>
      </c>
      <c r="I858" s="77">
        <v>8</v>
      </c>
      <c r="J858" s="87">
        <v>8</v>
      </c>
      <c r="K858" s="88" t="s">
        <v>70</v>
      </c>
      <c r="L858" s="89" t="s">
        <v>61</v>
      </c>
      <c r="M858" s="80"/>
      <c r="N858" s="78">
        <v>1942</v>
      </c>
      <c r="O858" s="90"/>
      <c r="P858" s="79">
        <v>6</v>
      </c>
      <c r="Q858" s="78">
        <v>1</v>
      </c>
      <c r="R858" s="78"/>
      <c r="S858" s="80">
        <v>146.69200000000001</v>
      </c>
      <c r="T858" s="91">
        <v>41730</v>
      </c>
      <c r="U858" s="92">
        <v>14.7</v>
      </c>
      <c r="V858" s="93">
        <v>0.33</v>
      </c>
      <c r="W858" s="94">
        <v>4</v>
      </c>
      <c r="X858" s="95">
        <f t="shared" si="35"/>
        <v>6.2317662203913491</v>
      </c>
      <c r="Y858" s="96" t="s">
        <v>202</v>
      </c>
      <c r="Z858" s="97"/>
      <c r="AA858" s="78" t="s">
        <v>49</v>
      </c>
      <c r="AB858" s="77">
        <v>17</v>
      </c>
      <c r="AC858" s="78" t="s">
        <v>4149</v>
      </c>
      <c r="AD858" s="77" t="s">
        <v>50</v>
      </c>
      <c r="AE858" s="78" t="s">
        <v>67</v>
      </c>
      <c r="AF858" s="79" t="s">
        <v>51</v>
      </c>
      <c r="AG858" s="79" t="s">
        <v>51</v>
      </c>
      <c r="AH858" s="77" t="s">
        <v>68</v>
      </c>
      <c r="AI858" s="77" t="s">
        <v>68</v>
      </c>
      <c r="AJ858" s="77" t="s">
        <v>50</v>
      </c>
      <c r="AK858" s="80"/>
      <c r="AL858" s="81"/>
      <c r="AM858" s="78"/>
      <c r="AN858" s="78"/>
      <c r="AO858" s="78">
        <v>2002</v>
      </c>
      <c r="AP858" s="98">
        <v>2010</v>
      </c>
      <c r="AQ858" s="88"/>
      <c r="AR858" s="78" t="s">
        <v>4150</v>
      </c>
      <c r="AS858" s="98" t="s">
        <v>4151</v>
      </c>
    </row>
    <row r="859" spans="1:45" s="265" customFormat="1" ht="14.25" customHeight="1" x14ac:dyDescent="0.25">
      <c r="A859" t="s">
        <v>120</v>
      </c>
      <c r="B859">
        <v>1</v>
      </c>
      <c r="C859" t="s">
        <v>56</v>
      </c>
      <c r="D859" s="85" t="s">
        <v>4152</v>
      </c>
      <c r="E859" s="128" t="s">
        <v>4153</v>
      </c>
      <c r="F859" s="77" t="s">
        <v>135</v>
      </c>
      <c r="G859" s="78" t="s">
        <v>557</v>
      </c>
      <c r="H859" s="77">
        <v>6502</v>
      </c>
      <c r="I859" s="77">
        <v>8</v>
      </c>
      <c r="J859" s="87">
        <v>8</v>
      </c>
      <c r="K859" s="88" t="s">
        <v>70</v>
      </c>
      <c r="L859" s="89" t="s">
        <v>61</v>
      </c>
      <c r="M859" s="80"/>
      <c r="N859" s="78">
        <v>575</v>
      </c>
      <c r="O859" s="90"/>
      <c r="P859" s="79">
        <v>6</v>
      </c>
      <c r="Q859" s="78"/>
      <c r="R859" s="78"/>
      <c r="S859" s="80">
        <v>290.613</v>
      </c>
      <c r="T859" s="91">
        <v>41687</v>
      </c>
      <c r="U859" s="92">
        <v>14.7</v>
      </c>
      <c r="V859" s="93">
        <v>0.33</v>
      </c>
      <c r="W859" s="94">
        <v>4</v>
      </c>
      <c r="X859" s="95">
        <f t="shared" si="35"/>
        <v>41.696647826086959</v>
      </c>
      <c r="Y859" s="96" t="s">
        <v>202</v>
      </c>
      <c r="Z859" s="97"/>
      <c r="AA859" s="78" t="s">
        <v>49</v>
      </c>
      <c r="AB859" s="77">
        <v>7</v>
      </c>
      <c r="AC859" s="78" t="s">
        <v>4154</v>
      </c>
      <c r="AD859" s="77" t="s">
        <v>50</v>
      </c>
      <c r="AE859" s="78" t="s">
        <v>67</v>
      </c>
      <c r="AF859" s="79" t="s">
        <v>51</v>
      </c>
      <c r="AG859" s="79" t="s">
        <v>51</v>
      </c>
      <c r="AH859" s="77" t="s">
        <v>68</v>
      </c>
      <c r="AI859" s="77" t="s">
        <v>68</v>
      </c>
      <c r="AJ859" s="77" t="s">
        <v>50</v>
      </c>
      <c r="AK859" s="80"/>
      <c r="AL859" s="81"/>
      <c r="AM859" s="78"/>
      <c r="AN859" s="78"/>
      <c r="AO859" s="78">
        <v>2002</v>
      </c>
      <c r="AP859" s="98">
        <v>2010</v>
      </c>
      <c r="AQ859" s="88"/>
      <c r="AR859" s="78" t="s">
        <v>4155</v>
      </c>
      <c r="AS859" s="98"/>
    </row>
    <row r="860" spans="1:45" s="265" customFormat="1" ht="14.25" customHeight="1" x14ac:dyDescent="0.25">
      <c r="A860" t="s">
        <v>120</v>
      </c>
      <c r="B860"/>
      <c r="C860" t="s">
        <v>56</v>
      </c>
      <c r="D860" s="85" t="s">
        <v>4156</v>
      </c>
      <c r="E860" s="128" t="s">
        <v>4157</v>
      </c>
      <c r="F860" s="77" t="s">
        <v>90</v>
      </c>
      <c r="G860" s="78" t="s">
        <v>4158</v>
      </c>
      <c r="H860" s="77">
        <v>6502</v>
      </c>
      <c r="I860" s="77">
        <v>8</v>
      </c>
      <c r="J860" s="87">
        <v>8</v>
      </c>
      <c r="K860" s="88" t="s">
        <v>558</v>
      </c>
      <c r="L860" s="89" t="s">
        <v>61</v>
      </c>
      <c r="M860" s="80" t="s">
        <v>179</v>
      </c>
      <c r="N860" s="78"/>
      <c r="O860" s="90"/>
      <c r="P860" s="79"/>
      <c r="Q860" s="78"/>
      <c r="R860" s="78"/>
      <c r="S860" s="80"/>
      <c r="T860" s="91"/>
      <c r="U860" s="92">
        <v>14.7</v>
      </c>
      <c r="V860" s="93"/>
      <c r="W860" s="94">
        <v>4</v>
      </c>
      <c r="X860" s="95" t="str">
        <f t="shared" si="35"/>
        <v/>
      </c>
      <c r="Y860" s="96"/>
      <c r="Z860" s="97"/>
      <c r="AA860" s="78" t="s">
        <v>65</v>
      </c>
      <c r="AB860" s="77">
        <v>22</v>
      </c>
      <c r="AC860" s="78" t="s">
        <v>4156</v>
      </c>
      <c r="AD860" s="77" t="s">
        <v>50</v>
      </c>
      <c r="AE860" s="78" t="s">
        <v>67</v>
      </c>
      <c r="AF860" s="79" t="s">
        <v>51</v>
      </c>
      <c r="AG860" s="79" t="s">
        <v>51</v>
      </c>
      <c r="AH860" s="77" t="s">
        <v>68</v>
      </c>
      <c r="AI860" s="77" t="s">
        <v>68</v>
      </c>
      <c r="AJ860" s="77" t="s">
        <v>50</v>
      </c>
      <c r="AK860" s="80"/>
      <c r="AL860" s="81"/>
      <c r="AM860" s="78"/>
      <c r="AN860" s="78"/>
      <c r="AO860" s="227">
        <v>2009</v>
      </c>
      <c r="AP860" s="98">
        <v>2010</v>
      </c>
      <c r="AQ860" s="88"/>
      <c r="AR860" s="78" t="s">
        <v>4159</v>
      </c>
      <c r="AS860" s="98"/>
    </row>
    <row r="861" spans="1:45" s="265" customFormat="1" ht="14.25" customHeight="1" x14ac:dyDescent="0.25">
      <c r="A861" t="s">
        <v>120</v>
      </c>
      <c r="B861">
        <v>1</v>
      </c>
      <c r="C861" t="s">
        <v>56</v>
      </c>
      <c r="D861" s="85" t="s">
        <v>4160</v>
      </c>
      <c r="E861" s="128" t="s">
        <v>4161</v>
      </c>
      <c r="F861" s="77" t="s">
        <v>135</v>
      </c>
      <c r="G861" s="78" t="s">
        <v>557</v>
      </c>
      <c r="H861" s="77" t="s">
        <v>273</v>
      </c>
      <c r="I861" s="77">
        <v>8</v>
      </c>
      <c r="J861" s="87">
        <v>8</v>
      </c>
      <c r="K861" s="88" t="s">
        <v>70</v>
      </c>
      <c r="L861" s="89" t="s">
        <v>61</v>
      </c>
      <c r="M861" s="80" t="s">
        <v>4162</v>
      </c>
      <c r="N861" s="78">
        <v>1389</v>
      </c>
      <c r="O861" s="90"/>
      <c r="P861" s="79">
        <v>6</v>
      </c>
      <c r="Q861" s="78"/>
      <c r="R861" s="78"/>
      <c r="S861" s="80">
        <v>163.10599999999999</v>
      </c>
      <c r="T861" s="91">
        <v>41687</v>
      </c>
      <c r="U861" s="92">
        <v>14.7</v>
      </c>
      <c r="V861" s="93">
        <v>0.33</v>
      </c>
      <c r="W861" s="94">
        <v>3</v>
      </c>
      <c r="X861" s="95">
        <f t="shared" si="35"/>
        <v>12.916961843052556</v>
      </c>
      <c r="Y861" s="96" t="s">
        <v>107</v>
      </c>
      <c r="Z861" s="97"/>
      <c r="AA861" s="78" t="s">
        <v>49</v>
      </c>
      <c r="AB861" s="77">
        <v>5</v>
      </c>
      <c r="AC861" s="78" t="s">
        <v>4163</v>
      </c>
      <c r="AD861" s="77" t="s">
        <v>50</v>
      </c>
      <c r="AE861" s="78" t="s">
        <v>67</v>
      </c>
      <c r="AF861" s="79" t="s">
        <v>51</v>
      </c>
      <c r="AG861" s="79" t="s">
        <v>51</v>
      </c>
      <c r="AH861" s="77" t="s">
        <v>68</v>
      </c>
      <c r="AI861" s="77" t="s">
        <v>68</v>
      </c>
      <c r="AJ861" s="77" t="s">
        <v>50</v>
      </c>
      <c r="AK861" s="80"/>
      <c r="AL861" s="81"/>
      <c r="AM861" s="78"/>
      <c r="AN861" s="78"/>
      <c r="AO861" s="227">
        <v>2002</v>
      </c>
      <c r="AP861" s="98">
        <v>2018</v>
      </c>
      <c r="AQ861" s="88"/>
      <c r="AR861" s="78" t="s">
        <v>4164</v>
      </c>
      <c r="AS861" s="98"/>
    </row>
    <row r="862" spans="1:45" s="265" customFormat="1" ht="14.25" customHeight="1" x14ac:dyDescent="0.25">
      <c r="A862"/>
      <c r="B862">
        <v>1</v>
      </c>
      <c r="C862" t="s">
        <v>56</v>
      </c>
      <c r="D862" s="85" t="s">
        <v>4165</v>
      </c>
      <c r="E862" s="128" t="s">
        <v>1065</v>
      </c>
      <c r="F862" s="77" t="s">
        <v>58</v>
      </c>
      <c r="G862" s="78" t="s">
        <v>327</v>
      </c>
      <c r="H862" s="77" t="s">
        <v>106</v>
      </c>
      <c r="I862" s="77">
        <v>16</v>
      </c>
      <c r="J862" s="87">
        <v>16</v>
      </c>
      <c r="K862" s="88" t="s">
        <v>70</v>
      </c>
      <c r="L862" s="89" t="s">
        <v>61</v>
      </c>
      <c r="M862" s="80"/>
      <c r="N862" s="78">
        <v>643</v>
      </c>
      <c r="O862" s="90"/>
      <c r="P862" s="79">
        <v>6</v>
      </c>
      <c r="Q862" s="78"/>
      <c r="R862" s="78">
        <v>2</v>
      </c>
      <c r="S862" s="80">
        <v>208.333</v>
      </c>
      <c r="T862" s="91">
        <v>43185</v>
      </c>
      <c r="U862" s="92">
        <v>14.7</v>
      </c>
      <c r="V862" s="93">
        <v>0.67</v>
      </c>
      <c r="W862" s="94">
        <v>1</v>
      </c>
      <c r="X862" s="95">
        <f t="shared" si="35"/>
        <v>217.08104199066875</v>
      </c>
      <c r="Y862" s="96" t="s">
        <v>107</v>
      </c>
      <c r="Z862" s="97"/>
      <c r="AA862" s="78" t="s">
        <v>65</v>
      </c>
      <c r="AB862" s="77">
        <v>2</v>
      </c>
      <c r="AC862" s="78" t="s">
        <v>4166</v>
      </c>
      <c r="AD862" s="77" t="s">
        <v>50</v>
      </c>
      <c r="AE862" s="78"/>
      <c r="AF862" s="79" t="s">
        <v>51</v>
      </c>
      <c r="AG862" s="79" t="s">
        <v>51</v>
      </c>
      <c r="AH862" s="77" t="s">
        <v>68</v>
      </c>
      <c r="AI862" s="77" t="s">
        <v>68</v>
      </c>
      <c r="AJ862" s="77"/>
      <c r="AK862" s="80">
        <v>28</v>
      </c>
      <c r="AL862" s="81"/>
      <c r="AM862" s="78">
        <v>8</v>
      </c>
      <c r="AN862" s="78"/>
      <c r="AO862" s="227">
        <v>2014</v>
      </c>
      <c r="AP862" s="98">
        <v>2016</v>
      </c>
      <c r="AQ862" s="99"/>
      <c r="AR862" s="78"/>
      <c r="AS862" s="98" t="s">
        <v>4167</v>
      </c>
    </row>
    <row r="863" spans="1:45" x14ac:dyDescent="0.25">
      <c r="B863">
        <v>1</v>
      </c>
      <c r="C863" t="s">
        <v>56</v>
      </c>
      <c r="D863" s="85" t="s">
        <v>4168</v>
      </c>
      <c r="E863" s="128" t="s">
        <v>1065</v>
      </c>
      <c r="F863" s="77" t="s">
        <v>58</v>
      </c>
      <c r="G863" s="78" t="s">
        <v>327</v>
      </c>
      <c r="H863" s="77" t="s">
        <v>106</v>
      </c>
      <c r="I863" s="77">
        <v>32</v>
      </c>
      <c r="J863" s="87">
        <v>16</v>
      </c>
      <c r="K863" s="88" t="s">
        <v>70</v>
      </c>
      <c r="L863" s="89" t="s">
        <v>61</v>
      </c>
      <c r="M863" s="80"/>
      <c r="N863" s="78">
        <v>5756</v>
      </c>
      <c r="O863" s="90"/>
      <c r="P863" s="79">
        <v>6</v>
      </c>
      <c r="Q863" s="78">
        <v>9</v>
      </c>
      <c r="R863" s="78">
        <v>6</v>
      </c>
      <c r="S863" s="80">
        <v>136.98599999999999</v>
      </c>
      <c r="T863" s="91">
        <v>43185</v>
      </c>
      <c r="U863" s="92">
        <v>14.7</v>
      </c>
      <c r="V863" s="93">
        <v>2</v>
      </c>
      <c r="W863" s="94">
        <v>1</v>
      </c>
      <c r="X863" s="95">
        <f t="shared" si="35"/>
        <v>47.597637248088951</v>
      </c>
      <c r="Y863" s="96" t="s">
        <v>107</v>
      </c>
      <c r="Z863" s="97"/>
      <c r="AA863" s="78" t="s">
        <v>65</v>
      </c>
      <c r="AB863" s="77">
        <v>3</v>
      </c>
      <c r="AC863" s="78" t="s">
        <v>4168</v>
      </c>
      <c r="AD863" s="77" t="s">
        <v>287</v>
      </c>
      <c r="AE863" s="78"/>
      <c r="AF863" s="79"/>
      <c r="AG863" s="79"/>
      <c r="AH863" s="77" t="s">
        <v>117</v>
      </c>
      <c r="AI863" s="77" t="s">
        <v>117</v>
      </c>
      <c r="AJ863" s="77" t="s">
        <v>50</v>
      </c>
      <c r="AK863" s="80">
        <v>130</v>
      </c>
      <c r="AL863" s="81"/>
      <c r="AM863" s="78">
        <v>8</v>
      </c>
      <c r="AN863" s="78"/>
      <c r="AO863" s="78">
        <v>2014</v>
      </c>
      <c r="AP863" s="98">
        <v>2016</v>
      </c>
      <c r="AQ863" s="99"/>
      <c r="AR863" s="78" t="s">
        <v>4169</v>
      </c>
      <c r="AS863" s="98" t="s">
        <v>4170</v>
      </c>
    </row>
    <row r="864" spans="1:45" s="265" customFormat="1" ht="14.25" customHeight="1" x14ac:dyDescent="0.25">
      <c r="A864"/>
      <c r="B864">
        <v>1</v>
      </c>
      <c r="C864" t="s">
        <v>160</v>
      </c>
      <c r="D864" s="85" t="s">
        <v>4171</v>
      </c>
      <c r="E864" s="128" t="s">
        <v>4172</v>
      </c>
      <c r="F864" s="77" t="s">
        <v>58</v>
      </c>
      <c r="G864" s="78" t="s">
        <v>4173</v>
      </c>
      <c r="H864" s="77" t="s">
        <v>106</v>
      </c>
      <c r="I864" s="77">
        <v>32</v>
      </c>
      <c r="J864" s="87">
        <v>32</v>
      </c>
      <c r="K864" s="88" t="s">
        <v>70</v>
      </c>
      <c r="L864" s="89" t="s">
        <v>61</v>
      </c>
      <c r="M864" s="80" t="s">
        <v>4174</v>
      </c>
      <c r="N864" s="78">
        <v>396</v>
      </c>
      <c r="O864" s="90"/>
      <c r="P864" s="79">
        <v>6</v>
      </c>
      <c r="Q864" s="78"/>
      <c r="R864" s="78">
        <v>1</v>
      </c>
      <c r="S864" s="80">
        <v>123.45699999999999</v>
      </c>
      <c r="T864" s="91">
        <v>43288</v>
      </c>
      <c r="U864" s="92">
        <v>14.7</v>
      </c>
      <c r="V864" s="93">
        <v>1</v>
      </c>
      <c r="W864" s="94">
        <v>4</v>
      </c>
      <c r="X864" s="95">
        <f t="shared" si="35"/>
        <v>77.940025252525245</v>
      </c>
      <c r="Y864" s="96" t="s">
        <v>107</v>
      </c>
      <c r="Z864" s="97"/>
      <c r="AA864" s="78" t="s">
        <v>65</v>
      </c>
      <c r="AB864" s="77">
        <v>4</v>
      </c>
      <c r="AC864" s="78" t="s">
        <v>4175</v>
      </c>
      <c r="AD864" s="77"/>
      <c r="AE864" s="78"/>
      <c r="AF864" s="79" t="s">
        <v>51</v>
      </c>
      <c r="AG864" s="79"/>
      <c r="AH864" s="77" t="s">
        <v>109</v>
      </c>
      <c r="AI864" s="77" t="s">
        <v>109</v>
      </c>
      <c r="AJ864" s="77" t="s">
        <v>51</v>
      </c>
      <c r="AK864" s="80">
        <v>11</v>
      </c>
      <c r="AL864" s="81"/>
      <c r="AM864" s="78">
        <v>4</v>
      </c>
      <c r="AN864" s="78"/>
      <c r="AO864" s="227">
        <v>2013</v>
      </c>
      <c r="AP864" s="98">
        <v>2013</v>
      </c>
      <c r="AQ864" s="99"/>
      <c r="AR864" s="78" t="s">
        <v>4176</v>
      </c>
      <c r="AS864" s="98" t="s">
        <v>4177</v>
      </c>
    </row>
    <row r="865" spans="1:45" s="265" customFormat="1" ht="14.25" customHeight="1" x14ac:dyDescent="0.25">
      <c r="A865"/>
      <c r="B865">
        <v>1</v>
      </c>
      <c r="C865" t="s">
        <v>56</v>
      </c>
      <c r="D865" s="85" t="s">
        <v>4178</v>
      </c>
      <c r="E865" s="128" t="s">
        <v>4179</v>
      </c>
      <c r="F865" s="77" t="s">
        <v>135</v>
      </c>
      <c r="G865" s="78" t="s">
        <v>4180</v>
      </c>
      <c r="H865" s="77" t="s">
        <v>163</v>
      </c>
      <c r="I865" s="77">
        <v>8</v>
      </c>
      <c r="J865" s="87">
        <v>8</v>
      </c>
      <c r="K865" s="88" t="s">
        <v>985</v>
      </c>
      <c r="L865" s="89" t="s">
        <v>61</v>
      </c>
      <c r="M865" s="80"/>
      <c r="N865" s="78">
        <v>102</v>
      </c>
      <c r="O865" s="90"/>
      <c r="P865" s="79"/>
      <c r="Q865" s="78"/>
      <c r="R865" s="78"/>
      <c r="S865" s="80">
        <v>200</v>
      </c>
      <c r="T865" s="91">
        <v>43145</v>
      </c>
      <c r="U865" s="92">
        <v>14.7</v>
      </c>
      <c r="V865" s="93">
        <v>0.2</v>
      </c>
      <c r="W865" s="94">
        <v>1</v>
      </c>
      <c r="X865" s="95">
        <f t="shared" si="35"/>
        <v>392.15686274509807</v>
      </c>
      <c r="Y865" s="96" t="s">
        <v>107</v>
      </c>
      <c r="Z865" s="97"/>
      <c r="AA865" s="78" t="s">
        <v>65</v>
      </c>
      <c r="AB865" s="77">
        <v>5</v>
      </c>
      <c r="AC865" s="78" t="s">
        <v>4181</v>
      </c>
      <c r="AD865" s="77"/>
      <c r="AE865" s="78"/>
      <c r="AF865" s="79"/>
      <c r="AG865" s="79"/>
      <c r="AH865" s="77"/>
      <c r="AI865" s="77">
        <v>16</v>
      </c>
      <c r="AJ865" s="77" t="s">
        <v>50</v>
      </c>
      <c r="AK865" s="80"/>
      <c r="AL865" s="81"/>
      <c r="AM865" s="78"/>
      <c r="AN865" s="78"/>
      <c r="AO865" s="227">
        <v>2012</v>
      </c>
      <c r="AP865" s="98">
        <v>2015</v>
      </c>
      <c r="AQ865" s="99"/>
      <c r="AR865" s="78"/>
      <c r="AS865" s="98" t="s">
        <v>4182</v>
      </c>
    </row>
    <row r="866" spans="1:45" s="265" customFormat="1" ht="14.25" customHeight="1" x14ac:dyDescent="0.25">
      <c r="A866"/>
      <c r="B866">
        <v>1</v>
      </c>
      <c r="C866" t="s">
        <v>56</v>
      </c>
      <c r="D866" s="85" t="s">
        <v>4183</v>
      </c>
      <c r="E866" s="128" t="s">
        <v>4184</v>
      </c>
      <c r="F866" s="77" t="s">
        <v>135</v>
      </c>
      <c r="G866" s="78"/>
      <c r="H866" s="77" t="s">
        <v>1823</v>
      </c>
      <c r="I866" s="77">
        <v>32</v>
      </c>
      <c r="J866" s="87">
        <v>32</v>
      </c>
      <c r="K866" s="88" t="s">
        <v>70</v>
      </c>
      <c r="L866" s="89" t="s">
        <v>61</v>
      </c>
      <c r="M866" s="80"/>
      <c r="N866" s="78">
        <v>2579</v>
      </c>
      <c r="O866" s="90"/>
      <c r="P866" s="79">
        <v>6</v>
      </c>
      <c r="Q866" s="78"/>
      <c r="R866" s="78">
        <v>32</v>
      </c>
      <c r="S866" s="80">
        <v>111.111</v>
      </c>
      <c r="T866" s="91">
        <v>43185</v>
      </c>
      <c r="U866" s="92">
        <v>14.7</v>
      </c>
      <c r="V866" s="93">
        <v>1</v>
      </c>
      <c r="W866" s="94">
        <v>1</v>
      </c>
      <c r="X866" s="95">
        <f t="shared" si="35"/>
        <v>43.082977898410235</v>
      </c>
      <c r="Y866" s="96" t="s">
        <v>107</v>
      </c>
      <c r="Z866" s="97"/>
      <c r="AA866" s="78" t="s">
        <v>49</v>
      </c>
      <c r="AB866" s="77">
        <v>48</v>
      </c>
      <c r="AC866" s="78" t="s">
        <v>4185</v>
      </c>
      <c r="AD866" s="77"/>
      <c r="AE866" s="78"/>
      <c r="AF866" s="79" t="s">
        <v>50</v>
      </c>
      <c r="AG866" s="79" t="s">
        <v>51</v>
      </c>
      <c r="AH866" s="77" t="s">
        <v>117</v>
      </c>
      <c r="AI866" s="77" t="s">
        <v>117</v>
      </c>
      <c r="AJ866" s="77" t="s">
        <v>50</v>
      </c>
      <c r="AK866" s="80"/>
      <c r="AL866" s="81"/>
      <c r="AM866" s="78">
        <v>64</v>
      </c>
      <c r="AN866" s="78"/>
      <c r="AO866" s="227">
        <v>2013</v>
      </c>
      <c r="AP866" s="98">
        <v>2015</v>
      </c>
      <c r="AQ866" s="191"/>
      <c r="AR866" s="78" t="s">
        <v>4186</v>
      </c>
      <c r="AS866" s="139" t="s">
        <v>3418</v>
      </c>
    </row>
    <row r="867" spans="1:45" ht="14.25" customHeight="1" x14ac:dyDescent="0.25">
      <c r="B867">
        <v>1</v>
      </c>
      <c r="C867" t="s">
        <v>56</v>
      </c>
      <c r="D867" s="85" t="s">
        <v>4183</v>
      </c>
      <c r="E867" s="128" t="s">
        <v>4184</v>
      </c>
      <c r="F867" s="77" t="s">
        <v>135</v>
      </c>
      <c r="G867" s="78"/>
      <c r="H867" s="77" t="s">
        <v>1823</v>
      </c>
      <c r="I867" s="77">
        <v>32</v>
      </c>
      <c r="J867" s="87">
        <v>32</v>
      </c>
      <c r="K867" s="88" t="s">
        <v>70</v>
      </c>
      <c r="L867" s="89" t="s">
        <v>61</v>
      </c>
      <c r="M867" s="80"/>
      <c r="N867" s="78">
        <v>3730</v>
      </c>
      <c r="O867" s="90"/>
      <c r="P867" s="79">
        <v>6</v>
      </c>
      <c r="Q867" s="78">
        <v>5</v>
      </c>
      <c r="R867" s="78"/>
      <c r="S867" s="80">
        <v>111.111</v>
      </c>
      <c r="T867" s="91">
        <v>43185</v>
      </c>
      <c r="U867" s="92">
        <v>14.7</v>
      </c>
      <c r="V867" s="93">
        <v>1</v>
      </c>
      <c r="W867" s="94">
        <v>1</v>
      </c>
      <c r="X867" s="95">
        <f t="shared" si="35"/>
        <v>29.788471849865953</v>
      </c>
      <c r="Y867" s="96" t="s">
        <v>107</v>
      </c>
      <c r="Z867" s="97"/>
      <c r="AA867" s="78" t="s">
        <v>49</v>
      </c>
      <c r="AB867" s="77">
        <v>48</v>
      </c>
      <c r="AC867" s="78" t="s">
        <v>4187</v>
      </c>
      <c r="AD867" s="77"/>
      <c r="AE867" s="78"/>
      <c r="AF867" s="79" t="s">
        <v>50</v>
      </c>
      <c r="AG867" s="79" t="s">
        <v>51</v>
      </c>
      <c r="AH867" s="77" t="s">
        <v>117</v>
      </c>
      <c r="AI867" s="77" t="s">
        <v>117</v>
      </c>
      <c r="AJ867" s="77" t="s">
        <v>50</v>
      </c>
      <c r="AK867" s="80"/>
      <c r="AL867" s="81"/>
      <c r="AM867" s="78">
        <v>64</v>
      </c>
      <c r="AN867" s="78"/>
      <c r="AO867" s="78">
        <v>2013</v>
      </c>
      <c r="AP867" s="98">
        <v>2015</v>
      </c>
      <c r="AQ867" s="191"/>
      <c r="AR867" s="78" t="s">
        <v>4186</v>
      </c>
      <c r="AS867" s="139" t="s">
        <v>4188</v>
      </c>
    </row>
    <row r="868" spans="1:45" ht="14.25" customHeight="1" x14ac:dyDescent="0.25">
      <c r="D868" s="100" t="s">
        <v>4189</v>
      </c>
      <c r="E868" s="101" t="s">
        <v>4190</v>
      </c>
      <c r="F868" s="102" t="s">
        <v>90</v>
      </c>
      <c r="G868" s="103" t="s">
        <v>4191</v>
      </c>
      <c r="H868" s="102">
        <v>68000</v>
      </c>
      <c r="I868" s="102">
        <v>16</v>
      </c>
      <c r="J868" s="104">
        <v>16</v>
      </c>
      <c r="K868" s="88"/>
      <c r="L868" s="89"/>
      <c r="M868" s="80"/>
      <c r="N868" s="78"/>
      <c r="O868" s="90"/>
      <c r="P868" s="79"/>
      <c r="Q868" s="78"/>
      <c r="R868" s="78"/>
      <c r="S868" s="80"/>
      <c r="T868" s="91"/>
      <c r="U868" s="92"/>
      <c r="V868" s="93"/>
      <c r="W868" s="94"/>
      <c r="X868" s="95"/>
      <c r="Y868" s="96" t="s">
        <v>186</v>
      </c>
      <c r="Z868" s="97"/>
      <c r="AA868" s="78" t="s">
        <v>65</v>
      </c>
      <c r="AB868" s="77">
        <v>50</v>
      </c>
      <c r="AC868" s="78"/>
      <c r="AD868" s="77" t="s">
        <v>50</v>
      </c>
      <c r="AE868" s="78" t="s">
        <v>67</v>
      </c>
      <c r="AF868" s="79" t="s">
        <v>51</v>
      </c>
      <c r="AG868" s="79"/>
      <c r="AH868" s="77" t="s">
        <v>117</v>
      </c>
      <c r="AI868" s="77" t="s">
        <v>117</v>
      </c>
      <c r="AJ868" s="77" t="s">
        <v>50</v>
      </c>
      <c r="AK868" s="80"/>
      <c r="AL868" s="81"/>
      <c r="AM868" s="78">
        <v>16</v>
      </c>
      <c r="AN868" s="78"/>
      <c r="AO868" s="78">
        <v>2018</v>
      </c>
      <c r="AP868" s="98">
        <v>2022</v>
      </c>
      <c r="AQ868" s="191"/>
      <c r="AR868" s="78" t="s">
        <v>4192</v>
      </c>
      <c r="AS868" s="139" t="s">
        <v>4193</v>
      </c>
    </row>
    <row r="869" spans="1:45" ht="14.25" customHeight="1" x14ac:dyDescent="0.25">
      <c r="A869" t="s">
        <v>120</v>
      </c>
      <c r="B869">
        <v>1</v>
      </c>
      <c r="C869" t="s">
        <v>56</v>
      </c>
      <c r="D869" s="85" t="s">
        <v>4194</v>
      </c>
      <c r="E869" s="128" t="s">
        <v>4195</v>
      </c>
      <c r="F869" s="77" t="s">
        <v>135</v>
      </c>
      <c r="G869" s="78" t="s">
        <v>4196</v>
      </c>
      <c r="H869" s="77">
        <v>68000</v>
      </c>
      <c r="I869" s="77">
        <v>16</v>
      </c>
      <c r="J869" s="87">
        <v>16</v>
      </c>
      <c r="K869" s="88" t="s">
        <v>70</v>
      </c>
      <c r="L869" s="89" t="s">
        <v>61</v>
      </c>
      <c r="M869" s="80"/>
      <c r="N869" s="78">
        <v>2331</v>
      </c>
      <c r="O869" s="90"/>
      <c r="P869" s="79">
        <v>6</v>
      </c>
      <c r="Q869" s="78"/>
      <c r="R869" s="78"/>
      <c r="S869" s="80">
        <v>43.887</v>
      </c>
      <c r="T869" s="91">
        <v>41690</v>
      </c>
      <c r="U869" s="92">
        <v>14.7</v>
      </c>
      <c r="V869" s="93">
        <v>0.67</v>
      </c>
      <c r="W869" s="94">
        <v>4</v>
      </c>
      <c r="X869" s="95">
        <f>IF(AND(N869&lt;&gt;"",S869&lt;&gt;""),1000*S869*V869/(N869*W869),"")</f>
        <v>3.1536132561132564</v>
      </c>
      <c r="Y869" s="96" t="s">
        <v>107</v>
      </c>
      <c r="Z869" s="97"/>
      <c r="AA869" s="78" t="s">
        <v>49</v>
      </c>
      <c r="AB869" s="77">
        <v>2</v>
      </c>
      <c r="AC869" s="78" t="s">
        <v>4197</v>
      </c>
      <c r="AD869" s="77" t="s">
        <v>50</v>
      </c>
      <c r="AE869" s="78" t="s">
        <v>67</v>
      </c>
      <c r="AF869" s="79" t="s">
        <v>51</v>
      </c>
      <c r="AG869" s="79" t="s">
        <v>51</v>
      </c>
      <c r="AH869" s="77" t="s">
        <v>117</v>
      </c>
      <c r="AI869" s="77" t="s">
        <v>117</v>
      </c>
      <c r="AJ869" s="77" t="s">
        <v>50</v>
      </c>
      <c r="AK869" s="80"/>
      <c r="AL869" s="81"/>
      <c r="AM869" s="78">
        <v>16</v>
      </c>
      <c r="AN869" s="78"/>
      <c r="AO869" s="78">
        <v>2007</v>
      </c>
      <c r="AP869" s="98">
        <v>2012</v>
      </c>
      <c r="AQ869" s="88"/>
      <c r="AR869" s="78" t="s">
        <v>4198</v>
      </c>
      <c r="AS869" s="98" t="s">
        <v>1626</v>
      </c>
    </row>
    <row r="870" spans="1:45" ht="14.25" customHeight="1" x14ac:dyDescent="0.25">
      <c r="A870" t="s">
        <v>120</v>
      </c>
      <c r="B870">
        <v>1</v>
      </c>
      <c r="C870" t="s">
        <v>56</v>
      </c>
      <c r="D870" s="85" t="s">
        <v>4199</v>
      </c>
      <c r="E870" s="128" t="s">
        <v>4200</v>
      </c>
      <c r="F870" s="77" t="s">
        <v>135</v>
      </c>
      <c r="G870" s="78" t="s">
        <v>4196</v>
      </c>
      <c r="H870" s="77">
        <v>68000</v>
      </c>
      <c r="I870" s="77">
        <v>16</v>
      </c>
      <c r="J870" s="87">
        <v>16</v>
      </c>
      <c r="K870" s="88" t="s">
        <v>70</v>
      </c>
      <c r="L870" s="89" t="s">
        <v>61</v>
      </c>
      <c r="M870" s="80"/>
      <c r="N870" s="78"/>
      <c r="O870" s="90"/>
      <c r="P870" s="79"/>
      <c r="Q870" s="78"/>
      <c r="R870" s="78"/>
      <c r="S870" s="80"/>
      <c r="T870" s="91"/>
      <c r="U870" s="92"/>
      <c r="V870" s="93">
        <v>0.67</v>
      </c>
      <c r="W870" s="94">
        <v>4</v>
      </c>
      <c r="X870" s="95" t="str">
        <f>IF(AND(N870&lt;&gt;"",S870&lt;&gt;""),1000*S870*V870/(N870*W870),"")</f>
        <v/>
      </c>
      <c r="Y870" s="96" t="s">
        <v>107</v>
      </c>
      <c r="Z870" s="97"/>
      <c r="AA870" s="78" t="s">
        <v>49</v>
      </c>
      <c r="AB870" s="77">
        <v>3</v>
      </c>
      <c r="AC870" s="78" t="s">
        <v>4201</v>
      </c>
      <c r="AD870" s="77" t="s">
        <v>50</v>
      </c>
      <c r="AE870" s="78" t="s">
        <v>67</v>
      </c>
      <c r="AF870" s="79" t="s">
        <v>51</v>
      </c>
      <c r="AG870" s="79" t="s">
        <v>51</v>
      </c>
      <c r="AH870" s="77" t="s">
        <v>117</v>
      </c>
      <c r="AI870" s="77" t="s">
        <v>117</v>
      </c>
      <c r="AJ870" s="77" t="s">
        <v>50</v>
      </c>
      <c r="AK870" s="80"/>
      <c r="AL870" s="81"/>
      <c r="AM870" s="78">
        <v>16</v>
      </c>
      <c r="AN870" s="78"/>
      <c r="AO870" s="78">
        <v>2013</v>
      </c>
      <c r="AP870" s="98">
        <v>2021</v>
      </c>
      <c r="AQ870" s="88"/>
      <c r="AR870" s="78" t="s">
        <v>4202</v>
      </c>
      <c r="AS870" s="98"/>
    </row>
    <row r="871" spans="1:45" ht="14.25" customHeight="1" x14ac:dyDescent="0.25">
      <c r="A871" s="265"/>
      <c r="B871" s="265">
        <v>1</v>
      </c>
      <c r="C871" t="s">
        <v>56</v>
      </c>
      <c r="D871" s="135" t="s">
        <v>4203</v>
      </c>
      <c r="E871" s="137"/>
      <c r="F871" s="136" t="s">
        <v>58</v>
      </c>
      <c r="G871" s="137" t="s">
        <v>61</v>
      </c>
      <c r="H871" s="136" t="s">
        <v>4204</v>
      </c>
      <c r="I871" s="136">
        <v>12</v>
      </c>
      <c r="J871" s="138">
        <v>12</v>
      </c>
      <c r="K871" s="249" t="s">
        <v>70</v>
      </c>
      <c r="L871" s="163" t="s">
        <v>61</v>
      </c>
      <c r="M871" s="235"/>
      <c r="N871" s="137">
        <v>972</v>
      </c>
      <c r="O871" s="241"/>
      <c r="P871" s="190">
        <v>6</v>
      </c>
      <c r="Q871" s="137">
        <v>1</v>
      </c>
      <c r="R871" s="137">
        <v>1</v>
      </c>
      <c r="S871" s="235">
        <v>123</v>
      </c>
      <c r="T871" s="91">
        <v>42311</v>
      </c>
      <c r="U871" s="243">
        <v>14.7</v>
      </c>
      <c r="V871" s="244">
        <v>0.5</v>
      </c>
      <c r="W871" s="245">
        <v>1</v>
      </c>
      <c r="X871" s="246">
        <f>IF(AND(N871&lt;&gt;"",S871&lt;&gt;""),1000*S871*V871/(N871*W871),"")</f>
        <v>63.271604938271608</v>
      </c>
      <c r="Y871" s="247" t="s">
        <v>107</v>
      </c>
      <c r="Z871" s="248"/>
      <c r="AA871" s="137" t="s">
        <v>49</v>
      </c>
      <c r="AB871" s="136">
        <v>2</v>
      </c>
      <c r="AC871" s="137" t="s">
        <v>4205</v>
      </c>
      <c r="AD871" s="77" t="s">
        <v>50</v>
      </c>
      <c r="AE871" s="137"/>
      <c r="AF871" s="190" t="s">
        <v>50</v>
      </c>
      <c r="AG871" s="190" t="s">
        <v>51</v>
      </c>
      <c r="AH871" s="136" t="s">
        <v>204</v>
      </c>
      <c r="AI871" s="136" t="s">
        <v>204</v>
      </c>
      <c r="AJ871" s="136" t="s">
        <v>51</v>
      </c>
      <c r="AK871" s="235">
        <v>54</v>
      </c>
      <c r="AL871" s="236"/>
      <c r="AM871" s="137">
        <v>64</v>
      </c>
      <c r="AN871" s="137">
        <v>1</v>
      </c>
      <c r="AO871" s="137">
        <v>2015</v>
      </c>
      <c r="AP871" s="237"/>
      <c r="AQ871" s="129"/>
      <c r="AR871" s="137" t="s">
        <v>4206</v>
      </c>
      <c r="AS871" s="237" t="s">
        <v>4207</v>
      </c>
    </row>
    <row r="872" spans="1:45" ht="14.25" customHeight="1" x14ac:dyDescent="0.25">
      <c r="A872" s="265"/>
      <c r="B872" s="265"/>
      <c r="C872" t="s">
        <v>56</v>
      </c>
      <c r="D872" s="135" t="s">
        <v>4208</v>
      </c>
      <c r="E872" s="128" t="s">
        <v>4209</v>
      </c>
      <c r="F872" s="136" t="s">
        <v>90</v>
      </c>
      <c r="G872" s="137" t="s">
        <v>4210</v>
      </c>
      <c r="H872" s="77" t="s">
        <v>106</v>
      </c>
      <c r="I872" s="136">
        <v>96</v>
      </c>
      <c r="J872" s="138">
        <v>64</v>
      </c>
      <c r="K872" s="88" t="s">
        <v>70</v>
      </c>
      <c r="L872" s="89" t="s">
        <v>61</v>
      </c>
      <c r="M872" s="80" t="s">
        <v>4211</v>
      </c>
      <c r="N872" s="78">
        <v>934049</v>
      </c>
      <c r="O872" s="241"/>
      <c r="P872" s="79">
        <v>6</v>
      </c>
      <c r="Q872" s="78"/>
      <c r="R872" s="78"/>
      <c r="S872" s="80"/>
      <c r="T872" s="91">
        <v>43185</v>
      </c>
      <c r="U872" s="92">
        <v>14.7</v>
      </c>
      <c r="V872" s="93">
        <v>0.4</v>
      </c>
      <c r="W872" s="94">
        <v>1</v>
      </c>
      <c r="X872" s="95" t="str">
        <f>IF(AND(N872&lt;&gt;"",S872&lt;&gt;""),1000*S872*V872/(N872*W872),"")</f>
        <v/>
      </c>
      <c r="Y872" s="247"/>
      <c r="Z872" s="248" t="s">
        <v>4212</v>
      </c>
      <c r="AA872" s="137" t="s">
        <v>65</v>
      </c>
      <c r="AB872" s="136">
        <v>32</v>
      </c>
      <c r="AC872" s="137" t="s">
        <v>4213</v>
      </c>
      <c r="AD872" s="136"/>
      <c r="AE872" s="137"/>
      <c r="AF872" s="190"/>
      <c r="AG872" s="190"/>
      <c r="AH872" s="136"/>
      <c r="AI872" s="136"/>
      <c r="AJ872" s="136"/>
      <c r="AK872" s="235"/>
      <c r="AL872" s="236"/>
      <c r="AM872" s="137"/>
      <c r="AN872" s="137"/>
      <c r="AO872" s="137">
        <v>2009</v>
      </c>
      <c r="AP872" s="237">
        <v>2012</v>
      </c>
      <c r="AQ872" s="129"/>
      <c r="AR872" s="137" t="s">
        <v>4214</v>
      </c>
      <c r="AS872" s="237" t="s">
        <v>4215</v>
      </c>
    </row>
    <row r="873" spans="1:45" ht="14.25" customHeight="1" x14ac:dyDescent="0.25">
      <c r="A873" s="84"/>
      <c r="B873" s="84"/>
      <c r="C873" s="84" t="s">
        <v>56</v>
      </c>
      <c r="D873" s="108" t="s">
        <v>4216</v>
      </c>
      <c r="E873" s="109" t="s">
        <v>4217</v>
      </c>
      <c r="F873" s="110" t="s">
        <v>318</v>
      </c>
      <c r="G873" s="111" t="s">
        <v>327</v>
      </c>
      <c r="H873" s="110" t="s">
        <v>106</v>
      </c>
      <c r="I873" s="110">
        <v>64</v>
      </c>
      <c r="J873" s="131">
        <v>16</v>
      </c>
      <c r="K873" s="113" t="s">
        <v>1026</v>
      </c>
      <c r="L873" s="114" t="s">
        <v>61</v>
      </c>
      <c r="M873" s="115" t="s">
        <v>3956</v>
      </c>
      <c r="N873" s="111"/>
      <c r="O873" s="266"/>
      <c r="P873" s="117"/>
      <c r="Q873" s="111"/>
      <c r="R873" s="111"/>
      <c r="S873" s="115"/>
      <c r="T873" s="118">
        <v>44504</v>
      </c>
      <c r="U873" s="119" t="s">
        <v>63</v>
      </c>
      <c r="V873" s="120">
        <v>2</v>
      </c>
      <c r="W873" s="121">
        <v>1</v>
      </c>
      <c r="X873" s="122" t="str">
        <f>IF(AND(N873&lt;&gt;"",S873&lt;&gt;""),1000*S873*V873/(N873*W873),"")</f>
        <v/>
      </c>
      <c r="Y873" s="267"/>
      <c r="Z873" s="121"/>
      <c r="AA873" s="111" t="s">
        <v>174</v>
      </c>
      <c r="AB873" s="110">
        <v>27</v>
      </c>
      <c r="AC873" s="111" t="s">
        <v>4218</v>
      </c>
      <c r="AD873" s="110" t="s">
        <v>50</v>
      </c>
      <c r="AE873" s="111" t="s">
        <v>176</v>
      </c>
      <c r="AF873" s="117" t="s">
        <v>50</v>
      </c>
      <c r="AG873" s="117"/>
      <c r="AH873" s="110" t="s">
        <v>1416</v>
      </c>
      <c r="AI873" s="110" t="s">
        <v>1416</v>
      </c>
      <c r="AJ873" s="110" t="s">
        <v>50</v>
      </c>
      <c r="AK873" s="115"/>
      <c r="AL873" s="125"/>
      <c r="AM873" s="111">
        <v>64</v>
      </c>
      <c r="AN873" s="111"/>
      <c r="AO873" s="111">
        <v>2015</v>
      </c>
      <c r="AP873" s="126">
        <v>2021</v>
      </c>
      <c r="AQ873" s="127" t="s">
        <v>4219</v>
      </c>
      <c r="AR873" s="111" t="s">
        <v>4220</v>
      </c>
      <c r="AS873" s="126" t="s">
        <v>4221</v>
      </c>
    </row>
    <row r="874" spans="1:45" ht="14.25" customHeight="1" x14ac:dyDescent="0.25">
      <c r="A874" s="265"/>
      <c r="B874" s="265"/>
      <c r="C874" t="s">
        <v>56</v>
      </c>
      <c r="D874" s="135" t="s">
        <v>4216</v>
      </c>
      <c r="E874" s="128" t="s">
        <v>4217</v>
      </c>
      <c r="F874" s="136" t="s">
        <v>318</v>
      </c>
      <c r="G874" s="137" t="s">
        <v>327</v>
      </c>
      <c r="H874" s="77" t="s">
        <v>106</v>
      </c>
      <c r="I874" s="136">
        <v>32</v>
      </c>
      <c r="J874" s="138">
        <v>32</v>
      </c>
      <c r="K874" s="249"/>
      <c r="L874" s="163" t="s">
        <v>327</v>
      </c>
      <c r="M874" s="235"/>
      <c r="N874" s="137">
        <v>90000</v>
      </c>
      <c r="O874" s="268"/>
      <c r="P874" s="190"/>
      <c r="Q874" s="137"/>
      <c r="R874" s="137">
        <v>306</v>
      </c>
      <c r="S874" s="235"/>
      <c r="T874" s="242"/>
      <c r="U874" s="243"/>
      <c r="V874" s="244"/>
      <c r="W874" s="245"/>
      <c r="X874" s="246"/>
      <c r="Y874" s="269"/>
      <c r="Z874" s="245"/>
      <c r="AA874" s="137" t="s">
        <v>65</v>
      </c>
      <c r="AB874" s="136"/>
      <c r="AC874" s="137" t="s">
        <v>4216</v>
      </c>
      <c r="AD874" s="77" t="s">
        <v>50</v>
      </c>
      <c r="AE874" s="137" t="s">
        <v>176</v>
      </c>
      <c r="AF874" s="190" t="s">
        <v>50</v>
      </c>
      <c r="AG874" s="190"/>
      <c r="AH874" s="136" t="s">
        <v>117</v>
      </c>
      <c r="AI874" s="136" t="s">
        <v>117</v>
      </c>
      <c r="AJ874" s="136" t="s">
        <v>50</v>
      </c>
      <c r="AK874" s="235"/>
      <c r="AL874" s="236"/>
      <c r="AM874" s="137">
        <v>64</v>
      </c>
      <c r="AN874" s="137"/>
      <c r="AO874" s="137">
        <v>2015</v>
      </c>
      <c r="AP874" s="237">
        <v>2023</v>
      </c>
      <c r="AQ874" s="99" t="s">
        <v>4219</v>
      </c>
      <c r="AR874" s="137"/>
      <c r="AS874" s="237" t="s">
        <v>3747</v>
      </c>
    </row>
    <row r="875" spans="1:45" ht="14.25" customHeight="1" x14ac:dyDescent="0.25">
      <c r="A875" s="265"/>
      <c r="B875" s="265"/>
      <c r="C875" t="s">
        <v>56</v>
      </c>
      <c r="D875" s="135" t="s">
        <v>4216</v>
      </c>
      <c r="E875" s="128" t="s">
        <v>4217</v>
      </c>
      <c r="F875" s="136" t="s">
        <v>318</v>
      </c>
      <c r="G875" s="137" t="s">
        <v>327</v>
      </c>
      <c r="H875" s="77" t="s">
        <v>106</v>
      </c>
      <c r="I875" s="136">
        <v>64</v>
      </c>
      <c r="J875" s="138">
        <v>32</v>
      </c>
      <c r="K875" s="249"/>
      <c r="L875" s="163" t="s">
        <v>327</v>
      </c>
      <c r="M875" s="235"/>
      <c r="N875" s="137">
        <v>210000</v>
      </c>
      <c r="O875" s="268"/>
      <c r="P875" s="190"/>
      <c r="Q875" s="137"/>
      <c r="R875" s="137">
        <v>306</v>
      </c>
      <c r="S875" s="235"/>
      <c r="T875" s="242"/>
      <c r="U875" s="243"/>
      <c r="V875" s="244"/>
      <c r="W875" s="245"/>
      <c r="X875" s="246"/>
      <c r="Y875" s="269"/>
      <c r="Z875" s="245"/>
      <c r="AA875" s="137" t="s">
        <v>65</v>
      </c>
      <c r="AB875" s="136"/>
      <c r="AC875" s="137" t="s">
        <v>4222</v>
      </c>
      <c r="AD875" s="77" t="s">
        <v>50</v>
      </c>
      <c r="AE875" s="137" t="s">
        <v>176</v>
      </c>
      <c r="AF875" s="190" t="s">
        <v>50</v>
      </c>
      <c r="AG875" s="190"/>
      <c r="AH875" s="136" t="s">
        <v>117</v>
      </c>
      <c r="AI875" s="136" t="s">
        <v>117</v>
      </c>
      <c r="AJ875" s="136" t="s">
        <v>50</v>
      </c>
      <c r="AK875" s="235"/>
      <c r="AL875" s="236"/>
      <c r="AM875" s="137">
        <v>64</v>
      </c>
      <c r="AN875" s="137"/>
      <c r="AO875" s="137">
        <v>2015</v>
      </c>
      <c r="AP875" s="237">
        <v>2023</v>
      </c>
      <c r="AQ875" s="99" t="s">
        <v>4219</v>
      </c>
      <c r="AR875" s="137" t="s">
        <v>4223</v>
      </c>
      <c r="AS875" s="237"/>
    </row>
    <row r="876" spans="1:45" s="84" customFormat="1" ht="14.25" customHeight="1" x14ac:dyDescent="0.25">
      <c r="A876" s="265"/>
      <c r="B876" s="265"/>
      <c r="C876" t="s">
        <v>56</v>
      </c>
      <c r="D876" s="135" t="s">
        <v>4216</v>
      </c>
      <c r="E876" s="128" t="s">
        <v>4217</v>
      </c>
      <c r="F876" s="136" t="s">
        <v>318</v>
      </c>
      <c r="G876" s="137" t="s">
        <v>327</v>
      </c>
      <c r="H876" s="77" t="s">
        <v>106</v>
      </c>
      <c r="I876" s="136">
        <v>64</v>
      </c>
      <c r="J876" s="138">
        <v>16</v>
      </c>
      <c r="K876" s="249"/>
      <c r="L876" s="163" t="s">
        <v>327</v>
      </c>
      <c r="M876" s="235"/>
      <c r="N876" s="137">
        <v>210000</v>
      </c>
      <c r="O876" s="268"/>
      <c r="P876" s="190"/>
      <c r="Q876" s="137"/>
      <c r="R876" s="137">
        <v>306</v>
      </c>
      <c r="S876" s="235"/>
      <c r="T876" s="242"/>
      <c r="U876" s="243"/>
      <c r="V876" s="244"/>
      <c r="W876" s="245"/>
      <c r="X876" s="246"/>
      <c r="Y876" s="269"/>
      <c r="Z876" s="245"/>
      <c r="AA876" s="137" t="s">
        <v>65</v>
      </c>
      <c r="AB876" s="136"/>
      <c r="AC876" s="137" t="s">
        <v>4224</v>
      </c>
      <c r="AD876" s="77" t="s">
        <v>50</v>
      </c>
      <c r="AE876" s="137" t="s">
        <v>176</v>
      </c>
      <c r="AF876" s="190" t="s">
        <v>50</v>
      </c>
      <c r="AG876" s="190"/>
      <c r="AH876" s="136" t="s">
        <v>117</v>
      </c>
      <c r="AI876" s="136" t="s">
        <v>117</v>
      </c>
      <c r="AJ876" s="136" t="s">
        <v>50</v>
      </c>
      <c r="AK876" s="235"/>
      <c r="AL876" s="236"/>
      <c r="AM876" s="137">
        <v>64</v>
      </c>
      <c r="AN876" s="137"/>
      <c r="AO876" s="137">
        <v>2015</v>
      </c>
      <c r="AP876" s="237">
        <v>2023</v>
      </c>
      <c r="AQ876" s="99" t="s">
        <v>4219</v>
      </c>
      <c r="AR876" s="137" t="s">
        <v>4220</v>
      </c>
      <c r="AS876" s="237" t="s">
        <v>4221</v>
      </c>
    </row>
    <row r="877" spans="1:45" ht="14.25" customHeight="1" x14ac:dyDescent="0.25">
      <c r="A877" s="265"/>
      <c r="B877" s="265">
        <v>1</v>
      </c>
      <c r="C877" t="s">
        <v>160</v>
      </c>
      <c r="D877" s="135" t="s">
        <v>4225</v>
      </c>
      <c r="E877" s="128"/>
      <c r="F877" s="136" t="s">
        <v>135</v>
      </c>
      <c r="G877" s="137" t="s">
        <v>4226</v>
      </c>
      <c r="H877" s="77" t="s">
        <v>106</v>
      </c>
      <c r="I877" s="136">
        <v>16</v>
      </c>
      <c r="J877" s="138">
        <v>16</v>
      </c>
      <c r="K877" s="88" t="s">
        <v>70</v>
      </c>
      <c r="L877" s="89" t="s">
        <v>61</v>
      </c>
      <c r="M877" s="80"/>
      <c r="N877" s="78">
        <v>636</v>
      </c>
      <c r="O877" s="268"/>
      <c r="P877" s="79">
        <v>6</v>
      </c>
      <c r="Q877" s="78"/>
      <c r="R877" s="78"/>
      <c r="S877" s="80">
        <v>454.54500000000002</v>
      </c>
      <c r="T877" s="91">
        <v>43186</v>
      </c>
      <c r="U877" s="92">
        <v>14.7</v>
      </c>
      <c r="V877" s="93">
        <v>0.67</v>
      </c>
      <c r="W877" s="94">
        <v>4</v>
      </c>
      <c r="X877" s="95">
        <f>IF(AND(N877&lt;&gt;"",S877&lt;&gt;""),1000*S877*V877/(N877*W877),"")</f>
        <v>119.71114386792453</v>
      </c>
      <c r="Y877" s="269" t="s">
        <v>107</v>
      </c>
      <c r="Z877" s="245"/>
      <c r="AA877" s="137" t="s">
        <v>65</v>
      </c>
      <c r="AB877" s="136">
        <v>24</v>
      </c>
      <c r="AC877" s="137" t="s">
        <v>144</v>
      </c>
      <c r="AD877" s="77" t="s">
        <v>50</v>
      </c>
      <c r="AE877" s="137"/>
      <c r="AF877" s="190" t="s">
        <v>51</v>
      </c>
      <c r="AG877" s="190" t="s">
        <v>50</v>
      </c>
      <c r="AH877" s="136" t="s">
        <v>68</v>
      </c>
      <c r="AI877" s="136" t="s">
        <v>68</v>
      </c>
      <c r="AJ877" s="136"/>
      <c r="AK877" s="235">
        <v>16</v>
      </c>
      <c r="AL877" s="236"/>
      <c r="AM877" s="137">
        <v>16</v>
      </c>
      <c r="AN877" s="137"/>
      <c r="AO877" s="137">
        <v>2013</v>
      </c>
      <c r="AP877" s="237">
        <v>2013</v>
      </c>
      <c r="AQ877" s="99"/>
      <c r="AR877" s="137" t="s">
        <v>4227</v>
      </c>
      <c r="AS877" s="237" t="s">
        <v>2774</v>
      </c>
    </row>
    <row r="878" spans="1:45" ht="14.25" customHeight="1" x14ac:dyDescent="0.25">
      <c r="D878" s="100" t="s">
        <v>4228</v>
      </c>
      <c r="E878" s="101" t="s">
        <v>4229</v>
      </c>
      <c r="F878" s="102"/>
      <c r="G878" s="103" t="s">
        <v>3318</v>
      </c>
      <c r="H878" s="77" t="s">
        <v>106</v>
      </c>
      <c r="I878" s="102">
        <v>32</v>
      </c>
      <c r="J878" s="104">
        <v>8</v>
      </c>
      <c r="K878" s="107" t="s">
        <v>60</v>
      </c>
      <c r="L878" s="89" t="s">
        <v>61</v>
      </c>
      <c r="M878" s="80" t="s">
        <v>4230</v>
      </c>
      <c r="N878" s="78"/>
      <c r="O878" s="90"/>
      <c r="P878" s="79">
        <v>6</v>
      </c>
      <c r="Q878" s="78"/>
      <c r="R878" s="78"/>
      <c r="S878" s="80"/>
      <c r="T878" s="91">
        <v>44503</v>
      </c>
      <c r="U878" s="92" t="s">
        <v>63</v>
      </c>
      <c r="V878" s="93">
        <v>0.33</v>
      </c>
      <c r="W878" s="94">
        <v>3</v>
      </c>
      <c r="X878" s="95" t="str">
        <f>IF(AND(N878&lt;&gt;"",S878&lt;&gt;""),1000*S878*V878/(N878*W878),"")</f>
        <v/>
      </c>
      <c r="Y878" s="96"/>
      <c r="Z878" s="97"/>
      <c r="AA878" s="78" t="s">
        <v>49</v>
      </c>
      <c r="AB878" s="77">
        <v>15</v>
      </c>
      <c r="AC878" s="78" t="s">
        <v>85</v>
      </c>
      <c r="AD878" s="77" t="s">
        <v>50</v>
      </c>
      <c r="AE878" s="78"/>
      <c r="AF878" s="79" t="s">
        <v>50</v>
      </c>
      <c r="AG878" s="79"/>
      <c r="AH878" s="136" t="s">
        <v>117</v>
      </c>
      <c r="AI878" s="136" t="s">
        <v>117</v>
      </c>
      <c r="AJ878" s="136" t="s">
        <v>50</v>
      </c>
      <c r="AK878" s="80">
        <v>50</v>
      </c>
      <c r="AL878" s="81"/>
      <c r="AM878" s="78"/>
      <c r="AN878" s="78"/>
      <c r="AO878" s="78">
        <v>2014</v>
      </c>
      <c r="AP878" s="98">
        <v>2015</v>
      </c>
      <c r="AQ878" s="88"/>
      <c r="AR878" s="78" t="s">
        <v>4231</v>
      </c>
      <c r="AS878" s="98"/>
    </row>
    <row r="879" spans="1:45" s="32" customFormat="1" ht="14.25" customHeight="1" x14ac:dyDescent="0.25">
      <c r="A879" s="265"/>
      <c r="B879" s="265"/>
      <c r="C879" s="32" t="s">
        <v>56</v>
      </c>
      <c r="D879" s="270" t="s">
        <v>4232</v>
      </c>
      <c r="E879" s="271" t="s">
        <v>2842</v>
      </c>
      <c r="F879" s="136" t="s">
        <v>179</v>
      </c>
      <c r="G879" s="137" t="s">
        <v>4233</v>
      </c>
      <c r="H879" s="136" t="s">
        <v>312</v>
      </c>
      <c r="I879" s="136">
        <v>16</v>
      </c>
      <c r="J879" s="138"/>
      <c r="K879" s="88" t="s">
        <v>70</v>
      </c>
      <c r="L879" s="89" t="s">
        <v>61</v>
      </c>
      <c r="M879" s="80" t="s">
        <v>4234</v>
      </c>
      <c r="N879" s="78"/>
      <c r="O879" s="268"/>
      <c r="P879" s="79">
        <v>6</v>
      </c>
      <c r="Q879" s="78"/>
      <c r="R879" s="78"/>
      <c r="S879" s="80"/>
      <c r="T879" s="91">
        <v>43168</v>
      </c>
      <c r="U879" s="92">
        <v>14.7</v>
      </c>
      <c r="V879" s="244">
        <v>0.66</v>
      </c>
      <c r="W879" s="245">
        <v>3</v>
      </c>
      <c r="X879" s="252" t="str">
        <f>IF(AND(N879&lt;&gt;"",S879&lt;&gt;""),1000*S879*V879/(N879*W879),"")</f>
        <v/>
      </c>
      <c r="Y879" s="269" t="s">
        <v>202</v>
      </c>
      <c r="Z879" s="245"/>
      <c r="AA879" s="137" t="s">
        <v>65</v>
      </c>
      <c r="AB879" s="136">
        <v>11</v>
      </c>
      <c r="AC879" s="137" t="s">
        <v>4235</v>
      </c>
      <c r="AD879" s="77" t="s">
        <v>50</v>
      </c>
      <c r="AE879" s="137" t="s">
        <v>67</v>
      </c>
      <c r="AF879" s="190" t="s">
        <v>51</v>
      </c>
      <c r="AG879" s="190"/>
      <c r="AH879" s="136" t="s">
        <v>204</v>
      </c>
      <c r="AI879" s="136" t="s">
        <v>204</v>
      </c>
      <c r="AJ879" s="136"/>
      <c r="AK879" s="235"/>
      <c r="AL879" s="236"/>
      <c r="AM879" s="137"/>
      <c r="AN879" s="137"/>
      <c r="AO879" s="137">
        <v>2007</v>
      </c>
      <c r="AP879" s="237">
        <v>2009</v>
      </c>
      <c r="AQ879" s="177" t="s">
        <v>4236</v>
      </c>
      <c r="AR879" s="137" t="s">
        <v>4237</v>
      </c>
      <c r="AS879" s="272" t="s">
        <v>2188</v>
      </c>
    </row>
    <row r="880" spans="1:45" ht="15" customHeight="1" x14ac:dyDescent="0.25">
      <c r="D880" s="100" t="s">
        <v>4238</v>
      </c>
      <c r="E880" s="101" t="s">
        <v>4239</v>
      </c>
      <c r="F880" s="102"/>
      <c r="G880" s="103" t="s">
        <v>2934</v>
      </c>
      <c r="H880" s="77" t="s">
        <v>106</v>
      </c>
      <c r="I880" s="102">
        <v>8</v>
      </c>
      <c r="J880" s="104">
        <v>16</v>
      </c>
      <c r="K880" s="88"/>
      <c r="L880" s="89"/>
      <c r="M880" s="80"/>
      <c r="N880" s="78"/>
      <c r="O880" s="90"/>
      <c r="P880" s="79"/>
      <c r="Q880" s="78"/>
      <c r="R880" s="78"/>
      <c r="S880" s="80"/>
      <c r="T880" s="91"/>
      <c r="U880" s="92"/>
      <c r="V880" s="93"/>
      <c r="W880" s="94"/>
      <c r="X880" s="95"/>
      <c r="Y880" s="96"/>
      <c r="Z880" s="97" t="s">
        <v>50</v>
      </c>
      <c r="AA880" s="78" t="s">
        <v>65</v>
      </c>
      <c r="AB880" s="77">
        <v>16</v>
      </c>
      <c r="AC880" s="78" t="s">
        <v>85</v>
      </c>
      <c r="AD880" s="77" t="s">
        <v>50</v>
      </c>
      <c r="AE880" s="78" t="s">
        <v>176</v>
      </c>
      <c r="AF880" s="79" t="s">
        <v>51</v>
      </c>
      <c r="AG880" s="79" t="s">
        <v>50</v>
      </c>
      <c r="AH880" s="77" t="s">
        <v>68</v>
      </c>
      <c r="AI880" s="77" t="s">
        <v>68</v>
      </c>
      <c r="AJ880" s="77" t="s">
        <v>50</v>
      </c>
      <c r="AK880" s="80">
        <v>44</v>
      </c>
      <c r="AL880" s="81"/>
      <c r="AM880" s="78">
        <v>16</v>
      </c>
      <c r="AN880" s="78"/>
      <c r="AO880" s="78"/>
      <c r="AP880" s="98">
        <v>2020</v>
      </c>
      <c r="AQ880" s="184" t="s">
        <v>4240</v>
      </c>
      <c r="AR880" s="78" t="s">
        <v>4241</v>
      </c>
      <c r="AS880" s="98" t="s">
        <v>4242</v>
      </c>
    </row>
    <row r="881" spans="1:45" ht="14.25" customHeight="1" x14ac:dyDescent="0.25">
      <c r="A881" s="265"/>
      <c r="B881" s="265">
        <v>1</v>
      </c>
      <c r="C881" t="s">
        <v>160</v>
      </c>
      <c r="D881" s="135" t="s">
        <v>4243</v>
      </c>
      <c r="E881" s="128" t="s">
        <v>4244</v>
      </c>
      <c r="F881" s="136" t="s">
        <v>135</v>
      </c>
      <c r="G881" s="137" t="s">
        <v>136</v>
      </c>
      <c r="H881" s="77" t="s">
        <v>106</v>
      </c>
      <c r="I881" s="136">
        <v>32</v>
      </c>
      <c r="J881" s="138">
        <v>32</v>
      </c>
      <c r="K881" s="88" t="s">
        <v>70</v>
      </c>
      <c r="L881" s="89" t="s">
        <v>61</v>
      </c>
      <c r="M881" s="80"/>
      <c r="N881" s="78">
        <v>874</v>
      </c>
      <c r="O881" s="268"/>
      <c r="P881" s="79">
        <v>6</v>
      </c>
      <c r="Q881" s="78"/>
      <c r="R881" s="78"/>
      <c r="S881" s="80">
        <v>188.679</v>
      </c>
      <c r="T881" s="91">
        <v>43164</v>
      </c>
      <c r="U881" s="92">
        <v>14.7</v>
      </c>
      <c r="V881" s="93">
        <v>1</v>
      </c>
      <c r="W881" s="94">
        <v>2</v>
      </c>
      <c r="X881" s="95">
        <f>IF(AND(N881&lt;&gt;"",S881&lt;&gt;""),1000*S881*V881/(N881*W881),"")</f>
        <v>107.93993135011442</v>
      </c>
      <c r="Y881" s="269" t="s">
        <v>107</v>
      </c>
      <c r="Z881" s="245"/>
      <c r="AA881" s="137" t="s">
        <v>49</v>
      </c>
      <c r="AB881" s="136">
        <v>6</v>
      </c>
      <c r="AC881" s="137" t="s">
        <v>4245</v>
      </c>
      <c r="AD881" s="136"/>
      <c r="AE881" s="137"/>
      <c r="AF881" s="190"/>
      <c r="AG881" s="190"/>
      <c r="AH881" s="136" t="s">
        <v>68</v>
      </c>
      <c r="AI881" s="136" t="s">
        <v>68</v>
      </c>
      <c r="AJ881" s="136"/>
      <c r="AK881" s="235">
        <v>14</v>
      </c>
      <c r="AL881" s="236"/>
      <c r="AM881" s="137">
        <v>8</v>
      </c>
      <c r="AN881" s="137"/>
      <c r="AO881" s="137">
        <v>2004</v>
      </c>
      <c r="AP881" s="237">
        <v>2007</v>
      </c>
      <c r="AQ881" s="129"/>
      <c r="AR881" s="137" t="s">
        <v>4246</v>
      </c>
      <c r="AS881" s="237" t="s">
        <v>4247</v>
      </c>
    </row>
    <row r="882" spans="1:45" ht="14.25" customHeight="1" x14ac:dyDescent="0.25">
      <c r="A882" s="265"/>
      <c r="B882" s="265"/>
      <c r="C882" t="s">
        <v>56</v>
      </c>
      <c r="D882" s="135" t="s">
        <v>4248</v>
      </c>
      <c r="E882" s="128" t="s">
        <v>4249</v>
      </c>
      <c r="F882" s="136" t="s">
        <v>4250</v>
      </c>
      <c r="G882" s="137" t="s">
        <v>136</v>
      </c>
      <c r="H882" s="136" t="s">
        <v>163</v>
      </c>
      <c r="I882" s="136">
        <v>8</v>
      </c>
      <c r="J882" s="138">
        <v>8</v>
      </c>
      <c r="K882" s="88" t="s">
        <v>131</v>
      </c>
      <c r="L882" s="89" t="s">
        <v>61</v>
      </c>
      <c r="M882" s="80" t="s">
        <v>4251</v>
      </c>
      <c r="N882" s="78"/>
      <c r="O882" s="268"/>
      <c r="P882" s="79" t="s">
        <v>120</v>
      </c>
      <c r="Q882" s="78"/>
      <c r="R882" s="78"/>
      <c r="S882" s="80"/>
      <c r="T882" s="91">
        <v>43231</v>
      </c>
      <c r="U882" s="92" t="s">
        <v>132</v>
      </c>
      <c r="V882" s="93">
        <v>0.33</v>
      </c>
      <c r="W882" s="94">
        <v>3</v>
      </c>
      <c r="X882" s="95" t="str">
        <f>IF(AND(N882&lt;&gt;"",S882&lt;&gt;""),1000*S882*V882/(N882*W882),"")</f>
        <v/>
      </c>
      <c r="Y882" s="269" t="s">
        <v>186</v>
      </c>
      <c r="Z882" s="245"/>
      <c r="AA882" s="137" t="s">
        <v>4252</v>
      </c>
      <c r="AB882" s="136"/>
      <c r="AC882" s="137"/>
      <c r="AD882" s="136"/>
      <c r="AE882" s="137"/>
      <c r="AF882" s="190"/>
      <c r="AG882" s="190"/>
      <c r="AH882" s="136">
        <v>256</v>
      </c>
      <c r="AI882" s="136" t="s">
        <v>68</v>
      </c>
      <c r="AJ882" s="136" t="s">
        <v>50</v>
      </c>
      <c r="AK882" s="235"/>
      <c r="AL882" s="236"/>
      <c r="AM882" s="137">
        <v>256</v>
      </c>
      <c r="AN882" s="137"/>
      <c r="AO882" s="137">
        <v>2002</v>
      </c>
      <c r="AP882" s="237">
        <v>2009</v>
      </c>
      <c r="AQ882" s="129"/>
      <c r="AR882" s="137" t="s">
        <v>4253</v>
      </c>
      <c r="AS882" s="237"/>
    </row>
    <row r="883" spans="1:45" ht="14.25" customHeight="1" x14ac:dyDescent="0.25">
      <c r="A883" s="265"/>
      <c r="B883" s="265"/>
      <c r="D883" s="100" t="s">
        <v>4254</v>
      </c>
      <c r="E883" s="101" t="s">
        <v>4255</v>
      </c>
      <c r="F883" s="102"/>
      <c r="G883" s="103" t="s">
        <v>4081</v>
      </c>
      <c r="H883" s="102" t="s">
        <v>163</v>
      </c>
      <c r="I883" s="102">
        <v>4</v>
      </c>
      <c r="J883" s="104">
        <v>8</v>
      </c>
      <c r="K883" s="88" t="s">
        <v>4089</v>
      </c>
      <c r="L883" s="89" t="s">
        <v>61</v>
      </c>
      <c r="M883" s="80"/>
      <c r="N883" s="78">
        <v>643</v>
      </c>
      <c r="O883" s="268">
        <v>286</v>
      </c>
      <c r="P883" s="79">
        <v>4</v>
      </c>
      <c r="Q883" s="78"/>
      <c r="R883" s="78"/>
      <c r="S883" s="80">
        <v>100</v>
      </c>
      <c r="T883" s="91">
        <v>45016</v>
      </c>
      <c r="U883" s="92">
        <v>14.7</v>
      </c>
      <c r="V883" s="93">
        <v>0.16700000000000001</v>
      </c>
      <c r="W883" s="94">
        <v>1</v>
      </c>
      <c r="X883" s="95">
        <f>IF(AND(N883&lt;&gt;"",S883&lt;&gt;""),1000*S883*V883/(N883*W883),"")</f>
        <v>25.972006220839813</v>
      </c>
      <c r="Y883" s="269" t="s">
        <v>107</v>
      </c>
      <c r="Z883" s="245" t="s">
        <v>50</v>
      </c>
      <c r="AA883" s="137" t="s">
        <v>49</v>
      </c>
      <c r="AB883" s="136">
        <v>29</v>
      </c>
      <c r="AC883" s="137" t="s">
        <v>4254</v>
      </c>
      <c r="AD883" s="136" t="s">
        <v>50</v>
      </c>
      <c r="AE883" s="137"/>
      <c r="AF883" s="190" t="s">
        <v>51</v>
      </c>
      <c r="AG883" s="190"/>
      <c r="AH883" s="136"/>
      <c r="AI883" s="136">
        <v>256</v>
      </c>
      <c r="AJ883" s="136"/>
      <c r="AK883" s="235">
        <v>20</v>
      </c>
      <c r="AL883" s="236"/>
      <c r="AM883" s="137">
        <v>16</v>
      </c>
      <c r="AN883" s="137"/>
      <c r="AO883" s="137"/>
      <c r="AP883" s="237">
        <v>2017</v>
      </c>
      <c r="AQ883" s="129"/>
      <c r="AR883" s="137" t="s">
        <v>4256</v>
      </c>
      <c r="AS883" s="237" t="s">
        <v>4257</v>
      </c>
    </row>
    <row r="884" spans="1:45" ht="14.25" customHeight="1" x14ac:dyDescent="0.25">
      <c r="A884" t="s">
        <v>107</v>
      </c>
      <c r="B884">
        <v>1</v>
      </c>
      <c r="C884" t="s">
        <v>160</v>
      </c>
      <c r="D884" s="58" t="s">
        <v>4258</v>
      </c>
      <c r="E884" s="101" t="s">
        <v>4259</v>
      </c>
      <c r="F884" s="60" t="s">
        <v>58</v>
      </c>
      <c r="G884" s="61" t="s">
        <v>4260</v>
      </c>
      <c r="H884" s="60" t="s">
        <v>106</v>
      </c>
      <c r="I884" s="60">
        <v>8</v>
      </c>
      <c r="J884" s="62">
        <v>8</v>
      </c>
      <c r="K884" s="88" t="s">
        <v>131</v>
      </c>
      <c r="L884" s="89" t="s">
        <v>61</v>
      </c>
      <c r="M884" s="80"/>
      <c r="N884" s="78">
        <v>136</v>
      </c>
      <c r="O884" s="90"/>
      <c r="P884" s="79" t="s">
        <v>120</v>
      </c>
      <c r="Q884" s="78"/>
      <c r="R884" s="78"/>
      <c r="S884" s="80">
        <v>383.58300000000003</v>
      </c>
      <c r="T884" s="91">
        <v>41740</v>
      </c>
      <c r="U884" s="92" t="s">
        <v>218</v>
      </c>
      <c r="V884" s="93">
        <v>0.16700000000000001</v>
      </c>
      <c r="W884" s="94">
        <v>2</v>
      </c>
      <c r="X884" s="95">
        <f>IF(AND(N884&lt;&gt;"",S884&lt;&gt;""),1000*S884*V884/(N884*W884),"")</f>
        <v>235.50868014705884</v>
      </c>
      <c r="Y884" s="96" t="s">
        <v>202</v>
      </c>
      <c r="Z884" s="97"/>
      <c r="AA884" s="78" t="s">
        <v>49</v>
      </c>
      <c r="AB884" s="77">
        <v>2</v>
      </c>
      <c r="AC884" s="78" t="s">
        <v>4258</v>
      </c>
      <c r="AD884" s="77"/>
      <c r="AE884" s="78" t="s">
        <v>176</v>
      </c>
      <c r="AF884" s="79" t="s">
        <v>51</v>
      </c>
      <c r="AG884" s="79" t="s">
        <v>51</v>
      </c>
      <c r="AH884" s="77" t="s">
        <v>86</v>
      </c>
      <c r="AI884" s="77" t="s">
        <v>86</v>
      </c>
      <c r="AJ884" s="77"/>
      <c r="AK884" s="80">
        <v>12</v>
      </c>
      <c r="AL884" s="81"/>
      <c r="AM884" s="78">
        <v>4</v>
      </c>
      <c r="AN884" s="78"/>
      <c r="AO884" s="78">
        <v>2012</v>
      </c>
      <c r="AP884" s="98">
        <v>2012</v>
      </c>
      <c r="AQ884" s="88" t="s">
        <v>4261</v>
      </c>
      <c r="AR884" s="78" t="s">
        <v>4262</v>
      </c>
      <c r="AS884" s="98" t="s">
        <v>250</v>
      </c>
    </row>
    <row r="885" spans="1:45" ht="14.25" customHeight="1" x14ac:dyDescent="0.25">
      <c r="A885" t="s">
        <v>107</v>
      </c>
      <c r="B885" s="265">
        <v>1</v>
      </c>
      <c r="C885" t="s">
        <v>160</v>
      </c>
      <c r="D885" s="135" t="s">
        <v>4263</v>
      </c>
      <c r="E885" s="128" t="s">
        <v>616</v>
      </c>
      <c r="F885" s="136" t="s">
        <v>135</v>
      </c>
      <c r="G885" s="137" t="s">
        <v>617</v>
      </c>
      <c r="H885" s="136" t="s">
        <v>163</v>
      </c>
      <c r="I885" s="136">
        <v>8</v>
      </c>
      <c r="J885" s="138">
        <v>8</v>
      </c>
      <c r="K885" s="88" t="s">
        <v>70</v>
      </c>
      <c r="L885" s="89" t="s">
        <v>61</v>
      </c>
      <c r="M885" s="80"/>
      <c r="N885" s="78">
        <v>185</v>
      </c>
      <c r="O885" s="90"/>
      <c r="P885" s="79">
        <v>6</v>
      </c>
      <c r="Q885" s="78"/>
      <c r="R885" s="78">
        <v>1</v>
      </c>
      <c r="S885" s="80">
        <v>175.43899999999999</v>
      </c>
      <c r="T885" s="91">
        <v>43256</v>
      </c>
      <c r="U885" s="92">
        <v>14.7</v>
      </c>
      <c r="V885" s="93">
        <v>0.33</v>
      </c>
      <c r="W885" s="94">
        <v>3.6</v>
      </c>
      <c r="X885" s="95">
        <f>IF(AND(N885&lt;&gt;"",S885&lt;&gt;""),1000*S885*V885/(N885*W885),"")</f>
        <v>86.929234234234244</v>
      </c>
      <c r="Y885" s="96" t="s">
        <v>107</v>
      </c>
      <c r="Z885" s="97"/>
      <c r="AA885" s="78" t="s">
        <v>49</v>
      </c>
      <c r="AB885" s="77">
        <v>12</v>
      </c>
      <c r="AC885" s="78" t="s">
        <v>618</v>
      </c>
      <c r="AD885" s="77"/>
      <c r="AE885" s="78"/>
      <c r="AF885" s="79" t="s">
        <v>51</v>
      </c>
      <c r="AG885" s="79" t="s">
        <v>51</v>
      </c>
      <c r="AH885" s="77">
        <v>16</v>
      </c>
      <c r="AI885" s="77">
        <v>16</v>
      </c>
      <c r="AJ885" s="77" t="s">
        <v>50</v>
      </c>
      <c r="AK885" s="80">
        <v>10</v>
      </c>
      <c r="AL885" s="81"/>
      <c r="AM885" s="78"/>
      <c r="AN885" s="78"/>
      <c r="AO885" s="78">
        <v>2017</v>
      </c>
      <c r="AP885" s="98">
        <v>2017</v>
      </c>
      <c r="AQ885" s="88"/>
      <c r="AR885" s="78" t="s">
        <v>4264</v>
      </c>
      <c r="AS885" s="98" t="s">
        <v>4265</v>
      </c>
    </row>
    <row r="886" spans="1:45" ht="14.25" customHeight="1" x14ac:dyDescent="0.25">
      <c r="B886" s="265"/>
      <c r="D886" s="100" t="s">
        <v>4266</v>
      </c>
      <c r="E886" s="101" t="s">
        <v>4267</v>
      </c>
      <c r="F886" s="102"/>
      <c r="G886" s="103" t="s">
        <v>4268</v>
      </c>
      <c r="H886" s="60" t="s">
        <v>106</v>
      </c>
      <c r="I886" s="102">
        <v>32</v>
      </c>
      <c r="J886" s="104">
        <v>32</v>
      </c>
      <c r="K886" s="88"/>
      <c r="L886" s="89"/>
      <c r="M886" s="80"/>
      <c r="N886" s="78"/>
      <c r="O886" s="90"/>
      <c r="P886" s="79"/>
      <c r="Q886" s="78"/>
      <c r="R886" s="78"/>
      <c r="S886" s="80"/>
      <c r="T886" s="91"/>
      <c r="U886" s="92"/>
      <c r="V886" s="93"/>
      <c r="W886" s="94"/>
      <c r="X886" s="95"/>
      <c r="Y886" s="96"/>
      <c r="Z886" s="97"/>
      <c r="AA886" s="78" t="s">
        <v>65</v>
      </c>
      <c r="AB886" s="77">
        <v>49</v>
      </c>
      <c r="AC886" s="78" t="s">
        <v>144</v>
      </c>
      <c r="AD886" s="77" t="s">
        <v>50</v>
      </c>
      <c r="AE886" s="78"/>
      <c r="AF886" s="79" t="s">
        <v>51</v>
      </c>
      <c r="AG886" s="79"/>
      <c r="AH886" s="136" t="s">
        <v>117</v>
      </c>
      <c r="AI886" s="136" t="s">
        <v>117</v>
      </c>
      <c r="AJ886" s="77" t="s">
        <v>51</v>
      </c>
      <c r="AK886" s="80">
        <v>13</v>
      </c>
      <c r="AL886" s="81"/>
      <c r="AM886" s="78">
        <v>32</v>
      </c>
      <c r="AN886" s="78"/>
      <c r="AO886" s="78"/>
      <c r="AP886" s="98">
        <v>2019</v>
      </c>
      <c r="AQ886" s="88"/>
      <c r="AR886" s="78" t="s">
        <v>4269</v>
      </c>
      <c r="AS886" s="98"/>
    </row>
    <row r="887" spans="1:45" ht="14.25" customHeight="1" x14ac:dyDescent="0.25">
      <c r="D887" s="135" t="s">
        <v>4270</v>
      </c>
      <c r="E887" s="128" t="s">
        <v>4271</v>
      </c>
      <c r="F887" s="180"/>
      <c r="G887" s="78" t="s">
        <v>4272</v>
      </c>
      <c r="H887" s="77" t="s">
        <v>106</v>
      </c>
      <c r="I887" s="136">
        <v>32</v>
      </c>
      <c r="J887" s="138">
        <v>32</v>
      </c>
      <c r="K887" s="88"/>
      <c r="L887" s="89"/>
      <c r="M887" s="80"/>
      <c r="N887" s="78"/>
      <c r="O887" s="90"/>
      <c r="P887" s="79"/>
      <c r="Q887" s="78"/>
      <c r="R887" s="78"/>
      <c r="S887" s="80"/>
      <c r="T887" s="91"/>
      <c r="U887" s="92"/>
      <c r="V887" s="93"/>
      <c r="W887" s="94"/>
      <c r="X887" s="95"/>
      <c r="Y887" s="96"/>
      <c r="Z887" s="97"/>
      <c r="AA887" s="78" t="s">
        <v>65</v>
      </c>
      <c r="AB887" s="77">
        <v>35</v>
      </c>
      <c r="AC887" s="78" t="s">
        <v>4273</v>
      </c>
      <c r="AD887" s="77" t="s">
        <v>50</v>
      </c>
      <c r="AE887" s="78"/>
      <c r="AF887" s="79" t="s">
        <v>51</v>
      </c>
      <c r="AG887" s="79"/>
      <c r="AH887" s="136" t="s">
        <v>117</v>
      </c>
      <c r="AI887" s="136" t="s">
        <v>117</v>
      </c>
      <c r="AJ887" s="136" t="s">
        <v>50</v>
      </c>
      <c r="AK887" s="80">
        <v>24</v>
      </c>
      <c r="AL887" s="81"/>
      <c r="AM887" s="78">
        <v>32</v>
      </c>
      <c r="AN887" s="78"/>
      <c r="AO887" s="78"/>
      <c r="AP887" s="98">
        <v>2019</v>
      </c>
      <c r="AQ887" s="88"/>
      <c r="AR887" s="78" t="s">
        <v>4274</v>
      </c>
      <c r="AS887" s="98"/>
    </row>
    <row r="888" spans="1:45" ht="14.25" customHeight="1" x14ac:dyDescent="0.25">
      <c r="B888">
        <v>1</v>
      </c>
      <c r="C888" t="s">
        <v>56</v>
      </c>
      <c r="D888" s="58" t="s">
        <v>4275</v>
      </c>
      <c r="E888" s="101" t="s">
        <v>4276</v>
      </c>
      <c r="F888" s="102" t="s">
        <v>58</v>
      </c>
      <c r="G888" s="61" t="s">
        <v>4277</v>
      </c>
      <c r="H888" s="60" t="s">
        <v>1815</v>
      </c>
      <c r="I888" s="60">
        <v>8</v>
      </c>
      <c r="J888" s="62">
        <v>32</v>
      </c>
      <c r="K888" s="88" t="s">
        <v>70</v>
      </c>
      <c r="L888" s="89" t="s">
        <v>61</v>
      </c>
      <c r="M888" s="80" t="s">
        <v>4278</v>
      </c>
      <c r="N888" s="78">
        <v>895</v>
      </c>
      <c r="O888" s="90"/>
      <c r="P888" s="79">
        <v>6</v>
      </c>
      <c r="Q888" s="78"/>
      <c r="R888" s="78"/>
      <c r="S888" s="80">
        <v>149.25399999999999</v>
      </c>
      <c r="T888" s="91">
        <v>41733</v>
      </c>
      <c r="U888" s="92">
        <v>14.7</v>
      </c>
      <c r="V888" s="93">
        <v>0.33</v>
      </c>
      <c r="W888" s="94">
        <v>1</v>
      </c>
      <c r="X888" s="95">
        <f>IF(AND(N888&lt;&gt;"",S888&lt;&gt;""),1000*S888*V888/(N888*W888),"")</f>
        <v>55.032201117318436</v>
      </c>
      <c r="Y888" s="96" t="s">
        <v>107</v>
      </c>
      <c r="Z888" s="97"/>
      <c r="AA888" s="78" t="s">
        <v>49</v>
      </c>
      <c r="AB888" s="77">
        <v>19</v>
      </c>
      <c r="AC888" s="78" t="s">
        <v>4279</v>
      </c>
      <c r="AD888" s="77"/>
      <c r="AE888" s="78"/>
      <c r="AF888" s="79" t="s">
        <v>51</v>
      </c>
      <c r="AG888" s="79" t="s">
        <v>50</v>
      </c>
      <c r="AH888" s="77">
        <v>256</v>
      </c>
      <c r="AI888" s="77" t="s">
        <v>86</v>
      </c>
      <c r="AJ888" s="77" t="s">
        <v>50</v>
      </c>
      <c r="AK888" s="80"/>
      <c r="AL888" s="81"/>
      <c r="AM888" s="78"/>
      <c r="AN888" s="78"/>
      <c r="AO888" s="78">
        <v>2013</v>
      </c>
      <c r="AP888" s="98">
        <v>2020</v>
      </c>
      <c r="AQ888" s="88"/>
      <c r="AR888" s="78" t="s">
        <v>4280</v>
      </c>
      <c r="AS888" s="98" t="s">
        <v>4281</v>
      </c>
    </row>
    <row r="889" spans="1:45" ht="14.25" customHeight="1" x14ac:dyDescent="0.25">
      <c r="D889" s="100" t="s">
        <v>4282</v>
      </c>
      <c r="E889" s="101" t="s">
        <v>4283</v>
      </c>
      <c r="F889" s="102"/>
      <c r="G889" s="103" t="s">
        <v>3957</v>
      </c>
      <c r="H889" s="102" t="s">
        <v>163</v>
      </c>
      <c r="I889" s="102">
        <v>8</v>
      </c>
      <c r="J889" s="104">
        <v>8</v>
      </c>
      <c r="K889" s="88"/>
      <c r="L889" s="89"/>
      <c r="M889" s="80"/>
      <c r="N889" s="78"/>
      <c r="O889" s="90"/>
      <c r="P889" s="79"/>
      <c r="Q889" s="78"/>
      <c r="R889" s="78"/>
      <c r="S889" s="80"/>
      <c r="T889" s="91"/>
      <c r="U889" s="92"/>
      <c r="V889" s="93"/>
      <c r="W889" s="94"/>
      <c r="X889" s="95"/>
      <c r="Y889" s="96"/>
      <c r="Z889" s="97"/>
      <c r="AA889" s="78" t="s">
        <v>49</v>
      </c>
      <c r="AB889" s="77">
        <v>2</v>
      </c>
      <c r="AC889" s="78" t="s">
        <v>4284</v>
      </c>
      <c r="AD889" s="77" t="s">
        <v>50</v>
      </c>
      <c r="AE889" s="78" t="s">
        <v>176</v>
      </c>
      <c r="AF889" s="79" t="s">
        <v>51</v>
      </c>
      <c r="AG889" s="79"/>
      <c r="AH889" s="77">
        <v>256</v>
      </c>
      <c r="AI889" s="77">
        <v>256</v>
      </c>
      <c r="AJ889" s="77" t="s">
        <v>50</v>
      </c>
      <c r="AK889" s="80">
        <v>13</v>
      </c>
      <c r="AL889" s="81"/>
      <c r="AM889" s="78"/>
      <c r="AN889" s="78"/>
      <c r="AO889" s="78">
        <v>2015</v>
      </c>
      <c r="AP889" s="98">
        <v>2016</v>
      </c>
      <c r="AQ889" s="99" t="s">
        <v>4285</v>
      </c>
      <c r="AR889" s="78" t="s">
        <v>4286</v>
      </c>
      <c r="AS889" s="98"/>
    </row>
    <row r="890" spans="1:45" ht="14.25" customHeight="1" x14ac:dyDescent="0.25">
      <c r="A890" t="s">
        <v>107</v>
      </c>
      <c r="B890">
        <v>1</v>
      </c>
      <c r="C890" t="s">
        <v>56</v>
      </c>
      <c r="D890" s="85" t="s">
        <v>4287</v>
      </c>
      <c r="E890" s="128" t="s">
        <v>4288</v>
      </c>
      <c r="F890" s="77" t="s">
        <v>90</v>
      </c>
      <c r="G890" s="78" t="s">
        <v>4289</v>
      </c>
      <c r="H890" s="77" t="s">
        <v>163</v>
      </c>
      <c r="I890" s="77">
        <v>8</v>
      </c>
      <c r="J890" s="87">
        <v>8</v>
      </c>
      <c r="K890" s="88" t="s">
        <v>70</v>
      </c>
      <c r="L890" s="78" t="s">
        <v>61</v>
      </c>
      <c r="M890" s="80"/>
      <c r="N890" s="78">
        <v>195</v>
      </c>
      <c r="O890" s="90"/>
      <c r="P890" s="79">
        <v>6</v>
      </c>
      <c r="Q890" s="78"/>
      <c r="R890" s="78"/>
      <c r="S890" s="80">
        <v>86.948999999999998</v>
      </c>
      <c r="T890" s="91">
        <v>41733</v>
      </c>
      <c r="U890" s="92">
        <v>14.7</v>
      </c>
      <c r="V890" s="93">
        <v>0.33</v>
      </c>
      <c r="W890" s="94">
        <v>1</v>
      </c>
      <c r="X890" s="95">
        <f>IF(AND(N890&lt;&gt;"",S890&lt;&gt;""),1000*S890*V890/(N890*W890),"")</f>
        <v>147.14446153846154</v>
      </c>
      <c r="Y890" s="96" t="s">
        <v>107</v>
      </c>
      <c r="Z890" s="97"/>
      <c r="AA890" s="78" t="s">
        <v>49</v>
      </c>
      <c r="AB890" s="77">
        <v>1</v>
      </c>
      <c r="AC890" s="78" t="s">
        <v>4290</v>
      </c>
      <c r="AD890" s="77"/>
      <c r="AE890" s="78"/>
      <c r="AF890" s="79" t="s">
        <v>51</v>
      </c>
      <c r="AG890" s="79"/>
      <c r="AH890" s="77">
        <v>256</v>
      </c>
      <c r="AI890" s="77" t="s">
        <v>86</v>
      </c>
      <c r="AJ890" s="77" t="s">
        <v>50</v>
      </c>
      <c r="AK890" s="80"/>
      <c r="AL890" s="81"/>
      <c r="AM890" s="78">
        <v>2</v>
      </c>
      <c r="AN890" s="78"/>
      <c r="AO890" s="78">
        <v>2009</v>
      </c>
      <c r="AP890" s="98">
        <v>2009</v>
      </c>
      <c r="AQ890" s="88"/>
      <c r="AR890" s="78" t="s">
        <v>4291</v>
      </c>
      <c r="AS890" s="98" t="s">
        <v>4292</v>
      </c>
    </row>
    <row r="891" spans="1:45" ht="14.25" customHeight="1" x14ac:dyDescent="0.25">
      <c r="D891" s="100" t="s">
        <v>4293</v>
      </c>
      <c r="E891" s="101" t="s">
        <v>4294</v>
      </c>
      <c r="F891" s="102"/>
      <c r="G891" s="103" t="s">
        <v>4295</v>
      </c>
      <c r="H891" s="102" t="s">
        <v>4296</v>
      </c>
      <c r="I891" s="102">
        <v>4</v>
      </c>
      <c r="J891" s="104">
        <v>8</v>
      </c>
      <c r="K891" s="88"/>
      <c r="L891" s="89"/>
      <c r="M891" s="80"/>
      <c r="N891" s="78"/>
      <c r="O891" s="90"/>
      <c r="P891" s="79"/>
      <c r="Q891" s="78"/>
      <c r="R891" s="78"/>
      <c r="S891" s="80"/>
      <c r="T891" s="91"/>
      <c r="U891" s="92"/>
      <c r="V891" s="93"/>
      <c r="W891" s="94"/>
      <c r="X891" s="95"/>
      <c r="Y891" s="96"/>
      <c r="Z891" s="97"/>
      <c r="AA891" s="78" t="s">
        <v>65</v>
      </c>
      <c r="AB891" s="77">
        <v>4</v>
      </c>
      <c r="AC891" s="78" t="s">
        <v>4293</v>
      </c>
      <c r="AD891" s="77" t="s">
        <v>50</v>
      </c>
      <c r="AE891" s="78"/>
      <c r="AF891" s="79" t="s">
        <v>51</v>
      </c>
      <c r="AG891" s="79"/>
      <c r="AH891" s="77">
        <v>64</v>
      </c>
      <c r="AI891" s="77" t="s">
        <v>86</v>
      </c>
      <c r="AJ891" s="77"/>
      <c r="AK891" s="80">
        <v>54</v>
      </c>
      <c r="AL891" s="81"/>
      <c r="AM891" s="78"/>
      <c r="AN891" s="78"/>
      <c r="AO891" s="78">
        <v>2021</v>
      </c>
      <c r="AP891" s="98">
        <v>2021</v>
      </c>
      <c r="AQ891" s="88"/>
      <c r="AR891" s="78" t="s">
        <v>4297</v>
      </c>
      <c r="AS891" s="98" t="s">
        <v>4298</v>
      </c>
    </row>
    <row r="892" spans="1:45" ht="14.25" customHeight="1" x14ac:dyDescent="0.25">
      <c r="B892">
        <v>1</v>
      </c>
      <c r="C892" t="s">
        <v>56</v>
      </c>
      <c r="D892" s="85" t="s">
        <v>4299</v>
      </c>
      <c r="E892" s="128" t="s">
        <v>4300</v>
      </c>
      <c r="F892" s="77" t="s">
        <v>58</v>
      </c>
      <c r="G892" s="78"/>
      <c r="H892" s="77" t="s">
        <v>106</v>
      </c>
      <c r="I892" s="77" t="s">
        <v>4301</v>
      </c>
      <c r="J892" s="87">
        <v>12</v>
      </c>
      <c r="K892" s="88" t="s">
        <v>70</v>
      </c>
      <c r="L892" s="89" t="s">
        <v>61</v>
      </c>
      <c r="M892" s="80"/>
      <c r="N892" s="78">
        <v>229</v>
      </c>
      <c r="O892" s="90"/>
      <c r="P892" s="79">
        <v>6</v>
      </c>
      <c r="Q892" s="78">
        <v>1</v>
      </c>
      <c r="R892" s="78"/>
      <c r="S892" s="80">
        <v>149.25399999999999</v>
      </c>
      <c r="T892" s="91">
        <v>43164</v>
      </c>
      <c r="U892" s="92">
        <v>14.7</v>
      </c>
      <c r="V892" s="93">
        <v>0.33</v>
      </c>
      <c r="W892" s="94">
        <v>3</v>
      </c>
      <c r="X892" s="95">
        <f>IF(AND(N892&lt;&gt;"",S892&lt;&gt;""),1000*S892*V892/(N892*W892),"")</f>
        <v>71.694061135371172</v>
      </c>
      <c r="Y892" s="96" t="s">
        <v>107</v>
      </c>
      <c r="Z892" s="97"/>
      <c r="AA892" s="78" t="s">
        <v>65</v>
      </c>
      <c r="AB892" s="77">
        <v>10</v>
      </c>
      <c r="AC892" s="78" t="s">
        <v>144</v>
      </c>
      <c r="AD892" s="77"/>
      <c r="AE892" s="78"/>
      <c r="AF892" s="79" t="s">
        <v>51</v>
      </c>
      <c r="AG892" s="79"/>
      <c r="AH892" s="77"/>
      <c r="AI892" s="77"/>
      <c r="AJ892" s="77"/>
      <c r="AK892" s="80"/>
      <c r="AL892" s="81"/>
      <c r="AM892" s="78">
        <v>16</v>
      </c>
      <c r="AN892" s="78"/>
      <c r="AO892" s="78">
        <v>2007</v>
      </c>
      <c r="AP892" s="98">
        <v>2009</v>
      </c>
      <c r="AQ892" s="88"/>
      <c r="AR892" s="78" t="s">
        <v>4302</v>
      </c>
      <c r="AS892" s="98"/>
    </row>
    <row r="893" spans="1:45" ht="14.25" customHeight="1" x14ac:dyDescent="0.25">
      <c r="D893" s="100" t="s">
        <v>4303</v>
      </c>
      <c r="E893" s="101" t="s">
        <v>4304</v>
      </c>
      <c r="F893" s="102" t="s">
        <v>911</v>
      </c>
      <c r="G893" s="103" t="s">
        <v>3563</v>
      </c>
      <c r="H893" s="60" t="s">
        <v>106</v>
      </c>
      <c r="I893" s="102">
        <v>16</v>
      </c>
      <c r="J893" s="104">
        <v>16</v>
      </c>
      <c r="K893" s="88"/>
      <c r="L893" s="89"/>
      <c r="M893" s="80"/>
      <c r="N893" s="78"/>
      <c r="O893" s="90"/>
      <c r="P893" s="79"/>
      <c r="Q893" s="78"/>
      <c r="R893" s="78"/>
      <c r="S893" s="80"/>
      <c r="T893" s="91"/>
      <c r="U893" s="92"/>
      <c r="V893" s="93"/>
      <c r="W893" s="94"/>
      <c r="X893" s="95"/>
      <c r="Y893" s="96"/>
      <c r="Z893" s="97"/>
      <c r="AA893" s="78" t="s">
        <v>49</v>
      </c>
      <c r="AB893" s="77">
        <v>20</v>
      </c>
      <c r="AC893" s="78" t="s">
        <v>4305</v>
      </c>
      <c r="AD893" s="77"/>
      <c r="AE893" s="78"/>
      <c r="AF893" s="79" t="s">
        <v>51</v>
      </c>
      <c r="AG893" s="79"/>
      <c r="AH893" s="77" t="s">
        <v>68</v>
      </c>
      <c r="AI893" s="77" t="s">
        <v>68</v>
      </c>
      <c r="AJ893" s="77" t="s">
        <v>50</v>
      </c>
      <c r="AK893" s="80"/>
      <c r="AL893" s="81"/>
      <c r="AM893" s="78">
        <v>8</v>
      </c>
      <c r="AN893" s="78"/>
      <c r="AO893" s="78">
        <v>2016</v>
      </c>
      <c r="AP893" s="98">
        <v>2016</v>
      </c>
      <c r="AQ893" s="99" t="s">
        <v>4306</v>
      </c>
      <c r="AR893" s="78" t="s">
        <v>4307</v>
      </c>
      <c r="AS893" s="98"/>
    </row>
    <row r="894" spans="1:45" ht="14.25" customHeight="1" x14ac:dyDescent="0.25">
      <c r="D894" s="100" t="s">
        <v>4308</v>
      </c>
      <c r="E894" s="101" t="s">
        <v>4309</v>
      </c>
      <c r="F894" s="102"/>
      <c r="G894" s="103" t="s">
        <v>3707</v>
      </c>
      <c r="H894" s="102" t="s">
        <v>163</v>
      </c>
      <c r="I894" s="102">
        <v>4</v>
      </c>
      <c r="J894" s="104">
        <v>4</v>
      </c>
      <c r="K894" s="88"/>
      <c r="L894" s="89"/>
      <c r="M894" s="80"/>
      <c r="N894" s="78"/>
      <c r="O894" s="90"/>
      <c r="P894" s="79"/>
      <c r="Q894" s="78"/>
      <c r="R894" s="78"/>
      <c r="S894" s="80"/>
      <c r="T894" s="91"/>
      <c r="U894" s="92"/>
      <c r="V894" s="93"/>
      <c r="W894" s="94"/>
      <c r="X894" s="95"/>
      <c r="Y894" s="96"/>
      <c r="Z894" s="97"/>
      <c r="AA894" s="78" t="s">
        <v>65</v>
      </c>
      <c r="AB894" s="77">
        <v>3</v>
      </c>
      <c r="AC894" s="78" t="s">
        <v>144</v>
      </c>
      <c r="AD894" s="77" t="s">
        <v>50</v>
      </c>
      <c r="AE894" s="78"/>
      <c r="AF894" s="79" t="s">
        <v>51</v>
      </c>
      <c r="AG894" s="79"/>
      <c r="AH894" s="77">
        <v>128</v>
      </c>
      <c r="AI894" s="77">
        <v>128</v>
      </c>
      <c r="AJ894" s="77"/>
      <c r="AK894" s="80">
        <v>25</v>
      </c>
      <c r="AL894" s="81"/>
      <c r="AM894" s="78">
        <v>3</v>
      </c>
      <c r="AN894" s="78"/>
      <c r="AO894" s="78"/>
      <c r="AP894" s="98">
        <v>2022</v>
      </c>
      <c r="AQ894" s="99" t="s">
        <v>4310</v>
      </c>
      <c r="AR894" s="78" t="s">
        <v>4311</v>
      </c>
      <c r="AS894" s="98"/>
    </row>
    <row r="895" spans="1:45" ht="14.25" customHeight="1" x14ac:dyDescent="0.25">
      <c r="A895" t="s">
        <v>120</v>
      </c>
      <c r="B895">
        <v>1</v>
      </c>
      <c r="C895" t="s">
        <v>56</v>
      </c>
      <c r="D895" s="85" t="s">
        <v>4312</v>
      </c>
      <c r="E895" s="128" t="s">
        <v>4313</v>
      </c>
      <c r="F895" s="77" t="s">
        <v>90</v>
      </c>
      <c r="G895" s="78" t="s">
        <v>4314</v>
      </c>
      <c r="H895" s="77">
        <v>8051</v>
      </c>
      <c r="I895" s="77">
        <v>8</v>
      </c>
      <c r="J895" s="87">
        <v>8</v>
      </c>
      <c r="K895" s="88" t="s">
        <v>70</v>
      </c>
      <c r="L895" s="89" t="s">
        <v>61</v>
      </c>
      <c r="M895" s="80"/>
      <c r="N895" s="78">
        <v>1985</v>
      </c>
      <c r="O895" s="90"/>
      <c r="P895" s="79">
        <v>6</v>
      </c>
      <c r="Q895" s="78">
        <v>1</v>
      </c>
      <c r="R895" s="78"/>
      <c r="S895" s="80">
        <v>127.372</v>
      </c>
      <c r="T895" s="91">
        <v>41691</v>
      </c>
      <c r="U895" s="92">
        <v>14.7</v>
      </c>
      <c r="V895" s="93">
        <v>0.33</v>
      </c>
      <c r="W895" s="94">
        <v>4</v>
      </c>
      <c r="X895" s="95">
        <f t="shared" ref="X895:X901" si="36">IF(AND(N895&lt;&gt;"",S895&lt;&gt;""),1000*S895*V895/(N895*W895),"")</f>
        <v>5.2937984886649874</v>
      </c>
      <c r="Y895" s="96" t="s">
        <v>202</v>
      </c>
      <c r="Z895" s="97"/>
      <c r="AA895" s="78" t="s">
        <v>65</v>
      </c>
      <c r="AB895" s="77">
        <v>74</v>
      </c>
      <c r="AC895" s="78" t="s">
        <v>66</v>
      </c>
      <c r="AD895" s="77" t="s">
        <v>50</v>
      </c>
      <c r="AE895" s="78" t="s">
        <v>67</v>
      </c>
      <c r="AF895" s="79" t="s">
        <v>51</v>
      </c>
      <c r="AG895" s="79" t="s">
        <v>51</v>
      </c>
      <c r="AH895" s="77" t="s">
        <v>68</v>
      </c>
      <c r="AI895" s="77" t="s">
        <v>68</v>
      </c>
      <c r="AJ895" s="77" t="s">
        <v>50</v>
      </c>
      <c r="AK895" s="80"/>
      <c r="AL895" s="81"/>
      <c r="AM895" s="78"/>
      <c r="AN895" s="78"/>
      <c r="AO895" s="78">
        <v>2011</v>
      </c>
      <c r="AP895" s="98">
        <v>2016</v>
      </c>
      <c r="AQ895" s="88"/>
      <c r="AR895" s="78" t="s">
        <v>4315</v>
      </c>
      <c r="AS895" s="98"/>
    </row>
    <row r="896" spans="1:45" ht="15" customHeight="1" x14ac:dyDescent="0.25">
      <c r="A896" t="s">
        <v>120</v>
      </c>
      <c r="B896">
        <v>1</v>
      </c>
      <c r="C896" t="s">
        <v>56</v>
      </c>
      <c r="D896" s="85" t="s">
        <v>4316</v>
      </c>
      <c r="E896" s="128" t="s">
        <v>4317</v>
      </c>
      <c r="F896" s="77" t="s">
        <v>318</v>
      </c>
      <c r="G896" s="78" t="s">
        <v>4318</v>
      </c>
      <c r="H896" s="77" t="s">
        <v>273</v>
      </c>
      <c r="I896" s="77">
        <v>8</v>
      </c>
      <c r="J896" s="87">
        <v>8</v>
      </c>
      <c r="K896" s="88" t="s">
        <v>70</v>
      </c>
      <c r="L896" s="89" t="s">
        <v>61</v>
      </c>
      <c r="M896" s="80"/>
      <c r="N896" s="78">
        <v>1207</v>
      </c>
      <c r="O896" s="90"/>
      <c r="P896" s="79">
        <v>6</v>
      </c>
      <c r="Q896" s="78"/>
      <c r="R896" s="78"/>
      <c r="S896" s="80">
        <v>181.917</v>
      </c>
      <c r="T896" s="91">
        <v>41687</v>
      </c>
      <c r="U896" s="92">
        <v>14.7</v>
      </c>
      <c r="V896" s="93">
        <v>0.33</v>
      </c>
      <c r="W896" s="94">
        <v>3</v>
      </c>
      <c r="X896" s="95">
        <f t="shared" si="36"/>
        <v>16.579014084507044</v>
      </c>
      <c r="Y896" s="96" t="s">
        <v>202</v>
      </c>
      <c r="Z896" s="97"/>
      <c r="AA896" s="78" t="s">
        <v>65</v>
      </c>
      <c r="AB896" s="77">
        <v>6</v>
      </c>
      <c r="AC896" s="78" t="s">
        <v>4319</v>
      </c>
      <c r="AD896" s="77" t="s">
        <v>50</v>
      </c>
      <c r="AE896" s="78" t="s">
        <v>67</v>
      </c>
      <c r="AF896" s="79" t="s">
        <v>51</v>
      </c>
      <c r="AG896" s="79" t="s">
        <v>51</v>
      </c>
      <c r="AH896" s="77" t="s">
        <v>68</v>
      </c>
      <c r="AI896" s="77" t="s">
        <v>68</v>
      </c>
      <c r="AJ896" s="77" t="s">
        <v>50</v>
      </c>
      <c r="AK896" s="80"/>
      <c r="AL896" s="81"/>
      <c r="AM896" s="78"/>
      <c r="AN896" s="78"/>
      <c r="AO896" s="78">
        <v>2004</v>
      </c>
      <c r="AP896" s="98">
        <v>2018</v>
      </c>
      <c r="AQ896" s="99" t="s">
        <v>4320</v>
      </c>
      <c r="AR896" s="78" t="s">
        <v>4321</v>
      </c>
      <c r="AS896" s="98"/>
    </row>
    <row r="897" spans="1:45" ht="14.25" customHeight="1" x14ac:dyDescent="0.25">
      <c r="C897" t="s">
        <v>56</v>
      </c>
      <c r="D897" s="85" t="s">
        <v>4322</v>
      </c>
      <c r="E897" s="128" t="s">
        <v>4323</v>
      </c>
      <c r="F897" s="77" t="s">
        <v>135</v>
      </c>
      <c r="G897" s="78" t="s">
        <v>4324</v>
      </c>
      <c r="H897" s="77" t="s">
        <v>106</v>
      </c>
      <c r="I897" s="77">
        <v>16</v>
      </c>
      <c r="J897" s="87">
        <v>16</v>
      </c>
      <c r="K897" s="88" t="s">
        <v>795</v>
      </c>
      <c r="L897" s="89" t="s">
        <v>61</v>
      </c>
      <c r="M897" s="80" t="s">
        <v>4325</v>
      </c>
      <c r="N897" s="78">
        <v>6748</v>
      </c>
      <c r="O897" s="90"/>
      <c r="P897" s="79">
        <v>6</v>
      </c>
      <c r="Q897" s="78">
        <v>1</v>
      </c>
      <c r="R897" s="78">
        <v>1</v>
      </c>
      <c r="S897" s="80"/>
      <c r="T897" s="91">
        <v>42605</v>
      </c>
      <c r="U897" s="92">
        <v>14.7</v>
      </c>
      <c r="V897" s="93">
        <v>0.67</v>
      </c>
      <c r="W897" s="94">
        <v>2</v>
      </c>
      <c r="X897" s="95" t="str">
        <f t="shared" si="36"/>
        <v/>
      </c>
      <c r="Y897" s="96" t="s">
        <v>186</v>
      </c>
      <c r="Z897" s="97"/>
      <c r="AA897" s="78" t="s">
        <v>49</v>
      </c>
      <c r="AB897" s="77">
        <v>16</v>
      </c>
      <c r="AC897" s="78" t="s">
        <v>144</v>
      </c>
      <c r="AD897" s="77"/>
      <c r="AE897" s="78"/>
      <c r="AF897" s="79" t="s">
        <v>51</v>
      </c>
      <c r="AG897" s="79" t="s">
        <v>51</v>
      </c>
      <c r="AH897" s="77" t="s">
        <v>68</v>
      </c>
      <c r="AI897" s="77" t="s">
        <v>68</v>
      </c>
      <c r="AJ897" s="77" t="s">
        <v>51</v>
      </c>
      <c r="AK897" s="80"/>
      <c r="AL897" s="81"/>
      <c r="AM897" s="78">
        <v>16</v>
      </c>
      <c r="AN897" s="78"/>
      <c r="AO897" s="78">
        <v>2012</v>
      </c>
      <c r="AP897" s="98">
        <v>2015</v>
      </c>
      <c r="AQ897" s="99"/>
      <c r="AR897" s="78"/>
      <c r="AS897" s="98" t="s">
        <v>4326</v>
      </c>
    </row>
    <row r="898" spans="1:45" ht="14.25" customHeight="1" x14ac:dyDescent="0.25">
      <c r="A898" t="s">
        <v>120</v>
      </c>
      <c r="B898">
        <v>1</v>
      </c>
      <c r="C898" t="s">
        <v>56</v>
      </c>
      <c r="D898" s="85" t="s">
        <v>2149</v>
      </c>
      <c r="E898" s="128" t="s">
        <v>4327</v>
      </c>
      <c r="F898" s="77" t="s">
        <v>135</v>
      </c>
      <c r="G898" s="78" t="s">
        <v>4328</v>
      </c>
      <c r="H898" s="77" t="s">
        <v>75</v>
      </c>
      <c r="I898" s="77">
        <v>32</v>
      </c>
      <c r="J898" s="87">
        <v>32</v>
      </c>
      <c r="K898" s="88" t="s">
        <v>70</v>
      </c>
      <c r="L898" s="89" t="s">
        <v>61</v>
      </c>
      <c r="M898" s="80"/>
      <c r="N898" s="78">
        <v>2469</v>
      </c>
      <c r="O898" s="90"/>
      <c r="P898" s="79">
        <v>6</v>
      </c>
      <c r="Q898" s="78"/>
      <c r="R898" s="78">
        <v>1</v>
      </c>
      <c r="S898" s="80">
        <v>230.84</v>
      </c>
      <c r="T898" s="91">
        <v>41687</v>
      </c>
      <c r="U898" s="92">
        <v>14.7</v>
      </c>
      <c r="V898" s="93">
        <v>1</v>
      </c>
      <c r="W898" s="94">
        <v>1</v>
      </c>
      <c r="X898" s="95">
        <f t="shared" si="36"/>
        <v>93.495342243823416</v>
      </c>
      <c r="Y898" s="96" t="s">
        <v>107</v>
      </c>
      <c r="Z898" s="97"/>
      <c r="AA898" s="78" t="s">
        <v>65</v>
      </c>
      <c r="AB898" s="77">
        <v>25</v>
      </c>
      <c r="AC898" s="78" t="s">
        <v>2149</v>
      </c>
      <c r="AD898" s="77" t="s">
        <v>50</v>
      </c>
      <c r="AE898" s="78" t="s">
        <v>67</v>
      </c>
      <c r="AF898" s="79" t="s">
        <v>51</v>
      </c>
      <c r="AG898" s="79"/>
      <c r="AH898" s="77" t="s">
        <v>117</v>
      </c>
      <c r="AI898" s="77" t="s">
        <v>117</v>
      </c>
      <c r="AJ898" s="77" t="s">
        <v>50</v>
      </c>
      <c r="AK898" s="80"/>
      <c r="AL898" s="81"/>
      <c r="AM898" s="78">
        <v>32</v>
      </c>
      <c r="AN898" s="78">
        <v>6</v>
      </c>
      <c r="AO898" s="78">
        <v>2005</v>
      </c>
      <c r="AP898" s="98">
        <v>2010</v>
      </c>
      <c r="AQ898" s="88"/>
      <c r="AR898" s="78" t="s">
        <v>4329</v>
      </c>
      <c r="AS898" s="98"/>
    </row>
    <row r="899" spans="1:45" ht="14.25" customHeight="1" x14ac:dyDescent="0.25">
      <c r="B899">
        <v>1</v>
      </c>
      <c r="C899" t="s">
        <v>160</v>
      </c>
      <c r="D899" s="85" t="s">
        <v>4330</v>
      </c>
      <c r="E899" s="128" t="s">
        <v>4331</v>
      </c>
      <c r="F899" s="77" t="s">
        <v>135</v>
      </c>
      <c r="G899" s="78" t="s">
        <v>4332</v>
      </c>
      <c r="H899" s="77" t="s">
        <v>106</v>
      </c>
      <c r="I899" s="77">
        <v>8</v>
      </c>
      <c r="J899" s="87">
        <v>16</v>
      </c>
      <c r="K899" s="88" t="s">
        <v>70</v>
      </c>
      <c r="L899" s="89" t="s">
        <v>61</v>
      </c>
      <c r="M899" s="80" t="s">
        <v>4333</v>
      </c>
      <c r="N899" s="78">
        <v>933</v>
      </c>
      <c r="O899" s="90"/>
      <c r="P899" s="79">
        <v>6</v>
      </c>
      <c r="Q899" s="78"/>
      <c r="R899" s="78"/>
      <c r="S899" s="80">
        <v>117.64700000000001</v>
      </c>
      <c r="T899" s="91">
        <v>43164</v>
      </c>
      <c r="U899" s="92">
        <v>14.7</v>
      </c>
      <c r="V899" s="93">
        <v>0.33</v>
      </c>
      <c r="W899" s="94">
        <v>2</v>
      </c>
      <c r="X899" s="95">
        <f t="shared" si="36"/>
        <v>20.805739549839231</v>
      </c>
      <c r="Y899" s="96" t="s">
        <v>107</v>
      </c>
      <c r="Z899" s="97"/>
      <c r="AA899" s="78" t="s">
        <v>49</v>
      </c>
      <c r="AB899" s="77">
        <v>29</v>
      </c>
      <c r="AC899" s="78" t="s">
        <v>715</v>
      </c>
      <c r="AD899" s="77" t="s">
        <v>50</v>
      </c>
      <c r="AE899" s="78" t="s">
        <v>176</v>
      </c>
      <c r="AF899" s="79" t="s">
        <v>51</v>
      </c>
      <c r="AG899" s="79"/>
      <c r="AH899" s="77">
        <v>256</v>
      </c>
      <c r="AI899" s="77" t="s">
        <v>68</v>
      </c>
      <c r="AJ899" s="77" t="s">
        <v>50</v>
      </c>
      <c r="AK899" s="80">
        <v>12</v>
      </c>
      <c r="AL899" s="81">
        <v>2</v>
      </c>
      <c r="AM899" s="78">
        <v>7</v>
      </c>
      <c r="AN899" s="78"/>
      <c r="AO899" s="78">
        <v>2016</v>
      </c>
      <c r="AP899" s="98">
        <v>2017</v>
      </c>
      <c r="AQ899" s="99" t="s">
        <v>4334</v>
      </c>
      <c r="AR899" s="78" t="s">
        <v>4335</v>
      </c>
      <c r="AS899" s="98" t="s">
        <v>4336</v>
      </c>
    </row>
    <row r="900" spans="1:45" ht="14.25" customHeight="1" x14ac:dyDescent="0.25">
      <c r="B900">
        <v>1</v>
      </c>
      <c r="C900" t="s">
        <v>56</v>
      </c>
      <c r="D900" s="85" t="s">
        <v>4337</v>
      </c>
      <c r="E900" s="128" t="s">
        <v>4338</v>
      </c>
      <c r="F900" s="77" t="s">
        <v>318</v>
      </c>
      <c r="G900" s="78" t="s">
        <v>4339</v>
      </c>
      <c r="H900" s="77" t="s">
        <v>163</v>
      </c>
      <c r="I900" s="77">
        <v>8</v>
      </c>
      <c r="J900" s="87">
        <v>16</v>
      </c>
      <c r="K900" s="88" t="s">
        <v>70</v>
      </c>
      <c r="L900" s="89" t="s">
        <v>61</v>
      </c>
      <c r="M900" s="80"/>
      <c r="N900" s="78">
        <v>441</v>
      </c>
      <c r="O900" s="90"/>
      <c r="P900" s="79">
        <v>6</v>
      </c>
      <c r="Q900" s="78"/>
      <c r="R900" s="78"/>
      <c r="S900" s="80">
        <v>270.27</v>
      </c>
      <c r="T900" s="91">
        <v>43164</v>
      </c>
      <c r="U900" s="92">
        <v>14.7</v>
      </c>
      <c r="V900" s="93">
        <v>0.33</v>
      </c>
      <c r="W900" s="94">
        <v>3</v>
      </c>
      <c r="X900" s="95">
        <f t="shared" si="36"/>
        <v>67.414285714285725</v>
      </c>
      <c r="Y900" s="96" t="s">
        <v>107</v>
      </c>
      <c r="Z900" s="97"/>
      <c r="AA900" s="78" t="s">
        <v>49</v>
      </c>
      <c r="AB900" s="77">
        <v>14</v>
      </c>
      <c r="AC900" s="78" t="s">
        <v>144</v>
      </c>
      <c r="AD900" s="77" t="s">
        <v>50</v>
      </c>
      <c r="AE900" s="78"/>
      <c r="AF900" s="79"/>
      <c r="AG900" s="79"/>
      <c r="AH900" s="77"/>
      <c r="AI900" s="77"/>
      <c r="AJ900" s="77"/>
      <c r="AK900" s="80"/>
      <c r="AL900" s="81">
        <v>3</v>
      </c>
      <c r="AM900" s="78">
        <v>4</v>
      </c>
      <c r="AN900" s="78"/>
      <c r="AO900" s="78">
        <v>2014</v>
      </c>
      <c r="AP900" s="98">
        <v>2017</v>
      </c>
      <c r="AQ900" s="99"/>
      <c r="AR900" s="78" t="s">
        <v>4340</v>
      </c>
      <c r="AS900" s="98" t="s">
        <v>4341</v>
      </c>
    </row>
    <row r="901" spans="1:45" ht="14.25" customHeight="1" x14ac:dyDescent="0.25">
      <c r="B901">
        <v>1</v>
      </c>
      <c r="C901" t="s">
        <v>56</v>
      </c>
      <c r="D901" s="58" t="s">
        <v>4342</v>
      </c>
      <c r="E901" s="101" t="s">
        <v>4343</v>
      </c>
      <c r="F901" s="60" t="s">
        <v>135</v>
      </c>
      <c r="G901" s="61" t="s">
        <v>1142</v>
      </c>
      <c r="H901" s="60" t="s">
        <v>106</v>
      </c>
      <c r="I901" s="60">
        <v>8</v>
      </c>
      <c r="J901" s="62">
        <v>16</v>
      </c>
      <c r="K901" s="88" t="s">
        <v>70</v>
      </c>
      <c r="L901" s="89" t="s">
        <v>61</v>
      </c>
      <c r="M901" s="80"/>
      <c r="N901" s="78">
        <v>220</v>
      </c>
      <c r="O901" s="90"/>
      <c r="P901" s="79">
        <v>6</v>
      </c>
      <c r="Q901" s="78"/>
      <c r="R901" s="78"/>
      <c r="S901" s="80">
        <v>243.90199999999999</v>
      </c>
      <c r="T901" s="91">
        <v>43164</v>
      </c>
      <c r="U901" s="92">
        <v>14.7</v>
      </c>
      <c r="V901" s="93">
        <v>0.33</v>
      </c>
      <c r="W901" s="94">
        <v>3</v>
      </c>
      <c r="X901" s="95">
        <f t="shared" si="36"/>
        <v>121.95100000000001</v>
      </c>
      <c r="Y901" s="96" t="s">
        <v>107</v>
      </c>
      <c r="Z901" s="97"/>
      <c r="AA901" s="78" t="s">
        <v>49</v>
      </c>
      <c r="AB901" s="77">
        <v>3</v>
      </c>
      <c r="AC901" s="78" t="s">
        <v>4344</v>
      </c>
      <c r="AD901" s="77"/>
      <c r="AE901" s="78"/>
      <c r="AF901" s="79" t="s">
        <v>51</v>
      </c>
      <c r="AG901" s="79"/>
      <c r="AH901" s="77" t="s">
        <v>68</v>
      </c>
      <c r="AI901" s="77" t="s">
        <v>68</v>
      </c>
      <c r="AJ901" s="77" t="s">
        <v>50</v>
      </c>
      <c r="AK901" s="80">
        <v>33</v>
      </c>
      <c r="AL901" s="81">
        <v>2</v>
      </c>
      <c r="AM901" s="78">
        <v>32</v>
      </c>
      <c r="AN901" s="78"/>
      <c r="AO901" s="78">
        <v>2000</v>
      </c>
      <c r="AP901" s="98">
        <v>2000</v>
      </c>
      <c r="AQ901" s="88"/>
      <c r="AR901" s="78" t="s">
        <v>4345</v>
      </c>
      <c r="AS901" s="98" t="s">
        <v>4346</v>
      </c>
    </row>
    <row r="902" spans="1:45" ht="14.25" customHeight="1" x14ac:dyDescent="0.25">
      <c r="C902" t="s">
        <v>56</v>
      </c>
      <c r="D902" s="85" t="s">
        <v>4347</v>
      </c>
      <c r="E902" s="128" t="s">
        <v>1723</v>
      </c>
      <c r="F902" s="77" t="s">
        <v>135</v>
      </c>
      <c r="G902" s="78" t="s">
        <v>2839</v>
      </c>
      <c r="H902" s="77" t="s">
        <v>163</v>
      </c>
      <c r="I902" s="77"/>
      <c r="J902" s="87"/>
      <c r="K902" s="88" t="s">
        <v>3792</v>
      </c>
      <c r="L902" s="89" t="s">
        <v>2839</v>
      </c>
      <c r="M902" s="80"/>
      <c r="N902" s="78">
        <v>186</v>
      </c>
      <c r="O902" s="90"/>
      <c r="P902" s="79">
        <v>4</v>
      </c>
      <c r="Q902" s="78"/>
      <c r="R902" s="78">
        <v>1</v>
      </c>
      <c r="S902" s="80"/>
      <c r="T902" s="91">
        <v>39639</v>
      </c>
      <c r="U902" s="92" t="s">
        <v>4348</v>
      </c>
      <c r="V902" s="93"/>
      <c r="W902" s="94"/>
      <c r="X902" s="95"/>
      <c r="Y902" s="96"/>
      <c r="Z902" s="97"/>
      <c r="AA902" s="78" t="s">
        <v>65</v>
      </c>
      <c r="AB902" s="77">
        <v>1</v>
      </c>
      <c r="AC902" s="78" t="s">
        <v>375</v>
      </c>
      <c r="AD902" s="77"/>
      <c r="AE902" s="78"/>
      <c r="AF902" s="79"/>
      <c r="AG902" s="79"/>
      <c r="AH902" s="77"/>
      <c r="AI902" s="77"/>
      <c r="AJ902" s="77"/>
      <c r="AK902" s="80"/>
      <c r="AL902" s="81"/>
      <c r="AM902" s="78"/>
      <c r="AN902" s="78"/>
      <c r="AO902" s="78"/>
      <c r="AP902" s="98"/>
      <c r="AQ902" s="88"/>
      <c r="AR902" s="78" t="s">
        <v>4349</v>
      </c>
      <c r="AS902" s="98" t="s">
        <v>4350</v>
      </c>
    </row>
    <row r="903" spans="1:45" ht="14.25" customHeight="1" x14ac:dyDescent="0.25">
      <c r="C903" t="s">
        <v>160</v>
      </c>
      <c r="D903" s="85" t="s">
        <v>4351</v>
      </c>
      <c r="E903" s="78"/>
      <c r="F903" s="77" t="s">
        <v>179</v>
      </c>
      <c r="G903" s="78" t="s">
        <v>4352</v>
      </c>
      <c r="H903" s="77" t="s">
        <v>106</v>
      </c>
      <c r="I903" s="77">
        <v>16</v>
      </c>
      <c r="J903" s="87">
        <v>16</v>
      </c>
      <c r="K903" s="88" t="s">
        <v>70</v>
      </c>
      <c r="L903" s="89" t="s">
        <v>61</v>
      </c>
      <c r="M903" s="80" t="s">
        <v>2381</v>
      </c>
      <c r="N903" s="78"/>
      <c r="O903" s="90"/>
      <c r="P903" s="79">
        <v>6</v>
      </c>
      <c r="Q903" s="78"/>
      <c r="R903" s="78"/>
      <c r="S903" s="80"/>
      <c r="T903" s="91">
        <v>43164</v>
      </c>
      <c r="U903" s="92">
        <v>14.7</v>
      </c>
      <c r="V903" s="93">
        <v>0.67</v>
      </c>
      <c r="W903" s="94">
        <v>4</v>
      </c>
      <c r="X903" s="95" t="str">
        <f t="shared" ref="X903:X927" si="37">IF(AND(N903&lt;&gt;"",S903&lt;&gt;""),1000*S903*V903/(N903*W903),"")</f>
        <v/>
      </c>
      <c r="Y903" s="96"/>
      <c r="Z903" s="97"/>
      <c r="AA903" s="78" t="s">
        <v>49</v>
      </c>
      <c r="AB903" s="77">
        <v>31</v>
      </c>
      <c r="AC903" s="78" t="s">
        <v>4351</v>
      </c>
      <c r="AD903" s="77" t="s">
        <v>50</v>
      </c>
      <c r="AE903" s="78"/>
      <c r="AF903" s="79"/>
      <c r="AG903" s="79"/>
      <c r="AH903" s="77" t="s">
        <v>68</v>
      </c>
      <c r="AI903" s="77" t="s">
        <v>68</v>
      </c>
      <c r="AJ903" s="77" t="s">
        <v>51</v>
      </c>
      <c r="AK903" s="80">
        <v>1</v>
      </c>
      <c r="AL903" s="81"/>
      <c r="AM903" s="78"/>
      <c r="AN903" s="78"/>
      <c r="AO903" s="78">
        <v>1987</v>
      </c>
      <c r="AP903" s="98">
        <v>2012</v>
      </c>
      <c r="AQ903" s="99" t="s">
        <v>4353</v>
      </c>
      <c r="AR903" s="78" t="s">
        <v>4354</v>
      </c>
      <c r="AS903" s="98"/>
    </row>
    <row r="904" spans="1:45" ht="14.25" customHeight="1" x14ac:dyDescent="0.25">
      <c r="A904" t="s">
        <v>107</v>
      </c>
      <c r="B904">
        <v>1</v>
      </c>
      <c r="C904" t="s">
        <v>160</v>
      </c>
      <c r="D904" s="85" t="s">
        <v>4355</v>
      </c>
      <c r="E904" s="128" t="s">
        <v>4356</v>
      </c>
      <c r="F904" s="77" t="s">
        <v>135</v>
      </c>
      <c r="G904" s="78" t="s">
        <v>4357</v>
      </c>
      <c r="H904" s="77" t="s">
        <v>163</v>
      </c>
      <c r="I904" s="77">
        <v>12</v>
      </c>
      <c r="J904" s="87">
        <v>12</v>
      </c>
      <c r="K904" s="88" t="s">
        <v>1624</v>
      </c>
      <c r="L904" s="89" t="s">
        <v>4358</v>
      </c>
      <c r="M904" s="80"/>
      <c r="N904" s="78">
        <v>48</v>
      </c>
      <c r="O904" s="90"/>
      <c r="P904" s="79">
        <v>4</v>
      </c>
      <c r="Q904" s="78"/>
      <c r="R904" s="78"/>
      <c r="S904" s="80">
        <v>134.37</v>
      </c>
      <c r="T904" s="91"/>
      <c r="U904" s="92" t="s">
        <v>4359</v>
      </c>
      <c r="V904" s="93">
        <v>0.17</v>
      </c>
      <c r="W904" s="94">
        <v>2</v>
      </c>
      <c r="X904" s="95">
        <f t="shared" si="37"/>
        <v>237.94687500000001</v>
      </c>
      <c r="Y904" s="96" t="s">
        <v>186</v>
      </c>
      <c r="Z904" s="97"/>
      <c r="AA904" s="78" t="s">
        <v>49</v>
      </c>
      <c r="AB904" s="77">
        <v>3</v>
      </c>
      <c r="AC904" s="78" t="s">
        <v>4360</v>
      </c>
      <c r="AD904" s="77"/>
      <c r="AE904" s="78"/>
      <c r="AF904" s="79" t="s">
        <v>51</v>
      </c>
      <c r="AG904" s="79"/>
      <c r="AH904" s="77">
        <v>512</v>
      </c>
      <c r="AI904" s="77">
        <v>512</v>
      </c>
      <c r="AJ904" s="77"/>
      <c r="AK904" s="80">
        <v>8</v>
      </c>
      <c r="AL904" s="81"/>
      <c r="AM904" s="78"/>
      <c r="AN904" s="78"/>
      <c r="AO904" s="78">
        <v>2011</v>
      </c>
      <c r="AP904" s="98"/>
      <c r="AQ904" s="99" t="s">
        <v>4361</v>
      </c>
      <c r="AR904" s="78" t="s">
        <v>4362</v>
      </c>
      <c r="AS904" s="140"/>
    </row>
    <row r="905" spans="1:45" ht="14.25" customHeight="1" x14ac:dyDescent="0.25">
      <c r="A905" t="s">
        <v>107</v>
      </c>
      <c r="B905">
        <v>1</v>
      </c>
      <c r="C905" t="s">
        <v>56</v>
      </c>
      <c r="D905" s="85" t="s">
        <v>4363</v>
      </c>
      <c r="E905" s="78"/>
      <c r="F905" s="77" t="s">
        <v>135</v>
      </c>
      <c r="G905" s="78" t="s">
        <v>955</v>
      </c>
      <c r="H905" s="77" t="s">
        <v>2677</v>
      </c>
      <c r="I905" s="77">
        <v>16</v>
      </c>
      <c r="J905" s="87">
        <v>16</v>
      </c>
      <c r="K905" s="88" t="s">
        <v>70</v>
      </c>
      <c r="L905" s="89" t="s">
        <v>61</v>
      </c>
      <c r="M905" s="80"/>
      <c r="N905" s="78">
        <v>810</v>
      </c>
      <c r="O905" s="90"/>
      <c r="P905" s="79">
        <v>6</v>
      </c>
      <c r="Q905" s="78">
        <v>1</v>
      </c>
      <c r="R905" s="78"/>
      <c r="S905" s="80">
        <v>57.32</v>
      </c>
      <c r="T905" s="91">
        <v>42044</v>
      </c>
      <c r="U905" s="92">
        <v>14.7</v>
      </c>
      <c r="V905" s="93">
        <v>0.67</v>
      </c>
      <c r="W905" s="94">
        <v>1</v>
      </c>
      <c r="X905" s="95">
        <f t="shared" si="37"/>
        <v>47.412839506172844</v>
      </c>
      <c r="Y905" s="96" t="s">
        <v>107</v>
      </c>
      <c r="Z905" s="97"/>
      <c r="AA905" s="78" t="s">
        <v>49</v>
      </c>
      <c r="AB905" s="77">
        <v>23</v>
      </c>
      <c r="AC905" s="78" t="s">
        <v>4364</v>
      </c>
      <c r="AD905" s="77" t="s">
        <v>51</v>
      </c>
      <c r="AE905" s="78" t="s">
        <v>176</v>
      </c>
      <c r="AF905" s="79" t="s">
        <v>51</v>
      </c>
      <c r="AG905" s="79"/>
      <c r="AH905" s="77"/>
      <c r="AI905" s="77"/>
      <c r="AJ905" s="77"/>
      <c r="AK905" s="80"/>
      <c r="AL905" s="81"/>
      <c r="AM905" s="78"/>
      <c r="AN905" s="78"/>
      <c r="AO905" s="78"/>
      <c r="AP905" s="98"/>
      <c r="AQ905" s="99" t="s">
        <v>4365</v>
      </c>
      <c r="AR905" s="78" t="s">
        <v>4366</v>
      </c>
      <c r="AS905" s="98" t="s">
        <v>4078</v>
      </c>
    </row>
    <row r="906" spans="1:45" ht="14.25" customHeight="1" x14ac:dyDescent="0.25">
      <c r="A906" t="s">
        <v>120</v>
      </c>
      <c r="B906">
        <v>1</v>
      </c>
      <c r="C906" t="s">
        <v>56</v>
      </c>
      <c r="D906" s="85" t="s">
        <v>4367</v>
      </c>
      <c r="E906" s="128" t="s">
        <v>4368</v>
      </c>
      <c r="F906" s="77" t="s">
        <v>256</v>
      </c>
      <c r="G906" s="78" t="s">
        <v>4369</v>
      </c>
      <c r="H906" s="77">
        <v>68000</v>
      </c>
      <c r="I906" s="77">
        <v>16</v>
      </c>
      <c r="J906" s="87">
        <v>16</v>
      </c>
      <c r="K906" s="88" t="s">
        <v>2913</v>
      </c>
      <c r="L906" s="89" t="s">
        <v>4370</v>
      </c>
      <c r="M906" s="80"/>
      <c r="N906" s="78">
        <v>5000</v>
      </c>
      <c r="O906" s="90"/>
      <c r="P906" s="79">
        <v>4</v>
      </c>
      <c r="Q906" s="78"/>
      <c r="R906" s="78"/>
      <c r="S906" s="80">
        <v>80</v>
      </c>
      <c r="T906" s="91"/>
      <c r="U906" s="92"/>
      <c r="V906" s="93">
        <v>0.89</v>
      </c>
      <c r="W906" s="94">
        <v>1</v>
      </c>
      <c r="X906" s="95">
        <f t="shared" si="37"/>
        <v>14.24</v>
      </c>
      <c r="Y906" s="96" t="s">
        <v>186</v>
      </c>
      <c r="Z906" s="97"/>
      <c r="AA906" s="78" t="s">
        <v>65</v>
      </c>
      <c r="AB906" s="77"/>
      <c r="AC906" s="78"/>
      <c r="AD906" s="77" t="s">
        <v>50</v>
      </c>
      <c r="AE906" s="78" t="s">
        <v>67</v>
      </c>
      <c r="AF906" s="79" t="s">
        <v>51</v>
      </c>
      <c r="AG906" s="79" t="s">
        <v>51</v>
      </c>
      <c r="AH906" s="77" t="s">
        <v>117</v>
      </c>
      <c r="AI906" s="77" t="s">
        <v>117</v>
      </c>
      <c r="AJ906" s="77" t="s">
        <v>50</v>
      </c>
      <c r="AK906" s="80"/>
      <c r="AL906" s="81"/>
      <c r="AM906" s="78">
        <v>16</v>
      </c>
      <c r="AN906" s="78"/>
      <c r="AO906" s="78">
        <v>2008</v>
      </c>
      <c r="AP906" s="98"/>
      <c r="AQ906" s="99" t="s">
        <v>4371</v>
      </c>
      <c r="AR906" s="78" t="s">
        <v>4372</v>
      </c>
      <c r="AS906" s="139" t="s">
        <v>4373</v>
      </c>
    </row>
    <row r="907" spans="1:45" ht="14.25" customHeight="1" x14ac:dyDescent="0.25">
      <c r="A907" t="s">
        <v>120</v>
      </c>
      <c r="B907">
        <v>1</v>
      </c>
      <c r="C907" t="s">
        <v>56</v>
      </c>
      <c r="D907" s="85" t="s">
        <v>4374</v>
      </c>
      <c r="E907" s="128" t="s">
        <v>4375</v>
      </c>
      <c r="F907" s="77" t="s">
        <v>90</v>
      </c>
      <c r="G907" s="78" t="s">
        <v>4013</v>
      </c>
      <c r="H907" s="77" t="s">
        <v>335</v>
      </c>
      <c r="I907" s="77">
        <v>32</v>
      </c>
      <c r="J907" s="87">
        <v>8</v>
      </c>
      <c r="K907" s="107" t="s">
        <v>60</v>
      </c>
      <c r="L907" s="89" t="s">
        <v>61</v>
      </c>
      <c r="M907" s="80" t="s">
        <v>124</v>
      </c>
      <c r="N907" s="78"/>
      <c r="O907" s="90"/>
      <c r="P907" s="79">
        <v>6</v>
      </c>
      <c r="Q907" s="78">
        <v>12</v>
      </c>
      <c r="R907" s="78">
        <v>16</v>
      </c>
      <c r="S907" s="80">
        <v>101.947</v>
      </c>
      <c r="T907" s="91">
        <v>44501</v>
      </c>
      <c r="U907" s="92" t="s">
        <v>63</v>
      </c>
      <c r="V907" s="93">
        <v>1</v>
      </c>
      <c r="W907" s="94">
        <v>2</v>
      </c>
      <c r="X907" s="95" t="str">
        <f t="shared" si="37"/>
        <v/>
      </c>
      <c r="Y907" s="96" t="s">
        <v>107</v>
      </c>
      <c r="Z907" s="97"/>
      <c r="AA907" s="78" t="s">
        <v>65</v>
      </c>
      <c r="AB907" s="77">
        <v>22</v>
      </c>
      <c r="AC907" s="78" t="s">
        <v>715</v>
      </c>
      <c r="AD907" s="77" t="s">
        <v>50</v>
      </c>
      <c r="AE907" s="78" t="s">
        <v>67</v>
      </c>
      <c r="AF907" s="79" t="s">
        <v>51</v>
      </c>
      <c r="AG907" s="79"/>
      <c r="AH907" s="77" t="s">
        <v>214</v>
      </c>
      <c r="AI907" s="77" t="s">
        <v>214</v>
      </c>
      <c r="AJ907" s="77" t="s">
        <v>50</v>
      </c>
      <c r="AK907" s="80"/>
      <c r="AL907" s="81"/>
      <c r="AM907" s="78"/>
      <c r="AN907" s="78"/>
      <c r="AO907" s="78">
        <v>2014</v>
      </c>
      <c r="AP907" s="98">
        <v>2016</v>
      </c>
      <c r="AQ907" s="99" t="s">
        <v>4376</v>
      </c>
      <c r="AR907" s="78" t="s">
        <v>4377</v>
      </c>
      <c r="AS907" s="140" t="s">
        <v>4378</v>
      </c>
    </row>
    <row r="908" spans="1:45" ht="14.25" customHeight="1" x14ac:dyDescent="0.25">
      <c r="A908" t="s">
        <v>120</v>
      </c>
      <c r="B908">
        <v>1</v>
      </c>
      <c r="C908" t="s">
        <v>56</v>
      </c>
      <c r="D908" s="85" t="s">
        <v>4374</v>
      </c>
      <c r="E908" s="128" t="s">
        <v>4375</v>
      </c>
      <c r="F908" s="77" t="s">
        <v>90</v>
      </c>
      <c r="G908" s="78" t="s">
        <v>4013</v>
      </c>
      <c r="H908" s="77" t="s">
        <v>335</v>
      </c>
      <c r="I908" s="77">
        <v>32</v>
      </c>
      <c r="J908" s="87">
        <v>8</v>
      </c>
      <c r="K908" s="88" t="s">
        <v>70</v>
      </c>
      <c r="L908" s="89" t="s">
        <v>61</v>
      </c>
      <c r="M908" s="80"/>
      <c r="N908" s="78">
        <v>22282</v>
      </c>
      <c r="O908" s="90"/>
      <c r="P908" s="79">
        <v>6</v>
      </c>
      <c r="Q908" s="78">
        <v>12</v>
      </c>
      <c r="R908" s="78">
        <v>16</v>
      </c>
      <c r="S908" s="80">
        <v>101.947</v>
      </c>
      <c r="T908" s="91">
        <v>42025</v>
      </c>
      <c r="U908" s="92">
        <v>14.7</v>
      </c>
      <c r="V908" s="93">
        <v>1</v>
      </c>
      <c r="W908" s="94">
        <v>2</v>
      </c>
      <c r="X908" s="95">
        <f t="shared" si="37"/>
        <v>2.2876537115160218</v>
      </c>
      <c r="Y908" s="96" t="s">
        <v>107</v>
      </c>
      <c r="Z908" s="97"/>
      <c r="AA908" s="78" t="s">
        <v>65</v>
      </c>
      <c r="AB908" s="77">
        <v>22</v>
      </c>
      <c r="AC908" s="78" t="s">
        <v>4374</v>
      </c>
      <c r="AD908" s="77" t="s">
        <v>50</v>
      </c>
      <c r="AE908" s="78" t="s">
        <v>67</v>
      </c>
      <c r="AF908" s="79" t="s">
        <v>51</v>
      </c>
      <c r="AG908" s="79"/>
      <c r="AH908" s="77" t="s">
        <v>214</v>
      </c>
      <c r="AI908" s="77" t="s">
        <v>214</v>
      </c>
      <c r="AJ908" s="77" t="s">
        <v>50</v>
      </c>
      <c r="AK908" s="80"/>
      <c r="AL908" s="81"/>
      <c r="AM908" s="78"/>
      <c r="AN908" s="78"/>
      <c r="AO908" s="78">
        <v>2014</v>
      </c>
      <c r="AP908" s="98">
        <v>2016</v>
      </c>
      <c r="AQ908" s="99" t="s">
        <v>4376</v>
      </c>
      <c r="AR908" s="78" t="s">
        <v>4377</v>
      </c>
      <c r="AS908" s="140" t="s">
        <v>4378</v>
      </c>
    </row>
    <row r="909" spans="1:45" ht="14.25" customHeight="1" x14ac:dyDescent="0.25">
      <c r="D909" s="100" t="s">
        <v>4379</v>
      </c>
      <c r="E909" s="101" t="s">
        <v>4380</v>
      </c>
      <c r="F909" s="102" t="s">
        <v>911</v>
      </c>
      <c r="G909" s="103" t="s">
        <v>4381</v>
      </c>
      <c r="H909" s="102">
        <v>6502</v>
      </c>
      <c r="I909" s="102">
        <v>8</v>
      </c>
      <c r="J909" s="104">
        <v>8</v>
      </c>
      <c r="K909" s="107" t="s">
        <v>60</v>
      </c>
      <c r="L909" s="89" t="s">
        <v>61</v>
      </c>
      <c r="M909" s="80" t="s">
        <v>769</v>
      </c>
      <c r="N909" s="78">
        <v>868</v>
      </c>
      <c r="O909" s="90">
        <v>131</v>
      </c>
      <c r="P909" s="79">
        <v>6</v>
      </c>
      <c r="Q909" s="78"/>
      <c r="R909" s="78"/>
      <c r="S909" s="80">
        <v>250</v>
      </c>
      <c r="T909" s="91">
        <v>44500</v>
      </c>
      <c r="U909" s="92" t="s">
        <v>63</v>
      </c>
      <c r="V909" s="93">
        <v>0.33</v>
      </c>
      <c r="W909" s="94">
        <v>3</v>
      </c>
      <c r="X909" s="95">
        <f t="shared" si="37"/>
        <v>31.682027649769584</v>
      </c>
      <c r="Y909" s="96" t="s">
        <v>107</v>
      </c>
      <c r="Z909" s="97"/>
      <c r="AA909" s="78" t="s">
        <v>49</v>
      </c>
      <c r="AB909" s="77">
        <v>23</v>
      </c>
      <c r="AC909" s="78" t="s">
        <v>4379</v>
      </c>
      <c r="AD909" s="77" t="s">
        <v>50</v>
      </c>
      <c r="AE909" s="78" t="s">
        <v>67</v>
      </c>
      <c r="AF909" s="79" t="s">
        <v>51</v>
      </c>
      <c r="AG909" s="79" t="s">
        <v>51</v>
      </c>
      <c r="AH909" s="77" t="s">
        <v>68</v>
      </c>
      <c r="AI909" s="77" t="s">
        <v>68</v>
      </c>
      <c r="AJ909" s="77" t="s">
        <v>50</v>
      </c>
      <c r="AK909" s="80"/>
      <c r="AL909" s="81"/>
      <c r="AM909" s="78"/>
      <c r="AN909" s="78"/>
      <c r="AO909" s="78">
        <v>2019</v>
      </c>
      <c r="AP909" s="98">
        <v>2020</v>
      </c>
      <c r="AQ909" s="99" t="s">
        <v>4382</v>
      </c>
      <c r="AR909" s="78" t="s">
        <v>4383</v>
      </c>
      <c r="AS909" s="273" t="s">
        <v>4384</v>
      </c>
    </row>
    <row r="910" spans="1:45" ht="14.25" customHeight="1" x14ac:dyDescent="0.25">
      <c r="D910" s="100" t="s">
        <v>4385</v>
      </c>
      <c r="E910" s="101" t="s">
        <v>4380</v>
      </c>
      <c r="F910" s="102"/>
      <c r="G910" s="103" t="s">
        <v>4386</v>
      </c>
      <c r="H910" s="102">
        <v>6502</v>
      </c>
      <c r="I910" s="102">
        <v>8</v>
      </c>
      <c r="J910" s="104">
        <v>8</v>
      </c>
      <c r="K910" s="88" t="s">
        <v>3444</v>
      </c>
      <c r="L910" s="103" t="s">
        <v>4386</v>
      </c>
      <c r="M910" s="80"/>
      <c r="N910" s="78">
        <v>1693</v>
      </c>
      <c r="O910" s="90"/>
      <c r="P910" s="79">
        <v>4</v>
      </c>
      <c r="Q910" s="78"/>
      <c r="R910" s="78"/>
      <c r="S910" s="80">
        <v>25</v>
      </c>
      <c r="T910" s="91"/>
      <c r="U910" s="92"/>
      <c r="V910" s="93">
        <v>0.33</v>
      </c>
      <c r="W910" s="94">
        <v>3</v>
      </c>
      <c r="X910" s="95">
        <f t="shared" si="37"/>
        <v>1.6243354991139989</v>
      </c>
      <c r="Y910" s="96" t="s">
        <v>186</v>
      </c>
      <c r="Z910" s="97"/>
      <c r="AA910" s="78" t="s">
        <v>49</v>
      </c>
      <c r="AB910" s="77">
        <v>26</v>
      </c>
      <c r="AC910" s="78" t="s">
        <v>4379</v>
      </c>
      <c r="AD910" s="77" t="s">
        <v>50</v>
      </c>
      <c r="AE910" s="78" t="s">
        <v>67</v>
      </c>
      <c r="AF910" s="79" t="s">
        <v>51</v>
      </c>
      <c r="AG910" s="79" t="s">
        <v>51</v>
      </c>
      <c r="AH910" s="77" t="s">
        <v>68</v>
      </c>
      <c r="AI910" s="77" t="s">
        <v>68</v>
      </c>
      <c r="AJ910" s="77" t="s">
        <v>50</v>
      </c>
      <c r="AK910" s="80"/>
      <c r="AL910" s="81"/>
      <c r="AM910" s="78"/>
      <c r="AN910" s="78"/>
      <c r="AO910" s="78">
        <v>2011</v>
      </c>
      <c r="AP910" s="98">
        <v>2023</v>
      </c>
      <c r="AQ910" s="99" t="s">
        <v>4382</v>
      </c>
      <c r="AR910" s="78" t="s">
        <v>4383</v>
      </c>
      <c r="AS910" s="273" t="s">
        <v>4387</v>
      </c>
    </row>
    <row r="911" spans="1:45" ht="14.25" customHeight="1" x14ac:dyDescent="0.25">
      <c r="D911" s="100" t="s">
        <v>4388</v>
      </c>
      <c r="E911" s="101" t="s">
        <v>4389</v>
      </c>
      <c r="F911" s="171" t="s">
        <v>179</v>
      </c>
      <c r="G911" s="103" t="s">
        <v>1599</v>
      </c>
      <c r="H911" s="102">
        <v>1802</v>
      </c>
      <c r="I911" s="102">
        <v>8</v>
      </c>
      <c r="J911" s="104">
        <v>8</v>
      </c>
      <c r="K911" s="88" t="s">
        <v>70</v>
      </c>
      <c r="L911" s="89" t="s">
        <v>61</v>
      </c>
      <c r="M911" s="80" t="s">
        <v>179</v>
      </c>
      <c r="N911" s="78"/>
      <c r="O911" s="90"/>
      <c r="P911" s="79">
        <v>6</v>
      </c>
      <c r="Q911" s="78"/>
      <c r="R911" s="78"/>
      <c r="S911" s="80"/>
      <c r="T911" s="91">
        <v>190308</v>
      </c>
      <c r="U911" s="92">
        <v>14.7</v>
      </c>
      <c r="V911" s="93">
        <v>0.33</v>
      </c>
      <c r="W911" s="94">
        <v>4</v>
      </c>
      <c r="X911" s="95" t="str">
        <f t="shared" si="37"/>
        <v/>
      </c>
      <c r="Y911" s="96"/>
      <c r="Z911" s="97"/>
      <c r="AA911" s="78" t="s">
        <v>65</v>
      </c>
      <c r="AB911" s="77">
        <v>3</v>
      </c>
      <c r="AC911" s="78" t="s">
        <v>4390</v>
      </c>
      <c r="AD911" s="77" t="s">
        <v>50</v>
      </c>
      <c r="AE911" s="78" t="s">
        <v>67</v>
      </c>
      <c r="AF911" s="79" t="s">
        <v>51</v>
      </c>
      <c r="AG911" s="79" t="s">
        <v>51</v>
      </c>
      <c r="AH911" s="77" t="s">
        <v>68</v>
      </c>
      <c r="AI911" s="77" t="s">
        <v>68</v>
      </c>
      <c r="AJ911" s="77" t="s">
        <v>50</v>
      </c>
      <c r="AK911" s="80"/>
      <c r="AL911" s="81"/>
      <c r="AM911" s="78"/>
      <c r="AN911" s="78"/>
      <c r="AO911" s="78">
        <v>2015</v>
      </c>
      <c r="AP911" s="98">
        <v>2020</v>
      </c>
      <c r="AQ911" s="99"/>
      <c r="AR911" s="78" t="s">
        <v>4391</v>
      </c>
      <c r="AS911" s="98" t="s">
        <v>4392</v>
      </c>
    </row>
    <row r="912" spans="1:45" ht="14.25" customHeight="1" x14ac:dyDescent="0.25">
      <c r="A912" t="s">
        <v>120</v>
      </c>
      <c r="B912">
        <v>1</v>
      </c>
      <c r="C912" t="s">
        <v>56</v>
      </c>
      <c r="D912" s="85" t="s">
        <v>4393</v>
      </c>
      <c r="E912" s="128" t="s">
        <v>1739</v>
      </c>
      <c r="F912" s="77" t="s">
        <v>135</v>
      </c>
      <c r="G912" s="78" t="s">
        <v>1740</v>
      </c>
      <c r="H912" s="77">
        <v>6502</v>
      </c>
      <c r="I912" s="77">
        <v>8</v>
      </c>
      <c r="J912" s="87">
        <v>8</v>
      </c>
      <c r="K912" s="107" t="s">
        <v>60</v>
      </c>
      <c r="L912" s="89" t="s">
        <v>61</v>
      </c>
      <c r="M912" s="80" t="s">
        <v>124</v>
      </c>
      <c r="N912" s="78">
        <v>475</v>
      </c>
      <c r="O912" s="90">
        <v>112</v>
      </c>
      <c r="P912" s="79">
        <v>6</v>
      </c>
      <c r="Q912" s="78"/>
      <c r="R912" s="78"/>
      <c r="S912" s="80">
        <v>333.33300000000003</v>
      </c>
      <c r="T912" s="91">
        <v>44494</v>
      </c>
      <c r="U912" s="92" t="s">
        <v>63</v>
      </c>
      <c r="V912" s="93">
        <v>0.33</v>
      </c>
      <c r="W912" s="94">
        <v>3</v>
      </c>
      <c r="X912" s="95">
        <f t="shared" si="37"/>
        <v>77.192905263157897</v>
      </c>
      <c r="Y912" s="96" t="s">
        <v>107</v>
      </c>
      <c r="Z912" s="97"/>
      <c r="AA912" s="78" t="s">
        <v>65</v>
      </c>
      <c r="AB912" s="77">
        <v>2</v>
      </c>
      <c r="AC912" s="78" t="s">
        <v>144</v>
      </c>
      <c r="AD912" s="77"/>
      <c r="AE912" s="78" t="s">
        <v>67</v>
      </c>
      <c r="AF912" s="79" t="s">
        <v>51</v>
      </c>
      <c r="AG912" s="79" t="s">
        <v>51</v>
      </c>
      <c r="AH912" s="77" t="s">
        <v>68</v>
      </c>
      <c r="AI912" s="77" t="s">
        <v>68</v>
      </c>
      <c r="AJ912" s="77" t="s">
        <v>50</v>
      </c>
      <c r="AK912" s="80"/>
      <c r="AL912" s="81"/>
      <c r="AM912" s="78"/>
      <c r="AN912" s="78"/>
      <c r="AO912" s="78">
        <v>2007</v>
      </c>
      <c r="AP912" s="98">
        <v>2018</v>
      </c>
      <c r="AQ912" s="99" t="s">
        <v>1741</v>
      </c>
      <c r="AR912" s="78"/>
      <c r="AS912" s="98"/>
    </row>
    <row r="913" spans="1:45" ht="14.25" customHeight="1" x14ac:dyDescent="0.25">
      <c r="A913" t="s">
        <v>120</v>
      </c>
      <c r="B913">
        <v>1</v>
      </c>
      <c r="C913" t="s">
        <v>56</v>
      </c>
      <c r="D913" s="85" t="s">
        <v>4393</v>
      </c>
      <c r="E913" s="128" t="s">
        <v>1739</v>
      </c>
      <c r="F913" s="77" t="s">
        <v>135</v>
      </c>
      <c r="G913" s="78" t="s">
        <v>1740</v>
      </c>
      <c r="H913" s="77">
        <v>6502</v>
      </c>
      <c r="I913" s="77">
        <v>8</v>
      </c>
      <c r="J913" s="87">
        <v>8</v>
      </c>
      <c r="K913" s="88" t="s">
        <v>70</v>
      </c>
      <c r="L913" s="89" t="s">
        <v>61</v>
      </c>
      <c r="M913" s="80"/>
      <c r="N913" s="78">
        <v>407</v>
      </c>
      <c r="O913" s="90"/>
      <c r="P913" s="79">
        <v>6</v>
      </c>
      <c r="Q913" s="78"/>
      <c r="R913" s="78"/>
      <c r="S913" s="80">
        <v>200.321</v>
      </c>
      <c r="T913" s="91">
        <v>41826</v>
      </c>
      <c r="U913" s="92">
        <v>14.7</v>
      </c>
      <c r="V913" s="93">
        <v>0.33</v>
      </c>
      <c r="W913" s="94">
        <v>4</v>
      </c>
      <c r="X913" s="95">
        <f t="shared" si="37"/>
        <v>40.605608108108115</v>
      </c>
      <c r="Y913" s="96" t="s">
        <v>107</v>
      </c>
      <c r="Z913" s="97"/>
      <c r="AA913" s="78" t="s">
        <v>65</v>
      </c>
      <c r="AB913" s="77">
        <v>2</v>
      </c>
      <c r="AC913" s="78" t="s">
        <v>144</v>
      </c>
      <c r="AD913" s="77"/>
      <c r="AE913" s="78" t="s">
        <v>67</v>
      </c>
      <c r="AF913" s="79" t="s">
        <v>51</v>
      </c>
      <c r="AG913" s="79" t="s">
        <v>51</v>
      </c>
      <c r="AH913" s="77" t="s">
        <v>68</v>
      </c>
      <c r="AI913" s="77" t="s">
        <v>68</v>
      </c>
      <c r="AJ913" s="77" t="s">
        <v>50</v>
      </c>
      <c r="AK913" s="80"/>
      <c r="AL913" s="81"/>
      <c r="AM913" s="78"/>
      <c r="AN913" s="78"/>
      <c r="AO913" s="78">
        <v>2007</v>
      </c>
      <c r="AP913" s="98">
        <v>2018</v>
      </c>
      <c r="AQ913" s="99" t="s">
        <v>1741</v>
      </c>
      <c r="AR913" s="78"/>
      <c r="AS913" s="98"/>
    </row>
    <row r="914" spans="1:45" ht="14.25" customHeight="1" x14ac:dyDescent="0.25">
      <c r="A914" t="s">
        <v>120</v>
      </c>
      <c r="B914">
        <v>1</v>
      </c>
      <c r="C914" t="s">
        <v>56</v>
      </c>
      <c r="D914" s="58" t="s">
        <v>4394</v>
      </c>
      <c r="E914" s="101" t="s">
        <v>4395</v>
      </c>
      <c r="F914" s="60" t="s">
        <v>58</v>
      </c>
      <c r="G914" s="61" t="s">
        <v>1740</v>
      </c>
      <c r="H914" s="60">
        <v>6502</v>
      </c>
      <c r="I914" s="60">
        <v>16</v>
      </c>
      <c r="J914" s="62">
        <v>8</v>
      </c>
      <c r="K914" s="107" t="s">
        <v>60</v>
      </c>
      <c r="L914" s="89" t="s">
        <v>61</v>
      </c>
      <c r="M914" s="80" t="s">
        <v>124</v>
      </c>
      <c r="N914" s="78">
        <v>327</v>
      </c>
      <c r="O914" s="90">
        <v>98</v>
      </c>
      <c r="P914" s="79">
        <v>6</v>
      </c>
      <c r="Q914" s="78"/>
      <c r="R914" s="78"/>
      <c r="S914" s="80">
        <v>370.37</v>
      </c>
      <c r="T914" s="91">
        <v>44494</v>
      </c>
      <c r="U914" s="92" t="s">
        <v>63</v>
      </c>
      <c r="V914" s="93">
        <v>0.33</v>
      </c>
      <c r="W914" s="94">
        <v>3</v>
      </c>
      <c r="X914" s="95">
        <f t="shared" si="37"/>
        <v>124.58929663608563</v>
      </c>
      <c r="Y914" s="96" t="s">
        <v>107</v>
      </c>
      <c r="Z914" s="97"/>
      <c r="AA914" s="78" t="s">
        <v>65</v>
      </c>
      <c r="AB914" s="77">
        <v>26</v>
      </c>
      <c r="AC914" s="78" t="s">
        <v>144</v>
      </c>
      <c r="AD914" s="77"/>
      <c r="AE914" s="78" t="s">
        <v>67</v>
      </c>
      <c r="AF914" s="79" t="s">
        <v>51</v>
      </c>
      <c r="AG914" s="79" t="s">
        <v>51</v>
      </c>
      <c r="AH914" s="77" t="s">
        <v>68</v>
      </c>
      <c r="AI914" s="77" t="s">
        <v>68</v>
      </c>
      <c r="AJ914" s="77" t="s">
        <v>50</v>
      </c>
      <c r="AK914" s="80"/>
      <c r="AL914" s="81"/>
      <c r="AM914" s="78"/>
      <c r="AN914" s="78"/>
      <c r="AO914" s="78">
        <v>2011</v>
      </c>
      <c r="AP914" s="98">
        <v>2021</v>
      </c>
      <c r="AQ914" s="99" t="s">
        <v>4395</v>
      </c>
      <c r="AR914" s="78" t="s">
        <v>4396</v>
      </c>
      <c r="AS914" s="98" t="s">
        <v>4397</v>
      </c>
    </row>
    <row r="915" spans="1:45" ht="14.25" customHeight="1" x14ac:dyDescent="0.25">
      <c r="A915" t="s">
        <v>120</v>
      </c>
      <c r="B915">
        <v>1</v>
      </c>
      <c r="C915" t="s">
        <v>56</v>
      </c>
      <c r="D915" s="85" t="s">
        <v>4394</v>
      </c>
      <c r="E915" s="128" t="s">
        <v>4398</v>
      </c>
      <c r="F915" s="77" t="s">
        <v>58</v>
      </c>
      <c r="G915" s="78" t="s">
        <v>1740</v>
      </c>
      <c r="H915" s="77">
        <v>6502</v>
      </c>
      <c r="I915" s="77">
        <v>16</v>
      </c>
      <c r="J915" s="87">
        <v>8</v>
      </c>
      <c r="K915" s="88" t="s">
        <v>70</v>
      </c>
      <c r="L915" s="89" t="s">
        <v>61</v>
      </c>
      <c r="M915" s="80" t="s">
        <v>4399</v>
      </c>
      <c r="N915" s="78">
        <v>599</v>
      </c>
      <c r="O915" s="90"/>
      <c r="P915" s="79">
        <v>6</v>
      </c>
      <c r="Q915" s="78"/>
      <c r="R915" s="78">
        <v>2</v>
      </c>
      <c r="S915" s="80">
        <v>204.08199999999999</v>
      </c>
      <c r="T915" s="91">
        <v>43210</v>
      </c>
      <c r="U915" s="92">
        <v>14.7</v>
      </c>
      <c r="V915" s="93">
        <v>0.67</v>
      </c>
      <c r="W915" s="94">
        <v>4</v>
      </c>
      <c r="X915" s="95">
        <f t="shared" si="37"/>
        <v>57.068005008347249</v>
      </c>
      <c r="Y915" s="96"/>
      <c r="Z915" s="97"/>
      <c r="AA915" s="78" t="s">
        <v>65</v>
      </c>
      <c r="AB915" s="77">
        <v>5</v>
      </c>
      <c r="AC915" s="78" t="s">
        <v>4400</v>
      </c>
      <c r="AD915" s="77"/>
      <c r="AE915" s="78" t="s">
        <v>67</v>
      </c>
      <c r="AF915" s="79" t="s">
        <v>51</v>
      </c>
      <c r="AG915" s="79" t="s">
        <v>51</v>
      </c>
      <c r="AH915" s="77" t="s">
        <v>117</v>
      </c>
      <c r="AI915" s="77" t="s">
        <v>117</v>
      </c>
      <c r="AJ915" s="77"/>
      <c r="AK915" s="80"/>
      <c r="AL915" s="81"/>
      <c r="AM915" s="78"/>
      <c r="AN915" s="78"/>
      <c r="AO915" s="78">
        <v>2011</v>
      </c>
      <c r="AP915" s="98">
        <v>2018</v>
      </c>
      <c r="AQ915" s="99" t="s">
        <v>4401</v>
      </c>
      <c r="AR915" s="78" t="s">
        <v>4402</v>
      </c>
      <c r="AS915" s="98" t="s">
        <v>4403</v>
      </c>
    </row>
    <row r="916" spans="1:45" ht="14.25" customHeight="1" x14ac:dyDescent="0.25">
      <c r="D916" s="100" t="s">
        <v>4404</v>
      </c>
      <c r="E916" s="101" t="s">
        <v>4405</v>
      </c>
      <c r="F916" s="102" t="s">
        <v>58</v>
      </c>
      <c r="G916" s="103" t="s">
        <v>4406</v>
      </c>
      <c r="H916" s="102" t="s">
        <v>1038</v>
      </c>
      <c r="I916" s="102">
        <v>8</v>
      </c>
      <c r="J916" s="104">
        <v>8</v>
      </c>
      <c r="K916" s="107" t="s">
        <v>60</v>
      </c>
      <c r="L916" s="89" t="s">
        <v>61</v>
      </c>
      <c r="M916" s="80" t="s">
        <v>124</v>
      </c>
      <c r="N916" s="78">
        <v>872</v>
      </c>
      <c r="O916" s="90">
        <v>608</v>
      </c>
      <c r="P916" s="79">
        <v>6</v>
      </c>
      <c r="Q916" s="78"/>
      <c r="R916" s="78"/>
      <c r="S916" s="80">
        <v>312.5</v>
      </c>
      <c r="T916" s="91">
        <v>44507</v>
      </c>
      <c r="U916" s="92" t="s">
        <v>63</v>
      </c>
      <c r="V916" s="93">
        <v>1</v>
      </c>
      <c r="W916" s="94">
        <v>3</v>
      </c>
      <c r="X916" s="95">
        <f t="shared" si="37"/>
        <v>119.45718654434251</v>
      </c>
      <c r="Y916" s="96" t="s">
        <v>107</v>
      </c>
      <c r="Z916" s="97"/>
      <c r="AA916" s="78" t="s">
        <v>65</v>
      </c>
      <c r="AB916" s="77">
        <v>36</v>
      </c>
      <c r="AC916" s="78" t="s">
        <v>4407</v>
      </c>
      <c r="AD916" s="77" t="s">
        <v>50</v>
      </c>
      <c r="AE916" s="78" t="s">
        <v>67</v>
      </c>
      <c r="AF916" s="79" t="s">
        <v>51</v>
      </c>
      <c r="AG916" s="79" t="s">
        <v>51</v>
      </c>
      <c r="AH916" s="77" t="s">
        <v>68</v>
      </c>
      <c r="AI916" s="77" t="s">
        <v>68</v>
      </c>
      <c r="AJ916" s="77" t="s">
        <v>50</v>
      </c>
      <c r="AK916" s="80"/>
      <c r="AL916" s="81"/>
      <c r="AM916" s="78"/>
      <c r="AN916" s="78"/>
      <c r="AO916" s="78"/>
      <c r="AP916" s="98">
        <v>2019</v>
      </c>
      <c r="AQ916" s="99" t="s">
        <v>4408</v>
      </c>
      <c r="AR916" s="78" t="s">
        <v>4409</v>
      </c>
      <c r="AS916" s="274" t="s">
        <v>4410</v>
      </c>
    </row>
    <row r="917" spans="1:45" ht="14.25" customHeight="1" x14ac:dyDescent="0.25">
      <c r="D917" s="100" t="s">
        <v>4404</v>
      </c>
      <c r="E917" s="101" t="s">
        <v>4405</v>
      </c>
      <c r="F917" s="102" t="s">
        <v>58</v>
      </c>
      <c r="G917" s="103" t="s">
        <v>4406</v>
      </c>
      <c r="H917" s="102" t="s">
        <v>4411</v>
      </c>
      <c r="I917" s="102">
        <v>8</v>
      </c>
      <c r="J917" s="104">
        <v>8</v>
      </c>
      <c r="K917" s="107" t="s">
        <v>60</v>
      </c>
      <c r="L917" s="89" t="s">
        <v>61</v>
      </c>
      <c r="M917" s="80" t="s">
        <v>124</v>
      </c>
      <c r="N917" s="78">
        <v>2415</v>
      </c>
      <c r="O917" s="90">
        <v>1601</v>
      </c>
      <c r="P917" s="79">
        <v>6</v>
      </c>
      <c r="Q917" s="78"/>
      <c r="R917" s="78">
        <v>4</v>
      </c>
      <c r="S917" s="80">
        <v>238.095</v>
      </c>
      <c r="T917" s="91">
        <v>44507</v>
      </c>
      <c r="U917" s="92" t="s">
        <v>63</v>
      </c>
      <c r="V917" s="93">
        <v>0.33</v>
      </c>
      <c r="W917" s="94">
        <v>3</v>
      </c>
      <c r="X917" s="95">
        <f t="shared" si="37"/>
        <v>10.844906832298138</v>
      </c>
      <c r="Y917" s="96" t="s">
        <v>107</v>
      </c>
      <c r="Z917" s="97" t="s">
        <v>50</v>
      </c>
      <c r="AA917" s="78" t="s">
        <v>65</v>
      </c>
      <c r="AB917" s="77">
        <v>22</v>
      </c>
      <c r="AC917" s="78" t="s">
        <v>4412</v>
      </c>
      <c r="AD917" s="77" t="s">
        <v>50</v>
      </c>
      <c r="AE917" s="78" t="s">
        <v>67</v>
      </c>
      <c r="AF917" s="79" t="s">
        <v>51</v>
      </c>
      <c r="AG917" s="79" t="s">
        <v>51</v>
      </c>
      <c r="AH917" s="77" t="s">
        <v>68</v>
      </c>
      <c r="AI917" s="77" t="s">
        <v>68</v>
      </c>
      <c r="AJ917" s="77" t="s">
        <v>50</v>
      </c>
      <c r="AK917" s="80"/>
      <c r="AL917" s="81"/>
      <c r="AM917" s="78"/>
      <c r="AN917" s="78"/>
      <c r="AO917" s="78"/>
      <c r="AP917" s="98">
        <v>2019</v>
      </c>
      <c r="AQ917" s="99" t="s">
        <v>4408</v>
      </c>
      <c r="AR917" s="78" t="s">
        <v>4409</v>
      </c>
      <c r="AS917" s="274" t="s">
        <v>4413</v>
      </c>
    </row>
    <row r="918" spans="1:45" ht="14.25" customHeight="1" x14ac:dyDescent="0.25">
      <c r="A918" s="84"/>
      <c r="B918" s="84"/>
      <c r="C918" s="84"/>
      <c r="D918" s="144" t="s">
        <v>4414</v>
      </c>
      <c r="E918" s="145" t="s">
        <v>4415</v>
      </c>
      <c r="F918" s="146"/>
      <c r="G918" s="147" t="s">
        <v>4416</v>
      </c>
      <c r="H918" s="146" t="s">
        <v>106</v>
      </c>
      <c r="I918" s="146">
        <v>16</v>
      </c>
      <c r="J918" s="148">
        <v>16</v>
      </c>
      <c r="K918" s="113" t="s">
        <v>60</v>
      </c>
      <c r="L918" s="114" t="s">
        <v>61</v>
      </c>
      <c r="M918" s="115" t="s">
        <v>4417</v>
      </c>
      <c r="N918" s="111">
        <v>288</v>
      </c>
      <c r="O918" s="116"/>
      <c r="P918" s="117">
        <v>6</v>
      </c>
      <c r="Q918" s="111"/>
      <c r="R918" s="111"/>
      <c r="S918" s="115"/>
      <c r="T918" s="118">
        <v>44507</v>
      </c>
      <c r="U918" s="119" t="s">
        <v>63</v>
      </c>
      <c r="V918" s="120">
        <v>0.67</v>
      </c>
      <c r="W918" s="121">
        <v>1</v>
      </c>
      <c r="X918" s="122" t="str">
        <f t="shared" si="37"/>
        <v/>
      </c>
      <c r="Y918" s="123" t="s">
        <v>107</v>
      </c>
      <c r="Z918" s="124"/>
      <c r="AA918" s="111" t="s">
        <v>65</v>
      </c>
      <c r="AB918" s="110">
        <v>7</v>
      </c>
      <c r="AC918" s="111" t="s">
        <v>4418</v>
      </c>
      <c r="AD918" s="110" t="s">
        <v>50</v>
      </c>
      <c r="AE918" s="111"/>
      <c r="AF918" s="117" t="s">
        <v>51</v>
      </c>
      <c r="AG918" s="117" t="s">
        <v>51</v>
      </c>
      <c r="AH918" s="110" t="str">
        <f t="shared" ref="AH918:AI927" si="38">AH917</f>
        <v>64K</v>
      </c>
      <c r="AI918" s="110" t="str">
        <f t="shared" si="38"/>
        <v>64K</v>
      </c>
      <c r="AJ918" s="110" t="s">
        <v>51</v>
      </c>
      <c r="AK918" s="115">
        <v>23</v>
      </c>
      <c r="AL918" s="125"/>
      <c r="AM918" s="111">
        <v>4</v>
      </c>
      <c r="AN918" s="111"/>
      <c r="AO918" s="111">
        <v>2019</v>
      </c>
      <c r="AP918" s="126">
        <v>2019</v>
      </c>
      <c r="AQ918" s="127"/>
      <c r="AR918" s="275" t="s">
        <v>4417</v>
      </c>
      <c r="AS918" s="126" t="s">
        <v>4419</v>
      </c>
    </row>
    <row r="919" spans="1:45" s="265" customFormat="1" ht="15.75" x14ac:dyDescent="0.25">
      <c r="A919" s="84"/>
      <c r="B919" s="84"/>
      <c r="C919" s="84"/>
      <c r="D919" s="144" t="s">
        <v>4414</v>
      </c>
      <c r="E919" s="145" t="s">
        <v>4415</v>
      </c>
      <c r="F919" s="146"/>
      <c r="G919" s="147" t="s">
        <v>4416</v>
      </c>
      <c r="H919" s="146" t="s">
        <v>106</v>
      </c>
      <c r="I919" s="146">
        <v>16</v>
      </c>
      <c r="J919" s="148">
        <v>16</v>
      </c>
      <c r="K919" s="113" t="s">
        <v>60</v>
      </c>
      <c r="L919" s="114" t="s">
        <v>61</v>
      </c>
      <c r="M919" s="115" t="s">
        <v>4420</v>
      </c>
      <c r="N919" s="111"/>
      <c r="O919" s="116"/>
      <c r="P919" s="117">
        <v>6</v>
      </c>
      <c r="Q919" s="111"/>
      <c r="R919" s="111"/>
      <c r="S919" s="115"/>
      <c r="T919" s="118">
        <v>44507</v>
      </c>
      <c r="U919" s="119" t="s">
        <v>63</v>
      </c>
      <c r="V919" s="120">
        <v>0.67</v>
      </c>
      <c r="W919" s="121">
        <v>1</v>
      </c>
      <c r="X919" s="122" t="str">
        <f t="shared" si="37"/>
        <v/>
      </c>
      <c r="Y919" s="123" t="s">
        <v>107</v>
      </c>
      <c r="Z919" s="124"/>
      <c r="AA919" s="111" t="s">
        <v>65</v>
      </c>
      <c r="AB919" s="110">
        <v>7</v>
      </c>
      <c r="AC919" s="111" t="s">
        <v>4421</v>
      </c>
      <c r="AD919" s="110" t="s">
        <v>50</v>
      </c>
      <c r="AE919" s="111"/>
      <c r="AF919" s="117" t="s">
        <v>51</v>
      </c>
      <c r="AG919" s="117" t="s">
        <v>50</v>
      </c>
      <c r="AH919" s="110" t="str">
        <f t="shared" si="38"/>
        <v>64K</v>
      </c>
      <c r="AI919" s="110" t="str">
        <f t="shared" si="38"/>
        <v>64K</v>
      </c>
      <c r="AJ919" s="110" t="s">
        <v>51</v>
      </c>
      <c r="AK919" s="115">
        <v>23</v>
      </c>
      <c r="AL919" s="125"/>
      <c r="AM919" s="111">
        <v>4</v>
      </c>
      <c r="AN919" s="111">
        <v>5</v>
      </c>
      <c r="AO919" s="111">
        <v>2019</v>
      </c>
      <c r="AP919" s="126">
        <v>2019</v>
      </c>
      <c r="AQ919" s="127"/>
      <c r="AR919" s="275" t="s">
        <v>4417</v>
      </c>
      <c r="AS919" s="126" t="s">
        <v>4422</v>
      </c>
    </row>
    <row r="920" spans="1:45" s="84" customFormat="1" ht="15.75" x14ac:dyDescent="0.25">
      <c r="D920" s="144" t="s">
        <v>4414</v>
      </c>
      <c r="E920" s="145" t="s">
        <v>4415</v>
      </c>
      <c r="F920" s="146"/>
      <c r="G920" s="147" t="s">
        <v>4416</v>
      </c>
      <c r="H920" s="146" t="s">
        <v>106</v>
      </c>
      <c r="I920" s="146">
        <v>16</v>
      </c>
      <c r="J920" s="148">
        <v>16</v>
      </c>
      <c r="K920" s="113" t="s">
        <v>60</v>
      </c>
      <c r="L920" s="114" t="s">
        <v>61</v>
      </c>
      <c r="M920" s="115" t="s">
        <v>4420</v>
      </c>
      <c r="N920" s="111"/>
      <c r="O920" s="116"/>
      <c r="P920" s="117">
        <v>6</v>
      </c>
      <c r="Q920" s="111"/>
      <c r="R920" s="111"/>
      <c r="S920" s="115"/>
      <c r="T920" s="118">
        <v>44507</v>
      </c>
      <c r="U920" s="119" t="s">
        <v>63</v>
      </c>
      <c r="V920" s="120">
        <v>0.67</v>
      </c>
      <c r="W920" s="121">
        <v>1</v>
      </c>
      <c r="X920" s="122" t="str">
        <f t="shared" si="37"/>
        <v/>
      </c>
      <c r="Y920" s="123" t="s">
        <v>107</v>
      </c>
      <c r="Z920" s="124"/>
      <c r="AA920" s="111" t="s">
        <v>65</v>
      </c>
      <c r="AB920" s="110">
        <v>7</v>
      </c>
      <c r="AC920" s="111" t="s">
        <v>4423</v>
      </c>
      <c r="AD920" s="110" t="s">
        <v>50</v>
      </c>
      <c r="AE920" s="111"/>
      <c r="AF920" s="117" t="s">
        <v>51</v>
      </c>
      <c r="AG920" s="117" t="s">
        <v>50</v>
      </c>
      <c r="AH920" s="110" t="str">
        <f t="shared" si="38"/>
        <v>64K</v>
      </c>
      <c r="AI920" s="110" t="str">
        <f t="shared" si="38"/>
        <v>64K</v>
      </c>
      <c r="AJ920" s="110" t="s">
        <v>51</v>
      </c>
      <c r="AK920" s="115">
        <v>23</v>
      </c>
      <c r="AL920" s="125"/>
      <c r="AM920" s="111">
        <v>4</v>
      </c>
      <c r="AN920" s="111">
        <v>5</v>
      </c>
      <c r="AO920" s="111">
        <v>2019</v>
      </c>
      <c r="AP920" s="126">
        <v>2019</v>
      </c>
      <c r="AQ920" s="127"/>
      <c r="AR920" s="275" t="s">
        <v>4417</v>
      </c>
      <c r="AS920" s="126" t="s">
        <v>4424</v>
      </c>
    </row>
    <row r="921" spans="1:45" s="84" customFormat="1" ht="15.75" x14ac:dyDescent="0.25">
      <c r="D921" s="144" t="s">
        <v>4414</v>
      </c>
      <c r="E921" s="145" t="s">
        <v>4415</v>
      </c>
      <c r="F921" s="146"/>
      <c r="G921" s="147" t="s">
        <v>4416</v>
      </c>
      <c r="H921" s="146" t="s">
        <v>106</v>
      </c>
      <c r="I921" s="146">
        <v>16</v>
      </c>
      <c r="J921" s="148">
        <v>16</v>
      </c>
      <c r="K921" s="113" t="s">
        <v>60</v>
      </c>
      <c r="L921" s="114" t="s">
        <v>61</v>
      </c>
      <c r="M921" s="115" t="s">
        <v>4420</v>
      </c>
      <c r="N921" s="111"/>
      <c r="O921" s="116"/>
      <c r="P921" s="117">
        <v>6</v>
      </c>
      <c r="Q921" s="111"/>
      <c r="R921" s="111"/>
      <c r="S921" s="115"/>
      <c r="T921" s="118">
        <v>44507</v>
      </c>
      <c r="U921" s="119" t="s">
        <v>63</v>
      </c>
      <c r="V921" s="120">
        <v>0.67</v>
      </c>
      <c r="W921" s="121">
        <v>1</v>
      </c>
      <c r="X921" s="122" t="str">
        <f t="shared" si="37"/>
        <v/>
      </c>
      <c r="Y921" s="123" t="s">
        <v>107</v>
      </c>
      <c r="Z921" s="124"/>
      <c r="AA921" s="111" t="s">
        <v>65</v>
      </c>
      <c r="AB921" s="110">
        <v>7</v>
      </c>
      <c r="AC921" s="111" t="s">
        <v>4425</v>
      </c>
      <c r="AD921" s="110" t="s">
        <v>50</v>
      </c>
      <c r="AE921" s="111"/>
      <c r="AF921" s="117" t="s">
        <v>51</v>
      </c>
      <c r="AG921" s="117" t="s">
        <v>50</v>
      </c>
      <c r="AH921" s="110" t="str">
        <f t="shared" si="38"/>
        <v>64K</v>
      </c>
      <c r="AI921" s="110" t="str">
        <f t="shared" si="38"/>
        <v>64K</v>
      </c>
      <c r="AJ921" s="110" t="s">
        <v>51</v>
      </c>
      <c r="AK921" s="115">
        <v>23</v>
      </c>
      <c r="AL921" s="125"/>
      <c r="AM921" s="111">
        <v>4</v>
      </c>
      <c r="AN921" s="111">
        <v>5</v>
      </c>
      <c r="AO921" s="111">
        <v>2019</v>
      </c>
      <c r="AP921" s="126">
        <v>2019</v>
      </c>
      <c r="AQ921" s="127"/>
      <c r="AR921" s="275" t="s">
        <v>4417</v>
      </c>
      <c r="AS921" s="126" t="s">
        <v>4426</v>
      </c>
    </row>
    <row r="922" spans="1:45" s="84" customFormat="1" ht="15.75" x14ac:dyDescent="0.25">
      <c r="D922" s="144" t="s">
        <v>4414</v>
      </c>
      <c r="E922" s="145" t="s">
        <v>4415</v>
      </c>
      <c r="F922" s="146"/>
      <c r="G922" s="147" t="s">
        <v>4416</v>
      </c>
      <c r="H922" s="146" t="s">
        <v>106</v>
      </c>
      <c r="I922" s="146">
        <v>16</v>
      </c>
      <c r="J922" s="148">
        <v>16</v>
      </c>
      <c r="K922" s="113" t="s">
        <v>60</v>
      </c>
      <c r="L922" s="114" t="s">
        <v>61</v>
      </c>
      <c r="M922" s="115" t="s">
        <v>4420</v>
      </c>
      <c r="N922" s="111"/>
      <c r="O922" s="116"/>
      <c r="P922" s="117">
        <v>6</v>
      </c>
      <c r="Q922" s="111"/>
      <c r="R922" s="111"/>
      <c r="S922" s="115"/>
      <c r="T922" s="118">
        <v>44507</v>
      </c>
      <c r="U922" s="119" t="s">
        <v>63</v>
      </c>
      <c r="V922" s="120">
        <v>0.67</v>
      </c>
      <c r="W922" s="121">
        <v>1</v>
      </c>
      <c r="X922" s="122" t="str">
        <f t="shared" si="37"/>
        <v/>
      </c>
      <c r="Y922" s="123" t="s">
        <v>107</v>
      </c>
      <c r="Z922" s="124"/>
      <c r="AA922" s="111" t="s">
        <v>65</v>
      </c>
      <c r="AB922" s="110">
        <v>7</v>
      </c>
      <c r="AC922" s="111" t="s">
        <v>4427</v>
      </c>
      <c r="AD922" s="110" t="s">
        <v>50</v>
      </c>
      <c r="AE922" s="111"/>
      <c r="AF922" s="117" t="s">
        <v>51</v>
      </c>
      <c r="AG922" s="117" t="s">
        <v>50</v>
      </c>
      <c r="AH922" s="110" t="str">
        <f t="shared" si="38"/>
        <v>64K</v>
      </c>
      <c r="AI922" s="110" t="str">
        <f t="shared" si="38"/>
        <v>64K</v>
      </c>
      <c r="AJ922" s="110" t="s">
        <v>51</v>
      </c>
      <c r="AK922" s="115">
        <v>23</v>
      </c>
      <c r="AL922" s="125"/>
      <c r="AM922" s="111">
        <v>4</v>
      </c>
      <c r="AN922" s="111">
        <v>5</v>
      </c>
      <c r="AO922" s="111">
        <v>2019</v>
      </c>
      <c r="AP922" s="126">
        <v>2019</v>
      </c>
      <c r="AQ922" s="127"/>
      <c r="AR922" s="275" t="s">
        <v>4417</v>
      </c>
      <c r="AS922" s="126" t="s">
        <v>4428</v>
      </c>
    </row>
    <row r="923" spans="1:45" s="84" customFormat="1" ht="15.75" x14ac:dyDescent="0.25">
      <c r="D923" s="144" t="s">
        <v>4414</v>
      </c>
      <c r="E923" s="145" t="s">
        <v>4415</v>
      </c>
      <c r="F923" s="146"/>
      <c r="G923" s="147" t="s">
        <v>4416</v>
      </c>
      <c r="H923" s="146" t="s">
        <v>106</v>
      </c>
      <c r="I923" s="146">
        <v>16</v>
      </c>
      <c r="J923" s="148">
        <v>16</v>
      </c>
      <c r="K923" s="113" t="s">
        <v>60</v>
      </c>
      <c r="L923" s="114" t="s">
        <v>61</v>
      </c>
      <c r="M923" s="115" t="s">
        <v>4420</v>
      </c>
      <c r="N923" s="111"/>
      <c r="O923" s="116"/>
      <c r="P923" s="117">
        <v>6</v>
      </c>
      <c r="Q923" s="111"/>
      <c r="R923" s="111"/>
      <c r="S923" s="115"/>
      <c r="T923" s="118">
        <v>44507</v>
      </c>
      <c r="U923" s="119" t="s">
        <v>63</v>
      </c>
      <c r="V923" s="120">
        <v>0.67</v>
      </c>
      <c r="W923" s="121">
        <v>1</v>
      </c>
      <c r="X923" s="122" t="str">
        <f t="shared" si="37"/>
        <v/>
      </c>
      <c r="Y923" s="123" t="s">
        <v>107</v>
      </c>
      <c r="Z923" s="124"/>
      <c r="AA923" s="111" t="s">
        <v>65</v>
      </c>
      <c r="AB923" s="110">
        <v>7</v>
      </c>
      <c r="AC923" s="111" t="s">
        <v>4429</v>
      </c>
      <c r="AD923" s="110" t="s">
        <v>50</v>
      </c>
      <c r="AE923" s="111"/>
      <c r="AF923" s="117" t="s">
        <v>51</v>
      </c>
      <c r="AG923" s="117" t="s">
        <v>50</v>
      </c>
      <c r="AH923" s="110" t="str">
        <f t="shared" si="38"/>
        <v>64K</v>
      </c>
      <c r="AI923" s="110" t="str">
        <f t="shared" si="38"/>
        <v>64K</v>
      </c>
      <c r="AJ923" s="110" t="s">
        <v>51</v>
      </c>
      <c r="AK923" s="115">
        <v>23</v>
      </c>
      <c r="AL923" s="125"/>
      <c r="AM923" s="111">
        <v>4</v>
      </c>
      <c r="AN923" s="111">
        <v>5</v>
      </c>
      <c r="AO923" s="111">
        <v>2019</v>
      </c>
      <c r="AP923" s="126">
        <v>2019</v>
      </c>
      <c r="AQ923" s="127"/>
      <c r="AR923" s="275" t="s">
        <v>4417</v>
      </c>
      <c r="AS923" s="126" t="s">
        <v>4430</v>
      </c>
    </row>
    <row r="924" spans="1:45" s="84" customFormat="1" ht="15.75" x14ac:dyDescent="0.25">
      <c r="D924" s="144" t="s">
        <v>4414</v>
      </c>
      <c r="E924" s="145" t="s">
        <v>4415</v>
      </c>
      <c r="F924" s="146"/>
      <c r="G924" s="147" t="s">
        <v>4416</v>
      </c>
      <c r="H924" s="146" t="s">
        <v>106</v>
      </c>
      <c r="I924" s="146">
        <v>16</v>
      </c>
      <c r="J924" s="148">
        <v>16</v>
      </c>
      <c r="K924" s="113" t="s">
        <v>60</v>
      </c>
      <c r="L924" s="114" t="s">
        <v>61</v>
      </c>
      <c r="M924" s="115" t="s">
        <v>4420</v>
      </c>
      <c r="N924" s="111"/>
      <c r="O924" s="116"/>
      <c r="P924" s="117">
        <v>6</v>
      </c>
      <c r="Q924" s="111"/>
      <c r="R924" s="111"/>
      <c r="S924" s="115"/>
      <c r="T924" s="118">
        <v>44507</v>
      </c>
      <c r="U924" s="119" t="s">
        <v>63</v>
      </c>
      <c r="V924" s="120">
        <v>0.67</v>
      </c>
      <c r="W924" s="121">
        <v>1</v>
      </c>
      <c r="X924" s="122" t="str">
        <f t="shared" si="37"/>
        <v/>
      </c>
      <c r="Y924" s="123" t="s">
        <v>107</v>
      </c>
      <c r="Z924" s="124"/>
      <c r="AA924" s="111" t="s">
        <v>65</v>
      </c>
      <c r="AB924" s="110">
        <v>8</v>
      </c>
      <c r="AC924" s="111" t="s">
        <v>4431</v>
      </c>
      <c r="AD924" s="110" t="s">
        <v>50</v>
      </c>
      <c r="AE924" s="111"/>
      <c r="AF924" s="117" t="s">
        <v>51</v>
      </c>
      <c r="AG924" s="117" t="s">
        <v>50</v>
      </c>
      <c r="AH924" s="110" t="str">
        <f t="shared" si="38"/>
        <v>64K</v>
      </c>
      <c r="AI924" s="110" t="str">
        <f t="shared" si="38"/>
        <v>64K</v>
      </c>
      <c r="AJ924" s="110" t="s">
        <v>51</v>
      </c>
      <c r="AK924" s="115">
        <v>23</v>
      </c>
      <c r="AL924" s="125"/>
      <c r="AM924" s="111">
        <v>4</v>
      </c>
      <c r="AN924" s="111">
        <v>5</v>
      </c>
      <c r="AO924" s="111">
        <v>2019</v>
      </c>
      <c r="AP924" s="126">
        <v>2019</v>
      </c>
      <c r="AQ924" s="127"/>
      <c r="AR924" s="275" t="s">
        <v>4417</v>
      </c>
      <c r="AS924" s="126" t="s">
        <v>4432</v>
      </c>
    </row>
    <row r="925" spans="1:45" s="84" customFormat="1" ht="15.75" x14ac:dyDescent="0.25">
      <c r="D925" s="144" t="s">
        <v>4414</v>
      </c>
      <c r="E925" s="145" t="s">
        <v>4415</v>
      </c>
      <c r="F925" s="146"/>
      <c r="G925" s="147" t="s">
        <v>4416</v>
      </c>
      <c r="H925" s="146" t="s">
        <v>106</v>
      </c>
      <c r="I925" s="146">
        <v>16</v>
      </c>
      <c r="J925" s="148">
        <v>16</v>
      </c>
      <c r="K925" s="113" t="s">
        <v>60</v>
      </c>
      <c r="L925" s="114" t="s">
        <v>61</v>
      </c>
      <c r="M925" s="115" t="s">
        <v>4420</v>
      </c>
      <c r="N925" s="111"/>
      <c r="O925" s="116"/>
      <c r="P925" s="117">
        <v>6</v>
      </c>
      <c r="Q925" s="111"/>
      <c r="R925" s="111"/>
      <c r="S925" s="115"/>
      <c r="T925" s="118">
        <v>44507</v>
      </c>
      <c r="U925" s="119" t="s">
        <v>63</v>
      </c>
      <c r="V925" s="120">
        <v>0.67</v>
      </c>
      <c r="W925" s="121">
        <v>1</v>
      </c>
      <c r="X925" s="122" t="str">
        <f t="shared" si="37"/>
        <v/>
      </c>
      <c r="Y925" s="123" t="s">
        <v>107</v>
      </c>
      <c r="Z925" s="124"/>
      <c r="AA925" s="111" t="s">
        <v>65</v>
      </c>
      <c r="AB925" s="110">
        <v>9</v>
      </c>
      <c r="AC925" s="111" t="s">
        <v>4433</v>
      </c>
      <c r="AD925" s="110" t="s">
        <v>50</v>
      </c>
      <c r="AE925" s="111"/>
      <c r="AF925" s="117" t="s">
        <v>51</v>
      </c>
      <c r="AG925" s="117" t="s">
        <v>50</v>
      </c>
      <c r="AH925" s="110" t="str">
        <f t="shared" si="38"/>
        <v>64K</v>
      </c>
      <c r="AI925" s="110" t="str">
        <f t="shared" si="38"/>
        <v>64K</v>
      </c>
      <c r="AJ925" s="110" t="s">
        <v>51</v>
      </c>
      <c r="AK925" s="115">
        <v>23</v>
      </c>
      <c r="AL925" s="125"/>
      <c r="AM925" s="111">
        <v>4</v>
      </c>
      <c r="AN925" s="111">
        <v>5</v>
      </c>
      <c r="AO925" s="111">
        <v>2019</v>
      </c>
      <c r="AP925" s="126">
        <v>2019</v>
      </c>
      <c r="AQ925" s="127"/>
      <c r="AR925" s="275" t="s">
        <v>4417</v>
      </c>
      <c r="AS925" s="126" t="s">
        <v>4434</v>
      </c>
    </row>
    <row r="926" spans="1:45" s="84" customFormat="1" ht="15.75" x14ac:dyDescent="0.25">
      <c r="D926" s="144" t="s">
        <v>4414</v>
      </c>
      <c r="E926" s="145" t="s">
        <v>4415</v>
      </c>
      <c r="F926" s="146"/>
      <c r="G926" s="147" t="s">
        <v>4416</v>
      </c>
      <c r="H926" s="146" t="s">
        <v>106</v>
      </c>
      <c r="I926" s="146">
        <v>16</v>
      </c>
      <c r="J926" s="148">
        <v>16</v>
      </c>
      <c r="K926" s="113" t="s">
        <v>60</v>
      </c>
      <c r="L926" s="114" t="s">
        <v>61</v>
      </c>
      <c r="M926" s="115" t="s">
        <v>4420</v>
      </c>
      <c r="N926" s="111"/>
      <c r="O926" s="116"/>
      <c r="P926" s="117">
        <v>6</v>
      </c>
      <c r="Q926" s="111"/>
      <c r="R926" s="111"/>
      <c r="S926" s="115"/>
      <c r="T926" s="118">
        <v>44507</v>
      </c>
      <c r="U926" s="119" t="s">
        <v>63</v>
      </c>
      <c r="V926" s="120">
        <v>0.67</v>
      </c>
      <c r="W926" s="121">
        <v>1</v>
      </c>
      <c r="X926" s="122" t="str">
        <f t="shared" si="37"/>
        <v/>
      </c>
      <c r="Y926" s="123" t="s">
        <v>107</v>
      </c>
      <c r="Z926" s="124"/>
      <c r="AA926" s="111" t="s">
        <v>65</v>
      </c>
      <c r="AB926" s="110">
        <v>10</v>
      </c>
      <c r="AC926" s="111" t="s">
        <v>4435</v>
      </c>
      <c r="AD926" s="110" t="s">
        <v>50</v>
      </c>
      <c r="AE926" s="111"/>
      <c r="AF926" s="117" t="s">
        <v>51</v>
      </c>
      <c r="AG926" s="117" t="s">
        <v>50</v>
      </c>
      <c r="AH926" s="110" t="str">
        <f t="shared" si="38"/>
        <v>64K</v>
      </c>
      <c r="AI926" s="110" t="str">
        <f t="shared" si="38"/>
        <v>64K</v>
      </c>
      <c r="AJ926" s="110" t="s">
        <v>51</v>
      </c>
      <c r="AK926" s="115">
        <v>23</v>
      </c>
      <c r="AL926" s="125"/>
      <c r="AM926" s="111">
        <v>4</v>
      </c>
      <c r="AN926" s="111">
        <v>5</v>
      </c>
      <c r="AO926" s="111">
        <v>2019</v>
      </c>
      <c r="AP926" s="126">
        <v>2019</v>
      </c>
      <c r="AQ926" s="127"/>
      <c r="AR926" s="275" t="s">
        <v>4417</v>
      </c>
      <c r="AS926" s="126" t="s">
        <v>4436</v>
      </c>
    </row>
    <row r="927" spans="1:45" s="84" customFormat="1" ht="15.75" x14ac:dyDescent="0.25">
      <c r="A927" s="265"/>
      <c r="B927" s="265"/>
      <c r="C927" s="265"/>
      <c r="D927" s="100" t="s">
        <v>4414</v>
      </c>
      <c r="E927" s="101" t="s">
        <v>4415</v>
      </c>
      <c r="F927" s="102"/>
      <c r="G927" s="103" t="s">
        <v>4416</v>
      </c>
      <c r="H927" s="102" t="s">
        <v>106</v>
      </c>
      <c r="I927" s="102">
        <v>16</v>
      </c>
      <c r="J927" s="104">
        <v>16</v>
      </c>
      <c r="K927" s="240" t="s">
        <v>60</v>
      </c>
      <c r="L927" s="163" t="s">
        <v>61</v>
      </c>
      <c r="M927" s="235" t="s">
        <v>4420</v>
      </c>
      <c r="N927" s="137">
        <v>171</v>
      </c>
      <c r="O927" s="241"/>
      <c r="P927" s="190">
        <v>6</v>
      </c>
      <c r="Q927" s="137"/>
      <c r="R927" s="137"/>
      <c r="S927" s="235">
        <v>357.14299999999997</v>
      </c>
      <c r="T927" s="242">
        <v>44507</v>
      </c>
      <c r="U927" s="243" t="s">
        <v>63</v>
      </c>
      <c r="V927" s="244">
        <v>0.67</v>
      </c>
      <c r="W927" s="245">
        <v>1</v>
      </c>
      <c r="X927" s="276">
        <f t="shared" si="37"/>
        <v>1399.3322222222223</v>
      </c>
      <c r="Y927" s="247" t="s">
        <v>107</v>
      </c>
      <c r="Z927" s="248"/>
      <c r="AA927" s="137" t="s">
        <v>65</v>
      </c>
      <c r="AB927" s="136">
        <v>5</v>
      </c>
      <c r="AC927" s="137" t="s">
        <v>3835</v>
      </c>
      <c r="AD927" s="136" t="s">
        <v>50</v>
      </c>
      <c r="AE927" s="137"/>
      <c r="AF927" s="190" t="s">
        <v>51</v>
      </c>
      <c r="AG927" s="190" t="s">
        <v>51</v>
      </c>
      <c r="AH927" s="136" t="str">
        <f t="shared" si="38"/>
        <v>64K</v>
      </c>
      <c r="AI927" s="136" t="str">
        <f t="shared" si="38"/>
        <v>64K</v>
      </c>
      <c r="AJ927" s="136" t="s">
        <v>51</v>
      </c>
      <c r="AK927" s="235">
        <v>23</v>
      </c>
      <c r="AL927" s="236"/>
      <c r="AM927" s="137">
        <v>4</v>
      </c>
      <c r="AN927" s="137"/>
      <c r="AO927" s="137">
        <v>2019</v>
      </c>
      <c r="AP927" s="237">
        <v>2019</v>
      </c>
      <c r="AQ927" s="277"/>
      <c r="AR927" s="278" t="s">
        <v>4417</v>
      </c>
      <c r="AS927" s="237" t="s">
        <v>4437</v>
      </c>
    </row>
    <row r="928" spans="1:45" s="84" customFormat="1" x14ac:dyDescent="0.25">
      <c r="A928"/>
      <c r="B928"/>
      <c r="C928"/>
      <c r="D928" s="238" t="s">
        <v>4414</v>
      </c>
      <c r="E928" s="101" t="s">
        <v>4415</v>
      </c>
      <c r="F928" s="102"/>
      <c r="G928" s="103" t="s">
        <v>4416</v>
      </c>
      <c r="H928" s="60" t="s">
        <v>106</v>
      </c>
      <c r="I928" s="102">
        <v>16</v>
      </c>
      <c r="J928" s="104">
        <v>16</v>
      </c>
      <c r="K928" s="88"/>
      <c r="L928" s="89"/>
      <c r="M928" s="80"/>
      <c r="N928" s="78"/>
      <c r="O928" s="90"/>
      <c r="P928" s="79"/>
      <c r="Q928" s="78"/>
      <c r="R928" s="78"/>
      <c r="S928" s="80"/>
      <c r="T928" s="91"/>
      <c r="U928" s="92"/>
      <c r="V928" s="93"/>
      <c r="W928" s="94"/>
      <c r="X928" s="95"/>
      <c r="Y928" s="96"/>
      <c r="Z928" s="97"/>
      <c r="AA928" s="78" t="s">
        <v>65</v>
      </c>
      <c r="AB928" s="77">
        <v>74</v>
      </c>
      <c r="AC928" s="78" t="s">
        <v>144</v>
      </c>
      <c r="AD928" s="77" t="s">
        <v>50</v>
      </c>
      <c r="AE928" s="78"/>
      <c r="AF928" s="79" t="s">
        <v>51</v>
      </c>
      <c r="AG928" s="79"/>
      <c r="AH928" s="77" t="str">
        <f>AH926</f>
        <v>64K</v>
      </c>
      <c r="AI928" s="77" t="str">
        <f>AI926</f>
        <v>64K</v>
      </c>
      <c r="AJ928" s="77" t="s">
        <v>51</v>
      </c>
      <c r="AK928" s="80"/>
      <c r="AL928" s="81"/>
      <c r="AM928" s="78">
        <v>4</v>
      </c>
      <c r="AN928" s="78"/>
      <c r="AO928" s="78">
        <v>2019</v>
      </c>
      <c r="AP928" s="98">
        <v>2019</v>
      </c>
      <c r="AQ928" s="99"/>
      <c r="AR928" s="225" t="s">
        <v>4438</v>
      </c>
      <c r="AS928" s="183" t="s">
        <v>4439</v>
      </c>
    </row>
    <row r="929" spans="1:45" x14ac:dyDescent="0.25">
      <c r="D929" s="100" t="s">
        <v>4440</v>
      </c>
      <c r="E929" s="101" t="s">
        <v>4441</v>
      </c>
      <c r="F929" s="102"/>
      <c r="G929" s="78" t="s">
        <v>4442</v>
      </c>
      <c r="H929" s="102" t="s">
        <v>672</v>
      </c>
      <c r="I929" s="102">
        <v>32</v>
      </c>
      <c r="J929" s="104">
        <v>32</v>
      </c>
      <c r="K929" s="88"/>
      <c r="L929" s="89"/>
      <c r="M929" s="80"/>
      <c r="N929" s="78"/>
      <c r="O929" s="90"/>
      <c r="P929" s="79"/>
      <c r="Q929" s="78"/>
      <c r="R929" s="78"/>
      <c r="S929" s="80"/>
      <c r="T929" s="91"/>
      <c r="U929" s="92"/>
      <c r="V929" s="93"/>
      <c r="W929" s="94"/>
      <c r="X929" s="95"/>
      <c r="Y929" s="96"/>
      <c r="Z929" s="97"/>
      <c r="AA929" s="78" t="s">
        <v>65</v>
      </c>
      <c r="AB929" s="77"/>
      <c r="AC929" s="78"/>
      <c r="AD929" s="77" t="s">
        <v>50</v>
      </c>
      <c r="AE929" s="78" t="s">
        <v>67</v>
      </c>
      <c r="AF929" s="79" t="s">
        <v>51</v>
      </c>
      <c r="AG929" s="79" t="s">
        <v>51</v>
      </c>
      <c r="AH929" s="77" t="s">
        <v>52</v>
      </c>
      <c r="AI929" s="77" t="s">
        <v>52</v>
      </c>
      <c r="AJ929" s="77" t="s">
        <v>51</v>
      </c>
      <c r="AK929" s="80">
        <v>8</v>
      </c>
      <c r="AL929" s="81">
        <v>2</v>
      </c>
      <c r="AM929" s="78"/>
      <c r="AN929" s="78"/>
      <c r="AO929" s="78">
        <v>2014</v>
      </c>
      <c r="AP929" s="98">
        <v>2019</v>
      </c>
      <c r="AQ929" s="99" t="s">
        <v>4443</v>
      </c>
      <c r="AR929" s="78" t="s">
        <v>4444</v>
      </c>
      <c r="AS929" s="98"/>
    </row>
    <row r="930" spans="1:45" ht="14.25" customHeight="1" x14ac:dyDescent="0.25">
      <c r="D930" s="135" t="s">
        <v>4445</v>
      </c>
      <c r="E930" s="128" t="s">
        <v>4446</v>
      </c>
      <c r="F930" s="136" t="s">
        <v>911</v>
      </c>
      <c r="G930" s="137" t="s">
        <v>4447</v>
      </c>
      <c r="H930" s="77" t="s">
        <v>106</v>
      </c>
      <c r="I930" s="136">
        <v>32</v>
      </c>
      <c r="J930" s="138">
        <v>32</v>
      </c>
      <c r="K930" s="88"/>
      <c r="L930" s="89"/>
      <c r="M930" s="80"/>
      <c r="N930" s="78"/>
      <c r="O930" s="90"/>
      <c r="P930" s="79"/>
      <c r="Q930" s="78"/>
      <c r="R930" s="78"/>
      <c r="S930" s="80"/>
      <c r="T930" s="91"/>
      <c r="U930" s="92"/>
      <c r="V930" s="93"/>
      <c r="W930" s="94"/>
      <c r="X930" s="95"/>
      <c r="Y930" s="96"/>
      <c r="Z930" s="97"/>
      <c r="AA930" s="78" t="s">
        <v>65</v>
      </c>
      <c r="AB930" s="77"/>
      <c r="AC930" s="78"/>
      <c r="AD930" s="77" t="s">
        <v>50</v>
      </c>
      <c r="AE930" s="78" t="s">
        <v>176</v>
      </c>
      <c r="AF930" s="79" t="s">
        <v>51</v>
      </c>
      <c r="AG930" s="79"/>
      <c r="AH930" s="77" t="s">
        <v>117</v>
      </c>
      <c r="AI930" s="77" t="s">
        <v>117</v>
      </c>
      <c r="AJ930" s="77" t="s">
        <v>51</v>
      </c>
      <c r="AK930" s="80">
        <v>16</v>
      </c>
      <c r="AL930" s="81"/>
      <c r="AM930" s="78">
        <v>32</v>
      </c>
      <c r="AN930" s="78"/>
      <c r="AO930" s="78">
        <v>2005</v>
      </c>
      <c r="AP930" s="98">
        <v>2005</v>
      </c>
      <c r="AQ930" s="99"/>
      <c r="AR930" s="78" t="s">
        <v>4448</v>
      </c>
      <c r="AS930" s="98"/>
    </row>
    <row r="931" spans="1:45" ht="14.25" customHeight="1" x14ac:dyDescent="0.25">
      <c r="D931" s="100" t="s">
        <v>4449</v>
      </c>
      <c r="E931" s="101" t="s">
        <v>4450</v>
      </c>
      <c r="F931" s="102"/>
      <c r="G931" s="164" t="s">
        <v>4451</v>
      </c>
      <c r="H931" s="102" t="s">
        <v>163</v>
      </c>
      <c r="I931" s="102">
        <v>8</v>
      </c>
      <c r="J931" s="104">
        <v>16</v>
      </c>
      <c r="K931" s="88" t="s">
        <v>4089</v>
      </c>
      <c r="L931" s="279" t="s">
        <v>4451</v>
      </c>
      <c r="M931" s="80"/>
      <c r="N931" s="78">
        <v>203</v>
      </c>
      <c r="O931" s="90">
        <v>116</v>
      </c>
      <c r="P931" s="79">
        <v>4</v>
      </c>
      <c r="Q931" s="78"/>
      <c r="R931" s="78"/>
      <c r="S931" s="80"/>
      <c r="T931" s="91"/>
      <c r="U931" s="92">
        <v>14.7</v>
      </c>
      <c r="V931" s="93">
        <v>0.2</v>
      </c>
      <c r="W931" s="94">
        <v>2</v>
      </c>
      <c r="X931" s="95"/>
      <c r="Y931" s="96"/>
      <c r="Z931" s="97"/>
      <c r="AA931" s="78" t="s">
        <v>49</v>
      </c>
      <c r="AB931" s="77">
        <v>6</v>
      </c>
      <c r="AC931" s="78" t="s">
        <v>613</v>
      </c>
      <c r="AD931" s="77" t="s">
        <v>50</v>
      </c>
      <c r="AE931" s="78" t="s">
        <v>176</v>
      </c>
      <c r="AF931" s="79" t="s">
        <v>51</v>
      </c>
      <c r="AG931" s="79" t="s">
        <v>51</v>
      </c>
      <c r="AH931" s="77">
        <v>256</v>
      </c>
      <c r="AI931" s="77">
        <v>256</v>
      </c>
      <c r="AJ931" s="77" t="s">
        <v>51</v>
      </c>
      <c r="AK931" s="80">
        <v>14</v>
      </c>
      <c r="AL931" s="81"/>
      <c r="AM931" s="78"/>
      <c r="AN931" s="78"/>
      <c r="AO931" s="78">
        <v>2017</v>
      </c>
      <c r="AP931" s="98">
        <v>2020</v>
      </c>
      <c r="AQ931" s="99" t="s">
        <v>4452</v>
      </c>
      <c r="AR931" s="78" t="s">
        <v>4453</v>
      </c>
      <c r="AS931" s="98" t="s">
        <v>4454</v>
      </c>
    </row>
    <row r="932" spans="1:45" ht="14.25" customHeight="1" x14ac:dyDescent="0.25">
      <c r="D932" s="100" t="s">
        <v>4455</v>
      </c>
      <c r="E932" s="101" t="s">
        <v>4456</v>
      </c>
      <c r="F932" s="102"/>
      <c r="G932" s="103" t="s">
        <v>4457</v>
      </c>
      <c r="H932" s="102" t="s">
        <v>1071</v>
      </c>
      <c r="I932" s="102">
        <v>32</v>
      </c>
      <c r="J932" s="104">
        <v>32</v>
      </c>
      <c r="K932" s="88"/>
      <c r="L932" s="280"/>
      <c r="M932" s="80"/>
      <c r="N932" s="78"/>
      <c r="O932" s="90"/>
      <c r="P932" s="79"/>
      <c r="Q932" s="78"/>
      <c r="R932" s="78"/>
      <c r="S932" s="80"/>
      <c r="T932" s="91"/>
      <c r="U932" s="92"/>
      <c r="V932" s="93"/>
      <c r="W932" s="94"/>
      <c r="X932" s="95"/>
      <c r="Y932" s="96"/>
      <c r="Z932" s="97"/>
      <c r="AA932" s="78"/>
      <c r="AB932" s="77"/>
      <c r="AC932" s="78"/>
      <c r="AD932" s="77"/>
      <c r="AE932" s="78" t="s">
        <v>176</v>
      </c>
      <c r="AF932" s="79" t="s">
        <v>51</v>
      </c>
      <c r="AG932" s="79"/>
      <c r="AH932" s="77" t="s">
        <v>117</v>
      </c>
      <c r="AI932" s="77" t="s">
        <v>117</v>
      </c>
      <c r="AJ932" s="77" t="s">
        <v>50</v>
      </c>
      <c r="AK932" s="80">
        <v>29</v>
      </c>
      <c r="AL932" s="81"/>
      <c r="AM932" s="78">
        <v>32</v>
      </c>
      <c r="AN932" s="78">
        <v>5</v>
      </c>
      <c r="AO932" s="78"/>
      <c r="AP932" s="98">
        <v>2018</v>
      </c>
      <c r="AQ932" s="99"/>
      <c r="AR932" s="78" t="s">
        <v>4458</v>
      </c>
      <c r="AS932" s="98" t="s">
        <v>4459</v>
      </c>
    </row>
    <row r="933" spans="1:45" ht="14.25" customHeight="1" x14ac:dyDescent="0.25">
      <c r="D933" s="100" t="s">
        <v>4460</v>
      </c>
      <c r="E933" s="101" t="s">
        <v>4461</v>
      </c>
      <c r="F933" s="149" t="s">
        <v>318</v>
      </c>
      <c r="G933" s="103" t="s">
        <v>4462</v>
      </c>
      <c r="H933" s="60" t="s">
        <v>2420</v>
      </c>
      <c r="I933" s="102">
        <v>16</v>
      </c>
      <c r="J933" s="104">
        <v>16</v>
      </c>
      <c r="K933" s="88"/>
      <c r="L933" s="89"/>
      <c r="M933" s="80"/>
      <c r="N933" s="78"/>
      <c r="O933" s="90"/>
      <c r="P933" s="79"/>
      <c r="Q933" s="78"/>
      <c r="R933" s="78"/>
      <c r="S933" s="80"/>
      <c r="T933" s="91"/>
      <c r="U933" s="92"/>
      <c r="V933" s="93"/>
      <c r="W933" s="94"/>
      <c r="X933" s="95"/>
      <c r="Y933" s="96"/>
      <c r="Z933" s="97"/>
      <c r="AA933" s="78" t="s">
        <v>49</v>
      </c>
      <c r="AB933" s="77">
        <v>15</v>
      </c>
      <c r="AC933" s="78" t="s">
        <v>4463</v>
      </c>
      <c r="AD933" s="77" t="s">
        <v>50</v>
      </c>
      <c r="AE933" s="78" t="s">
        <v>67</v>
      </c>
      <c r="AF933" s="79" t="s">
        <v>51</v>
      </c>
      <c r="AG933" s="79"/>
      <c r="AH933" s="77" t="s">
        <v>68</v>
      </c>
      <c r="AI933" s="77" t="s">
        <v>68</v>
      </c>
      <c r="AJ933" s="77" t="s">
        <v>51</v>
      </c>
      <c r="AK933" s="80">
        <v>27</v>
      </c>
      <c r="AL933" s="81"/>
      <c r="AM933" s="78">
        <v>16</v>
      </c>
      <c r="AN933" s="78"/>
      <c r="AO933" s="78">
        <v>2018</v>
      </c>
      <c r="AP933" s="98">
        <v>2018</v>
      </c>
      <c r="AQ933" s="99"/>
      <c r="AR933" s="78" t="s">
        <v>4464</v>
      </c>
      <c r="AS933" s="98"/>
    </row>
    <row r="934" spans="1:45" ht="14.25" customHeight="1" x14ac:dyDescent="0.25">
      <c r="D934" s="100" t="s">
        <v>4465</v>
      </c>
      <c r="E934" s="101" t="s">
        <v>4466</v>
      </c>
      <c r="F934" s="102"/>
      <c r="G934" s="61" t="s">
        <v>4467</v>
      </c>
      <c r="H934" s="60" t="s">
        <v>106</v>
      </c>
      <c r="I934" s="102">
        <v>8</v>
      </c>
      <c r="J934" s="104">
        <v>16</v>
      </c>
      <c r="K934" s="88"/>
      <c r="L934" s="89"/>
      <c r="M934" s="80" t="s">
        <v>480</v>
      </c>
      <c r="N934" s="78"/>
      <c r="O934" s="90"/>
      <c r="P934" s="79"/>
      <c r="Q934" s="78"/>
      <c r="R934" s="78"/>
      <c r="S934" s="80"/>
      <c r="T934" s="91"/>
      <c r="U934" s="92"/>
      <c r="V934" s="93"/>
      <c r="W934" s="94"/>
      <c r="X934" s="95"/>
      <c r="Y934" s="96"/>
      <c r="Z934" s="97"/>
      <c r="AA934" s="78" t="s">
        <v>49</v>
      </c>
      <c r="AB934" s="77">
        <v>8</v>
      </c>
      <c r="AC934" s="78" t="s">
        <v>108</v>
      </c>
      <c r="AD934" s="77" t="s">
        <v>50</v>
      </c>
      <c r="AE934" s="78"/>
      <c r="AF934" s="79"/>
      <c r="AG934" s="79"/>
      <c r="AH934" s="77">
        <v>256</v>
      </c>
      <c r="AI934" s="77">
        <v>256</v>
      </c>
      <c r="AJ934" s="77"/>
      <c r="AK934" s="80"/>
      <c r="AL934" s="81"/>
      <c r="AM934" s="78">
        <v>16</v>
      </c>
      <c r="AN934" s="78"/>
      <c r="AO934" s="78"/>
      <c r="AP934" s="98">
        <v>2019</v>
      </c>
      <c r="AQ934" s="99"/>
      <c r="AR934" s="78" t="s">
        <v>4468</v>
      </c>
      <c r="AS934" s="98" t="s">
        <v>4469</v>
      </c>
    </row>
    <row r="935" spans="1:45" ht="14.25" customHeight="1" x14ac:dyDescent="0.25">
      <c r="C935" t="s">
        <v>56</v>
      </c>
      <c r="D935" s="135" t="s">
        <v>4470</v>
      </c>
      <c r="E935" s="128" t="s">
        <v>4471</v>
      </c>
      <c r="F935" s="136" t="s">
        <v>911</v>
      </c>
      <c r="G935" s="137" t="s">
        <v>4472</v>
      </c>
      <c r="H935" s="77" t="s">
        <v>106</v>
      </c>
      <c r="I935" s="136">
        <v>16</v>
      </c>
      <c r="J935" s="138">
        <v>16</v>
      </c>
      <c r="K935" s="88" t="s">
        <v>131</v>
      </c>
      <c r="L935" s="89" t="s">
        <v>61</v>
      </c>
      <c r="M935" s="80" t="s">
        <v>2569</v>
      </c>
      <c r="N935" s="78"/>
      <c r="O935" s="90"/>
      <c r="P935" s="79" t="s">
        <v>120</v>
      </c>
      <c r="Q935" s="78"/>
      <c r="R935" s="78"/>
      <c r="S935" s="80"/>
      <c r="T935" s="91">
        <v>43230</v>
      </c>
      <c r="U935" s="92" t="s">
        <v>132</v>
      </c>
      <c r="V935" s="93">
        <v>0.67</v>
      </c>
      <c r="W935" s="94">
        <v>1</v>
      </c>
      <c r="X935" s="95" t="str">
        <f>IF(AND(N935&lt;&gt;"",S935&lt;&gt;""),1000*S935*V935/(N935*W935),"")</f>
        <v/>
      </c>
      <c r="Y935" s="96"/>
      <c r="Z935" s="97"/>
      <c r="AA935" s="78" t="s">
        <v>49</v>
      </c>
      <c r="AB935" s="77">
        <v>10</v>
      </c>
      <c r="AC935" s="78" t="s">
        <v>108</v>
      </c>
      <c r="AD935" s="77" t="s">
        <v>50</v>
      </c>
      <c r="AE935" s="78"/>
      <c r="AF935" s="79" t="s">
        <v>51</v>
      </c>
      <c r="AG935" s="79" t="s">
        <v>51</v>
      </c>
      <c r="AH935" s="77" t="s">
        <v>68</v>
      </c>
      <c r="AI935" s="77" t="s">
        <v>68</v>
      </c>
      <c r="AJ935" s="77" t="s">
        <v>51</v>
      </c>
      <c r="AK935" s="80"/>
      <c r="AL935" s="81"/>
      <c r="AM935" s="78">
        <v>16</v>
      </c>
      <c r="AN935" s="78"/>
      <c r="AO935" s="78">
        <v>2014</v>
      </c>
      <c r="AP935" s="98">
        <v>2014</v>
      </c>
      <c r="AQ935" s="99"/>
      <c r="AR935" s="78" t="s">
        <v>4473</v>
      </c>
      <c r="AS935" s="98" t="s">
        <v>4474</v>
      </c>
    </row>
    <row r="936" spans="1:45" ht="14.25" customHeight="1" x14ac:dyDescent="0.25">
      <c r="C936" t="s">
        <v>56</v>
      </c>
      <c r="D936" s="135" t="s">
        <v>4470</v>
      </c>
      <c r="E936" s="128" t="s">
        <v>4471</v>
      </c>
      <c r="F936" s="136" t="s">
        <v>911</v>
      </c>
      <c r="G936" s="137" t="s">
        <v>4472</v>
      </c>
      <c r="H936" s="77" t="s">
        <v>106</v>
      </c>
      <c r="I936" s="136">
        <v>16</v>
      </c>
      <c r="J936" s="138">
        <v>16</v>
      </c>
      <c r="K936" s="88" t="s">
        <v>70</v>
      </c>
      <c r="L936" s="89" t="s">
        <v>61</v>
      </c>
      <c r="M936" s="80" t="s">
        <v>2569</v>
      </c>
      <c r="N936" s="78"/>
      <c r="O936" s="90"/>
      <c r="P936" s="79">
        <v>6</v>
      </c>
      <c r="Q936" s="78"/>
      <c r="R936" s="78"/>
      <c r="S936" s="80"/>
      <c r="T936" s="91">
        <v>43229</v>
      </c>
      <c r="U936" s="92">
        <v>14.7</v>
      </c>
      <c r="V936" s="93">
        <v>0.67</v>
      </c>
      <c r="W936" s="94">
        <v>1</v>
      </c>
      <c r="X936" s="95" t="str">
        <f>IF(AND(N936&lt;&gt;"",S936&lt;&gt;""),1000*S936*V936/(N936*W936),"")</f>
        <v/>
      </c>
      <c r="Y936" s="96"/>
      <c r="Z936" s="97"/>
      <c r="AA936" s="78" t="s">
        <v>49</v>
      </c>
      <c r="AB936" s="77">
        <v>10</v>
      </c>
      <c r="AC936" s="78" t="s">
        <v>108</v>
      </c>
      <c r="AD936" s="77" t="s">
        <v>50</v>
      </c>
      <c r="AE936" s="78"/>
      <c r="AF936" s="79" t="s">
        <v>51</v>
      </c>
      <c r="AG936" s="79" t="s">
        <v>51</v>
      </c>
      <c r="AH936" s="77" t="s">
        <v>68</v>
      </c>
      <c r="AI936" s="77" t="s">
        <v>68</v>
      </c>
      <c r="AJ936" s="77" t="s">
        <v>51</v>
      </c>
      <c r="AK936" s="80"/>
      <c r="AL936" s="81"/>
      <c r="AM936" s="78">
        <v>16</v>
      </c>
      <c r="AN936" s="78"/>
      <c r="AO936" s="78">
        <v>2014</v>
      </c>
      <c r="AP936" s="98">
        <v>2014</v>
      </c>
      <c r="AQ936" s="99"/>
      <c r="AR936" s="78" t="s">
        <v>4473</v>
      </c>
      <c r="AS936" s="98" t="s">
        <v>4474</v>
      </c>
    </row>
    <row r="937" spans="1:45" ht="14.25" customHeight="1" x14ac:dyDescent="0.25">
      <c r="D937" s="100" t="s">
        <v>4475</v>
      </c>
      <c r="E937" s="101" t="s">
        <v>4476</v>
      </c>
      <c r="F937" s="102" t="s">
        <v>911</v>
      </c>
      <c r="G937" s="103" t="s">
        <v>926</v>
      </c>
      <c r="H937" s="102">
        <v>8080</v>
      </c>
      <c r="I937" s="102">
        <v>8</v>
      </c>
      <c r="J937" s="104">
        <v>8</v>
      </c>
      <c r="K937" s="88" t="s">
        <v>2913</v>
      </c>
      <c r="L937" s="89"/>
      <c r="M937" s="80"/>
      <c r="N937" s="78">
        <v>607</v>
      </c>
      <c r="O937" s="90"/>
      <c r="P937" s="79">
        <v>4</v>
      </c>
      <c r="Q937" s="78"/>
      <c r="R937" s="78"/>
      <c r="S937" s="80">
        <v>104</v>
      </c>
      <c r="T937" s="91"/>
      <c r="U937" s="92"/>
      <c r="V937" s="93"/>
      <c r="W937" s="94"/>
      <c r="X937" s="95"/>
      <c r="Y937" s="96"/>
      <c r="Z937" s="97"/>
      <c r="AA937" s="78" t="s">
        <v>65</v>
      </c>
      <c r="AB937" s="77"/>
      <c r="AC937" s="78"/>
      <c r="AD937" s="77"/>
      <c r="AE937" s="78"/>
      <c r="AF937" s="79"/>
      <c r="AG937" s="79"/>
      <c r="AH937" s="77"/>
      <c r="AI937" s="77"/>
      <c r="AJ937" s="77"/>
      <c r="AK937" s="80"/>
      <c r="AL937" s="81"/>
      <c r="AM937" s="78"/>
      <c r="AN937" s="78"/>
      <c r="AO937" s="78">
        <v>2014</v>
      </c>
      <c r="AP937" s="98">
        <v>2018</v>
      </c>
      <c r="AQ937" s="99"/>
      <c r="AR937" s="78" t="s">
        <v>4477</v>
      </c>
      <c r="AS937" s="98"/>
    </row>
    <row r="938" spans="1:45" ht="14.25" customHeight="1" x14ac:dyDescent="0.25">
      <c r="D938" s="100" t="s">
        <v>4478</v>
      </c>
      <c r="E938" s="101" t="s">
        <v>4479</v>
      </c>
      <c r="F938" s="149"/>
      <c r="G938" s="103" t="s">
        <v>4480</v>
      </c>
      <c r="H938" s="60" t="s">
        <v>106</v>
      </c>
      <c r="I938" s="102">
        <v>32</v>
      </c>
      <c r="J938" s="104">
        <v>32</v>
      </c>
      <c r="K938" s="88"/>
      <c r="L938" s="89"/>
      <c r="M938" s="80"/>
      <c r="N938" s="78"/>
      <c r="O938" s="90"/>
      <c r="P938" s="79"/>
      <c r="Q938" s="78"/>
      <c r="R938" s="78"/>
      <c r="S938" s="80"/>
      <c r="T938" s="91"/>
      <c r="U938" s="92"/>
      <c r="V938" s="93"/>
      <c r="W938" s="94"/>
      <c r="X938" s="95"/>
      <c r="Y938" s="96"/>
      <c r="Z938" s="97"/>
      <c r="AA938" s="78" t="s">
        <v>49</v>
      </c>
      <c r="AB938" s="77">
        <v>21</v>
      </c>
      <c r="AC938" s="78" t="s">
        <v>4481</v>
      </c>
      <c r="AD938" s="77" t="s">
        <v>50</v>
      </c>
      <c r="AE938" s="78"/>
      <c r="AF938" s="79" t="s">
        <v>51</v>
      </c>
      <c r="AG938" s="79" t="s">
        <v>50</v>
      </c>
      <c r="AH938" s="77" t="s">
        <v>117</v>
      </c>
      <c r="AI938" s="77" t="s">
        <v>117</v>
      </c>
      <c r="AJ938" s="77" t="s">
        <v>50</v>
      </c>
      <c r="AK938" s="80">
        <v>37</v>
      </c>
      <c r="AL938" s="81">
        <v>6</v>
      </c>
      <c r="AM938" s="78">
        <v>32</v>
      </c>
      <c r="AN938" s="78"/>
      <c r="AO938" s="78"/>
      <c r="AP938" s="98">
        <v>2017</v>
      </c>
      <c r="AQ938" s="99"/>
      <c r="AR938" s="78" t="s">
        <v>4482</v>
      </c>
      <c r="AS938" s="98" t="s">
        <v>4483</v>
      </c>
    </row>
    <row r="939" spans="1:45" ht="14.25" customHeight="1" x14ac:dyDescent="0.25">
      <c r="B939">
        <v>1</v>
      </c>
      <c r="C939" t="s">
        <v>56</v>
      </c>
      <c r="D939" s="85" t="s">
        <v>4484</v>
      </c>
      <c r="E939" s="128" t="s">
        <v>4485</v>
      </c>
      <c r="F939" s="77" t="s">
        <v>135</v>
      </c>
      <c r="G939" s="78" t="s">
        <v>3282</v>
      </c>
      <c r="H939" s="136" t="s">
        <v>1038</v>
      </c>
      <c r="I939" s="77">
        <v>32</v>
      </c>
      <c r="J939" s="87">
        <v>32</v>
      </c>
      <c r="K939" s="88" t="s">
        <v>70</v>
      </c>
      <c r="L939" s="89" t="s">
        <v>61</v>
      </c>
      <c r="M939" s="80"/>
      <c r="N939" s="78">
        <v>3072</v>
      </c>
      <c r="O939" s="90"/>
      <c r="P939" s="79">
        <v>6</v>
      </c>
      <c r="Q939" s="78"/>
      <c r="R939" s="78"/>
      <c r="S939" s="80">
        <v>126.58199999999999</v>
      </c>
      <c r="T939" s="91">
        <v>43164</v>
      </c>
      <c r="U939" s="92">
        <v>14.7</v>
      </c>
      <c r="V939" s="93">
        <v>1</v>
      </c>
      <c r="W939" s="94">
        <v>1</v>
      </c>
      <c r="X939" s="95">
        <f t="shared" ref="X939:X944" si="39">IF(AND(N939&lt;&gt;"",S939&lt;&gt;""),1000*S939*V939/(N939*W939),"")</f>
        <v>41.205078125</v>
      </c>
      <c r="Y939" s="96" t="s">
        <v>107</v>
      </c>
      <c r="Z939" s="97"/>
      <c r="AA939" s="78" t="s">
        <v>65</v>
      </c>
      <c r="AB939" s="77">
        <v>23</v>
      </c>
      <c r="AC939" s="78" t="s">
        <v>4486</v>
      </c>
      <c r="AD939" s="77"/>
      <c r="AE939" s="78"/>
      <c r="AF939" s="79" t="s">
        <v>51</v>
      </c>
      <c r="AG939" s="79"/>
      <c r="AH939" s="77"/>
      <c r="AI939" s="77"/>
      <c r="AJ939" s="77"/>
      <c r="AK939" s="80"/>
      <c r="AL939" s="81"/>
      <c r="AM939" s="78">
        <v>32</v>
      </c>
      <c r="AN939" s="78"/>
      <c r="AO939" s="78">
        <v>2016</v>
      </c>
      <c r="AP939" s="98">
        <v>2017</v>
      </c>
      <c r="AQ939" s="99"/>
      <c r="AR939" s="78" t="s">
        <v>4487</v>
      </c>
      <c r="AS939" s="98" t="s">
        <v>4488</v>
      </c>
    </row>
    <row r="940" spans="1:45" ht="14.25" customHeight="1" x14ac:dyDescent="0.25">
      <c r="A940" t="s">
        <v>120</v>
      </c>
      <c r="B940">
        <v>1</v>
      </c>
      <c r="C940" t="s">
        <v>56</v>
      </c>
      <c r="D940" s="85" t="s">
        <v>4489</v>
      </c>
      <c r="E940" s="128" t="s">
        <v>4490</v>
      </c>
      <c r="F940" s="77" t="s">
        <v>58</v>
      </c>
      <c r="G940" s="78" t="s">
        <v>4491</v>
      </c>
      <c r="H940" s="77" t="s">
        <v>927</v>
      </c>
      <c r="I940" s="77">
        <v>16</v>
      </c>
      <c r="J940" s="87">
        <v>16</v>
      </c>
      <c r="K940" s="88" t="s">
        <v>70</v>
      </c>
      <c r="L940" s="89" t="s">
        <v>61</v>
      </c>
      <c r="M940" s="80"/>
      <c r="N940" s="78">
        <v>1760</v>
      </c>
      <c r="O940" s="90"/>
      <c r="P940" s="79">
        <v>6</v>
      </c>
      <c r="Q940" s="78">
        <v>1</v>
      </c>
      <c r="R940" s="78">
        <v>1</v>
      </c>
      <c r="S940" s="80">
        <v>147.18899999999999</v>
      </c>
      <c r="T940" s="91">
        <v>41764</v>
      </c>
      <c r="U940" s="92">
        <v>14.7</v>
      </c>
      <c r="V940" s="93">
        <v>0.67</v>
      </c>
      <c r="W940" s="94">
        <v>2</v>
      </c>
      <c r="X940" s="95">
        <f t="shared" si="39"/>
        <v>28.016088068181819</v>
      </c>
      <c r="Y940" s="96" t="s">
        <v>107</v>
      </c>
      <c r="Z940" s="97" t="s">
        <v>50</v>
      </c>
      <c r="AA940" s="78" t="s">
        <v>49</v>
      </c>
      <c r="AB940" s="77">
        <v>118</v>
      </c>
      <c r="AC940" s="78" t="s">
        <v>4492</v>
      </c>
      <c r="AD940" s="77" t="s">
        <v>50</v>
      </c>
      <c r="AE940" s="78" t="s">
        <v>67</v>
      </c>
      <c r="AF940" s="79" t="s">
        <v>51</v>
      </c>
      <c r="AG940" s="79" t="s">
        <v>51</v>
      </c>
      <c r="AH940" s="77" t="s">
        <v>1000</v>
      </c>
      <c r="AI940" s="77" t="s">
        <v>1000</v>
      </c>
      <c r="AJ940" s="77" t="s">
        <v>50</v>
      </c>
      <c r="AK940" s="80">
        <v>70</v>
      </c>
      <c r="AL940" s="81">
        <v>13</v>
      </c>
      <c r="AM940" s="78">
        <v>8</v>
      </c>
      <c r="AN940" s="78"/>
      <c r="AO940" s="78">
        <v>2010</v>
      </c>
      <c r="AP940" s="98">
        <v>2022</v>
      </c>
      <c r="AQ940" s="99" t="s">
        <v>4493</v>
      </c>
      <c r="AR940" s="78" t="s">
        <v>4494</v>
      </c>
      <c r="AS940" s="98" t="s">
        <v>4495</v>
      </c>
    </row>
    <row r="941" spans="1:45" ht="14.25" customHeight="1" x14ac:dyDescent="0.25">
      <c r="C941" t="s">
        <v>160</v>
      </c>
      <c r="D941" s="85" t="s">
        <v>4496</v>
      </c>
      <c r="E941" s="78"/>
      <c r="F941" s="77" t="s">
        <v>179</v>
      </c>
      <c r="G941" s="78" t="s">
        <v>4497</v>
      </c>
      <c r="H941" s="77" t="s">
        <v>684</v>
      </c>
      <c r="I941" s="77">
        <v>8</v>
      </c>
      <c r="J941" s="87">
        <v>8</v>
      </c>
      <c r="K941" s="88" t="s">
        <v>70</v>
      </c>
      <c r="L941" s="89" t="s">
        <v>61</v>
      </c>
      <c r="M941" s="80" t="s">
        <v>4498</v>
      </c>
      <c r="N941" s="78"/>
      <c r="O941" s="90"/>
      <c r="P941" s="79">
        <v>6</v>
      </c>
      <c r="Q941" s="78"/>
      <c r="R941" s="78"/>
      <c r="S941" s="80"/>
      <c r="T941" s="91">
        <v>43164</v>
      </c>
      <c r="U941" s="92">
        <v>14.7</v>
      </c>
      <c r="V941" s="93">
        <v>0.33</v>
      </c>
      <c r="W941" s="94">
        <v>3</v>
      </c>
      <c r="X941" s="95" t="str">
        <f t="shared" si="39"/>
        <v/>
      </c>
      <c r="Y941" s="96"/>
      <c r="Z941" s="97"/>
      <c r="AA941" s="78" t="s">
        <v>65</v>
      </c>
      <c r="AB941" s="77">
        <v>3</v>
      </c>
      <c r="AC941" s="78" t="s">
        <v>4496</v>
      </c>
      <c r="AD941" s="77"/>
      <c r="AE941" s="78"/>
      <c r="AF941" s="79"/>
      <c r="AG941" s="79"/>
      <c r="AH941" s="77">
        <v>256</v>
      </c>
      <c r="AI941" s="77">
        <v>256</v>
      </c>
      <c r="AJ941" s="77" t="s">
        <v>50</v>
      </c>
      <c r="AK941" s="80">
        <v>8</v>
      </c>
      <c r="AL941" s="81"/>
      <c r="AM941" s="78">
        <v>4</v>
      </c>
      <c r="AN941" s="78">
        <v>3</v>
      </c>
      <c r="AO941" s="78">
        <v>2012</v>
      </c>
      <c r="AP941" s="98"/>
      <c r="AQ941" s="88"/>
      <c r="AR941" s="78" t="s">
        <v>4499</v>
      </c>
      <c r="AS941" s="98" t="s">
        <v>4500</v>
      </c>
    </row>
    <row r="942" spans="1:45" ht="14.25" customHeight="1" x14ac:dyDescent="0.25">
      <c r="A942" t="s">
        <v>120</v>
      </c>
      <c r="B942">
        <v>1</v>
      </c>
      <c r="C942" t="s">
        <v>56</v>
      </c>
      <c r="D942" s="85" t="s">
        <v>4501</v>
      </c>
      <c r="E942" s="128" t="s">
        <v>4502</v>
      </c>
      <c r="F942" s="77" t="s">
        <v>135</v>
      </c>
      <c r="G942" s="78" t="s">
        <v>4503</v>
      </c>
      <c r="H942" s="77" t="s">
        <v>273</v>
      </c>
      <c r="I942" s="77">
        <v>8</v>
      </c>
      <c r="J942" s="87">
        <v>8</v>
      </c>
      <c r="K942" s="88" t="s">
        <v>70</v>
      </c>
      <c r="L942" s="89" t="s">
        <v>61</v>
      </c>
      <c r="M942" s="80"/>
      <c r="N942" s="78">
        <v>2025</v>
      </c>
      <c r="O942" s="90"/>
      <c r="P942" s="79">
        <v>6</v>
      </c>
      <c r="Q942" s="78"/>
      <c r="R942" s="78"/>
      <c r="S942" s="80">
        <v>144.21700000000001</v>
      </c>
      <c r="T942" s="91">
        <v>41687</v>
      </c>
      <c r="U942" s="92">
        <v>14.7</v>
      </c>
      <c r="V942" s="93">
        <v>0.33</v>
      </c>
      <c r="W942" s="94">
        <v>3</v>
      </c>
      <c r="X942" s="95">
        <f t="shared" si="39"/>
        <v>7.8340098765432096</v>
      </c>
      <c r="Y942" s="96" t="s">
        <v>107</v>
      </c>
      <c r="Z942" s="97"/>
      <c r="AA942" s="78" t="s">
        <v>65</v>
      </c>
      <c r="AB942" s="77">
        <v>4</v>
      </c>
      <c r="AC942" s="78" t="s">
        <v>4504</v>
      </c>
      <c r="AD942" s="77" t="s">
        <v>50</v>
      </c>
      <c r="AE942" s="78" t="s">
        <v>67</v>
      </c>
      <c r="AF942" s="79" t="s">
        <v>51</v>
      </c>
      <c r="AG942" s="79" t="s">
        <v>51</v>
      </c>
      <c r="AH942" s="77" t="s">
        <v>68</v>
      </c>
      <c r="AI942" s="77" t="s">
        <v>68</v>
      </c>
      <c r="AJ942" s="77" t="s">
        <v>50</v>
      </c>
      <c r="AK942" s="80"/>
      <c r="AL942" s="81"/>
      <c r="AM942" s="78"/>
      <c r="AN942" s="78"/>
      <c r="AO942" s="78">
        <v>2004</v>
      </c>
      <c r="AP942" s="98">
        <v>2012</v>
      </c>
      <c r="AQ942" s="88"/>
      <c r="AR942" s="78" t="s">
        <v>4505</v>
      </c>
      <c r="AS942" s="98" t="s">
        <v>4506</v>
      </c>
    </row>
    <row r="943" spans="1:45" ht="14.25" customHeight="1" x14ac:dyDescent="0.25">
      <c r="C943" t="s">
        <v>56</v>
      </c>
      <c r="D943" s="85" t="s">
        <v>4507</v>
      </c>
      <c r="E943" s="128" t="s">
        <v>4508</v>
      </c>
      <c r="F943" s="77" t="s">
        <v>135</v>
      </c>
      <c r="G943" s="78" t="s">
        <v>4509</v>
      </c>
      <c r="H943" s="77" t="s">
        <v>868</v>
      </c>
      <c r="I943" s="77">
        <v>13</v>
      </c>
      <c r="J943" s="87">
        <v>13</v>
      </c>
      <c r="K943" s="88" t="s">
        <v>70</v>
      </c>
      <c r="L943" s="89" t="s">
        <v>61</v>
      </c>
      <c r="M943" s="80" t="s">
        <v>4510</v>
      </c>
      <c r="N943" s="78"/>
      <c r="O943" s="90"/>
      <c r="P943" s="79">
        <v>6</v>
      </c>
      <c r="Q943" s="78"/>
      <c r="R943" s="78"/>
      <c r="S943" s="80"/>
      <c r="T943" s="91">
        <v>43164</v>
      </c>
      <c r="U943" s="92">
        <v>14.7</v>
      </c>
      <c r="V943" s="93">
        <v>0.33</v>
      </c>
      <c r="W943" s="94">
        <v>3</v>
      </c>
      <c r="X943" s="95" t="str">
        <f t="shared" si="39"/>
        <v/>
      </c>
      <c r="Y943" s="96"/>
      <c r="Z943" s="97" t="s">
        <v>50</v>
      </c>
      <c r="AA943" s="78" t="s">
        <v>4511</v>
      </c>
      <c r="AB943" s="77">
        <v>14</v>
      </c>
      <c r="AC943" s="78" t="s">
        <v>4512</v>
      </c>
      <c r="AD943" s="77"/>
      <c r="AE943" s="78"/>
      <c r="AF943" s="79"/>
      <c r="AG943" s="79" t="s">
        <v>50</v>
      </c>
      <c r="AH943" s="77"/>
      <c r="AI943" s="77"/>
      <c r="AJ943" s="77"/>
      <c r="AK943" s="80"/>
      <c r="AL943" s="81"/>
      <c r="AM943" s="78"/>
      <c r="AN943" s="78"/>
      <c r="AO943" s="78">
        <v>2010</v>
      </c>
      <c r="AP943" s="98">
        <v>2013</v>
      </c>
      <c r="AQ943" s="99" t="s">
        <v>2951</v>
      </c>
      <c r="AR943" s="78" t="s">
        <v>4513</v>
      </c>
      <c r="AS943" s="98" t="s">
        <v>4514</v>
      </c>
    </row>
    <row r="944" spans="1:45" ht="14.25" customHeight="1" x14ac:dyDescent="0.25">
      <c r="B944">
        <v>1</v>
      </c>
      <c r="C944" t="s">
        <v>56</v>
      </c>
      <c r="D944" s="85" t="s">
        <v>4507</v>
      </c>
      <c r="E944" s="128" t="s">
        <v>4508</v>
      </c>
      <c r="F944" s="77" t="s">
        <v>135</v>
      </c>
      <c r="G944" s="78" t="s">
        <v>4509</v>
      </c>
      <c r="H944" s="77" t="s">
        <v>868</v>
      </c>
      <c r="I944" s="77">
        <v>13</v>
      </c>
      <c r="J944" s="87">
        <v>13</v>
      </c>
      <c r="K944" s="88" t="s">
        <v>985</v>
      </c>
      <c r="L944" s="89" t="s">
        <v>4509</v>
      </c>
      <c r="M944" s="80"/>
      <c r="N944" s="78">
        <v>309</v>
      </c>
      <c r="O944" s="90"/>
      <c r="P944" s="79">
        <v>4</v>
      </c>
      <c r="Q944" s="78"/>
      <c r="R944" s="78">
        <v>1</v>
      </c>
      <c r="S944" s="80">
        <v>101.64700000000001</v>
      </c>
      <c r="T944" s="91">
        <v>43164</v>
      </c>
      <c r="U944" s="92">
        <v>14.7</v>
      </c>
      <c r="V944" s="93">
        <v>0.33</v>
      </c>
      <c r="W944" s="94">
        <v>3</v>
      </c>
      <c r="X944" s="95">
        <f t="shared" si="39"/>
        <v>36.185016181229777</v>
      </c>
      <c r="Y944" s="96" t="s">
        <v>107</v>
      </c>
      <c r="Z944" s="97" t="s">
        <v>50</v>
      </c>
      <c r="AA944" s="78" t="s">
        <v>4511</v>
      </c>
      <c r="AB944" s="77">
        <v>14</v>
      </c>
      <c r="AC944" s="78" t="s">
        <v>4512</v>
      </c>
      <c r="AD944" s="77"/>
      <c r="AE944" s="78"/>
      <c r="AF944" s="79"/>
      <c r="AG944" s="79" t="s">
        <v>50</v>
      </c>
      <c r="AH944" s="77"/>
      <c r="AI944" s="77"/>
      <c r="AJ944" s="77"/>
      <c r="AK944" s="80"/>
      <c r="AL944" s="81"/>
      <c r="AM944" s="78"/>
      <c r="AN944" s="78"/>
      <c r="AO944" s="78">
        <v>2010</v>
      </c>
      <c r="AP944" s="98">
        <v>2013</v>
      </c>
      <c r="AQ944" s="99" t="s">
        <v>2951</v>
      </c>
      <c r="AR944" s="78" t="s">
        <v>4513</v>
      </c>
      <c r="AS944" s="98" t="s">
        <v>4515</v>
      </c>
    </row>
    <row r="945" spans="1:45" ht="14.25" customHeight="1" x14ac:dyDescent="0.25">
      <c r="C945" t="s">
        <v>56</v>
      </c>
      <c r="D945" s="85" t="s">
        <v>4516</v>
      </c>
      <c r="E945" s="128" t="s">
        <v>4517</v>
      </c>
      <c r="F945" s="77" t="s">
        <v>179</v>
      </c>
      <c r="G945" s="78" t="s">
        <v>4518</v>
      </c>
      <c r="H945" s="77">
        <v>68000</v>
      </c>
      <c r="I945" s="77">
        <v>32</v>
      </c>
      <c r="J945" s="87">
        <v>16</v>
      </c>
      <c r="K945" s="88" t="s">
        <v>70</v>
      </c>
      <c r="L945" s="89" t="s">
        <v>61</v>
      </c>
      <c r="M945" s="80" t="s">
        <v>4519</v>
      </c>
      <c r="N945" s="78"/>
      <c r="O945" s="90"/>
      <c r="P945" s="79"/>
      <c r="Q945" s="78"/>
      <c r="R945" s="78"/>
      <c r="S945" s="80"/>
      <c r="T945" s="91">
        <v>43164</v>
      </c>
      <c r="U945" s="92">
        <v>14.7</v>
      </c>
      <c r="V945" s="93">
        <v>0.67</v>
      </c>
      <c r="W945" s="94">
        <v>4</v>
      </c>
      <c r="X945" s="95"/>
      <c r="Y945" s="96"/>
      <c r="Z945" s="97"/>
      <c r="AA945" s="78" t="s">
        <v>49</v>
      </c>
      <c r="AB945" s="77"/>
      <c r="AC945" s="78"/>
      <c r="AD945" s="77" t="s">
        <v>50</v>
      </c>
      <c r="AE945" s="78" t="s">
        <v>176</v>
      </c>
      <c r="AF945" s="79"/>
      <c r="AG945" s="79"/>
      <c r="AH945" s="77" t="s">
        <v>117</v>
      </c>
      <c r="AI945" s="77" t="s">
        <v>117</v>
      </c>
      <c r="AJ945" s="77" t="s">
        <v>50</v>
      </c>
      <c r="AK945" s="80"/>
      <c r="AL945" s="81"/>
      <c r="AM945" s="78">
        <v>16</v>
      </c>
      <c r="AN945" s="78"/>
      <c r="AO945" s="78">
        <v>2002</v>
      </c>
      <c r="AP945" s="98">
        <v>2003</v>
      </c>
      <c r="AQ945" s="99"/>
      <c r="AR945" s="78" t="s">
        <v>4520</v>
      </c>
      <c r="AS945" s="98" t="s">
        <v>4521</v>
      </c>
    </row>
    <row r="946" spans="1:45" ht="14.25" customHeight="1" x14ac:dyDescent="0.25">
      <c r="D946" s="100" t="s">
        <v>4522</v>
      </c>
      <c r="E946" s="263" t="s">
        <v>4523</v>
      </c>
      <c r="F946" s="102" t="s">
        <v>135</v>
      </c>
      <c r="G946" s="103" t="s">
        <v>4524</v>
      </c>
      <c r="H946" s="60" t="s">
        <v>106</v>
      </c>
      <c r="I946" s="102">
        <v>16</v>
      </c>
      <c r="J946" s="104">
        <v>16</v>
      </c>
      <c r="K946" s="88"/>
      <c r="L946" s="89"/>
      <c r="M946" s="80"/>
      <c r="N946" s="78"/>
      <c r="O946" s="90"/>
      <c r="P946" s="79"/>
      <c r="Q946" s="78"/>
      <c r="R946" s="78"/>
      <c r="S946" s="80"/>
      <c r="T946" s="91"/>
      <c r="U946" s="92"/>
      <c r="V946" s="93"/>
      <c r="W946" s="94"/>
      <c r="X946" s="95"/>
      <c r="Y946" s="96"/>
      <c r="Z946" s="97"/>
      <c r="AA946" s="78" t="s">
        <v>65</v>
      </c>
      <c r="AB946" s="77"/>
      <c r="AC946" s="78"/>
      <c r="AD946" s="77" t="s">
        <v>50</v>
      </c>
      <c r="AE946" s="78"/>
      <c r="AF946" s="79" t="s">
        <v>51</v>
      </c>
      <c r="AG946" s="79"/>
      <c r="AH946" s="77" t="s">
        <v>68</v>
      </c>
      <c r="AI946" s="77" t="s">
        <v>68</v>
      </c>
      <c r="AJ946" s="77" t="s">
        <v>51</v>
      </c>
      <c r="AK946" s="80"/>
      <c r="AL946" s="81"/>
      <c r="AM946" s="78">
        <v>8</v>
      </c>
      <c r="AN946" s="78"/>
      <c r="AO946" s="78">
        <v>2007</v>
      </c>
      <c r="AP946" s="98">
        <v>2017</v>
      </c>
      <c r="AQ946" s="99"/>
      <c r="AR946" s="78" t="s">
        <v>4525</v>
      </c>
      <c r="AS946" s="98"/>
    </row>
    <row r="947" spans="1:45" ht="14.25" customHeight="1" x14ac:dyDescent="0.25">
      <c r="D947" s="100" t="s">
        <v>4522</v>
      </c>
      <c r="E947" s="263" t="s">
        <v>4526</v>
      </c>
      <c r="F947" s="102" t="s">
        <v>135</v>
      </c>
      <c r="G947" s="103" t="s">
        <v>4527</v>
      </c>
      <c r="H947" s="60" t="s">
        <v>106</v>
      </c>
      <c r="I947" s="102">
        <v>16</v>
      </c>
      <c r="J947" s="104">
        <v>16</v>
      </c>
      <c r="K947" s="88"/>
      <c r="L947" s="89"/>
      <c r="M947" s="80"/>
      <c r="N947" s="78"/>
      <c r="O947" s="90"/>
      <c r="P947" s="79"/>
      <c r="Q947" s="78"/>
      <c r="R947" s="78"/>
      <c r="S947" s="80"/>
      <c r="T947" s="91"/>
      <c r="U947" s="92"/>
      <c r="V947" s="93"/>
      <c r="W947" s="94"/>
      <c r="X947" s="95"/>
      <c r="Y947" s="96"/>
      <c r="Z947" s="97"/>
      <c r="AA947" s="78" t="s">
        <v>65</v>
      </c>
      <c r="AB947" s="77"/>
      <c r="AC947" s="78"/>
      <c r="AD947" s="77" t="s">
        <v>50</v>
      </c>
      <c r="AE947" s="78"/>
      <c r="AF947" s="79" t="s">
        <v>51</v>
      </c>
      <c r="AG947" s="79"/>
      <c r="AH947" s="77" t="s">
        <v>68</v>
      </c>
      <c r="AI947" s="77" t="s">
        <v>68</v>
      </c>
      <c r="AJ947" s="77" t="s">
        <v>51</v>
      </c>
      <c r="AK947" s="80"/>
      <c r="AL947" s="81"/>
      <c r="AM947" s="78">
        <v>8</v>
      </c>
      <c r="AN947" s="78"/>
      <c r="AO947" s="78">
        <v>2007</v>
      </c>
      <c r="AP947" s="98">
        <v>2021</v>
      </c>
      <c r="AQ947" s="99"/>
      <c r="AR947" s="78" t="s">
        <v>4525</v>
      </c>
      <c r="AS947" s="98"/>
    </row>
    <row r="948" spans="1:45" ht="14.25" customHeight="1" x14ac:dyDescent="0.25">
      <c r="A948" t="s">
        <v>107</v>
      </c>
      <c r="C948" t="s">
        <v>56</v>
      </c>
      <c r="D948" s="85" t="s">
        <v>4528</v>
      </c>
      <c r="E948" s="128" t="s">
        <v>4529</v>
      </c>
      <c r="F948" s="77" t="s">
        <v>135</v>
      </c>
      <c r="G948" s="78" t="s">
        <v>4530</v>
      </c>
      <c r="H948" s="77" t="s">
        <v>150</v>
      </c>
      <c r="I948" s="77">
        <v>32</v>
      </c>
      <c r="J948" s="87">
        <v>8</v>
      </c>
      <c r="K948" s="88" t="s">
        <v>70</v>
      </c>
      <c r="L948" s="89" t="s">
        <v>61</v>
      </c>
      <c r="M948" s="80" t="s">
        <v>4531</v>
      </c>
      <c r="N948" s="78"/>
      <c r="O948" s="90"/>
      <c r="P948" s="79">
        <v>6</v>
      </c>
      <c r="Q948" s="78"/>
      <c r="R948" s="78"/>
      <c r="S948" s="80"/>
      <c r="T948" s="91">
        <v>41770</v>
      </c>
      <c r="U948" s="92">
        <v>14.7</v>
      </c>
      <c r="V948" s="93">
        <v>1</v>
      </c>
      <c r="W948" s="94">
        <v>1</v>
      </c>
      <c r="X948" s="95" t="str">
        <f>IF(AND(N948&lt;&gt;"",S948&lt;&gt;""),1000*S948*V948/(N948*W948),"")</f>
        <v/>
      </c>
      <c r="Y948" s="96"/>
      <c r="Z948" s="97"/>
      <c r="AA948" s="78" t="s">
        <v>49</v>
      </c>
      <c r="AB948" s="77">
        <v>32</v>
      </c>
      <c r="AC948" s="78" t="s">
        <v>715</v>
      </c>
      <c r="AD948" s="77" t="s">
        <v>50</v>
      </c>
      <c r="AE948" s="78" t="s">
        <v>67</v>
      </c>
      <c r="AF948" s="79" t="s">
        <v>51</v>
      </c>
      <c r="AG948" s="79"/>
      <c r="AH948" s="77" t="s">
        <v>117</v>
      </c>
      <c r="AI948" s="77" t="s">
        <v>117</v>
      </c>
      <c r="AJ948" s="77" t="s">
        <v>50</v>
      </c>
      <c r="AK948" s="80"/>
      <c r="AL948" s="81"/>
      <c r="AM948" s="78"/>
      <c r="AN948" s="78"/>
      <c r="AO948" s="78">
        <v>2006</v>
      </c>
      <c r="AP948" s="98">
        <v>2007</v>
      </c>
      <c r="AQ948" s="99" t="s">
        <v>4532</v>
      </c>
      <c r="AR948" s="78" t="s">
        <v>4533</v>
      </c>
      <c r="AS948" s="98" t="s">
        <v>4534</v>
      </c>
    </row>
    <row r="949" spans="1:45" ht="14.25" customHeight="1" x14ac:dyDescent="0.25">
      <c r="D949" s="100" t="s">
        <v>4535</v>
      </c>
      <c r="E949" s="101" t="s">
        <v>4536</v>
      </c>
      <c r="F949" s="102"/>
      <c r="G949" s="103" t="s">
        <v>4537</v>
      </c>
      <c r="H949" s="60" t="s">
        <v>106</v>
      </c>
      <c r="I949" s="102">
        <v>8</v>
      </c>
      <c r="J949" s="104">
        <v>9</v>
      </c>
      <c r="K949" s="88"/>
      <c r="L949" s="89"/>
      <c r="M949" s="80"/>
      <c r="N949" s="78"/>
      <c r="O949" s="90"/>
      <c r="P949" s="79"/>
      <c r="Q949" s="78"/>
      <c r="R949" s="78"/>
      <c r="S949" s="80"/>
      <c r="T949" s="91"/>
      <c r="U949" s="92"/>
      <c r="V949" s="93"/>
      <c r="W949" s="94"/>
      <c r="X949" s="95"/>
      <c r="Y949" s="96"/>
      <c r="Z949" s="97"/>
      <c r="AA949" s="78" t="s">
        <v>174</v>
      </c>
      <c r="AB949" s="77">
        <v>24</v>
      </c>
      <c r="AC949" s="78" t="s">
        <v>2440</v>
      </c>
      <c r="AD949" s="77" t="s">
        <v>50</v>
      </c>
      <c r="AE949" s="78" t="s">
        <v>176</v>
      </c>
      <c r="AF949" s="79" t="s">
        <v>51</v>
      </c>
      <c r="AG949" s="79"/>
      <c r="AH949" s="77">
        <v>256</v>
      </c>
      <c r="AI949" s="77">
        <v>256</v>
      </c>
      <c r="AJ949" s="77" t="s">
        <v>50</v>
      </c>
      <c r="AK949" s="80">
        <v>13</v>
      </c>
      <c r="AL949" s="81"/>
      <c r="AM949" s="78">
        <v>16</v>
      </c>
      <c r="AN949" s="78"/>
      <c r="AO949" s="78">
        <v>2016</v>
      </c>
      <c r="AP949" s="98">
        <v>2017</v>
      </c>
      <c r="AQ949" s="99"/>
      <c r="AR949" s="78" t="s">
        <v>4538</v>
      </c>
      <c r="AS949" s="98"/>
    </row>
    <row r="950" spans="1:45" ht="14.25" customHeight="1" x14ac:dyDescent="0.25">
      <c r="B950">
        <v>1</v>
      </c>
      <c r="C950" t="s">
        <v>56</v>
      </c>
      <c r="D950" s="85" t="s">
        <v>4539</v>
      </c>
      <c r="E950" s="128" t="s">
        <v>4540</v>
      </c>
      <c r="F950" s="77" t="s">
        <v>58</v>
      </c>
      <c r="G950" s="78" t="s">
        <v>4541</v>
      </c>
      <c r="H950" s="77" t="s">
        <v>106</v>
      </c>
      <c r="I950" s="77">
        <v>16</v>
      </c>
      <c r="J950" s="87">
        <v>16</v>
      </c>
      <c r="K950" s="88" t="s">
        <v>70</v>
      </c>
      <c r="L950" s="89" t="s">
        <v>61</v>
      </c>
      <c r="M950" s="80"/>
      <c r="N950" s="78">
        <v>2778</v>
      </c>
      <c r="O950" s="90"/>
      <c r="P950" s="79">
        <v>6</v>
      </c>
      <c r="Q950" s="78"/>
      <c r="R950" s="78"/>
      <c r="S950" s="80">
        <v>158.72999999999999</v>
      </c>
      <c r="T950" s="91">
        <v>43164</v>
      </c>
      <c r="U950" s="92">
        <v>14.7</v>
      </c>
      <c r="V950" s="93">
        <v>0.67</v>
      </c>
      <c r="W950" s="94">
        <v>1</v>
      </c>
      <c r="X950" s="95">
        <f t="shared" ref="X950:X956" si="40">IF(AND(N950&lt;&gt;"",S950&lt;&gt;""),1000*S950*V950/(N950*W950),"")</f>
        <v>38.282613390928731</v>
      </c>
      <c r="Y950" s="96" t="s">
        <v>107</v>
      </c>
      <c r="Z950" s="97"/>
      <c r="AA950" s="78" t="s">
        <v>65</v>
      </c>
      <c r="AB950" s="77">
        <v>7</v>
      </c>
      <c r="AC950" s="78" t="s">
        <v>4542</v>
      </c>
      <c r="AD950" s="77" t="s">
        <v>50</v>
      </c>
      <c r="AE950" s="78"/>
      <c r="AF950" s="79" t="s">
        <v>51</v>
      </c>
      <c r="AG950" s="79"/>
      <c r="AH950" s="77"/>
      <c r="AI950" s="77"/>
      <c r="AJ950" s="77"/>
      <c r="AK950" s="80">
        <v>42</v>
      </c>
      <c r="AL950" s="81"/>
      <c r="AM950" s="78">
        <v>16</v>
      </c>
      <c r="AN950" s="78"/>
      <c r="AO950" s="78">
        <v>2009</v>
      </c>
      <c r="AP950" s="98">
        <v>2013</v>
      </c>
      <c r="AQ950" s="99"/>
      <c r="AR950" s="78" t="s">
        <v>2343</v>
      </c>
      <c r="AS950" s="98" t="s">
        <v>4543</v>
      </c>
    </row>
    <row r="951" spans="1:45" ht="14.25" customHeight="1" x14ac:dyDescent="0.25">
      <c r="B951">
        <v>1</v>
      </c>
      <c r="C951" t="s">
        <v>56</v>
      </c>
      <c r="D951" s="85" t="s">
        <v>4544</v>
      </c>
      <c r="E951" s="128" t="s">
        <v>4545</v>
      </c>
      <c r="F951" s="77" t="s">
        <v>90</v>
      </c>
      <c r="G951" s="78" t="s">
        <v>522</v>
      </c>
      <c r="H951" s="77" t="s">
        <v>513</v>
      </c>
      <c r="I951" s="77">
        <v>8</v>
      </c>
      <c r="J951" s="87">
        <v>16</v>
      </c>
      <c r="K951" s="88" t="s">
        <v>70</v>
      </c>
      <c r="L951" s="78" t="s">
        <v>61</v>
      </c>
      <c r="M951" s="80"/>
      <c r="N951" s="78">
        <v>1116</v>
      </c>
      <c r="O951" s="90"/>
      <c r="P951" s="79">
        <v>6</v>
      </c>
      <c r="Q951" s="78"/>
      <c r="R951" s="78"/>
      <c r="S951" s="80">
        <v>120.482</v>
      </c>
      <c r="T951" s="91">
        <v>43177</v>
      </c>
      <c r="U951" s="92">
        <v>14.7</v>
      </c>
      <c r="V951" s="93">
        <v>0.33</v>
      </c>
      <c r="W951" s="94">
        <v>1</v>
      </c>
      <c r="X951" s="95">
        <f t="shared" si="40"/>
        <v>35.626397849462371</v>
      </c>
      <c r="Y951" s="96" t="s">
        <v>107</v>
      </c>
      <c r="Z951" s="97"/>
      <c r="AA951" s="78" t="s">
        <v>65</v>
      </c>
      <c r="AB951" s="77">
        <v>34</v>
      </c>
      <c r="AC951" s="78" t="s">
        <v>523</v>
      </c>
      <c r="AD951" s="77" t="s">
        <v>50</v>
      </c>
      <c r="AE951" s="78" t="s">
        <v>67</v>
      </c>
      <c r="AF951" s="79" t="s">
        <v>51</v>
      </c>
      <c r="AG951" s="79"/>
      <c r="AH951" s="77" t="s">
        <v>68</v>
      </c>
      <c r="AI951" s="77" t="s">
        <v>524</v>
      </c>
      <c r="AJ951" s="77" t="s">
        <v>50</v>
      </c>
      <c r="AK951" s="80">
        <v>72</v>
      </c>
      <c r="AL951" s="81"/>
      <c r="AM951" s="78">
        <v>32</v>
      </c>
      <c r="AN951" s="78"/>
      <c r="AO951" s="78">
        <v>2017</v>
      </c>
      <c r="AP951" s="98">
        <v>2018</v>
      </c>
      <c r="AQ951" s="99" t="s">
        <v>4546</v>
      </c>
      <c r="AR951" s="78" t="s">
        <v>4547</v>
      </c>
      <c r="AS951" s="140" t="s">
        <v>4548</v>
      </c>
    </row>
    <row r="952" spans="1:45" ht="14.25" customHeight="1" x14ac:dyDescent="0.25">
      <c r="A952" t="s">
        <v>107</v>
      </c>
      <c r="C952" t="s">
        <v>56</v>
      </c>
      <c r="D952" s="85" t="s">
        <v>4549</v>
      </c>
      <c r="E952" s="128" t="s">
        <v>2394</v>
      </c>
      <c r="F952" s="77" t="s">
        <v>135</v>
      </c>
      <c r="G952" s="78" t="s">
        <v>4550</v>
      </c>
      <c r="H952" s="77" t="s">
        <v>684</v>
      </c>
      <c r="I952" s="77">
        <v>16</v>
      </c>
      <c r="J952" s="87">
        <v>16</v>
      </c>
      <c r="K952" s="88"/>
      <c r="L952" s="89"/>
      <c r="M952" s="80" t="s">
        <v>4551</v>
      </c>
      <c r="N952" s="78"/>
      <c r="O952" s="90"/>
      <c r="P952" s="79"/>
      <c r="Q952" s="78"/>
      <c r="R952" s="78"/>
      <c r="S952" s="80"/>
      <c r="T952" s="91"/>
      <c r="U952" s="92"/>
      <c r="V952" s="93"/>
      <c r="W952" s="94">
        <v>1</v>
      </c>
      <c r="X952" s="95" t="str">
        <f t="shared" si="40"/>
        <v/>
      </c>
      <c r="Y952" s="96"/>
      <c r="Z952" s="97"/>
      <c r="AA952" s="78" t="s">
        <v>76</v>
      </c>
      <c r="AB952" s="77"/>
      <c r="AC952" s="78"/>
      <c r="AD952" s="77" t="s">
        <v>50</v>
      </c>
      <c r="AE952" s="78" t="s">
        <v>176</v>
      </c>
      <c r="AF952" s="79" t="s">
        <v>51</v>
      </c>
      <c r="AG952" s="79"/>
      <c r="AH952" s="77" t="s">
        <v>68</v>
      </c>
      <c r="AI952" s="77" t="s">
        <v>68</v>
      </c>
      <c r="AJ952" s="77"/>
      <c r="AK952" s="80"/>
      <c r="AL952" s="81"/>
      <c r="AM952" s="78"/>
      <c r="AN952" s="78"/>
      <c r="AO952" s="78">
        <v>1993</v>
      </c>
      <c r="AP952" s="98">
        <v>1995</v>
      </c>
      <c r="AQ952" s="191"/>
      <c r="AR952" s="78" t="s">
        <v>4552</v>
      </c>
      <c r="AS952" s="98" t="s">
        <v>4553</v>
      </c>
    </row>
    <row r="953" spans="1:45" ht="14.25" customHeight="1" x14ac:dyDescent="0.25">
      <c r="C953" t="s">
        <v>56</v>
      </c>
      <c r="D953" s="85" t="s">
        <v>4554</v>
      </c>
      <c r="E953" s="128" t="s">
        <v>4555</v>
      </c>
      <c r="F953" s="77" t="s">
        <v>4556</v>
      </c>
      <c r="G953" s="78" t="s">
        <v>1599</v>
      </c>
      <c r="H953" s="77" t="s">
        <v>150</v>
      </c>
      <c r="I953" s="77">
        <v>16</v>
      </c>
      <c r="J953" s="87">
        <v>8</v>
      </c>
      <c r="K953" s="88" t="s">
        <v>70</v>
      </c>
      <c r="L953" s="89" t="s">
        <v>61</v>
      </c>
      <c r="M953" s="80" t="s">
        <v>4557</v>
      </c>
      <c r="N953" s="78"/>
      <c r="O953" s="90"/>
      <c r="P953" s="79">
        <v>6</v>
      </c>
      <c r="Q953" s="78"/>
      <c r="R953" s="78"/>
      <c r="S953" s="80"/>
      <c r="T953" s="91"/>
      <c r="U953" s="92">
        <v>14.7</v>
      </c>
      <c r="V953" s="93">
        <v>0.67</v>
      </c>
      <c r="W953" s="94">
        <v>1</v>
      </c>
      <c r="X953" s="95" t="str">
        <f t="shared" si="40"/>
        <v/>
      </c>
      <c r="Y953" s="96"/>
      <c r="Z953" s="97"/>
      <c r="AA953" s="78" t="s">
        <v>49</v>
      </c>
      <c r="AB953" s="77">
        <v>1</v>
      </c>
      <c r="AC953" s="78" t="s">
        <v>4558</v>
      </c>
      <c r="AD953" s="77"/>
      <c r="AE953" s="78"/>
      <c r="AF953" s="79"/>
      <c r="AG953" s="79"/>
      <c r="AH953" s="77"/>
      <c r="AI953" s="77"/>
      <c r="AJ953" s="77"/>
      <c r="AK953" s="80"/>
      <c r="AL953" s="81"/>
      <c r="AM953" s="78"/>
      <c r="AN953" s="78"/>
      <c r="AO953" s="78">
        <v>2003</v>
      </c>
      <c r="AP953" s="98">
        <v>2003</v>
      </c>
      <c r="AQ953" s="191"/>
      <c r="AR953" s="78" t="s">
        <v>4559</v>
      </c>
      <c r="AS953" s="98" t="s">
        <v>4534</v>
      </c>
    </row>
    <row r="954" spans="1:45" ht="14.25" customHeight="1" x14ac:dyDescent="0.25">
      <c r="A954" t="s">
        <v>263</v>
      </c>
      <c r="B954">
        <v>1</v>
      </c>
      <c r="C954" t="s">
        <v>56</v>
      </c>
      <c r="D954" s="85" t="s">
        <v>4560</v>
      </c>
      <c r="E954" s="128" t="s">
        <v>4561</v>
      </c>
      <c r="F954" s="77" t="s">
        <v>135</v>
      </c>
      <c r="G954" s="78" t="s">
        <v>3350</v>
      </c>
      <c r="H954" s="77" t="s">
        <v>106</v>
      </c>
      <c r="I954" s="77">
        <v>16</v>
      </c>
      <c r="J954" s="87">
        <v>16</v>
      </c>
      <c r="K954" s="88" t="s">
        <v>70</v>
      </c>
      <c r="L954" s="89" t="s">
        <v>61</v>
      </c>
      <c r="M954" s="80"/>
      <c r="N954" s="78">
        <v>273</v>
      </c>
      <c r="O954" s="90"/>
      <c r="P954" s="79">
        <v>6</v>
      </c>
      <c r="Q954" s="78"/>
      <c r="R954" s="78"/>
      <c r="S954" s="80">
        <v>262.74299999999999</v>
      </c>
      <c r="T954" s="91">
        <v>41778</v>
      </c>
      <c r="U954" s="92">
        <v>14.7</v>
      </c>
      <c r="V954" s="93">
        <v>0.67</v>
      </c>
      <c r="W954" s="94">
        <v>1</v>
      </c>
      <c r="X954" s="95">
        <f t="shared" si="40"/>
        <v>644.8271428571428</v>
      </c>
      <c r="Y954" s="96" t="s">
        <v>107</v>
      </c>
      <c r="Z954" s="97"/>
      <c r="AA954" s="78" t="s">
        <v>65</v>
      </c>
      <c r="AB954" s="77">
        <v>4</v>
      </c>
      <c r="AC954" s="78" t="s">
        <v>4560</v>
      </c>
      <c r="AD954" s="77" t="s">
        <v>50</v>
      </c>
      <c r="AE954" s="78"/>
      <c r="AF954" s="79" t="s">
        <v>51</v>
      </c>
      <c r="AG954" s="79"/>
      <c r="AH954" s="77" t="s">
        <v>68</v>
      </c>
      <c r="AI954" s="77" t="s">
        <v>68</v>
      </c>
      <c r="AJ954" s="77"/>
      <c r="AK954" s="80"/>
      <c r="AL954" s="81"/>
      <c r="AM954" s="78">
        <v>16</v>
      </c>
      <c r="AN954" s="78"/>
      <c r="AO954" s="78">
        <v>1999</v>
      </c>
      <c r="AP954" s="98">
        <v>2001</v>
      </c>
      <c r="AQ954" s="191"/>
      <c r="AR954" s="78" t="s">
        <v>4562</v>
      </c>
      <c r="AS954" s="98" t="s">
        <v>4563</v>
      </c>
    </row>
    <row r="955" spans="1:45" ht="14.25" customHeight="1" x14ac:dyDescent="0.25">
      <c r="A955" t="s">
        <v>263</v>
      </c>
      <c r="B955">
        <v>1</v>
      </c>
      <c r="C955" t="s">
        <v>56</v>
      </c>
      <c r="D955" s="85" t="s">
        <v>4560</v>
      </c>
      <c r="E955" s="128" t="s">
        <v>4561</v>
      </c>
      <c r="F955" s="77" t="s">
        <v>135</v>
      </c>
      <c r="G955" s="78" t="s">
        <v>3350</v>
      </c>
      <c r="H955" s="77" t="s">
        <v>106</v>
      </c>
      <c r="I955" s="77">
        <v>16</v>
      </c>
      <c r="J955" s="87">
        <v>16</v>
      </c>
      <c r="K955" s="107" t="s">
        <v>164</v>
      </c>
      <c r="L955" s="89" t="s">
        <v>61</v>
      </c>
      <c r="M955" s="80" t="s">
        <v>4564</v>
      </c>
      <c r="N955" s="78">
        <v>346</v>
      </c>
      <c r="O955" s="90"/>
      <c r="P955" s="79">
        <v>6</v>
      </c>
      <c r="Q955" s="78"/>
      <c r="R955" s="78"/>
      <c r="S955" s="80">
        <v>282.48599999999999</v>
      </c>
      <c r="T955" s="91">
        <v>44017</v>
      </c>
      <c r="U955" s="92" t="s">
        <v>166</v>
      </c>
      <c r="V955" s="93">
        <v>0.67</v>
      </c>
      <c r="W955" s="94">
        <v>1</v>
      </c>
      <c r="X955" s="95">
        <f t="shared" si="40"/>
        <v>547.01046242774578</v>
      </c>
      <c r="Y955" s="96" t="s">
        <v>107</v>
      </c>
      <c r="Z955" s="97"/>
      <c r="AA955" s="78" t="s">
        <v>65</v>
      </c>
      <c r="AB955" s="77">
        <v>4</v>
      </c>
      <c r="AC955" s="78" t="s">
        <v>4560</v>
      </c>
      <c r="AD955" s="77" t="s">
        <v>50</v>
      </c>
      <c r="AE955" s="78"/>
      <c r="AF955" s="79" t="s">
        <v>51</v>
      </c>
      <c r="AG955" s="79"/>
      <c r="AH955" s="77" t="s">
        <v>68</v>
      </c>
      <c r="AI955" s="77" t="s">
        <v>68</v>
      </c>
      <c r="AJ955" s="77"/>
      <c r="AK955" s="80"/>
      <c r="AL955" s="81"/>
      <c r="AM955" s="78">
        <v>16</v>
      </c>
      <c r="AN955" s="78"/>
      <c r="AO955" s="78">
        <v>1999</v>
      </c>
      <c r="AP955" s="98">
        <v>2001</v>
      </c>
      <c r="AQ955" s="191"/>
      <c r="AR955" s="78" t="s">
        <v>4562</v>
      </c>
      <c r="AS955" s="98" t="s">
        <v>4563</v>
      </c>
    </row>
    <row r="956" spans="1:45" ht="14.25" customHeight="1" x14ac:dyDescent="0.25">
      <c r="C956" t="s">
        <v>160</v>
      </c>
      <c r="D956" s="85" t="s">
        <v>4565</v>
      </c>
      <c r="E956" s="128" t="s">
        <v>4566</v>
      </c>
      <c r="F956" s="77" t="s">
        <v>135</v>
      </c>
      <c r="G956" s="78" t="s">
        <v>3350</v>
      </c>
      <c r="H956" s="77" t="s">
        <v>106</v>
      </c>
      <c r="I956" s="77">
        <v>16</v>
      </c>
      <c r="J956" s="87">
        <v>16</v>
      </c>
      <c r="K956" s="88" t="s">
        <v>70</v>
      </c>
      <c r="L956" s="89" t="s">
        <v>61</v>
      </c>
      <c r="M956" s="80" t="s">
        <v>4567</v>
      </c>
      <c r="N956" s="78">
        <v>371</v>
      </c>
      <c r="O956" s="90"/>
      <c r="P956" s="79">
        <v>6</v>
      </c>
      <c r="Q956" s="78"/>
      <c r="R956" s="78"/>
      <c r="S956" s="80"/>
      <c r="T956" s="91">
        <v>43164</v>
      </c>
      <c r="U956" s="92">
        <v>14.7</v>
      </c>
      <c r="V956" s="93">
        <v>0.67</v>
      </c>
      <c r="W956" s="94">
        <v>1</v>
      </c>
      <c r="X956" s="95" t="str">
        <f t="shared" si="40"/>
        <v/>
      </c>
      <c r="Y956" s="96" t="s">
        <v>107</v>
      </c>
      <c r="Z956" s="97"/>
      <c r="AA956" s="78" t="s">
        <v>65</v>
      </c>
      <c r="AB956" s="77">
        <v>16</v>
      </c>
      <c r="AC956" s="78" t="s">
        <v>4565</v>
      </c>
      <c r="AD956" s="77" t="s">
        <v>50</v>
      </c>
      <c r="AE956" s="78" t="s">
        <v>67</v>
      </c>
      <c r="AF956" s="79" t="s">
        <v>51</v>
      </c>
      <c r="AG956" s="79" t="s">
        <v>51</v>
      </c>
      <c r="AH956" s="77" t="s">
        <v>68</v>
      </c>
      <c r="AI956" s="77" t="s">
        <v>68</v>
      </c>
      <c r="AJ956" s="77" t="s">
        <v>50</v>
      </c>
      <c r="AK956" s="80">
        <v>16</v>
      </c>
      <c r="AL956" s="81">
        <v>4</v>
      </c>
      <c r="AM956" s="78">
        <v>16</v>
      </c>
      <c r="AN956" s="78"/>
      <c r="AO956" s="78">
        <v>2000</v>
      </c>
      <c r="AP956" s="98">
        <v>2001</v>
      </c>
      <c r="AQ956" s="99"/>
      <c r="AR956" s="78" t="s">
        <v>4568</v>
      </c>
      <c r="AS956" s="98" t="s">
        <v>4569</v>
      </c>
    </row>
    <row r="957" spans="1:45" ht="14.25" customHeight="1" x14ac:dyDescent="0.25">
      <c r="C957" t="s">
        <v>56</v>
      </c>
      <c r="D957" s="85" t="s">
        <v>4570</v>
      </c>
      <c r="E957" s="128" t="s">
        <v>4571</v>
      </c>
      <c r="F957" s="77" t="s">
        <v>256</v>
      </c>
      <c r="G957" s="78" t="s">
        <v>4572</v>
      </c>
      <c r="H957" s="77" t="s">
        <v>106</v>
      </c>
      <c r="I957" s="77">
        <v>16</v>
      </c>
      <c r="J957" s="87" t="s">
        <v>4573</v>
      </c>
      <c r="K957" s="88" t="s">
        <v>256</v>
      </c>
      <c r="L957" s="89"/>
      <c r="M957" s="80"/>
      <c r="N957" s="78"/>
      <c r="O957" s="90"/>
      <c r="P957" s="79"/>
      <c r="Q957" s="78"/>
      <c r="R957" s="78"/>
      <c r="S957" s="80"/>
      <c r="T957" s="91"/>
      <c r="U957" s="78"/>
      <c r="V957" s="93"/>
      <c r="W957" s="94"/>
      <c r="X957" s="95"/>
      <c r="Y957" s="96"/>
      <c r="Z957" s="97"/>
      <c r="AA957" s="78" t="s">
        <v>256</v>
      </c>
      <c r="AB957" s="77"/>
      <c r="AC957" s="78"/>
      <c r="AD957" s="77"/>
      <c r="AE957" s="78"/>
      <c r="AF957" s="79"/>
      <c r="AG957" s="79"/>
      <c r="AH957" s="77" t="s">
        <v>117</v>
      </c>
      <c r="AI957" s="77" t="s">
        <v>117</v>
      </c>
      <c r="AJ957" s="77"/>
      <c r="AK957" s="80"/>
      <c r="AL957" s="81"/>
      <c r="AM957" s="78">
        <v>32</v>
      </c>
      <c r="AN957" s="78" t="s">
        <v>4574</v>
      </c>
      <c r="AO957" s="78"/>
      <c r="AP957" s="98"/>
      <c r="AQ957" s="191" t="s">
        <v>4575</v>
      </c>
      <c r="AR957" s="78" t="s">
        <v>4576</v>
      </c>
      <c r="AS957" s="98" t="s">
        <v>4577</v>
      </c>
    </row>
    <row r="958" spans="1:45" ht="14.25" customHeight="1" x14ac:dyDescent="0.25">
      <c r="B958">
        <v>1</v>
      </c>
      <c r="C958" t="s">
        <v>56</v>
      </c>
      <c r="D958" s="85" t="s">
        <v>4578</v>
      </c>
      <c r="E958" s="128" t="s">
        <v>4579</v>
      </c>
      <c r="F958" s="77" t="s">
        <v>58</v>
      </c>
      <c r="G958" s="78" t="s">
        <v>4580</v>
      </c>
      <c r="H958" s="77" t="s">
        <v>106</v>
      </c>
      <c r="I958" s="77">
        <v>32</v>
      </c>
      <c r="J958" s="87">
        <v>16</v>
      </c>
      <c r="K958" s="88" t="s">
        <v>70</v>
      </c>
      <c r="L958" s="89" t="s">
        <v>61</v>
      </c>
      <c r="M958" s="80"/>
      <c r="N958" s="78">
        <v>793</v>
      </c>
      <c r="O958" s="90"/>
      <c r="P958" s="79">
        <v>6</v>
      </c>
      <c r="Q958" s="78"/>
      <c r="R958" s="78">
        <v>2</v>
      </c>
      <c r="S958" s="80">
        <v>193.274</v>
      </c>
      <c r="T958" s="91">
        <v>41885</v>
      </c>
      <c r="U958" s="92">
        <v>14.7</v>
      </c>
      <c r="V958" s="93">
        <v>1</v>
      </c>
      <c r="W958" s="94">
        <v>1</v>
      </c>
      <c r="X958" s="95">
        <f>IF(AND(N958&lt;&gt;"",S958&lt;&gt;""),1000*S958*V958/(N958*W958),"")</f>
        <v>243.72509457755359</v>
      </c>
      <c r="Y958" s="96" t="s">
        <v>107</v>
      </c>
      <c r="Z958" s="97"/>
      <c r="AA958" s="78" t="s">
        <v>49</v>
      </c>
      <c r="AB958" s="77">
        <v>49</v>
      </c>
      <c r="AC958" s="78" t="s">
        <v>4581</v>
      </c>
      <c r="AD958" s="77" t="s">
        <v>287</v>
      </c>
      <c r="AE958" s="78" t="s">
        <v>67</v>
      </c>
      <c r="AF958" s="79" t="s">
        <v>51</v>
      </c>
      <c r="AG958" s="79" t="s">
        <v>50</v>
      </c>
      <c r="AH958" s="77" t="s">
        <v>117</v>
      </c>
      <c r="AI958" s="77" t="s">
        <v>117</v>
      </c>
      <c r="AJ958" s="77"/>
      <c r="AK958" s="80"/>
      <c r="AL958" s="81"/>
      <c r="AM958" s="78">
        <v>16</v>
      </c>
      <c r="AN958" s="78">
        <v>5</v>
      </c>
      <c r="AO958" s="78">
        <v>2014</v>
      </c>
      <c r="AP958" s="98"/>
      <c r="AQ958" s="99" t="s">
        <v>4582</v>
      </c>
      <c r="AR958" s="78" t="s">
        <v>4583</v>
      </c>
      <c r="AS958" s="98" t="s">
        <v>4584</v>
      </c>
    </row>
    <row r="959" spans="1:45" ht="14.25" customHeight="1" x14ac:dyDescent="0.25">
      <c r="B959">
        <v>1</v>
      </c>
      <c r="C959" t="s">
        <v>56</v>
      </c>
      <c r="D959" s="85" t="s">
        <v>4585</v>
      </c>
      <c r="E959" s="128" t="s">
        <v>4586</v>
      </c>
      <c r="F959" s="77" t="s">
        <v>58</v>
      </c>
      <c r="G959" s="78" t="s">
        <v>4587</v>
      </c>
      <c r="H959" s="77" t="s">
        <v>106</v>
      </c>
      <c r="I959" s="77">
        <v>16</v>
      </c>
      <c r="J959" s="87">
        <v>16</v>
      </c>
      <c r="K959" s="88" t="s">
        <v>4588</v>
      </c>
      <c r="L959" s="89" t="s">
        <v>61</v>
      </c>
      <c r="M959" s="80"/>
      <c r="N959" s="78">
        <v>356</v>
      </c>
      <c r="O959" s="90"/>
      <c r="P959" s="79">
        <v>6</v>
      </c>
      <c r="Q959" s="78"/>
      <c r="R959" s="78">
        <v>4</v>
      </c>
      <c r="S959" s="80">
        <v>186.81100000000001</v>
      </c>
      <c r="T959" s="91">
        <v>42884</v>
      </c>
      <c r="U959" s="92">
        <v>14.7</v>
      </c>
      <c r="V959" s="93">
        <v>1</v>
      </c>
      <c r="W959" s="94">
        <v>1</v>
      </c>
      <c r="X959" s="95">
        <f>IF(AND(N959&lt;&gt;"",S959&lt;&gt;""),1000*S959*V959/(N959*W959),"")</f>
        <v>524.75</v>
      </c>
      <c r="Y959" s="96" t="s">
        <v>107</v>
      </c>
      <c r="Z959" s="97" t="s">
        <v>50</v>
      </c>
      <c r="AA959" s="78" t="s">
        <v>49</v>
      </c>
      <c r="AB959" s="77">
        <v>25</v>
      </c>
      <c r="AC959" s="78" t="s">
        <v>4589</v>
      </c>
      <c r="AD959" s="77"/>
      <c r="AE959" s="78"/>
      <c r="AF959" s="79"/>
      <c r="AG959" s="79"/>
      <c r="AH959" s="77" t="s">
        <v>204</v>
      </c>
      <c r="AI959" s="77" t="s">
        <v>204</v>
      </c>
      <c r="AJ959" s="77"/>
      <c r="AK959" s="80"/>
      <c r="AL959" s="81"/>
      <c r="AM959" s="78"/>
      <c r="AN959" s="78"/>
      <c r="AO959" s="78">
        <v>2015</v>
      </c>
      <c r="AP959" s="98">
        <v>2017</v>
      </c>
      <c r="AQ959" s="99"/>
      <c r="AR959" s="78" t="s">
        <v>4590</v>
      </c>
      <c r="AS959" s="98"/>
    </row>
    <row r="960" spans="1:45" ht="14.25" customHeight="1" x14ac:dyDescent="0.25">
      <c r="B960">
        <v>1</v>
      </c>
      <c r="C960" t="s">
        <v>56</v>
      </c>
      <c r="D960" s="85" t="s">
        <v>4591</v>
      </c>
      <c r="E960" s="128" t="s">
        <v>4592</v>
      </c>
      <c r="F960" s="77" t="s">
        <v>318</v>
      </c>
      <c r="G960" s="78" t="s">
        <v>3801</v>
      </c>
      <c r="H960" s="77" t="s">
        <v>106</v>
      </c>
      <c r="I960" s="77">
        <v>32</v>
      </c>
      <c r="J960" s="87">
        <v>32</v>
      </c>
      <c r="K960" s="88" t="s">
        <v>4588</v>
      </c>
      <c r="L960" s="89" t="s">
        <v>61</v>
      </c>
      <c r="M960" s="80" t="s">
        <v>4593</v>
      </c>
      <c r="N960" s="78">
        <v>7936</v>
      </c>
      <c r="O960" s="90"/>
      <c r="P960" s="79">
        <v>6</v>
      </c>
      <c r="Q960" s="78">
        <v>4</v>
      </c>
      <c r="R960" s="78">
        <v>25</v>
      </c>
      <c r="S960" s="80">
        <v>87</v>
      </c>
      <c r="T960" s="91">
        <v>43164</v>
      </c>
      <c r="U960" s="92">
        <v>14.7</v>
      </c>
      <c r="V960" s="93">
        <v>1</v>
      </c>
      <c r="W960" s="94">
        <v>1</v>
      </c>
      <c r="X960" s="95">
        <f>IF(AND(N960&lt;&gt;"",S960&lt;&gt;""),1000*S960*V960/(N960*W960),"")</f>
        <v>10.962701612903226</v>
      </c>
      <c r="Y960" s="96" t="s">
        <v>107</v>
      </c>
      <c r="Z960" s="97" t="s">
        <v>50</v>
      </c>
      <c r="AA960" s="78" t="s">
        <v>65</v>
      </c>
      <c r="AB960" s="77"/>
      <c r="AC960" s="78" t="s">
        <v>899</v>
      </c>
      <c r="AD960" s="77"/>
      <c r="AE960" s="78"/>
      <c r="AF960" s="79" t="s">
        <v>51</v>
      </c>
      <c r="AG960" s="79" t="s">
        <v>51</v>
      </c>
      <c r="AH960" s="77" t="s">
        <v>117</v>
      </c>
      <c r="AI960" s="77" t="s">
        <v>117</v>
      </c>
      <c r="AJ960" s="77" t="s">
        <v>51</v>
      </c>
      <c r="AK960" s="80">
        <v>20</v>
      </c>
      <c r="AL960" s="81"/>
      <c r="AM960" s="78">
        <v>16</v>
      </c>
      <c r="AN960" s="78">
        <v>5</v>
      </c>
      <c r="AO960" s="78">
        <v>2015</v>
      </c>
      <c r="AP960" s="98"/>
      <c r="AQ960" s="99"/>
      <c r="AR960" s="78"/>
      <c r="AS960" s="98" t="s">
        <v>3803</v>
      </c>
    </row>
    <row r="961" spans="1:45" ht="14.25" customHeight="1" x14ac:dyDescent="0.25">
      <c r="A961" t="s">
        <v>120</v>
      </c>
      <c r="C961" t="s">
        <v>56</v>
      </c>
      <c r="D961" s="85" t="s">
        <v>4594</v>
      </c>
      <c r="E961" s="128" t="s">
        <v>4595</v>
      </c>
      <c r="F961" s="77" t="s">
        <v>135</v>
      </c>
      <c r="G961" s="78" t="s">
        <v>4596</v>
      </c>
      <c r="H961" s="77" t="s">
        <v>273</v>
      </c>
      <c r="I961" s="77">
        <v>8</v>
      </c>
      <c r="J961" s="87">
        <v>8</v>
      </c>
      <c r="K961" s="88" t="s">
        <v>4597</v>
      </c>
      <c r="L961" s="78" t="s">
        <v>4596</v>
      </c>
      <c r="M961" s="80"/>
      <c r="N961" s="78">
        <v>2557</v>
      </c>
      <c r="O961" s="90"/>
      <c r="P961" s="79">
        <v>4</v>
      </c>
      <c r="Q961" s="78"/>
      <c r="R961" s="78"/>
      <c r="S961" s="80"/>
      <c r="T961" s="91">
        <v>43164</v>
      </c>
      <c r="U961" s="92">
        <v>14.7</v>
      </c>
      <c r="V961" s="93">
        <v>1</v>
      </c>
      <c r="W961" s="94">
        <v>3</v>
      </c>
      <c r="X961" s="95" t="str">
        <f>IF(AND(N961&lt;&gt;"",S961&lt;&gt;""),1000*S961*V961/(N961*W961),"")</f>
        <v/>
      </c>
      <c r="Y961" s="96"/>
      <c r="Z961" s="97"/>
      <c r="AA961" s="78" t="s">
        <v>65</v>
      </c>
      <c r="AB961" s="77">
        <v>15</v>
      </c>
      <c r="AC961" s="78" t="s">
        <v>2440</v>
      </c>
      <c r="AD961" s="77" t="s">
        <v>50</v>
      </c>
      <c r="AE961" s="78" t="s">
        <v>67</v>
      </c>
      <c r="AF961" s="79" t="s">
        <v>51</v>
      </c>
      <c r="AG961" s="79" t="s">
        <v>51</v>
      </c>
      <c r="AH961" s="77" t="s">
        <v>68</v>
      </c>
      <c r="AI961" s="77" t="s">
        <v>68</v>
      </c>
      <c r="AJ961" s="77" t="s">
        <v>50</v>
      </c>
      <c r="AK961" s="80"/>
      <c r="AL961" s="81"/>
      <c r="AM961" s="78"/>
      <c r="AN961" s="78"/>
      <c r="AO961" s="78">
        <v>2013</v>
      </c>
      <c r="AP961" s="98">
        <v>2019</v>
      </c>
      <c r="AQ961" s="88"/>
      <c r="AR961" s="78" t="s">
        <v>4598</v>
      </c>
      <c r="AS961" s="98" t="s">
        <v>4599</v>
      </c>
    </row>
    <row r="962" spans="1:45" ht="14.25" customHeight="1" x14ac:dyDescent="0.25">
      <c r="D962" s="100" t="s">
        <v>4600</v>
      </c>
      <c r="E962" s="101" t="s">
        <v>4601</v>
      </c>
      <c r="F962" s="102" t="s">
        <v>4602</v>
      </c>
      <c r="G962" s="103" t="s">
        <v>4603</v>
      </c>
      <c r="H962" s="102" t="s">
        <v>335</v>
      </c>
      <c r="I962" s="102">
        <v>64</v>
      </c>
      <c r="J962" s="104">
        <v>8</v>
      </c>
      <c r="K962" s="88"/>
      <c r="L962" s="89"/>
      <c r="M962" s="80"/>
      <c r="N962" s="78"/>
      <c r="O962" s="90"/>
      <c r="P962" s="79"/>
      <c r="Q962" s="78"/>
      <c r="R962" s="78"/>
      <c r="S962" s="80"/>
      <c r="T962" s="91"/>
      <c r="U962" s="92"/>
      <c r="V962" s="93"/>
      <c r="W962" s="94"/>
      <c r="X962" s="95"/>
      <c r="Y962" s="96"/>
      <c r="Z962" s="97"/>
      <c r="AA962" s="78" t="s">
        <v>65</v>
      </c>
      <c r="AB962" s="77"/>
      <c r="AC962" s="78"/>
      <c r="AD962" s="77"/>
      <c r="AE962" s="78"/>
      <c r="AF962" s="79"/>
      <c r="AG962" s="79"/>
      <c r="AH962" s="77"/>
      <c r="AI962" s="77"/>
      <c r="AJ962" s="77"/>
      <c r="AK962" s="80"/>
      <c r="AL962" s="81"/>
      <c r="AM962" s="78"/>
      <c r="AN962" s="78"/>
      <c r="AO962" s="78"/>
      <c r="AP962" s="98">
        <v>2021</v>
      </c>
      <c r="AQ962" s="88"/>
      <c r="AR962" s="78" t="s">
        <v>4604</v>
      </c>
      <c r="AS962" s="98" t="s">
        <v>1354</v>
      </c>
    </row>
    <row r="963" spans="1:45" ht="14.25" customHeight="1" x14ac:dyDescent="0.25">
      <c r="A963" t="s">
        <v>120</v>
      </c>
      <c r="C963" t="s">
        <v>56</v>
      </c>
      <c r="D963" s="85" t="s">
        <v>4605</v>
      </c>
      <c r="E963" s="128" t="s">
        <v>4606</v>
      </c>
      <c r="F963" s="77" t="s">
        <v>135</v>
      </c>
      <c r="G963" s="78" t="s">
        <v>4607</v>
      </c>
      <c r="H963" s="77" t="s">
        <v>75</v>
      </c>
      <c r="I963" s="77">
        <v>32</v>
      </c>
      <c r="J963" s="87">
        <v>32</v>
      </c>
      <c r="K963" s="88" t="s">
        <v>70</v>
      </c>
      <c r="L963" s="89" t="s">
        <v>61</v>
      </c>
      <c r="M963" s="80" t="s">
        <v>4608</v>
      </c>
      <c r="N963" s="78">
        <v>2220</v>
      </c>
      <c r="O963" s="90"/>
      <c r="P963" s="79">
        <v>6</v>
      </c>
      <c r="Q963" s="78">
        <v>6</v>
      </c>
      <c r="R963" s="78"/>
      <c r="S963" s="80"/>
      <c r="T963" s="91">
        <v>41778</v>
      </c>
      <c r="U963" s="92">
        <v>14.7</v>
      </c>
      <c r="V963" s="93">
        <v>1</v>
      </c>
      <c r="W963" s="94">
        <v>1</v>
      </c>
      <c r="X963" s="95" t="str">
        <f t="shared" ref="X963:X969" si="41">IF(AND(N963&lt;&gt;"",S963&lt;&gt;""),1000*S963*V963/(N963*W963),"")</f>
        <v/>
      </c>
      <c r="Y963" s="96" t="s">
        <v>202</v>
      </c>
      <c r="Z963" s="97"/>
      <c r="AA963" s="78" t="s">
        <v>65</v>
      </c>
      <c r="AB963" s="77">
        <v>10</v>
      </c>
      <c r="AC963" s="78" t="s">
        <v>4609</v>
      </c>
      <c r="AD963" s="77" t="s">
        <v>50</v>
      </c>
      <c r="AE963" s="78" t="s">
        <v>67</v>
      </c>
      <c r="AF963" s="79" t="s">
        <v>51</v>
      </c>
      <c r="AG963" s="79"/>
      <c r="AH963" s="77" t="s">
        <v>117</v>
      </c>
      <c r="AI963" s="77" t="s">
        <v>117</v>
      </c>
      <c r="AJ963" s="77" t="s">
        <v>50</v>
      </c>
      <c r="AK963" s="80"/>
      <c r="AL963" s="81"/>
      <c r="AM963" s="78">
        <v>32</v>
      </c>
      <c r="AN963" s="78">
        <v>5</v>
      </c>
      <c r="AO963" s="78">
        <v>2005</v>
      </c>
      <c r="AP963" s="98">
        <v>2009</v>
      </c>
      <c r="AQ963" s="88"/>
      <c r="AR963" s="78" t="s">
        <v>4610</v>
      </c>
      <c r="AS963" s="98" t="s">
        <v>4611</v>
      </c>
    </row>
    <row r="964" spans="1:45" ht="14.25" customHeight="1" x14ac:dyDescent="0.25">
      <c r="A964" t="s">
        <v>263</v>
      </c>
      <c r="B964">
        <v>1</v>
      </c>
      <c r="C964" t="s">
        <v>56</v>
      </c>
      <c r="D964" s="85" t="s">
        <v>4612</v>
      </c>
      <c r="E964" s="128" t="s">
        <v>4613</v>
      </c>
      <c r="F964" s="77" t="s">
        <v>58</v>
      </c>
      <c r="G964" s="78" t="s">
        <v>4614</v>
      </c>
      <c r="H964" s="77" t="s">
        <v>150</v>
      </c>
      <c r="I964" s="77">
        <v>16</v>
      </c>
      <c r="J964" s="87"/>
      <c r="K964" s="88" t="s">
        <v>70</v>
      </c>
      <c r="L964" s="89" t="s">
        <v>61</v>
      </c>
      <c r="M964" s="80"/>
      <c r="N964" s="78">
        <v>617</v>
      </c>
      <c r="O964" s="90"/>
      <c r="P964" s="79">
        <v>6</v>
      </c>
      <c r="Q964" s="78"/>
      <c r="R964" s="78">
        <v>4</v>
      </c>
      <c r="S964" s="80">
        <v>247.21899999999999</v>
      </c>
      <c r="T964" s="91">
        <v>41873</v>
      </c>
      <c r="U964" s="92">
        <v>14.7</v>
      </c>
      <c r="V964" s="93">
        <v>0.67</v>
      </c>
      <c r="W964" s="94">
        <v>1</v>
      </c>
      <c r="X964" s="95">
        <f t="shared" si="41"/>
        <v>268.4549918962723</v>
      </c>
      <c r="Y964" s="96" t="s">
        <v>107</v>
      </c>
      <c r="Z964" s="97"/>
      <c r="AA964" s="78" t="s">
        <v>49</v>
      </c>
      <c r="AB964" s="77">
        <v>20</v>
      </c>
      <c r="AC964" s="78" t="s">
        <v>144</v>
      </c>
      <c r="AD964" s="77"/>
      <c r="AE964" s="78" t="s">
        <v>176</v>
      </c>
      <c r="AF964" s="79" t="s">
        <v>51</v>
      </c>
      <c r="AG964" s="79" t="s">
        <v>50</v>
      </c>
      <c r="AH964" s="77" t="s">
        <v>2012</v>
      </c>
      <c r="AI964" s="77" t="s">
        <v>2012</v>
      </c>
      <c r="AJ964" s="77"/>
      <c r="AK964" s="80">
        <v>26</v>
      </c>
      <c r="AL964" s="81"/>
      <c r="AM964" s="78"/>
      <c r="AN964" s="78"/>
      <c r="AO964" s="78"/>
      <c r="AP964" s="98">
        <v>2014</v>
      </c>
      <c r="AQ964" s="99"/>
      <c r="AR964" s="78"/>
      <c r="AS964" s="98" t="s">
        <v>4615</v>
      </c>
    </row>
    <row r="965" spans="1:45" ht="14.25" customHeight="1" x14ac:dyDescent="0.25">
      <c r="D965" s="100" t="s">
        <v>4616</v>
      </c>
      <c r="E965" s="101" t="s">
        <v>4617</v>
      </c>
      <c r="F965" s="102" t="s">
        <v>58</v>
      </c>
      <c r="G965" s="103" t="s">
        <v>4618</v>
      </c>
      <c r="H965" s="102" t="s">
        <v>84</v>
      </c>
      <c r="I965" s="102">
        <v>32</v>
      </c>
      <c r="J965" s="104">
        <v>16</v>
      </c>
      <c r="K965" s="88"/>
      <c r="L965" s="89"/>
      <c r="M965" s="80"/>
      <c r="N965" s="78"/>
      <c r="O965" s="90"/>
      <c r="P965" s="79"/>
      <c r="Q965" s="78"/>
      <c r="R965" s="78"/>
      <c r="S965" s="80"/>
      <c r="T965" s="91"/>
      <c r="U965" s="92"/>
      <c r="V965" s="93"/>
      <c r="W965" s="155"/>
      <c r="X965" s="95"/>
      <c r="Y965" s="96" t="s">
        <v>92</v>
      </c>
      <c r="Z965" s="97"/>
      <c r="AA965" s="78" t="s">
        <v>49</v>
      </c>
      <c r="AB965" s="77">
        <v>38</v>
      </c>
      <c r="AC965" s="78" t="s">
        <v>4619</v>
      </c>
      <c r="AD965" s="77" t="s">
        <v>50</v>
      </c>
      <c r="AE965" s="78"/>
      <c r="AF965" s="79" t="s">
        <v>51</v>
      </c>
      <c r="AG965" s="79"/>
      <c r="AH965" s="77" t="s">
        <v>117</v>
      </c>
      <c r="AI965" s="77" t="s">
        <v>117</v>
      </c>
      <c r="AJ965" s="77" t="s">
        <v>50</v>
      </c>
      <c r="AK965" s="80">
        <v>60</v>
      </c>
      <c r="AL965" s="81"/>
      <c r="AM965" s="78">
        <v>16</v>
      </c>
      <c r="AN965" s="78"/>
      <c r="AO965" s="78">
        <v>2014</v>
      </c>
      <c r="AP965" s="98">
        <v>2020</v>
      </c>
      <c r="AQ965" s="99"/>
      <c r="AR965" s="78" t="s">
        <v>4620</v>
      </c>
      <c r="AS965" s="98" t="s">
        <v>4621</v>
      </c>
    </row>
    <row r="966" spans="1:45" ht="14.25" customHeight="1" x14ac:dyDescent="0.25">
      <c r="B966">
        <v>1</v>
      </c>
      <c r="C966" t="s">
        <v>56</v>
      </c>
      <c r="D966" s="85" t="s">
        <v>4622</v>
      </c>
      <c r="E966" s="128" t="s">
        <v>4623</v>
      </c>
      <c r="F966" s="77" t="s">
        <v>135</v>
      </c>
      <c r="G966" s="78" t="s">
        <v>1392</v>
      </c>
      <c r="H966" s="77" t="s">
        <v>75</v>
      </c>
      <c r="I966" s="77">
        <v>32</v>
      </c>
      <c r="J966" s="87">
        <v>32</v>
      </c>
      <c r="K966" s="88" t="s">
        <v>70</v>
      </c>
      <c r="L966" s="89" t="s">
        <v>61</v>
      </c>
      <c r="M966" s="80"/>
      <c r="N966" s="78">
        <v>3610</v>
      </c>
      <c r="O966" s="90"/>
      <c r="P966" s="79">
        <v>6</v>
      </c>
      <c r="Q966" s="78"/>
      <c r="R966" s="78">
        <v>15</v>
      </c>
      <c r="S966" s="80">
        <f>1000/5.3</f>
        <v>188.67924528301887</v>
      </c>
      <c r="T966" s="91">
        <v>43190</v>
      </c>
      <c r="U966" s="92">
        <v>14.7</v>
      </c>
      <c r="V966" s="93">
        <v>1</v>
      </c>
      <c r="W966" s="155">
        <v>1</v>
      </c>
      <c r="X966" s="95">
        <f t="shared" si="41"/>
        <v>52.265718914963678</v>
      </c>
      <c r="Y966" s="96" t="s">
        <v>107</v>
      </c>
      <c r="Z966" s="97" t="s">
        <v>50</v>
      </c>
      <c r="AA966" s="78" t="s">
        <v>65</v>
      </c>
      <c r="AB966" s="77">
        <v>8</v>
      </c>
      <c r="AC966" s="78" t="s">
        <v>85</v>
      </c>
      <c r="AD966" s="77"/>
      <c r="AE966" s="78"/>
      <c r="AF966" s="79"/>
      <c r="AG966" s="79"/>
      <c r="AH966" s="77" t="s">
        <v>1816</v>
      </c>
      <c r="AI966" s="77" t="s">
        <v>1816</v>
      </c>
      <c r="AJ966" s="77"/>
      <c r="AK966" s="80"/>
      <c r="AL966" s="81"/>
      <c r="AM966" s="78">
        <v>32</v>
      </c>
      <c r="AN966" s="78"/>
      <c r="AO966" s="78">
        <v>2004</v>
      </c>
      <c r="AP966" s="98">
        <v>2008</v>
      </c>
      <c r="AQ966" s="129"/>
      <c r="AR966" s="78" t="s">
        <v>4624</v>
      </c>
      <c r="AS966" s="98"/>
    </row>
    <row r="967" spans="1:45" x14ac:dyDescent="0.25">
      <c r="A967" t="s">
        <v>263</v>
      </c>
      <c r="B967">
        <v>1</v>
      </c>
      <c r="C967" t="s">
        <v>56</v>
      </c>
      <c r="D967" s="85" t="s">
        <v>4625</v>
      </c>
      <c r="E967" s="128" t="s">
        <v>4626</v>
      </c>
      <c r="F967" s="77" t="s">
        <v>90</v>
      </c>
      <c r="G967" s="78" t="s">
        <v>1392</v>
      </c>
      <c r="H967" s="136" t="s">
        <v>1038</v>
      </c>
      <c r="I967" s="77">
        <v>32</v>
      </c>
      <c r="J967" s="87">
        <v>32</v>
      </c>
      <c r="K967" s="88" t="s">
        <v>70</v>
      </c>
      <c r="L967" s="78" t="s">
        <v>61</v>
      </c>
      <c r="M967" s="80"/>
      <c r="N967" s="78">
        <v>2152</v>
      </c>
      <c r="O967" s="90"/>
      <c r="P967" s="79">
        <v>6</v>
      </c>
      <c r="Q967" s="78"/>
      <c r="R967" s="78">
        <v>17</v>
      </c>
      <c r="S967" s="80">
        <v>121.95099999999999</v>
      </c>
      <c r="T967" s="91">
        <v>43218</v>
      </c>
      <c r="U967" s="92">
        <v>14.7</v>
      </c>
      <c r="V967" s="93">
        <v>1</v>
      </c>
      <c r="W967" s="94">
        <v>2</v>
      </c>
      <c r="X967" s="95">
        <f t="shared" si="41"/>
        <v>28.334340148698885</v>
      </c>
      <c r="Y967" s="96" t="s">
        <v>107</v>
      </c>
      <c r="Z967" s="97"/>
      <c r="AA967" s="78" t="s">
        <v>65</v>
      </c>
      <c r="AB967" s="77">
        <v>3</v>
      </c>
      <c r="AC967" s="78" t="s">
        <v>4627</v>
      </c>
      <c r="AD967" s="77" t="s">
        <v>50</v>
      </c>
      <c r="AE967" s="78" t="s">
        <v>67</v>
      </c>
      <c r="AF967" s="79" t="s">
        <v>51</v>
      </c>
      <c r="AG967" s="79" t="s">
        <v>51</v>
      </c>
      <c r="AH967" s="77" t="s">
        <v>117</v>
      </c>
      <c r="AI967" s="77" t="s">
        <v>117</v>
      </c>
      <c r="AJ967" s="77"/>
      <c r="AK967" s="80"/>
      <c r="AL967" s="81"/>
      <c r="AM967" s="78">
        <v>32</v>
      </c>
      <c r="AN967" s="78">
        <v>3</v>
      </c>
      <c r="AO967" s="78"/>
      <c r="AP967" s="98">
        <v>2016</v>
      </c>
      <c r="AQ967" s="129"/>
      <c r="AR967" s="78" t="s">
        <v>4628</v>
      </c>
      <c r="AS967" s="98" t="s">
        <v>4629</v>
      </c>
    </row>
    <row r="968" spans="1:45" ht="14.25" customHeight="1" x14ac:dyDescent="0.25">
      <c r="A968" t="s">
        <v>107</v>
      </c>
      <c r="B968">
        <v>1</v>
      </c>
      <c r="C968" t="s">
        <v>56</v>
      </c>
      <c r="D968" s="85" t="s">
        <v>4630</v>
      </c>
      <c r="E968" s="128" t="s">
        <v>4631</v>
      </c>
      <c r="F968" s="77" t="s">
        <v>58</v>
      </c>
      <c r="G968" s="78" t="s">
        <v>4632</v>
      </c>
      <c r="H968" s="77" t="s">
        <v>106</v>
      </c>
      <c r="I968" s="77">
        <v>16</v>
      </c>
      <c r="J968" s="87">
        <v>32</v>
      </c>
      <c r="K968" s="88" t="s">
        <v>70</v>
      </c>
      <c r="L968" s="89" t="s">
        <v>61</v>
      </c>
      <c r="M968" s="80" t="s">
        <v>4633</v>
      </c>
      <c r="N968" s="78">
        <v>632</v>
      </c>
      <c r="O968" s="90"/>
      <c r="P968" s="79">
        <v>6</v>
      </c>
      <c r="Q968" s="78"/>
      <c r="R968" s="78"/>
      <c r="S968" s="80">
        <v>214.82300000000001</v>
      </c>
      <c r="T968" s="91">
        <v>41822</v>
      </c>
      <c r="U968" s="92" t="s">
        <v>4634</v>
      </c>
      <c r="V968" s="93">
        <v>1</v>
      </c>
      <c r="W968" s="94">
        <v>2</v>
      </c>
      <c r="X968" s="95">
        <f t="shared" si="41"/>
        <v>169.95490506329114</v>
      </c>
      <c r="Y968" s="96" t="s">
        <v>4635</v>
      </c>
      <c r="Z968" s="97"/>
      <c r="AA968" s="78" t="s">
        <v>49</v>
      </c>
      <c r="AB968" s="77">
        <v>3</v>
      </c>
      <c r="AC968" s="78" t="s">
        <v>4636</v>
      </c>
      <c r="AD968" s="77" t="s">
        <v>50</v>
      </c>
      <c r="AE968" s="78" t="s">
        <v>176</v>
      </c>
      <c r="AF968" s="79" t="s">
        <v>51</v>
      </c>
      <c r="AG968" s="79" t="s">
        <v>51</v>
      </c>
      <c r="AH968" s="77" t="s">
        <v>4637</v>
      </c>
      <c r="AI968" s="77" t="s">
        <v>4637</v>
      </c>
      <c r="AJ968" s="77"/>
      <c r="AK968" s="80">
        <v>51</v>
      </c>
      <c r="AL968" s="81"/>
      <c r="AM968" s="78">
        <v>16</v>
      </c>
      <c r="AN968" s="78"/>
      <c r="AO968" s="78">
        <v>2005</v>
      </c>
      <c r="AP968" s="98">
        <v>2018</v>
      </c>
      <c r="AQ968" s="99" t="s">
        <v>4638</v>
      </c>
      <c r="AR968" s="78" t="s">
        <v>4639</v>
      </c>
      <c r="AS968" s="98"/>
    </row>
    <row r="969" spans="1:45" ht="15" customHeight="1" x14ac:dyDescent="0.25">
      <c r="C969" t="s">
        <v>160</v>
      </c>
      <c r="D969" s="58" t="s">
        <v>4640</v>
      </c>
      <c r="E969" s="101" t="s">
        <v>4641</v>
      </c>
      <c r="F969" s="60" t="s">
        <v>179</v>
      </c>
      <c r="G969" s="78" t="s">
        <v>4642</v>
      </c>
      <c r="H969" s="60" t="s">
        <v>106</v>
      </c>
      <c r="I969" s="60">
        <v>16</v>
      </c>
      <c r="J969" s="62">
        <v>16</v>
      </c>
      <c r="K969" s="88" t="s">
        <v>70</v>
      </c>
      <c r="L969" s="78" t="s">
        <v>61</v>
      </c>
      <c r="M969" s="80" t="s">
        <v>1342</v>
      </c>
      <c r="N969" s="78">
        <v>18</v>
      </c>
      <c r="O969" s="90"/>
      <c r="P969" s="79">
        <v>6</v>
      </c>
      <c r="Q969" s="78"/>
      <c r="R969" s="78"/>
      <c r="S969" s="80"/>
      <c r="T969" s="91">
        <v>43164</v>
      </c>
      <c r="U969" s="92">
        <v>14.7</v>
      </c>
      <c r="V969" s="93">
        <v>0.67</v>
      </c>
      <c r="W969" s="94">
        <v>1</v>
      </c>
      <c r="X969" s="95" t="str">
        <f t="shared" si="41"/>
        <v/>
      </c>
      <c r="Y969" s="96"/>
      <c r="Z969" s="97"/>
      <c r="AA969" s="78" t="s">
        <v>65</v>
      </c>
      <c r="AB969" s="77">
        <v>2</v>
      </c>
      <c r="AC969" s="78" t="s">
        <v>4640</v>
      </c>
      <c r="AD969" s="77" t="s">
        <v>50</v>
      </c>
      <c r="AE969" s="78"/>
      <c r="AF969" s="79" t="s">
        <v>51</v>
      </c>
      <c r="AG969" s="79" t="s">
        <v>51</v>
      </c>
      <c r="AH969" s="77">
        <v>256</v>
      </c>
      <c r="AI969" s="77">
        <v>256</v>
      </c>
      <c r="AJ969" s="77" t="s">
        <v>50</v>
      </c>
      <c r="AK969" s="80">
        <v>5</v>
      </c>
      <c r="AL969" s="81">
        <v>1</v>
      </c>
      <c r="AM969" s="78">
        <v>16</v>
      </c>
      <c r="AN969" s="78"/>
      <c r="AO969" s="78"/>
      <c r="AP969" s="98"/>
      <c r="AQ969" s="129" t="s">
        <v>4643</v>
      </c>
      <c r="AR969" s="78" t="s">
        <v>4644</v>
      </c>
      <c r="AS969" s="98" t="s">
        <v>4645</v>
      </c>
    </row>
    <row r="970" spans="1:45" ht="15" customHeight="1" x14ac:dyDescent="0.25">
      <c r="D970" s="135" t="s">
        <v>4646</v>
      </c>
      <c r="E970" s="128" t="s">
        <v>4647</v>
      </c>
      <c r="F970" s="136"/>
      <c r="G970" s="78" t="s">
        <v>4632</v>
      </c>
      <c r="H970" s="77" t="s">
        <v>106</v>
      </c>
      <c r="I970" s="136">
        <v>8</v>
      </c>
      <c r="J970" s="138">
        <v>16</v>
      </c>
      <c r="K970" s="88"/>
      <c r="L970" s="78"/>
      <c r="M970" s="80"/>
      <c r="N970" s="78"/>
      <c r="O970" s="90"/>
      <c r="P970" s="79"/>
      <c r="Q970" s="78"/>
      <c r="R970" s="78"/>
      <c r="S970" s="80"/>
      <c r="T970" s="91"/>
      <c r="U970" s="92"/>
      <c r="V970" s="93"/>
      <c r="W970" s="94"/>
      <c r="X970" s="95"/>
      <c r="Y970" s="96"/>
      <c r="Z970" s="97"/>
      <c r="AA970" s="78" t="s">
        <v>49</v>
      </c>
      <c r="AB970" s="77"/>
      <c r="AC970" s="78"/>
      <c r="AD970" s="77"/>
      <c r="AE970" s="78"/>
      <c r="AF970" s="79" t="s">
        <v>51</v>
      </c>
      <c r="AG970" s="79"/>
      <c r="AH970" s="77">
        <v>256</v>
      </c>
      <c r="AI970" s="77">
        <v>256</v>
      </c>
      <c r="AJ970" s="77" t="s">
        <v>50</v>
      </c>
      <c r="AK970" s="80">
        <v>20</v>
      </c>
      <c r="AL970" s="81"/>
      <c r="AM970" s="78">
        <v>8</v>
      </c>
      <c r="AN970" s="78"/>
      <c r="AO970" s="78">
        <v>2017</v>
      </c>
      <c r="AP970" s="281">
        <v>2021</v>
      </c>
      <c r="AQ970" s="99" t="s">
        <v>4648</v>
      </c>
      <c r="AR970" s="78" t="s">
        <v>4649</v>
      </c>
      <c r="AS970" s="98" t="s">
        <v>4650</v>
      </c>
    </row>
    <row r="971" spans="1:45" x14ac:dyDescent="0.25">
      <c r="B971">
        <v>1</v>
      </c>
      <c r="C971" t="s">
        <v>56</v>
      </c>
      <c r="D971" s="85" t="s">
        <v>4651</v>
      </c>
      <c r="E971" s="128" t="s">
        <v>4652</v>
      </c>
      <c r="F971" s="77" t="s">
        <v>135</v>
      </c>
      <c r="G971" s="78" t="s">
        <v>4653</v>
      </c>
      <c r="H971" s="77" t="s">
        <v>684</v>
      </c>
      <c r="I971" s="77">
        <v>8</v>
      </c>
      <c r="J971" s="87">
        <v>8</v>
      </c>
      <c r="K971" s="88" t="s">
        <v>131</v>
      </c>
      <c r="L971" s="89" t="s">
        <v>61</v>
      </c>
      <c r="M971" s="80"/>
      <c r="N971" s="78">
        <v>3495</v>
      </c>
      <c r="O971" s="90"/>
      <c r="P971" s="79" t="s">
        <v>120</v>
      </c>
      <c r="Q971" s="78">
        <v>2</v>
      </c>
      <c r="R971" s="78"/>
      <c r="S971" s="80">
        <v>140.71</v>
      </c>
      <c r="T971" s="91">
        <v>43230</v>
      </c>
      <c r="U971" s="92" t="s">
        <v>132</v>
      </c>
      <c r="V971" s="93">
        <v>0.33</v>
      </c>
      <c r="W971" s="94">
        <v>3</v>
      </c>
      <c r="X971" s="95">
        <f>IF(AND(N971&lt;&gt;"",S971&lt;&gt;""),1000*S971*V971/(N971*W971),"")</f>
        <v>4.4286409155937054</v>
      </c>
      <c r="Y971" s="96" t="s">
        <v>186</v>
      </c>
      <c r="Z971" s="97"/>
      <c r="AA971" s="78" t="s">
        <v>65</v>
      </c>
      <c r="AB971" s="77">
        <v>3</v>
      </c>
      <c r="AC971" s="78" t="s">
        <v>4654</v>
      </c>
      <c r="AD971" s="77" t="s">
        <v>50</v>
      </c>
      <c r="AE971" s="78"/>
      <c r="AF971" s="79"/>
      <c r="AG971" s="79"/>
      <c r="AH971" s="77" t="s">
        <v>524</v>
      </c>
      <c r="AI971" s="77" t="s">
        <v>524</v>
      </c>
      <c r="AJ971" s="77"/>
      <c r="AK971" s="80"/>
      <c r="AL971" s="81"/>
      <c r="AM971" s="78"/>
      <c r="AN971" s="78"/>
      <c r="AO971" s="78">
        <v>2014</v>
      </c>
      <c r="AP971" s="98">
        <v>2014</v>
      </c>
      <c r="AQ971" s="99" t="s">
        <v>4655</v>
      </c>
      <c r="AR971" s="78" t="s">
        <v>4656</v>
      </c>
      <c r="AS971" s="140" t="s">
        <v>4657</v>
      </c>
    </row>
    <row r="972" spans="1:45" ht="14.25" customHeight="1" x14ac:dyDescent="0.25">
      <c r="B972">
        <v>1</v>
      </c>
      <c r="C972" t="s">
        <v>56</v>
      </c>
      <c r="D972" s="85" t="s">
        <v>4658</v>
      </c>
      <c r="E972" s="128" t="s">
        <v>4659</v>
      </c>
      <c r="F972" s="77" t="s">
        <v>58</v>
      </c>
      <c r="G972" s="78" t="s">
        <v>4660</v>
      </c>
      <c r="H972" s="77" t="s">
        <v>273</v>
      </c>
      <c r="I972" s="77">
        <v>8</v>
      </c>
      <c r="J972" s="87">
        <v>8</v>
      </c>
      <c r="K972" s="88" t="s">
        <v>70</v>
      </c>
      <c r="L972" s="89" t="s">
        <v>61</v>
      </c>
      <c r="M972" s="80"/>
      <c r="N972" s="78">
        <v>1483</v>
      </c>
      <c r="O972" s="90"/>
      <c r="P972" s="79">
        <v>6</v>
      </c>
      <c r="Q972" s="78"/>
      <c r="R972" s="78"/>
      <c r="S972" s="80">
        <v>188.679</v>
      </c>
      <c r="T972" s="91">
        <v>43164</v>
      </c>
      <c r="U972" s="92">
        <v>14.7</v>
      </c>
      <c r="V972" s="93">
        <v>0.33</v>
      </c>
      <c r="W972" s="94">
        <v>3</v>
      </c>
      <c r="X972" s="95">
        <f>IF(AND(N972&lt;&gt;"",S972&lt;&gt;""),1000*S972*V972/(N972*W972),"")</f>
        <v>13.995070802427511</v>
      </c>
      <c r="Y972" s="96" t="s">
        <v>107</v>
      </c>
      <c r="Z972" s="97" t="s">
        <v>50</v>
      </c>
      <c r="AA972" s="78" t="s">
        <v>65</v>
      </c>
      <c r="AB972" s="77">
        <v>55</v>
      </c>
      <c r="AC972" s="78" t="s">
        <v>4661</v>
      </c>
      <c r="AD972" s="77" t="s">
        <v>50</v>
      </c>
      <c r="AE972" s="78" t="s">
        <v>67</v>
      </c>
      <c r="AF972" s="79" t="s">
        <v>51</v>
      </c>
      <c r="AG972" s="79" t="s">
        <v>51</v>
      </c>
      <c r="AH972" s="77" t="s">
        <v>68</v>
      </c>
      <c r="AI972" s="77" t="s">
        <v>68</v>
      </c>
      <c r="AJ972" s="77" t="s">
        <v>50</v>
      </c>
      <c r="AK972" s="80"/>
      <c r="AL972" s="81"/>
      <c r="AM972" s="78"/>
      <c r="AN972" s="78"/>
      <c r="AO972" s="78">
        <v>2010</v>
      </c>
      <c r="AP972" s="98">
        <v>2012</v>
      </c>
      <c r="AQ972" s="99"/>
      <c r="AR972" s="78" t="s">
        <v>4662</v>
      </c>
      <c r="AS972" s="139" t="s">
        <v>4663</v>
      </c>
    </row>
    <row r="973" spans="1:45" ht="14.25" customHeight="1" x14ac:dyDescent="0.25">
      <c r="D973" s="135" t="s">
        <v>4664</v>
      </c>
      <c r="E973" s="128" t="s">
        <v>4665</v>
      </c>
      <c r="F973" s="136"/>
      <c r="G973" s="78" t="s">
        <v>200</v>
      </c>
      <c r="H973" s="77" t="s">
        <v>273</v>
      </c>
      <c r="I973" s="136">
        <v>8</v>
      </c>
      <c r="J973" s="138">
        <v>8</v>
      </c>
      <c r="K973" s="88"/>
      <c r="L973" s="89"/>
      <c r="M973" s="80"/>
      <c r="N973" s="78"/>
      <c r="O973" s="90"/>
      <c r="P973" s="79"/>
      <c r="Q973" s="78"/>
      <c r="R973" s="78"/>
      <c r="S973" s="80"/>
      <c r="T973" s="91"/>
      <c r="U973" s="92"/>
      <c r="V973" s="93"/>
      <c r="W973" s="94"/>
      <c r="X973" s="95"/>
      <c r="Y973" s="96" t="s">
        <v>1229</v>
      </c>
      <c r="Z973" s="97"/>
      <c r="AA973" s="78" t="s">
        <v>65</v>
      </c>
      <c r="AB973" s="77">
        <v>5</v>
      </c>
      <c r="AC973" s="78"/>
      <c r="AD973" s="77" t="s">
        <v>50</v>
      </c>
      <c r="AE973" s="78" t="s">
        <v>67</v>
      </c>
      <c r="AF973" s="79" t="s">
        <v>51</v>
      </c>
      <c r="AG973" s="79" t="s">
        <v>51</v>
      </c>
      <c r="AH973" s="77" t="s">
        <v>68</v>
      </c>
      <c r="AI973" s="77" t="s">
        <v>68</v>
      </c>
      <c r="AJ973" s="77" t="s">
        <v>50</v>
      </c>
      <c r="AK973" s="80"/>
      <c r="AL973" s="81"/>
      <c r="AM973" s="78"/>
      <c r="AN973" s="78"/>
      <c r="AO973" s="78"/>
      <c r="AP973" s="281">
        <v>2020</v>
      </c>
      <c r="AQ973" s="129"/>
      <c r="AR973" s="78" t="s">
        <v>4666</v>
      </c>
      <c r="AS973" s="98"/>
    </row>
    <row r="974" spans="1:45" ht="14.25" customHeight="1" x14ac:dyDescent="0.25">
      <c r="A974" t="s">
        <v>120</v>
      </c>
      <c r="B974">
        <v>1</v>
      </c>
      <c r="C974" t="s">
        <v>56</v>
      </c>
      <c r="D974" s="58" t="s">
        <v>4667</v>
      </c>
      <c r="E974" s="101" t="s">
        <v>4668</v>
      </c>
      <c r="F974" s="60" t="s">
        <v>135</v>
      </c>
      <c r="G974" s="61" t="s">
        <v>4669</v>
      </c>
      <c r="H974" s="77" t="s">
        <v>273</v>
      </c>
      <c r="I974" s="60">
        <v>8</v>
      </c>
      <c r="J974" s="62">
        <v>8</v>
      </c>
      <c r="K974" s="107" t="s">
        <v>60</v>
      </c>
      <c r="L974" s="89" t="s">
        <v>61</v>
      </c>
      <c r="M974" s="80"/>
      <c r="N974" s="78"/>
      <c r="O974" s="90"/>
      <c r="P974" s="79">
        <v>6</v>
      </c>
      <c r="Q974" s="78"/>
      <c r="R974" s="78"/>
      <c r="S974" s="80"/>
      <c r="T974" s="91" t="s">
        <v>4670</v>
      </c>
      <c r="U974" s="92" t="s">
        <v>2317</v>
      </c>
      <c r="V974" s="93">
        <v>0.33</v>
      </c>
      <c r="W974" s="94">
        <v>3</v>
      </c>
      <c r="X974" s="95" t="str">
        <f>IF(AND(N974&lt;&gt;"",S974&lt;&gt;""),1000*S974*V974/(N974*W974),"")</f>
        <v/>
      </c>
      <c r="Y974" s="96" t="s">
        <v>202</v>
      </c>
      <c r="Z974" s="97" t="s">
        <v>50</v>
      </c>
      <c r="AA974" s="78" t="s">
        <v>49</v>
      </c>
      <c r="AB974" s="77">
        <v>19</v>
      </c>
      <c r="AC974" s="78" t="s">
        <v>4671</v>
      </c>
      <c r="AD974" s="77" t="s">
        <v>50</v>
      </c>
      <c r="AE974" s="78" t="s">
        <v>67</v>
      </c>
      <c r="AF974" s="79" t="s">
        <v>51</v>
      </c>
      <c r="AG974" s="79" t="s">
        <v>51</v>
      </c>
      <c r="AH974" s="77" t="s">
        <v>68</v>
      </c>
      <c r="AI974" s="77" t="s">
        <v>68</v>
      </c>
      <c r="AJ974" s="77" t="s">
        <v>50</v>
      </c>
      <c r="AK974" s="80"/>
      <c r="AL974" s="81"/>
      <c r="AM974" s="78"/>
      <c r="AN974" s="78"/>
      <c r="AO974" s="78">
        <v>2008</v>
      </c>
      <c r="AP974" s="281">
        <v>2016</v>
      </c>
      <c r="AQ974" s="187"/>
      <c r="AR974" s="78" t="s">
        <v>4672</v>
      </c>
      <c r="AS974" s="98"/>
    </row>
    <row r="975" spans="1:45" ht="14.25" customHeight="1" x14ac:dyDescent="0.25">
      <c r="A975" t="s">
        <v>120</v>
      </c>
      <c r="B975">
        <v>1</v>
      </c>
      <c r="C975" t="s">
        <v>56</v>
      </c>
      <c r="D975" s="58" t="s">
        <v>4667</v>
      </c>
      <c r="E975" s="101" t="s">
        <v>4668</v>
      </c>
      <c r="F975" s="60" t="s">
        <v>135</v>
      </c>
      <c r="G975" s="61" t="s">
        <v>4669</v>
      </c>
      <c r="H975" s="77" t="s">
        <v>273</v>
      </c>
      <c r="I975" s="60">
        <v>8</v>
      </c>
      <c r="J975" s="62">
        <v>8</v>
      </c>
      <c r="K975" s="88" t="s">
        <v>4673</v>
      </c>
      <c r="L975" s="89" t="s">
        <v>61</v>
      </c>
      <c r="M975" s="80"/>
      <c r="N975" s="78">
        <v>2474</v>
      </c>
      <c r="O975" s="90"/>
      <c r="P975" s="79">
        <v>4</v>
      </c>
      <c r="Q975" s="78">
        <v>2</v>
      </c>
      <c r="R975" s="78">
        <v>19</v>
      </c>
      <c r="S975" s="80">
        <v>77.513000000000005</v>
      </c>
      <c r="T975" s="91">
        <v>41724</v>
      </c>
      <c r="U975" s="92">
        <v>14.7</v>
      </c>
      <c r="V975" s="93">
        <v>0.33</v>
      </c>
      <c r="W975" s="94">
        <v>3</v>
      </c>
      <c r="X975" s="95">
        <f>IF(AND(N975&lt;&gt;"",S975&lt;&gt;""),1000*S975*V975/(N975*W975),"")</f>
        <v>3.44641471301536</v>
      </c>
      <c r="Y975" s="96" t="s">
        <v>202</v>
      </c>
      <c r="Z975" s="97" t="s">
        <v>50</v>
      </c>
      <c r="AA975" s="78" t="s">
        <v>49</v>
      </c>
      <c r="AB975" s="77">
        <v>19</v>
      </c>
      <c r="AC975" s="78" t="s">
        <v>4671</v>
      </c>
      <c r="AD975" s="77" t="s">
        <v>50</v>
      </c>
      <c r="AE975" s="78" t="s">
        <v>67</v>
      </c>
      <c r="AF975" s="79" t="s">
        <v>51</v>
      </c>
      <c r="AG975" s="79" t="s">
        <v>51</v>
      </c>
      <c r="AH975" s="77" t="s">
        <v>68</v>
      </c>
      <c r="AI975" s="77" t="s">
        <v>68</v>
      </c>
      <c r="AJ975" s="77" t="s">
        <v>50</v>
      </c>
      <c r="AK975" s="80"/>
      <c r="AL975" s="81"/>
      <c r="AM975" s="78"/>
      <c r="AN975" s="78"/>
      <c r="AO975" s="78">
        <v>2008</v>
      </c>
      <c r="AP975" s="281">
        <v>2016</v>
      </c>
      <c r="AQ975" s="187"/>
      <c r="AR975" s="78" t="s">
        <v>4672</v>
      </c>
      <c r="AS975" s="98" t="s">
        <v>4674</v>
      </c>
    </row>
    <row r="976" spans="1:45" ht="14.25" customHeight="1" x14ac:dyDescent="0.25">
      <c r="B976">
        <v>1</v>
      </c>
      <c r="C976" t="s">
        <v>56</v>
      </c>
      <c r="D976" s="85" t="s">
        <v>4675</v>
      </c>
      <c r="E976" s="128" t="s">
        <v>4676</v>
      </c>
      <c r="F976" s="77" t="s">
        <v>58</v>
      </c>
      <c r="G976" s="78" t="s">
        <v>4677</v>
      </c>
      <c r="H976" s="77" t="s">
        <v>301</v>
      </c>
      <c r="I976" s="77">
        <v>32</v>
      </c>
      <c r="J976" s="87">
        <v>32</v>
      </c>
      <c r="K976" s="88" t="s">
        <v>70</v>
      </c>
      <c r="L976" s="89" t="s">
        <v>61</v>
      </c>
      <c r="M976" s="80"/>
      <c r="N976" s="78">
        <v>7558</v>
      </c>
      <c r="O976" s="90"/>
      <c r="P976" s="79">
        <v>6</v>
      </c>
      <c r="Q976" s="78">
        <v>1</v>
      </c>
      <c r="R976" s="78">
        <v>9</v>
      </c>
      <c r="S976" s="80">
        <v>135.13499999999999</v>
      </c>
      <c r="T976" s="91">
        <v>43238</v>
      </c>
      <c r="U976" s="92">
        <v>14.7</v>
      </c>
      <c r="V976" s="93">
        <v>1</v>
      </c>
      <c r="W976" s="94">
        <v>1</v>
      </c>
      <c r="X976" s="95">
        <f>IF(AND(N976&lt;&gt;"",S976&lt;&gt;""),1000*S976*V976/(N976*W976),"")</f>
        <v>17.879730087324688</v>
      </c>
      <c r="Y976" s="96" t="s">
        <v>107</v>
      </c>
      <c r="Z976" s="97"/>
      <c r="AA976" s="78" t="s">
        <v>65</v>
      </c>
      <c r="AB976" s="77">
        <v>37</v>
      </c>
      <c r="AC976" s="78" t="s">
        <v>4678</v>
      </c>
      <c r="AD976" s="77" t="s">
        <v>50</v>
      </c>
      <c r="AE976" s="78" t="s">
        <v>67</v>
      </c>
      <c r="AF976" s="79" t="s">
        <v>51</v>
      </c>
      <c r="AG976" s="79" t="s">
        <v>51</v>
      </c>
      <c r="AH976" s="77" t="s">
        <v>117</v>
      </c>
      <c r="AI976" s="77" t="s">
        <v>117</v>
      </c>
      <c r="AJ976" s="77" t="s">
        <v>50</v>
      </c>
      <c r="AK976" s="80"/>
      <c r="AL976" s="81"/>
      <c r="AM976" s="78">
        <v>16</v>
      </c>
      <c r="AN976" s="78"/>
      <c r="AO976" s="78">
        <v>2017</v>
      </c>
      <c r="AP976" s="98">
        <v>2022</v>
      </c>
      <c r="AQ976" s="184" t="s">
        <v>4679</v>
      </c>
      <c r="AR976" s="78" t="s">
        <v>4680</v>
      </c>
      <c r="AS976" s="98" t="s">
        <v>4681</v>
      </c>
    </row>
    <row r="977" spans="1:45" ht="14.25" customHeight="1" x14ac:dyDescent="0.25">
      <c r="C977" t="s">
        <v>56</v>
      </c>
      <c r="D977" s="85" t="s">
        <v>4675</v>
      </c>
      <c r="E977" s="128" t="s">
        <v>4676</v>
      </c>
      <c r="F977" s="77" t="s">
        <v>58</v>
      </c>
      <c r="G977" s="78" t="s">
        <v>4677</v>
      </c>
      <c r="H977" s="77" t="s">
        <v>301</v>
      </c>
      <c r="I977" s="77">
        <v>32</v>
      </c>
      <c r="J977" s="87">
        <v>32</v>
      </c>
      <c r="K977" s="88" t="s">
        <v>131</v>
      </c>
      <c r="L977" s="89" t="s">
        <v>61</v>
      </c>
      <c r="M977" s="80" t="s">
        <v>4682</v>
      </c>
      <c r="N977" s="78">
        <v>10284</v>
      </c>
      <c r="O977" s="90"/>
      <c r="P977" s="79" t="s">
        <v>120</v>
      </c>
      <c r="Q977" s="78">
        <v>2</v>
      </c>
      <c r="R977" s="78">
        <v>38</v>
      </c>
      <c r="S977" s="80">
        <v>111.27</v>
      </c>
      <c r="T977" s="91">
        <v>43238</v>
      </c>
      <c r="U977" s="92" t="s">
        <v>132</v>
      </c>
      <c r="V977" s="93">
        <v>1</v>
      </c>
      <c r="W977" s="94">
        <v>1</v>
      </c>
      <c r="X977" s="95">
        <f>IF(AND(N977&lt;&gt;"",S977&lt;&gt;""),1000*S977*V977/(N977*W977),"")</f>
        <v>10.819719953325555</v>
      </c>
      <c r="Y977" s="96" t="s">
        <v>107</v>
      </c>
      <c r="Z977" s="97"/>
      <c r="AA977" s="78" t="s">
        <v>65</v>
      </c>
      <c r="AB977" s="77">
        <v>37</v>
      </c>
      <c r="AC977" s="78" t="s">
        <v>4678</v>
      </c>
      <c r="AD977" s="77" t="s">
        <v>50</v>
      </c>
      <c r="AE977" s="78" t="s">
        <v>67</v>
      </c>
      <c r="AF977" s="79" t="s">
        <v>51</v>
      </c>
      <c r="AG977" s="79" t="s">
        <v>51</v>
      </c>
      <c r="AH977" s="77" t="s">
        <v>117</v>
      </c>
      <c r="AI977" s="77" t="s">
        <v>117</v>
      </c>
      <c r="AJ977" s="77" t="s">
        <v>50</v>
      </c>
      <c r="AK977" s="80"/>
      <c r="AL977" s="81"/>
      <c r="AM977" s="78">
        <v>16</v>
      </c>
      <c r="AN977" s="78"/>
      <c r="AO977" s="78">
        <v>2017</v>
      </c>
      <c r="AP977" s="98">
        <v>2022</v>
      </c>
      <c r="AQ977" s="185" t="s">
        <v>4683</v>
      </c>
      <c r="AR977" s="78" t="s">
        <v>4680</v>
      </c>
      <c r="AS977" s="98" t="s">
        <v>4681</v>
      </c>
    </row>
    <row r="978" spans="1:45" ht="14.25" customHeight="1" x14ac:dyDescent="0.25">
      <c r="D978" s="100" t="s">
        <v>4684</v>
      </c>
      <c r="E978" s="101" t="s">
        <v>4685</v>
      </c>
      <c r="F978" s="149" t="s">
        <v>318</v>
      </c>
      <c r="G978" s="61" t="s">
        <v>3801</v>
      </c>
      <c r="H978" s="77" t="s">
        <v>106</v>
      </c>
      <c r="I978" s="102">
        <v>32</v>
      </c>
      <c r="J978" s="104">
        <v>32</v>
      </c>
      <c r="K978" s="88"/>
      <c r="L978" s="89"/>
      <c r="M978" s="80"/>
      <c r="N978" s="78"/>
      <c r="O978" s="90"/>
      <c r="P978" s="79"/>
      <c r="Q978" s="78"/>
      <c r="R978" s="78"/>
      <c r="S978" s="80"/>
      <c r="T978" s="91"/>
      <c r="U978" s="92"/>
      <c r="V978" s="93"/>
      <c r="W978" s="94"/>
      <c r="X978" s="95"/>
      <c r="Y978" s="96"/>
      <c r="Z978" s="97"/>
      <c r="AA978" s="78" t="s">
        <v>65</v>
      </c>
      <c r="AB978" s="77">
        <v>70</v>
      </c>
      <c r="AC978" s="78" t="s">
        <v>850</v>
      </c>
      <c r="AD978" s="77" t="s">
        <v>50</v>
      </c>
      <c r="AE978" s="78" t="s">
        <v>67</v>
      </c>
      <c r="AF978" s="79" t="s">
        <v>51</v>
      </c>
      <c r="AG978" s="79" t="s">
        <v>51</v>
      </c>
      <c r="AH978" s="77" t="s">
        <v>117</v>
      </c>
      <c r="AI978" s="77" t="s">
        <v>117</v>
      </c>
      <c r="AJ978" s="77" t="s">
        <v>50</v>
      </c>
      <c r="AK978" s="80">
        <v>35</v>
      </c>
      <c r="AL978" s="81"/>
      <c r="AM978" s="78">
        <v>16</v>
      </c>
      <c r="AN978" s="78">
        <v>5</v>
      </c>
      <c r="AO978" s="78">
        <v>2018</v>
      </c>
      <c r="AP978" s="98">
        <v>2020</v>
      </c>
      <c r="AQ978" s="184" t="s">
        <v>4686</v>
      </c>
      <c r="AR978" s="78" t="s">
        <v>4687</v>
      </c>
      <c r="AS978" s="98" t="s">
        <v>4688</v>
      </c>
    </row>
    <row r="979" spans="1:45" ht="14.25" customHeight="1" x14ac:dyDescent="0.25">
      <c r="A979" t="s">
        <v>120</v>
      </c>
      <c r="B979">
        <v>1</v>
      </c>
      <c r="C979" t="s">
        <v>56</v>
      </c>
      <c r="D979" s="85" t="s">
        <v>4689</v>
      </c>
      <c r="E979" s="128" t="s">
        <v>4690</v>
      </c>
      <c r="F979" s="77" t="s">
        <v>58</v>
      </c>
      <c r="G979" s="78" t="s">
        <v>4691</v>
      </c>
      <c r="H979" s="77" t="s">
        <v>335</v>
      </c>
      <c r="I979" s="77">
        <v>16</v>
      </c>
      <c r="J979" s="87">
        <v>8</v>
      </c>
      <c r="K979" s="88" t="s">
        <v>70</v>
      </c>
      <c r="L979" s="89" t="s">
        <v>61</v>
      </c>
      <c r="M979" s="80"/>
      <c r="N979" s="78">
        <v>3642</v>
      </c>
      <c r="O979" s="90"/>
      <c r="P979" s="79">
        <v>6</v>
      </c>
      <c r="Q979" s="78">
        <v>1</v>
      </c>
      <c r="R979" s="78"/>
      <c r="S979" s="80">
        <v>67.81</v>
      </c>
      <c r="T979" s="91">
        <v>41688</v>
      </c>
      <c r="U979" s="92">
        <v>14.7</v>
      </c>
      <c r="V979" s="93">
        <v>0.67</v>
      </c>
      <c r="W979" s="94">
        <v>2</v>
      </c>
      <c r="X979" s="95">
        <f>IF(AND(N979&lt;&gt;"",S979&lt;&gt;""),1000*S979*V979/(N979*W979),"")</f>
        <v>6.2373283909939596</v>
      </c>
      <c r="Y979" s="96" t="s">
        <v>107</v>
      </c>
      <c r="Z979" s="97"/>
      <c r="AA979" s="78" t="s">
        <v>65</v>
      </c>
      <c r="AB979" s="77">
        <v>32</v>
      </c>
      <c r="AC979" s="78" t="s">
        <v>4692</v>
      </c>
      <c r="AD979" s="77" t="s">
        <v>50</v>
      </c>
      <c r="AE979" s="78" t="s">
        <v>67</v>
      </c>
      <c r="AF979" s="79" t="s">
        <v>51</v>
      </c>
      <c r="AG979" s="79" t="s">
        <v>51</v>
      </c>
      <c r="AH979" s="77" t="s">
        <v>214</v>
      </c>
      <c r="AI979" s="77" t="s">
        <v>214</v>
      </c>
      <c r="AJ979" s="77" t="s">
        <v>50</v>
      </c>
      <c r="AK979" s="80"/>
      <c r="AL979" s="81"/>
      <c r="AM979" s="78"/>
      <c r="AN979" s="78"/>
      <c r="AO979" s="78">
        <v>2008</v>
      </c>
      <c r="AP979" s="98">
        <v>2018</v>
      </c>
      <c r="AQ979" s="99" t="s">
        <v>4693</v>
      </c>
      <c r="AR979" s="78" t="s">
        <v>4694</v>
      </c>
      <c r="AS979" s="98" t="s">
        <v>4695</v>
      </c>
    </row>
    <row r="980" spans="1:45" ht="14.25" customHeight="1" x14ac:dyDescent="0.25">
      <c r="A980" t="s">
        <v>263</v>
      </c>
      <c r="B980">
        <v>1</v>
      </c>
      <c r="C980" t="s">
        <v>56</v>
      </c>
      <c r="D980" s="85" t="s">
        <v>4696</v>
      </c>
      <c r="E980" s="128" t="s">
        <v>4697</v>
      </c>
      <c r="F980" s="77" t="s">
        <v>135</v>
      </c>
      <c r="G980" s="78" t="s">
        <v>3801</v>
      </c>
      <c r="H980" s="77" t="s">
        <v>106</v>
      </c>
      <c r="I980" s="77">
        <v>32</v>
      </c>
      <c r="J980" s="87">
        <v>32</v>
      </c>
      <c r="K980" s="88" t="s">
        <v>70</v>
      </c>
      <c r="L980" s="89" t="s">
        <v>61</v>
      </c>
      <c r="M980" s="80"/>
      <c r="N980" s="78">
        <v>1687</v>
      </c>
      <c r="O980" s="90"/>
      <c r="P980" s="79">
        <v>6</v>
      </c>
      <c r="Q980" s="78"/>
      <c r="R980" s="78">
        <v>2</v>
      </c>
      <c r="S980" s="80">
        <v>217.53299999999999</v>
      </c>
      <c r="T980" s="91">
        <v>42212</v>
      </c>
      <c r="U980" s="92">
        <v>14.7</v>
      </c>
      <c r="V980" s="93">
        <v>1</v>
      </c>
      <c r="W980" s="94">
        <v>1</v>
      </c>
      <c r="X980" s="95">
        <f>IF(AND(N980&lt;&gt;"",S980&lt;&gt;""),1000*S980*V980/(N980*W980),"")</f>
        <v>128.94665085951394</v>
      </c>
      <c r="Y980" s="96" t="s">
        <v>107</v>
      </c>
      <c r="Z980" s="97"/>
      <c r="AA980" s="78" t="s">
        <v>65</v>
      </c>
      <c r="AB980" s="77">
        <v>7</v>
      </c>
      <c r="AC980" s="78" t="s">
        <v>4696</v>
      </c>
      <c r="AD980" s="77" t="s">
        <v>50</v>
      </c>
      <c r="AE980" s="78"/>
      <c r="AF980" s="79" t="s">
        <v>51</v>
      </c>
      <c r="AG980" s="79" t="s">
        <v>51</v>
      </c>
      <c r="AH980" s="77" t="s">
        <v>117</v>
      </c>
      <c r="AI980" s="77" t="s">
        <v>117</v>
      </c>
      <c r="AJ980" s="77" t="s">
        <v>50</v>
      </c>
      <c r="AK980" s="80">
        <v>35</v>
      </c>
      <c r="AL980" s="81"/>
      <c r="AM980" s="78">
        <v>16</v>
      </c>
      <c r="AN980" s="78">
        <v>5</v>
      </c>
      <c r="AO980" s="78">
        <v>2015</v>
      </c>
      <c r="AP980" s="98">
        <v>2022</v>
      </c>
      <c r="AQ980" s="184" t="s">
        <v>4698</v>
      </c>
      <c r="AR980" s="78" t="s">
        <v>4699</v>
      </c>
      <c r="AS980" s="140" t="s">
        <v>4700</v>
      </c>
    </row>
    <row r="981" spans="1:45" ht="14.25" customHeight="1" x14ac:dyDescent="0.25">
      <c r="C981" t="s">
        <v>56</v>
      </c>
      <c r="D981" s="85" t="s">
        <v>4701</v>
      </c>
      <c r="E981" s="128" t="s">
        <v>4702</v>
      </c>
      <c r="F981" s="77" t="s">
        <v>174</v>
      </c>
      <c r="G981" s="78" t="s">
        <v>3536</v>
      </c>
      <c r="H981" s="77" t="s">
        <v>684</v>
      </c>
      <c r="I981" s="77">
        <v>8</v>
      </c>
      <c r="J981" s="87">
        <v>8</v>
      </c>
      <c r="K981" s="88" t="s">
        <v>131</v>
      </c>
      <c r="L981" s="89" t="s">
        <v>61</v>
      </c>
      <c r="M981" s="80"/>
      <c r="N981" s="78"/>
      <c r="O981" s="90"/>
      <c r="P981" s="79" t="s">
        <v>120</v>
      </c>
      <c r="Q981" s="78"/>
      <c r="R981" s="78"/>
      <c r="S981" s="80"/>
      <c r="T981" s="91">
        <v>43230</v>
      </c>
      <c r="U981" s="92" t="s">
        <v>132</v>
      </c>
      <c r="V981" s="93">
        <v>0.33</v>
      </c>
      <c r="W981" s="94">
        <v>3</v>
      </c>
      <c r="X981" s="95" t="str">
        <f>IF(AND(N981&lt;&gt;"",S981&lt;&gt;""),1000*S981*V981/(N981*W981),"")</f>
        <v/>
      </c>
      <c r="Y981" s="96" t="s">
        <v>186</v>
      </c>
      <c r="Z981" s="97"/>
      <c r="AA981" s="78" t="s">
        <v>174</v>
      </c>
      <c r="AB981" s="77">
        <v>15</v>
      </c>
      <c r="AC981" s="78" t="s">
        <v>4703</v>
      </c>
      <c r="AD981" s="77" t="s">
        <v>50</v>
      </c>
      <c r="AE981" s="78"/>
      <c r="AF981" s="79" t="s">
        <v>51</v>
      </c>
      <c r="AG981" s="79"/>
      <c r="AH981" s="77"/>
      <c r="AI981" s="77"/>
      <c r="AJ981" s="77"/>
      <c r="AK981" s="80"/>
      <c r="AL981" s="81"/>
      <c r="AM981" s="78"/>
      <c r="AN981" s="78"/>
      <c r="AO981" s="78">
        <v>2016</v>
      </c>
      <c r="AP981" s="98"/>
      <c r="AQ981" s="99" t="s">
        <v>4704</v>
      </c>
      <c r="AR981" s="78" t="s">
        <v>4705</v>
      </c>
      <c r="AS981" s="140" t="s">
        <v>4706</v>
      </c>
    </row>
    <row r="982" spans="1:45" ht="14.25" customHeight="1" x14ac:dyDescent="0.25">
      <c r="A982" t="s">
        <v>263</v>
      </c>
      <c r="B982">
        <v>1</v>
      </c>
      <c r="C982" t="s">
        <v>56</v>
      </c>
      <c r="D982" s="85" t="s">
        <v>4707</v>
      </c>
      <c r="E982" s="128" t="s">
        <v>4708</v>
      </c>
      <c r="F982" s="77" t="s">
        <v>135</v>
      </c>
      <c r="G982" s="78" t="s">
        <v>4709</v>
      </c>
      <c r="H982" s="77" t="s">
        <v>150</v>
      </c>
      <c r="I982" s="77">
        <v>32</v>
      </c>
      <c r="J982" s="87">
        <v>8</v>
      </c>
      <c r="K982" s="88" t="s">
        <v>70</v>
      </c>
      <c r="L982" s="89" t="s">
        <v>61</v>
      </c>
      <c r="M982" s="80"/>
      <c r="N982" s="78">
        <v>1073</v>
      </c>
      <c r="O982" s="90"/>
      <c r="P982" s="79">
        <v>6</v>
      </c>
      <c r="Q982" s="78">
        <v>3</v>
      </c>
      <c r="R982" s="78"/>
      <c r="S982" s="80">
        <v>282.88499999999999</v>
      </c>
      <c r="T982" s="91">
        <v>42139</v>
      </c>
      <c r="U982" s="92">
        <v>14.7</v>
      </c>
      <c r="V982" s="93">
        <v>1</v>
      </c>
      <c r="W982" s="94">
        <v>4</v>
      </c>
      <c r="X982" s="95">
        <f>IF(AND(N982&lt;&gt;"",S982&lt;&gt;""),1000*S982*V982/(N982*W982),"")</f>
        <v>65.909832246039144</v>
      </c>
      <c r="Y982" s="96" t="s">
        <v>107</v>
      </c>
      <c r="Z982" s="97"/>
      <c r="AA982" s="78" t="s">
        <v>49</v>
      </c>
      <c r="AB982" s="77">
        <v>23</v>
      </c>
      <c r="AC982" s="78" t="s">
        <v>4710</v>
      </c>
      <c r="AD982" s="77" t="s">
        <v>50</v>
      </c>
      <c r="AE982" s="78" t="s">
        <v>67</v>
      </c>
      <c r="AF982" s="79" t="s">
        <v>51</v>
      </c>
      <c r="AG982" s="79"/>
      <c r="AH982" s="77" t="s">
        <v>117</v>
      </c>
      <c r="AI982" s="77" t="s">
        <v>117</v>
      </c>
      <c r="AJ982" s="77" t="s">
        <v>50</v>
      </c>
      <c r="AK982" s="80">
        <v>37</v>
      </c>
      <c r="AL982" s="81"/>
      <c r="AM982" s="78"/>
      <c r="AN982" s="78"/>
      <c r="AO982" s="78">
        <v>2008</v>
      </c>
      <c r="AP982" s="98">
        <v>2009</v>
      </c>
      <c r="AQ982" s="129"/>
      <c r="AR982" s="78" t="s">
        <v>4711</v>
      </c>
      <c r="AS982" s="98" t="s">
        <v>4712</v>
      </c>
    </row>
    <row r="983" spans="1:45" ht="14.25" customHeight="1" x14ac:dyDescent="0.25">
      <c r="D983" s="100" t="s">
        <v>4713</v>
      </c>
      <c r="E983" s="101" t="s">
        <v>4714</v>
      </c>
      <c r="F983" s="149" t="s">
        <v>318</v>
      </c>
      <c r="G983" s="103" t="s">
        <v>1169</v>
      </c>
      <c r="H983" s="77" t="s">
        <v>150</v>
      </c>
      <c r="I983" s="77">
        <v>32</v>
      </c>
      <c r="J983" s="87">
        <v>8</v>
      </c>
      <c r="K983" s="88" t="s">
        <v>2913</v>
      </c>
      <c r="L983" s="103" t="s">
        <v>1169</v>
      </c>
      <c r="M983" s="80" t="s">
        <v>1170</v>
      </c>
      <c r="N983" s="78">
        <v>1000</v>
      </c>
      <c r="O983" s="90"/>
      <c r="P983" s="79">
        <v>4</v>
      </c>
      <c r="Q983" s="78"/>
      <c r="R983" s="78"/>
      <c r="S983" s="80"/>
      <c r="T983" s="91"/>
      <c r="U983" s="92"/>
      <c r="V983" s="93"/>
      <c r="W983" s="94"/>
      <c r="X983" s="95"/>
      <c r="Y983" s="96"/>
      <c r="Z983" s="97"/>
      <c r="AA983" s="78" t="s">
        <v>49</v>
      </c>
      <c r="AB983" s="77">
        <v>4</v>
      </c>
      <c r="AC983" s="78" t="s">
        <v>4710</v>
      </c>
      <c r="AD983" s="77" t="s">
        <v>50</v>
      </c>
      <c r="AE983" s="78" t="s">
        <v>67</v>
      </c>
      <c r="AF983" s="79" t="s">
        <v>51</v>
      </c>
      <c r="AG983" s="79"/>
      <c r="AH983" s="77" t="s">
        <v>117</v>
      </c>
      <c r="AI983" s="77" t="s">
        <v>117</v>
      </c>
      <c r="AJ983" s="77" t="s">
        <v>50</v>
      </c>
      <c r="AK983" s="80">
        <v>37</v>
      </c>
      <c r="AL983" s="81"/>
      <c r="AM983" s="78"/>
      <c r="AN983" s="78"/>
      <c r="AO983" s="78">
        <v>2014</v>
      </c>
      <c r="AP983" s="98">
        <v>2015</v>
      </c>
      <c r="AQ983" s="99" t="s">
        <v>4715</v>
      </c>
      <c r="AR983" s="78" t="s">
        <v>4716</v>
      </c>
      <c r="AS983" s="98"/>
    </row>
    <row r="984" spans="1:45" x14ac:dyDescent="0.25">
      <c r="A984" t="s">
        <v>263</v>
      </c>
      <c r="B984">
        <v>1</v>
      </c>
      <c r="C984" t="s">
        <v>56</v>
      </c>
      <c r="D984" s="85" t="s">
        <v>4717</v>
      </c>
      <c r="E984" s="128" t="s">
        <v>4718</v>
      </c>
      <c r="F984" s="77" t="s">
        <v>58</v>
      </c>
      <c r="G984" s="78" t="s">
        <v>4719</v>
      </c>
      <c r="H984" s="77" t="s">
        <v>150</v>
      </c>
      <c r="I984" s="77">
        <v>32</v>
      </c>
      <c r="J984" s="87">
        <v>8</v>
      </c>
      <c r="K984" s="88" t="s">
        <v>4588</v>
      </c>
      <c r="L984" s="89" t="s">
        <v>61</v>
      </c>
      <c r="M984" s="80"/>
      <c r="N984" s="78">
        <v>2547</v>
      </c>
      <c r="O984" s="90"/>
      <c r="P984" s="79">
        <v>6</v>
      </c>
      <c r="Q984" s="78">
        <v>4</v>
      </c>
      <c r="R984" s="78">
        <v>12</v>
      </c>
      <c r="S984" s="80">
        <v>125.676</v>
      </c>
      <c r="T984" s="91">
        <v>41791</v>
      </c>
      <c r="U984" s="92">
        <v>14.7</v>
      </c>
      <c r="V984" s="93">
        <v>1</v>
      </c>
      <c r="W984" s="94">
        <v>4</v>
      </c>
      <c r="X984" s="95">
        <f>IF(AND(N984&lt;&gt;"",S984&lt;&gt;""),1000*S984*V984/(N984*W984),"")</f>
        <v>12.335689045936396</v>
      </c>
      <c r="Y984" s="96" t="s">
        <v>107</v>
      </c>
      <c r="Z984" s="97" t="s">
        <v>50</v>
      </c>
      <c r="AA984" s="78" t="s">
        <v>49</v>
      </c>
      <c r="AB984" s="77"/>
      <c r="AC984" s="78" t="s">
        <v>4720</v>
      </c>
      <c r="AD984" s="77" t="s">
        <v>50</v>
      </c>
      <c r="AE984" s="78" t="s">
        <v>67</v>
      </c>
      <c r="AF984" s="79" t="s">
        <v>51</v>
      </c>
      <c r="AG984" s="79"/>
      <c r="AH984" s="77" t="s">
        <v>117</v>
      </c>
      <c r="AI984" s="77" t="s">
        <v>117</v>
      </c>
      <c r="AJ984" s="77" t="s">
        <v>50</v>
      </c>
      <c r="AK984" s="80">
        <v>37</v>
      </c>
      <c r="AL984" s="81"/>
      <c r="AM984" s="78"/>
      <c r="AN984" s="78"/>
      <c r="AO984" s="78">
        <v>2008</v>
      </c>
      <c r="AP984" s="98">
        <v>2012</v>
      </c>
      <c r="AQ984" s="129"/>
      <c r="AR984" s="78" t="s">
        <v>4721</v>
      </c>
      <c r="AS984" s="98" t="s">
        <v>4722</v>
      </c>
    </row>
    <row r="985" spans="1:45" ht="14.25" customHeight="1" x14ac:dyDescent="0.25">
      <c r="B985">
        <v>1</v>
      </c>
      <c r="C985" t="s">
        <v>56</v>
      </c>
      <c r="D985" s="85" t="s">
        <v>4723</v>
      </c>
      <c r="E985" s="128" t="s">
        <v>4724</v>
      </c>
      <c r="F985" s="77" t="s">
        <v>135</v>
      </c>
      <c r="G985" s="78" t="s">
        <v>4725</v>
      </c>
      <c r="H985" s="77" t="s">
        <v>75</v>
      </c>
      <c r="I985" s="77">
        <v>32</v>
      </c>
      <c r="J985" s="87">
        <v>32</v>
      </c>
      <c r="K985" s="88"/>
      <c r="L985" s="89"/>
      <c r="M985" s="80"/>
      <c r="N985" s="78"/>
      <c r="O985" s="90"/>
      <c r="P985" s="79"/>
      <c r="Q985" s="78"/>
      <c r="R985" s="78"/>
      <c r="S985" s="80"/>
      <c r="T985" s="91"/>
      <c r="U985" s="92" t="s">
        <v>132</v>
      </c>
      <c r="V985" s="93">
        <v>1</v>
      </c>
      <c r="W985" s="94">
        <v>1</v>
      </c>
      <c r="X985" s="95" t="str">
        <f>IF(AND(N985&lt;&gt;"",S985&lt;&gt;""),1000*S985*V985/(N985*W985),"")</f>
        <v/>
      </c>
      <c r="Y985" s="96" t="s">
        <v>202</v>
      </c>
      <c r="Z985" s="97" t="s">
        <v>50</v>
      </c>
      <c r="AA985" s="78" t="s">
        <v>49</v>
      </c>
      <c r="AB985" s="77">
        <v>53</v>
      </c>
      <c r="AC985" s="78" t="s">
        <v>4726</v>
      </c>
      <c r="AD985" s="77"/>
      <c r="AE985" s="78"/>
      <c r="AF985" s="79"/>
      <c r="AG985" s="79"/>
      <c r="AH985" s="77"/>
      <c r="AI985" s="77"/>
      <c r="AJ985" s="77"/>
      <c r="AK985" s="80"/>
      <c r="AL985" s="81"/>
      <c r="AM985" s="78"/>
      <c r="AN985" s="78"/>
      <c r="AO985" s="78">
        <v>2015</v>
      </c>
      <c r="AP985" s="98">
        <v>2022</v>
      </c>
      <c r="AQ985" s="129"/>
      <c r="AR985" s="78" t="s">
        <v>4727</v>
      </c>
      <c r="AS985" s="98" t="s">
        <v>4728</v>
      </c>
    </row>
    <row r="986" spans="1:45" ht="14.25" customHeight="1" x14ac:dyDescent="0.25">
      <c r="B986">
        <v>1</v>
      </c>
      <c r="C986" t="s">
        <v>56</v>
      </c>
      <c r="D986" s="85" t="s">
        <v>4723</v>
      </c>
      <c r="E986" s="128" t="s">
        <v>4724</v>
      </c>
      <c r="F986" s="77" t="s">
        <v>135</v>
      </c>
      <c r="G986" s="78" t="s">
        <v>4725</v>
      </c>
      <c r="H986" s="77" t="s">
        <v>75</v>
      </c>
      <c r="I986" s="77">
        <v>32</v>
      </c>
      <c r="J986" s="87">
        <v>32</v>
      </c>
      <c r="K986" s="88" t="s">
        <v>1137</v>
      </c>
      <c r="L986" s="89" t="s">
        <v>61</v>
      </c>
      <c r="M986" s="80"/>
      <c r="N986" s="78">
        <v>31331</v>
      </c>
      <c r="O986" s="90"/>
      <c r="P986" s="79" t="s">
        <v>120</v>
      </c>
      <c r="Q986" s="78">
        <v>43</v>
      </c>
      <c r="R986" s="78">
        <v>578</v>
      </c>
      <c r="S986" s="80">
        <v>99.75</v>
      </c>
      <c r="T986" s="91">
        <v>43230</v>
      </c>
      <c r="U986" s="92" t="s">
        <v>132</v>
      </c>
      <c r="V986" s="93">
        <v>1</v>
      </c>
      <c r="W986" s="94">
        <v>1</v>
      </c>
      <c r="X986" s="95">
        <f>IF(AND(N986&lt;&gt;"",S986&lt;&gt;""),1000*S986*V986/(N986*W986),"")</f>
        <v>3.1837477258944813</v>
      </c>
      <c r="Y986" s="96" t="s">
        <v>186</v>
      </c>
      <c r="Z986" s="97" t="s">
        <v>50</v>
      </c>
      <c r="AA986" s="78" t="s">
        <v>49</v>
      </c>
      <c r="AB986" s="77">
        <v>53</v>
      </c>
      <c r="AC986" s="78" t="s">
        <v>4726</v>
      </c>
      <c r="AD986" s="77"/>
      <c r="AE986" s="78"/>
      <c r="AF986" s="79"/>
      <c r="AG986" s="79"/>
      <c r="AH986" s="77"/>
      <c r="AI986" s="77"/>
      <c r="AJ986" s="77"/>
      <c r="AK986" s="80"/>
      <c r="AL986" s="81"/>
      <c r="AM986" s="78"/>
      <c r="AN986" s="78"/>
      <c r="AO986" s="78">
        <v>2015</v>
      </c>
      <c r="AP986" s="98">
        <v>2015</v>
      </c>
      <c r="AQ986" s="129"/>
      <c r="AR986" s="78" t="s">
        <v>4729</v>
      </c>
      <c r="AS986" s="98" t="s">
        <v>4730</v>
      </c>
    </row>
    <row r="987" spans="1:45" ht="15.75" thickBot="1" x14ac:dyDescent="0.3">
      <c r="D987" s="282"/>
      <c r="E987" s="283"/>
      <c r="F987" s="284"/>
      <c r="G987" s="285"/>
      <c r="H987" s="284"/>
      <c r="I987" s="284"/>
      <c r="J987" s="286"/>
      <c r="K987" s="287"/>
      <c r="L987" s="288"/>
      <c r="M987" s="289"/>
      <c r="N987" s="283"/>
      <c r="O987" s="290"/>
      <c r="P987" s="291"/>
      <c r="Q987" s="283"/>
      <c r="R987" s="283"/>
      <c r="S987" s="289"/>
      <c r="T987" s="292"/>
      <c r="U987" s="293"/>
      <c r="V987" s="294"/>
      <c r="W987" s="295"/>
      <c r="X987" s="296"/>
      <c r="Y987" s="297"/>
      <c r="Z987" s="298"/>
      <c r="AA987" s="283"/>
      <c r="AB987" s="284"/>
      <c r="AC987" s="283"/>
      <c r="AD987" s="284"/>
      <c r="AE987" s="283"/>
      <c r="AF987" s="291"/>
      <c r="AG987" s="291"/>
      <c r="AH987" s="284"/>
      <c r="AI987" s="284"/>
      <c r="AJ987" s="284"/>
      <c r="AK987" s="289"/>
      <c r="AL987" s="299"/>
      <c r="AM987" s="283"/>
      <c r="AN987" s="283"/>
      <c r="AO987" s="283"/>
      <c r="AP987" s="300"/>
      <c r="AQ987" s="301"/>
      <c r="AR987" s="283"/>
      <c r="AS987" s="300"/>
    </row>
    <row r="988" spans="1:45" ht="21" x14ac:dyDescent="0.25">
      <c r="A988" s="302">
        <f>COUNTIF(A5:A987,"A")</f>
        <v>157</v>
      </c>
      <c r="B988" s="302">
        <f>COUNTIF(B5:B987,"1")</f>
        <v>453</v>
      </c>
      <c r="C988" s="302"/>
      <c r="D988">
        <f>COUNTIF(A5:A987,"W")</f>
        <v>121</v>
      </c>
      <c r="E988" t="s">
        <v>4731</v>
      </c>
      <c r="F988" s="24">
        <f>COUNTIF(F5:F971,"system verilog")</f>
        <v>0</v>
      </c>
      <c r="G988" s="20">
        <f>COUNTIF(G5:G966,"Robert Finch")</f>
        <v>25</v>
      </c>
      <c r="H988" s="20">
        <f>COUNTIF(H5:H987,"risc-v")</f>
        <v>100</v>
      </c>
      <c r="I988" s="303"/>
      <c r="K988" s="20">
        <f>COUNTBLANK(K5:K987)</f>
        <v>277</v>
      </c>
      <c r="L988" s="304" t="s">
        <v>4732</v>
      </c>
      <c r="N988" s="30">
        <f>COUNTA(N5:N987)</f>
        <v>571</v>
      </c>
      <c r="P988" s="305">
        <f>COUNTA(P5:P987)</f>
        <v>693</v>
      </c>
      <c r="S988" s="30">
        <f>COUNTA(S5:S985)</f>
        <v>536</v>
      </c>
      <c r="T988" s="306">
        <f>COUNTA(T5:T985)</f>
        <v>610</v>
      </c>
      <c r="U988" s="24">
        <f>COUNTIF(U5:U985,"v20.1")</f>
        <v>14</v>
      </c>
      <c r="X988" s="307">
        <f>COUNTIF(X5:X985,"")</f>
        <v>454</v>
      </c>
      <c r="Y988" s="308" t="s">
        <v>65</v>
      </c>
      <c r="AA988" s="24">
        <f>COUNTIF(AA5:AA987,"verilog")</f>
        <v>416</v>
      </c>
      <c r="AB988" s="309"/>
      <c r="AC988" s="310" t="s">
        <v>4733</v>
      </c>
      <c r="AE988" s="30">
        <f>COUNTA(AE5:AE985)</f>
        <v>688</v>
      </c>
      <c r="AF988" s="24">
        <f>COUNTIF(AF5:AF987,"Y")</f>
        <v>81</v>
      </c>
      <c r="AH988" s="311"/>
      <c r="AI988" s="309"/>
    </row>
    <row r="989" spans="1:45" ht="15.75" x14ac:dyDescent="0.25">
      <c r="A989" s="302">
        <f>COUNTIF(A5:A987,"B")</f>
        <v>18</v>
      </c>
      <c r="D989">
        <f>COUNTIF(A5:A987,"X")</f>
        <v>50</v>
      </c>
      <c r="E989" s="312" t="s">
        <v>4734</v>
      </c>
      <c r="F989" s="24">
        <f>COUNTIF(F5:F971,"altera dsgn")</f>
        <v>1</v>
      </c>
      <c r="H989" s="20">
        <f>COUNTA(H5:H985)</f>
        <v>977</v>
      </c>
      <c r="K989" s="20">
        <f>COUNTA(K5:K987)</f>
        <v>706</v>
      </c>
      <c r="L989" s="304" t="s">
        <v>4735</v>
      </c>
      <c r="X989">
        <f>COUNTA(X5:X985)</f>
        <v>697</v>
      </c>
      <c r="Y989" s="308" t="s">
        <v>49</v>
      </c>
      <c r="AA989" s="24">
        <f>COUNTIF(AA5:AA987,"vhdl")</f>
        <v>380</v>
      </c>
      <c r="AC989" s="307" t="s">
        <v>176</v>
      </c>
      <c r="AE989" s="24">
        <f>COUNTIF(AE5:AE987,"asm")</f>
        <v>141</v>
      </c>
      <c r="AF989" t="s">
        <v>4736</v>
      </c>
      <c r="AG989"/>
      <c r="AH989"/>
      <c r="AI989"/>
      <c r="AJ989" s="313" t="s">
        <v>4737</v>
      </c>
      <c r="AK989" s="314"/>
      <c r="AL989" s="315"/>
      <c r="AM989" s="313"/>
      <c r="AN989" s="313"/>
      <c r="AQ989" s="313" t="s">
        <v>4738</v>
      </c>
      <c r="AR989" s="313" t="s">
        <v>4739</v>
      </c>
    </row>
    <row r="990" spans="1:45" x14ac:dyDescent="0.25">
      <c r="D990" s="31" t="s">
        <v>4740</v>
      </c>
      <c r="F990" s="33"/>
      <c r="K990" s="20">
        <f>COUNTIF(K5:K987,"zu-3e")</f>
        <v>85</v>
      </c>
      <c r="L990" s="304" t="s">
        <v>60</v>
      </c>
      <c r="P990" s="316"/>
      <c r="Q990" s="317"/>
      <c r="Y990" s="318" t="s">
        <v>4741</v>
      </c>
      <c r="AA990" s="24">
        <f>COUNTIF(AA5:AA987,"system verilog")</f>
        <v>64</v>
      </c>
      <c r="AC990" s="307" t="s">
        <v>150</v>
      </c>
      <c r="AE990" s="24">
        <f>COUNTIF(AE5:AE987,"forth")</f>
        <v>13</v>
      </c>
      <c r="AF990" t="s">
        <v>4742</v>
      </c>
      <c r="AG990"/>
      <c r="AH990"/>
      <c r="AI990"/>
      <c r="AJ990" s="313"/>
      <c r="AK990" s="314"/>
      <c r="AL990" s="315"/>
      <c r="AM990" s="313"/>
      <c r="AN990" s="313"/>
      <c r="AP990" s="313" t="s">
        <v>4743</v>
      </c>
      <c r="AQ990" s="313"/>
      <c r="AR990" s="313"/>
    </row>
    <row r="991" spans="1:45" ht="15.75" thickBot="1" x14ac:dyDescent="0.3">
      <c r="D991" s="35" t="s">
        <v>4744</v>
      </c>
      <c r="E991" s="32">
        <v>0.04</v>
      </c>
      <c r="G991" s="35" t="s">
        <v>4745</v>
      </c>
      <c r="H991" s="319">
        <v>0.67</v>
      </c>
      <c r="K991" s="35" t="s">
        <v>4746</v>
      </c>
      <c r="L991" s="320"/>
      <c r="N991" s="319">
        <v>2</v>
      </c>
      <c r="P991" s="316"/>
      <c r="Q991" s="317"/>
      <c r="Y991" s="318" t="s">
        <v>256</v>
      </c>
      <c r="AA991" s="24">
        <f>COUNTIF(AA5:AA987,"proprietary")</f>
        <v>36</v>
      </c>
      <c r="AC991" s="20"/>
      <c r="AE991"/>
      <c r="AF991"/>
      <c r="AG991"/>
      <c r="AH991"/>
      <c r="AI991"/>
      <c r="AO991" s="20"/>
    </row>
    <row r="992" spans="1:45" x14ac:dyDescent="0.25">
      <c r="D992" s="35" t="s">
        <v>4747</v>
      </c>
      <c r="E992" s="320">
        <v>0.17</v>
      </c>
      <c r="G992" s="35" t="s">
        <v>4748</v>
      </c>
      <c r="H992" s="319">
        <v>0.8</v>
      </c>
      <c r="K992" s="321" t="s">
        <v>4749</v>
      </c>
      <c r="P992" s="316"/>
      <c r="Q992" s="317"/>
      <c r="Y992" s="318" t="s">
        <v>775</v>
      </c>
      <c r="AA992" s="24">
        <f>COUNTIF(AA5:AA987,"scala")</f>
        <v>13</v>
      </c>
      <c r="AC992" s="322">
        <v>75</v>
      </c>
      <c r="AD992" s="323"/>
      <c r="AE992" s="324" t="s">
        <v>4750</v>
      </c>
      <c r="AF992" s="325"/>
      <c r="AG992" s="326"/>
      <c r="AH992" s="313"/>
      <c r="AI992" s="327">
        <v>353</v>
      </c>
      <c r="AJ992" s="328"/>
      <c r="AK992" s="329" t="s">
        <v>4751</v>
      </c>
      <c r="AL992" s="330"/>
      <c r="AM992" s="325"/>
      <c r="AN992" s="331"/>
      <c r="AO992" s="20"/>
      <c r="AQ992" s="20"/>
    </row>
    <row r="993" spans="4:44" x14ac:dyDescent="0.25">
      <c r="D993" s="35" t="s">
        <v>4752</v>
      </c>
      <c r="E993" s="320">
        <v>0.33</v>
      </c>
      <c r="G993" s="35" t="s">
        <v>4753</v>
      </c>
      <c r="H993" s="319">
        <v>1</v>
      </c>
      <c r="K993" t="s">
        <v>4754</v>
      </c>
      <c r="N993" s="316" t="s">
        <v>4755</v>
      </c>
      <c r="P993" s="316"/>
      <c r="Q993" s="317"/>
      <c r="Y993" s="318" t="s">
        <v>76</v>
      </c>
      <c r="AA993" s="24">
        <f>COUNTIF(AA5:AA987,"schematic")</f>
        <v>19</v>
      </c>
      <c r="AC993" s="332">
        <v>60</v>
      </c>
      <c r="AD993" s="333"/>
      <c r="AE993" s="334" t="s">
        <v>1354</v>
      </c>
      <c r="AF993" s="335"/>
      <c r="AG993" s="336"/>
      <c r="AH993" s="317"/>
      <c r="AI993" s="337">
        <v>399</v>
      </c>
      <c r="AJ993" s="338"/>
      <c r="AK993" s="339" t="s">
        <v>4756</v>
      </c>
      <c r="AL993" s="340"/>
      <c r="AM993" s="341"/>
      <c r="AN993" s="342"/>
      <c r="AO993" s="22"/>
      <c r="AQ993" s="303"/>
    </row>
    <row r="994" spans="4:44" x14ac:dyDescent="0.25">
      <c r="D994" s="35" t="s">
        <v>4757</v>
      </c>
      <c r="E994" s="320">
        <v>0.4</v>
      </c>
      <c r="G994" s="35" t="s">
        <v>4758</v>
      </c>
      <c r="H994" s="319">
        <v>1.5</v>
      </c>
      <c r="K994" t="s">
        <v>4759</v>
      </c>
      <c r="N994" s="316" t="s">
        <v>4760</v>
      </c>
      <c r="P994" s="316"/>
      <c r="Q994" s="317"/>
      <c r="AC994" s="343">
        <v>25</v>
      </c>
      <c r="AD994" s="344"/>
      <c r="AE994" s="345" t="s">
        <v>4761</v>
      </c>
      <c r="AF994" s="346"/>
      <c r="AG994" s="347"/>
      <c r="AH994" s="317"/>
      <c r="AI994" s="337">
        <v>51</v>
      </c>
      <c r="AJ994" s="338"/>
      <c r="AK994" s="339" t="s">
        <v>4762</v>
      </c>
      <c r="AL994" s="340"/>
      <c r="AM994" s="341"/>
      <c r="AN994" s="348"/>
      <c r="AO994" s="22"/>
      <c r="AQ994" s="303"/>
    </row>
    <row r="995" spans="4:44" x14ac:dyDescent="0.25">
      <c r="D995" s="35" t="s">
        <v>4763</v>
      </c>
      <c r="I995" s="349"/>
      <c r="N995" s="317"/>
      <c r="P995" s="316"/>
      <c r="Q995" s="317"/>
      <c r="AC995" s="343">
        <v>8</v>
      </c>
      <c r="AD995" s="344"/>
      <c r="AE995" s="345" t="s">
        <v>4764</v>
      </c>
      <c r="AF995" s="346"/>
      <c r="AG995" s="347"/>
      <c r="AH995" s="317"/>
      <c r="AI995" s="337">
        <v>11</v>
      </c>
      <c r="AJ995" s="338"/>
      <c r="AK995" s="339" t="s">
        <v>4765</v>
      </c>
      <c r="AL995" s="340"/>
      <c r="AM995" s="341"/>
      <c r="AN995" s="348"/>
      <c r="AO995" s="22"/>
      <c r="AQ995" s="303"/>
    </row>
    <row r="996" spans="4:44" ht="15.75" thickBot="1" x14ac:dyDescent="0.3">
      <c r="N996" s="317"/>
      <c r="P996" s="316"/>
      <c r="Q996" s="317"/>
      <c r="AC996" s="343">
        <v>5</v>
      </c>
      <c r="AD996" s="344"/>
      <c r="AE996" s="345" t="s">
        <v>4766</v>
      </c>
      <c r="AF996" s="346"/>
      <c r="AG996" s="347"/>
      <c r="AH996" s="317"/>
      <c r="AI996" s="337">
        <v>7</v>
      </c>
      <c r="AJ996" s="338"/>
      <c r="AK996" s="339" t="s">
        <v>862</v>
      </c>
      <c r="AL996" s="340"/>
      <c r="AM996" s="341"/>
      <c r="AN996" s="348"/>
      <c r="AO996" s="22"/>
      <c r="AQ996" s="303"/>
    </row>
    <row r="997" spans="4:44" x14ac:dyDescent="0.25">
      <c r="D997" s="350" t="s">
        <v>4767</v>
      </c>
      <c r="E997" s="351"/>
      <c r="F997" s="352" t="s">
        <v>4768</v>
      </c>
      <c r="G997" s="353"/>
      <c r="H997" s="354"/>
      <c r="I997" s="354"/>
      <c r="J997" s="354"/>
      <c r="K997" s="353"/>
      <c r="L997" s="353"/>
      <c r="M997" s="329"/>
      <c r="N997" s="353"/>
      <c r="O997" s="355"/>
      <c r="P997" s="356"/>
      <c r="Q997" s="353"/>
      <c r="R997" s="353"/>
      <c r="S997" s="329"/>
      <c r="T997" s="357"/>
      <c r="U997" s="353"/>
      <c r="V997" s="358"/>
      <c r="W997" s="359"/>
      <c r="X997" s="359"/>
      <c r="Y997" s="360"/>
      <c r="Z997" s="360"/>
      <c r="AA997" s="361"/>
      <c r="AC997" s="343">
        <v>10</v>
      </c>
      <c r="AD997" s="344"/>
      <c r="AE997" s="345" t="s">
        <v>1500</v>
      </c>
      <c r="AF997" s="346"/>
      <c r="AG997" s="347"/>
      <c r="AH997" s="317"/>
      <c r="AI997" s="337">
        <v>3</v>
      </c>
      <c r="AJ997" s="338"/>
      <c r="AK997" s="339" t="s">
        <v>4769</v>
      </c>
      <c r="AL997" s="340"/>
      <c r="AM997" s="341"/>
      <c r="AN997" s="348"/>
      <c r="AO997" s="22"/>
      <c r="AQ997" s="303"/>
    </row>
    <row r="998" spans="4:44" x14ac:dyDescent="0.25">
      <c r="D998" s="362" t="s">
        <v>4770</v>
      </c>
      <c r="E998" s="363"/>
      <c r="F998" s="364" t="s">
        <v>4771</v>
      </c>
      <c r="G998" s="365"/>
      <c r="H998" s="366"/>
      <c r="I998" s="366"/>
      <c r="J998" s="366"/>
      <c r="K998" s="365"/>
      <c r="L998" s="365"/>
      <c r="M998" s="367"/>
      <c r="N998" s="365"/>
      <c r="O998" s="368"/>
      <c r="P998" s="369"/>
      <c r="Q998" s="365"/>
      <c r="R998" s="365"/>
      <c r="S998" s="367"/>
      <c r="T998" s="370"/>
      <c r="U998" s="365"/>
      <c r="V998" s="371"/>
      <c r="W998" s="372"/>
      <c r="X998" s="372"/>
      <c r="Y998" s="373"/>
      <c r="Z998" s="373"/>
      <c r="AA998" s="374"/>
      <c r="AC998" s="343">
        <v>52</v>
      </c>
      <c r="AD998" s="344"/>
      <c r="AE998" s="345" t="s">
        <v>82</v>
      </c>
      <c r="AF998" s="346"/>
      <c r="AG998" s="347"/>
      <c r="AH998" s="317"/>
      <c r="AI998" s="337">
        <v>36</v>
      </c>
      <c r="AJ998" s="338"/>
      <c r="AK998" s="339" t="s">
        <v>256</v>
      </c>
      <c r="AL998" s="340"/>
      <c r="AM998" s="341"/>
      <c r="AN998" s="348"/>
      <c r="AO998" s="22"/>
      <c r="AQ998" s="303"/>
    </row>
    <row r="999" spans="4:44" x14ac:dyDescent="0.25">
      <c r="D999" s="362" t="s">
        <v>4772</v>
      </c>
      <c r="E999" s="363"/>
      <c r="F999" s="364" t="s">
        <v>4773</v>
      </c>
      <c r="G999" s="365"/>
      <c r="H999" s="366"/>
      <c r="I999" s="366"/>
      <c r="J999" s="366"/>
      <c r="K999" s="365"/>
      <c r="L999" s="365"/>
      <c r="M999" s="367"/>
      <c r="N999" s="365"/>
      <c r="O999" s="368"/>
      <c r="P999" s="369"/>
      <c r="Q999" s="365"/>
      <c r="R999" s="365"/>
      <c r="S999" s="367"/>
      <c r="T999" s="370"/>
      <c r="U999" s="365"/>
      <c r="V999" s="371"/>
      <c r="W999" s="372"/>
      <c r="X999" s="372"/>
      <c r="Y999" s="373"/>
      <c r="Z999" s="373"/>
      <c r="AA999" s="374"/>
      <c r="AC999" s="343">
        <v>573</v>
      </c>
      <c r="AD999" s="344"/>
      <c r="AE999" s="345" t="s">
        <v>4774</v>
      </c>
      <c r="AF999" s="346"/>
      <c r="AG999" s="347"/>
      <c r="AH999" s="317"/>
      <c r="AI999" s="337">
        <v>13</v>
      </c>
      <c r="AJ999" s="338"/>
      <c r="AK999" s="339" t="s">
        <v>4775</v>
      </c>
      <c r="AL999" s="340"/>
      <c r="AM999" s="341"/>
      <c r="AN999" s="348"/>
      <c r="AO999" s="26"/>
      <c r="AP999" s="22"/>
      <c r="AR999" s="303"/>
    </row>
    <row r="1000" spans="4:44" x14ac:dyDescent="0.25">
      <c r="D1000" s="362" t="s">
        <v>0</v>
      </c>
      <c r="E1000" s="363"/>
      <c r="F1000" s="364" t="s">
        <v>4776</v>
      </c>
      <c r="G1000" s="365"/>
      <c r="H1000" s="366"/>
      <c r="I1000" s="366"/>
      <c r="J1000" s="366"/>
      <c r="K1000" s="365"/>
      <c r="L1000" s="365"/>
      <c r="M1000" s="367"/>
      <c r="N1000" s="365"/>
      <c r="O1000" s="368"/>
      <c r="P1000" s="369"/>
      <c r="Q1000" s="365"/>
      <c r="R1000" s="365"/>
      <c r="S1000" s="367"/>
      <c r="T1000" s="370"/>
      <c r="U1000" s="365"/>
      <c r="V1000" s="371"/>
      <c r="W1000" s="372"/>
      <c r="X1000" s="372"/>
      <c r="Y1000" s="373"/>
      <c r="Z1000" s="373"/>
      <c r="AA1000" s="374"/>
      <c r="AC1000" s="343">
        <f>AC999-AC998</f>
        <v>521</v>
      </c>
      <c r="AD1000" s="344"/>
      <c r="AE1000" s="345" t="s">
        <v>4777</v>
      </c>
      <c r="AF1000" s="346"/>
      <c r="AG1000" s="347"/>
      <c r="AH1000" s="317"/>
      <c r="AI1000" s="337">
        <v>4</v>
      </c>
      <c r="AJ1000" s="338"/>
      <c r="AK1000" s="339" t="s">
        <v>4778</v>
      </c>
      <c r="AL1000" s="340"/>
      <c r="AM1000" s="341"/>
      <c r="AN1000" s="342"/>
      <c r="AO1000" s="26"/>
      <c r="AP1000" s="22"/>
      <c r="AR1000" s="303"/>
    </row>
    <row r="1001" spans="4:44" ht="15.75" thickBot="1" x14ac:dyDescent="0.3">
      <c r="D1001" s="375" t="s">
        <v>1</v>
      </c>
      <c r="E1001" s="185"/>
      <c r="F1001" s="376" t="s">
        <v>4779</v>
      </c>
      <c r="G1001" s="187"/>
      <c r="H1001" s="377"/>
      <c r="I1001" s="377"/>
      <c r="J1001" s="377"/>
      <c r="K1001" s="187"/>
      <c r="L1001" s="187"/>
      <c r="M1001" s="378"/>
      <c r="N1001" s="187"/>
      <c r="O1001" s="379"/>
      <c r="P1001" s="380"/>
      <c r="Q1001" s="187"/>
      <c r="R1001" s="187"/>
      <c r="S1001" s="378"/>
      <c r="T1001" s="381"/>
      <c r="U1001" s="187"/>
      <c r="V1001" s="382"/>
      <c r="W1001" s="228"/>
      <c r="X1001" s="228"/>
      <c r="Y1001" s="383"/>
      <c r="Z1001" s="383"/>
      <c r="AA1001" s="384"/>
      <c r="AC1001" s="385">
        <f>SUM(AC992:AC997)-AC993+AC1000</f>
        <v>644</v>
      </c>
      <c r="AD1001" s="386"/>
      <c r="AE1001" s="387" t="s">
        <v>4780</v>
      </c>
      <c r="AF1001" s="388"/>
      <c r="AG1001" s="389"/>
      <c r="AH1001" s="317"/>
      <c r="AI1001" s="390">
        <f>SUM(AI992:AI1000)</f>
        <v>877</v>
      </c>
      <c r="AJ1001" s="391"/>
      <c r="AK1001" s="392" t="s">
        <v>4780</v>
      </c>
      <c r="AL1001" s="393"/>
      <c r="AM1001" s="394"/>
      <c r="AN1001" s="395"/>
      <c r="AO1001" s="26"/>
      <c r="AP1001" s="22"/>
      <c r="AR1001" s="303"/>
    </row>
    <row r="1002" spans="4:44" x14ac:dyDescent="0.25">
      <c r="D1002" s="375" t="s">
        <v>4781</v>
      </c>
      <c r="E1002" s="185"/>
      <c r="F1002" s="376" t="s">
        <v>4782</v>
      </c>
      <c r="G1002" s="187"/>
      <c r="H1002" s="377"/>
      <c r="I1002" s="377"/>
      <c r="J1002" s="377"/>
      <c r="K1002" s="187"/>
      <c r="L1002" s="187"/>
      <c r="M1002" s="378"/>
      <c r="N1002" s="187"/>
      <c r="O1002" s="379"/>
      <c r="P1002" s="380"/>
      <c r="Q1002" s="187"/>
      <c r="R1002" s="187"/>
      <c r="S1002" s="378"/>
      <c r="T1002" s="381"/>
      <c r="U1002" s="187"/>
      <c r="V1002" s="382"/>
      <c r="W1002" s="228"/>
      <c r="X1002" s="228"/>
      <c r="Y1002" s="383"/>
      <c r="Z1002" s="383"/>
      <c r="AA1002" s="384"/>
      <c r="AC1002" s="20"/>
      <c r="AE1002" s="317"/>
      <c r="AF1002" s="317"/>
      <c r="AG1002" s="317"/>
      <c r="AH1002"/>
      <c r="AI1002" s="317"/>
      <c r="AJ1002" s="26"/>
      <c r="AN1002" s="26"/>
      <c r="AO1002" s="26"/>
      <c r="AP1002" s="22"/>
      <c r="AR1002" s="303"/>
    </row>
    <row r="1003" spans="4:44" x14ac:dyDescent="0.25">
      <c r="D1003" s="375" t="s">
        <v>3</v>
      </c>
      <c r="E1003" s="185"/>
      <c r="F1003" s="376" t="s">
        <v>4783</v>
      </c>
      <c r="G1003" s="187"/>
      <c r="H1003" s="377"/>
      <c r="I1003" s="377"/>
      <c r="J1003" s="377"/>
      <c r="K1003" s="187"/>
      <c r="L1003" s="187"/>
      <c r="M1003" s="378"/>
      <c r="N1003" s="187"/>
      <c r="O1003" s="379"/>
      <c r="P1003" s="380"/>
      <c r="Q1003" s="187"/>
      <c r="R1003" s="187"/>
      <c r="S1003" s="378"/>
      <c r="T1003" s="381"/>
      <c r="U1003" s="187"/>
      <c r="V1003" s="382"/>
      <c r="W1003" s="228"/>
      <c r="X1003" s="228"/>
      <c r="Y1003" s="383"/>
      <c r="Z1003" s="383"/>
      <c r="AA1003" s="384"/>
      <c r="AC1003" s="20"/>
      <c r="AE1003" s="317"/>
      <c r="AF1003" s="317"/>
      <c r="AG1003" s="317"/>
      <c r="AH1003"/>
      <c r="AI1003" s="317" t="s">
        <v>4784</v>
      </c>
      <c r="AJ1003" s="26"/>
      <c r="AM1003" s="26"/>
      <c r="AN1003" s="26"/>
      <c r="AO1003" s="26"/>
      <c r="AP1003" s="22"/>
      <c r="AR1003" s="303"/>
    </row>
    <row r="1004" spans="4:44" x14ac:dyDescent="0.25">
      <c r="D1004" s="375" t="s">
        <v>4</v>
      </c>
      <c r="E1004" s="185"/>
      <c r="F1004" s="376" t="s">
        <v>4785</v>
      </c>
      <c r="G1004" s="187"/>
      <c r="H1004" s="377"/>
      <c r="I1004" s="377"/>
      <c r="J1004" s="377"/>
      <c r="K1004" s="187"/>
      <c r="L1004" s="187"/>
      <c r="M1004" s="378"/>
      <c r="N1004" s="187"/>
      <c r="O1004" s="379"/>
      <c r="P1004" s="380"/>
      <c r="Q1004" s="187"/>
      <c r="R1004" s="187"/>
      <c r="S1004" s="378"/>
      <c r="T1004" s="381"/>
      <c r="U1004" s="187"/>
      <c r="V1004" s="382"/>
      <c r="W1004" s="228"/>
      <c r="X1004" s="228"/>
      <c r="Y1004" s="383"/>
      <c r="Z1004" s="383"/>
      <c r="AA1004" s="384"/>
      <c r="AC1004" s="20"/>
      <c r="AE1004" s="317"/>
      <c r="AF1004" s="317"/>
      <c r="AG1004" s="317"/>
      <c r="AH1004"/>
      <c r="AI1004" t="s">
        <v>4786</v>
      </c>
      <c r="AJ1004" s="26"/>
      <c r="AM1004" s="26"/>
      <c r="AN1004" s="26"/>
      <c r="AO1004" s="26"/>
      <c r="AP1004" s="22"/>
      <c r="AR1004" s="303"/>
    </row>
    <row r="1005" spans="4:44" x14ac:dyDescent="0.25">
      <c r="D1005" s="375" t="s">
        <v>5</v>
      </c>
      <c r="E1005" s="185"/>
      <c r="F1005" s="376" t="s">
        <v>4787</v>
      </c>
      <c r="G1005" s="187"/>
      <c r="H1005" s="377"/>
      <c r="I1005" s="377"/>
      <c r="J1005" s="377"/>
      <c r="K1005" s="187"/>
      <c r="L1005" s="187"/>
      <c r="M1005" s="378"/>
      <c r="N1005" s="187"/>
      <c r="O1005" s="379"/>
      <c r="P1005" s="380"/>
      <c r="Q1005" s="187"/>
      <c r="R1005" s="187"/>
      <c r="S1005" s="378"/>
      <c r="T1005" s="381"/>
      <c r="U1005" s="187"/>
      <c r="V1005" s="382"/>
      <c r="W1005" s="228"/>
      <c r="X1005" s="228"/>
      <c r="Y1005" s="383"/>
      <c r="Z1005" s="383"/>
      <c r="AA1005" s="384"/>
      <c r="AC1005" s="20"/>
      <c r="AE1005"/>
      <c r="AF1005"/>
      <c r="AG1005"/>
      <c r="AH1005"/>
      <c r="AI1005"/>
      <c r="AJ1005"/>
      <c r="AK1005" s="396"/>
      <c r="AN1005" s="317"/>
      <c r="AO1005" s="26"/>
      <c r="AP1005" s="22"/>
      <c r="AR1005" s="303"/>
    </row>
    <row r="1006" spans="4:44" x14ac:dyDescent="0.25">
      <c r="D1006" s="375" t="s">
        <v>4788</v>
      </c>
      <c r="E1006" s="185"/>
      <c r="F1006" s="376" t="s">
        <v>4789</v>
      </c>
      <c r="G1006" s="187"/>
      <c r="H1006" s="377"/>
      <c r="I1006" s="377"/>
      <c r="J1006" s="377"/>
      <c r="K1006" s="187"/>
      <c r="L1006" s="187"/>
      <c r="M1006" s="378"/>
      <c r="N1006" s="187"/>
      <c r="O1006" s="379"/>
      <c r="P1006" s="380"/>
      <c r="Q1006" s="187"/>
      <c r="R1006" s="187"/>
      <c r="S1006" s="378"/>
      <c r="T1006" s="381"/>
      <c r="U1006" s="187"/>
      <c r="V1006" s="382"/>
      <c r="W1006" s="228"/>
      <c r="X1006" s="228"/>
      <c r="Y1006" s="383"/>
      <c r="Z1006" s="383"/>
      <c r="AA1006" s="384"/>
      <c r="AC1006" s="20"/>
      <c r="AE1006" s="303"/>
      <c r="AF1006"/>
      <c r="AG1006"/>
      <c r="AH1006"/>
      <c r="AI1006"/>
      <c r="AJ1006"/>
      <c r="AO1006" s="26"/>
      <c r="AP1006" s="22"/>
      <c r="AR1006" s="303"/>
    </row>
    <row r="1007" spans="4:44" ht="15.75" thickBot="1" x14ac:dyDescent="0.3">
      <c r="D1007" s="397" t="s">
        <v>4790</v>
      </c>
      <c r="E1007" s="398"/>
      <c r="F1007" s="399" t="s">
        <v>4791</v>
      </c>
      <c r="G1007" s="400"/>
      <c r="H1007" s="401"/>
      <c r="I1007" s="401"/>
      <c r="J1007" s="401"/>
      <c r="K1007" s="400"/>
      <c r="L1007" s="400"/>
      <c r="M1007" s="402"/>
      <c r="N1007" s="400"/>
      <c r="O1007" s="403"/>
      <c r="P1007" s="404"/>
      <c r="Q1007" s="400"/>
      <c r="R1007" s="400"/>
      <c r="S1007" s="402"/>
      <c r="T1007" s="405"/>
      <c r="U1007" s="400"/>
      <c r="V1007" s="406"/>
      <c r="W1007" s="407"/>
      <c r="X1007" s="407"/>
      <c r="Y1007" s="408"/>
      <c r="Z1007" s="408"/>
      <c r="AA1007" s="409"/>
      <c r="AC1007" s="20"/>
      <c r="AE1007" s="20"/>
      <c r="AF1007"/>
      <c r="AG1007"/>
      <c r="AH1007" s="317"/>
      <c r="AI1007"/>
      <c r="AJ1007"/>
      <c r="AO1007" s="410"/>
      <c r="AP1007" s="22"/>
      <c r="AR1007" s="303"/>
    </row>
    <row r="1008" spans="4:44" x14ac:dyDescent="0.25">
      <c r="D1008" s="411" t="s">
        <v>8</v>
      </c>
      <c r="E1008" s="412"/>
      <c r="F1008" s="413" t="s">
        <v>4792</v>
      </c>
      <c r="G1008" s="414"/>
      <c r="H1008" s="415"/>
      <c r="I1008" s="415"/>
      <c r="J1008" s="415"/>
      <c r="K1008" s="416"/>
      <c r="L1008" s="416"/>
      <c r="M1008" s="417"/>
      <c r="N1008" s="416"/>
      <c r="O1008" s="418"/>
      <c r="P1008" s="419"/>
      <c r="Q1008" s="416"/>
      <c r="R1008" s="416"/>
      <c r="S1008" s="417"/>
      <c r="T1008" s="420"/>
      <c r="U1008" s="416"/>
      <c r="V1008" s="421"/>
      <c r="W1008" s="422"/>
      <c r="X1008" s="422"/>
      <c r="Y1008" s="423"/>
      <c r="Z1008" s="423"/>
      <c r="AA1008" s="424"/>
      <c r="AC1008" s="20"/>
      <c r="AE1008" s="303"/>
      <c r="AF1008"/>
      <c r="AG1008"/>
      <c r="AH1008" s="317"/>
      <c r="AI1008"/>
      <c r="AJ1008"/>
      <c r="AO1008" s="410"/>
      <c r="AP1008" s="22"/>
      <c r="AR1008" s="303"/>
    </row>
    <row r="1009" spans="4:44" x14ac:dyDescent="0.25">
      <c r="D1009" s="375" t="s">
        <v>9</v>
      </c>
      <c r="E1009" s="425"/>
      <c r="F1009" s="376" t="s">
        <v>4793</v>
      </c>
      <c r="G1009" s="426"/>
      <c r="H1009" s="377"/>
      <c r="I1009" s="377"/>
      <c r="J1009" s="377"/>
      <c r="K1009" s="187"/>
      <c r="L1009" s="187"/>
      <c r="M1009" s="378"/>
      <c r="N1009" s="187"/>
      <c r="O1009" s="379"/>
      <c r="P1009" s="380"/>
      <c r="Q1009" s="187"/>
      <c r="R1009" s="187"/>
      <c r="S1009" s="378"/>
      <c r="T1009" s="381"/>
      <c r="U1009" s="187"/>
      <c r="V1009" s="382"/>
      <c r="W1009" s="228"/>
      <c r="X1009" s="228"/>
      <c r="Y1009" s="383"/>
      <c r="Z1009" s="383"/>
      <c r="AA1009" s="384"/>
      <c r="AC1009" s="20"/>
      <c r="AE1009" s="303"/>
      <c r="AF1009"/>
      <c r="AG1009"/>
      <c r="AH1009"/>
      <c r="AI1009" s="317"/>
      <c r="AJ1009"/>
      <c r="AN1009" s="26"/>
      <c r="AO1009" s="26"/>
      <c r="AP1009" s="22"/>
      <c r="AR1009" s="303"/>
    </row>
    <row r="1010" spans="4:44" x14ac:dyDescent="0.25">
      <c r="D1010" s="427" t="s">
        <v>42</v>
      </c>
      <c r="E1010" s="425"/>
      <c r="F1010" s="376" t="s">
        <v>4794</v>
      </c>
      <c r="G1010" s="426"/>
      <c r="H1010" s="377"/>
      <c r="I1010" s="377"/>
      <c r="J1010" s="377"/>
      <c r="K1010" s="187"/>
      <c r="L1010" s="187"/>
      <c r="M1010" s="378"/>
      <c r="N1010" s="187"/>
      <c r="O1010" s="379"/>
      <c r="P1010" s="380"/>
      <c r="Q1010" s="187"/>
      <c r="R1010" s="187"/>
      <c r="S1010" s="378"/>
      <c r="T1010" s="381"/>
      <c r="U1010" s="187"/>
      <c r="V1010" s="382"/>
      <c r="W1010" s="228"/>
      <c r="X1010" s="228"/>
      <c r="Y1010" s="383"/>
      <c r="Z1010" s="383"/>
      <c r="AA1010" s="384"/>
      <c r="AC1010" s="20"/>
      <c r="AE1010" s="317"/>
      <c r="AF1010" s="317"/>
      <c r="AG1010" s="317"/>
      <c r="AH1010" s="317"/>
      <c r="AI1010" s="317"/>
      <c r="AJ1010"/>
      <c r="AN1010" s="26"/>
      <c r="AO1010" s="410"/>
      <c r="AP1010" s="22"/>
      <c r="AR1010" s="303"/>
    </row>
    <row r="1011" spans="4:44" x14ac:dyDescent="0.25">
      <c r="D1011" s="375" t="s">
        <v>11</v>
      </c>
      <c r="E1011" s="425"/>
      <c r="F1011" s="376" t="s">
        <v>4795</v>
      </c>
      <c r="G1011" s="426"/>
      <c r="H1011" s="377"/>
      <c r="I1011" s="377"/>
      <c r="J1011" s="377"/>
      <c r="K1011" s="187"/>
      <c r="L1011" s="187"/>
      <c r="M1011" s="378"/>
      <c r="N1011" s="187"/>
      <c r="O1011" s="379"/>
      <c r="P1011" s="380"/>
      <c r="Q1011" s="187"/>
      <c r="R1011" s="187"/>
      <c r="S1011" s="378"/>
      <c r="T1011" s="381"/>
      <c r="U1011" s="187"/>
      <c r="V1011" s="382"/>
      <c r="W1011" s="228"/>
      <c r="X1011" s="228"/>
      <c r="Y1011" s="383"/>
      <c r="Z1011" s="383"/>
      <c r="AA1011" s="384"/>
      <c r="AC1011" s="20"/>
      <c r="AE1011" s="317"/>
      <c r="AF1011" s="317"/>
      <c r="AG1011" s="317"/>
      <c r="AH1011" s="317"/>
      <c r="AI1011"/>
      <c r="AJ1011"/>
      <c r="AN1011" s="317"/>
      <c r="AO1011" s="410"/>
      <c r="AP1011" s="22"/>
      <c r="AR1011" s="303"/>
    </row>
    <row r="1012" spans="4:44" x14ac:dyDescent="0.25">
      <c r="D1012" s="375" t="s">
        <v>12</v>
      </c>
      <c r="E1012" s="425"/>
      <c r="F1012" s="376" t="s">
        <v>4796</v>
      </c>
      <c r="G1012" s="426"/>
      <c r="H1012" s="377"/>
      <c r="I1012" s="377"/>
      <c r="J1012" s="377"/>
      <c r="K1012" s="187"/>
      <c r="L1012" s="187"/>
      <c r="M1012" s="378"/>
      <c r="N1012" s="187"/>
      <c r="O1012" s="379"/>
      <c r="P1012" s="380"/>
      <c r="Q1012" s="187"/>
      <c r="R1012" s="187"/>
      <c r="S1012" s="378"/>
      <c r="T1012" s="381"/>
      <c r="U1012" s="187"/>
      <c r="V1012" s="382"/>
      <c r="W1012" s="228"/>
      <c r="X1012" s="228"/>
      <c r="Y1012" s="383"/>
      <c r="Z1012" s="383"/>
      <c r="AA1012" s="384"/>
      <c r="AC1012" s="20"/>
      <c r="AE1012" s="317"/>
      <c r="AF1012" s="317"/>
      <c r="AG1012" s="317"/>
      <c r="AH1012" s="317"/>
      <c r="AI1012"/>
      <c r="AJ1012"/>
      <c r="AN1012" s="317"/>
      <c r="AO1012" s="410"/>
      <c r="AP1012" s="22"/>
      <c r="AR1012" s="303"/>
    </row>
    <row r="1013" spans="4:44" x14ac:dyDescent="0.25">
      <c r="D1013" s="375" t="s">
        <v>13</v>
      </c>
      <c r="E1013" s="425"/>
      <c r="F1013" s="376" t="s">
        <v>4797</v>
      </c>
      <c r="G1013" s="426"/>
      <c r="H1013" s="377"/>
      <c r="I1013" s="377"/>
      <c r="J1013" s="377"/>
      <c r="K1013" s="187"/>
      <c r="L1013" s="187"/>
      <c r="M1013" s="378"/>
      <c r="N1013" s="187"/>
      <c r="O1013" s="379"/>
      <c r="P1013" s="380"/>
      <c r="Q1013" s="187"/>
      <c r="R1013" s="187"/>
      <c r="S1013" s="378"/>
      <c r="T1013" s="381"/>
      <c r="U1013" s="187"/>
      <c r="V1013" s="382"/>
      <c r="W1013" s="228"/>
      <c r="X1013" s="228"/>
      <c r="Y1013" s="383"/>
      <c r="Z1013" s="383"/>
      <c r="AA1013" s="384"/>
      <c r="AC1013" s="20"/>
      <c r="AE1013" s="303"/>
      <c r="AF1013"/>
      <c r="AG1013"/>
      <c r="AH1013" s="317"/>
      <c r="AI1013" s="317"/>
      <c r="AJ1013" s="26"/>
      <c r="AM1013" s="26"/>
      <c r="AN1013" s="26"/>
      <c r="AO1013" s="26"/>
      <c r="AP1013" s="22"/>
      <c r="AR1013" s="303"/>
    </row>
    <row r="1014" spans="4:44" x14ac:dyDescent="0.25">
      <c r="D1014" s="428" t="s">
        <v>14</v>
      </c>
      <c r="E1014" s="425"/>
      <c r="F1014" s="376" t="s">
        <v>4798</v>
      </c>
      <c r="G1014" s="426"/>
      <c r="H1014" s="377"/>
      <c r="I1014" s="377"/>
      <c r="J1014" s="377"/>
      <c r="K1014" s="187"/>
      <c r="L1014" s="187"/>
      <c r="M1014" s="378"/>
      <c r="N1014" s="187"/>
      <c r="O1014" s="379"/>
      <c r="P1014" s="380"/>
      <c r="Q1014" s="187"/>
      <c r="R1014" s="187"/>
      <c r="S1014" s="378"/>
      <c r="T1014" s="381"/>
      <c r="U1014" s="187"/>
      <c r="V1014" s="382"/>
      <c r="W1014" s="228"/>
      <c r="X1014" s="228"/>
      <c r="Y1014" s="383"/>
      <c r="Z1014" s="383"/>
      <c r="AA1014" s="384"/>
      <c r="AC1014" s="20"/>
      <c r="AE1014" s="317"/>
      <c r="AF1014" s="317"/>
      <c r="AG1014" s="317"/>
      <c r="AH1014" s="317"/>
      <c r="AI1014" s="317"/>
      <c r="AJ1014" s="26"/>
      <c r="AM1014" s="26"/>
      <c r="AN1014" s="26"/>
      <c r="AO1014" s="410"/>
      <c r="AP1014" s="22"/>
      <c r="AR1014" s="303"/>
    </row>
    <row r="1015" spans="4:44" x14ac:dyDescent="0.25">
      <c r="D1015" s="375" t="s">
        <v>4799</v>
      </c>
      <c r="E1015" s="425"/>
      <c r="F1015" s="376" t="s">
        <v>4800</v>
      </c>
      <c r="G1015" s="426"/>
      <c r="H1015" s="377"/>
      <c r="I1015" s="377"/>
      <c r="J1015" s="377"/>
      <c r="K1015" s="187"/>
      <c r="L1015" s="187"/>
      <c r="M1015" s="378"/>
      <c r="N1015" s="187"/>
      <c r="O1015" s="379"/>
      <c r="P1015" s="380"/>
      <c r="Q1015" s="187"/>
      <c r="R1015" s="187"/>
      <c r="S1015" s="378"/>
      <c r="T1015" s="381"/>
      <c r="U1015" s="187"/>
      <c r="V1015" s="382"/>
      <c r="W1015" s="228"/>
      <c r="X1015" s="228"/>
      <c r="Y1015" s="383"/>
      <c r="Z1015" s="383"/>
      <c r="AA1015" s="384"/>
      <c r="AE1015" s="317"/>
      <c r="AF1015" s="317"/>
      <c r="AG1015" s="317"/>
      <c r="AH1015" s="317"/>
      <c r="AI1015" s="317"/>
      <c r="AJ1015" s="26"/>
      <c r="AM1015" s="26"/>
      <c r="AN1015" s="26"/>
      <c r="AO1015" s="410"/>
      <c r="AP1015" s="22"/>
      <c r="AR1015" s="303"/>
    </row>
    <row r="1016" spans="4:44" x14ac:dyDescent="0.25">
      <c r="D1016" s="427" t="s">
        <v>4801</v>
      </c>
      <c r="E1016" s="425"/>
      <c r="F1016" s="376" t="s">
        <v>4802</v>
      </c>
      <c r="G1016" s="426"/>
      <c r="H1016" s="377"/>
      <c r="I1016" s="377"/>
      <c r="J1016" s="377"/>
      <c r="K1016" s="187"/>
      <c r="L1016" s="187"/>
      <c r="M1016" s="378"/>
      <c r="N1016" s="187"/>
      <c r="O1016" s="379"/>
      <c r="P1016" s="380"/>
      <c r="Q1016" s="187"/>
      <c r="R1016" s="187"/>
      <c r="S1016" s="378"/>
      <c r="T1016" s="381"/>
      <c r="U1016" s="187"/>
      <c r="V1016" s="382"/>
      <c r="W1016" s="228"/>
      <c r="X1016" s="228"/>
      <c r="Y1016" s="383"/>
      <c r="Z1016" s="383"/>
      <c r="AA1016" s="384"/>
      <c r="AE1016" s="317"/>
      <c r="AF1016" s="317"/>
      <c r="AG1016" s="317"/>
      <c r="AH1016"/>
      <c r="AI1016" s="317"/>
      <c r="AJ1016" s="26"/>
      <c r="AM1016" s="26"/>
      <c r="AN1016" s="26"/>
      <c r="AO1016" s="26"/>
      <c r="AP1016" s="22"/>
      <c r="AR1016" s="303"/>
    </row>
    <row r="1017" spans="4:44" x14ac:dyDescent="0.25">
      <c r="D1017" s="427" t="s">
        <v>17</v>
      </c>
      <c r="E1017" s="425"/>
      <c r="F1017" s="376" t="s">
        <v>4803</v>
      </c>
      <c r="G1017" s="426"/>
      <c r="H1017" s="377"/>
      <c r="I1017" s="377"/>
      <c r="J1017" s="377"/>
      <c r="K1017" s="187"/>
      <c r="L1017" s="187"/>
      <c r="M1017" s="378"/>
      <c r="N1017" s="187"/>
      <c r="O1017" s="379"/>
      <c r="P1017" s="380"/>
      <c r="Q1017" s="187"/>
      <c r="R1017" s="187"/>
      <c r="S1017" s="378"/>
      <c r="T1017" s="381"/>
      <c r="U1017" s="187"/>
      <c r="V1017" s="382"/>
      <c r="W1017" s="228"/>
      <c r="X1017" s="228"/>
      <c r="Y1017" s="383"/>
      <c r="Z1017" s="383"/>
      <c r="AA1017" s="384"/>
      <c r="AE1017" s="317"/>
      <c r="AF1017" s="317"/>
      <c r="AG1017" s="317"/>
      <c r="AH1017" s="317"/>
      <c r="AI1017" s="317"/>
      <c r="AJ1017"/>
      <c r="AN1017" s="26"/>
      <c r="AO1017" s="26"/>
      <c r="AP1017" s="22"/>
      <c r="AR1017" s="303"/>
    </row>
    <row r="1018" spans="4:44" x14ac:dyDescent="0.25">
      <c r="D1018" s="375" t="s">
        <v>18</v>
      </c>
      <c r="E1018" s="425"/>
      <c r="F1018" s="376" t="s">
        <v>4804</v>
      </c>
      <c r="G1018" s="426"/>
      <c r="H1018" s="377"/>
      <c r="I1018" s="377"/>
      <c r="J1018" s="377"/>
      <c r="K1018" s="187"/>
      <c r="L1018" s="187"/>
      <c r="M1018" s="378"/>
      <c r="N1018" s="187"/>
      <c r="O1018" s="379"/>
      <c r="P1018" s="380"/>
      <c r="Q1018" s="187"/>
      <c r="R1018" s="187"/>
      <c r="S1018" s="378"/>
      <c r="T1018" s="381"/>
      <c r="U1018" s="187"/>
      <c r="V1018" s="382"/>
      <c r="W1018" s="228"/>
      <c r="X1018" s="228"/>
      <c r="Y1018" s="383"/>
      <c r="Z1018" s="383"/>
      <c r="AA1018" s="384"/>
      <c r="AE1018" s="317"/>
      <c r="AF1018" s="317"/>
      <c r="AG1018" s="317"/>
      <c r="AH1018" s="317"/>
      <c r="AI1018"/>
      <c r="AJ1018"/>
      <c r="AO1018" s="410"/>
      <c r="AP1018" s="22"/>
      <c r="AR1018" s="303"/>
    </row>
    <row r="1019" spans="4:44" x14ac:dyDescent="0.25">
      <c r="D1019" s="429" t="s">
        <v>19</v>
      </c>
      <c r="E1019" s="425"/>
      <c r="F1019" s="376" t="s">
        <v>4805</v>
      </c>
      <c r="G1019" s="426"/>
      <c r="H1019" s="377"/>
      <c r="I1019" s="377"/>
      <c r="J1019" s="377"/>
      <c r="K1019" s="187"/>
      <c r="L1019" s="187"/>
      <c r="M1019" s="378"/>
      <c r="N1019" s="187"/>
      <c r="O1019" s="379"/>
      <c r="P1019" s="380"/>
      <c r="Q1019" s="187"/>
      <c r="R1019" s="187"/>
      <c r="S1019" s="378"/>
      <c r="T1019" s="381"/>
      <c r="U1019" s="187"/>
      <c r="V1019" s="382"/>
      <c r="W1019" s="228"/>
      <c r="X1019" s="228"/>
      <c r="Y1019" s="383"/>
      <c r="Z1019" s="383"/>
      <c r="AA1019" s="384"/>
      <c r="AE1019" s="303"/>
      <c r="AF1019"/>
      <c r="AG1019"/>
      <c r="AH1019" s="317"/>
      <c r="AI1019" s="317"/>
      <c r="AJ1019" s="26"/>
      <c r="AN1019" s="26"/>
      <c r="AO1019" s="26"/>
      <c r="AP1019" s="22"/>
      <c r="AR1019" s="303"/>
    </row>
    <row r="1020" spans="4:44" x14ac:dyDescent="0.25">
      <c r="D1020" s="430" t="s">
        <v>20</v>
      </c>
      <c r="E1020" s="431"/>
      <c r="F1020" s="432" t="s">
        <v>4806</v>
      </c>
      <c r="G1020" s="433"/>
      <c r="H1020" s="434"/>
      <c r="I1020" s="434"/>
      <c r="J1020" s="434"/>
      <c r="K1020" s="435"/>
      <c r="L1020" s="435"/>
      <c r="M1020" s="436"/>
      <c r="N1020" s="435"/>
      <c r="O1020" s="437"/>
      <c r="P1020" s="438"/>
      <c r="Q1020" s="435"/>
      <c r="R1020" s="435"/>
      <c r="S1020" s="436"/>
      <c r="T1020" s="439"/>
      <c r="U1020" s="435"/>
      <c r="V1020" s="440"/>
      <c r="W1020" s="441"/>
      <c r="X1020" s="441"/>
      <c r="Y1020" s="442"/>
      <c r="Z1020" s="442"/>
      <c r="AA1020" s="443"/>
      <c r="AE1020" s="317"/>
      <c r="AF1020" s="317"/>
      <c r="AG1020" s="317"/>
      <c r="AH1020"/>
      <c r="AI1020" s="317"/>
      <c r="AJ1020" s="26"/>
      <c r="AN1020" s="26"/>
      <c r="AO1020" s="26"/>
      <c r="AP1020" s="22"/>
      <c r="AR1020" s="303"/>
    </row>
    <row r="1021" spans="4:44" ht="15.75" thickBot="1" x14ac:dyDescent="0.3">
      <c r="D1021" s="444" t="s">
        <v>21</v>
      </c>
      <c r="E1021" s="445"/>
      <c r="F1021" s="446" t="s">
        <v>4807</v>
      </c>
      <c r="G1021" s="447"/>
      <c r="H1021" s="448"/>
      <c r="I1021" s="448"/>
      <c r="J1021" s="448"/>
      <c r="K1021" s="394"/>
      <c r="L1021" s="394"/>
      <c r="M1021" s="393"/>
      <c r="N1021" s="394"/>
      <c r="O1021" s="449"/>
      <c r="P1021" s="450"/>
      <c r="Q1021" s="394"/>
      <c r="R1021" s="394"/>
      <c r="S1021" s="393"/>
      <c r="T1021" s="451"/>
      <c r="U1021" s="394"/>
      <c r="V1021" s="392"/>
      <c r="W1021" s="452"/>
      <c r="X1021" s="452"/>
      <c r="Y1021" s="453"/>
      <c r="Z1021" s="453"/>
      <c r="AA1021" s="454"/>
      <c r="AE1021" s="317"/>
      <c r="AF1021" s="317"/>
      <c r="AG1021" s="317"/>
      <c r="AH1021"/>
      <c r="AI1021" s="317"/>
      <c r="AJ1021" s="26"/>
      <c r="AN1021" s="26"/>
      <c r="AO1021" s="26"/>
      <c r="AP1021" s="22"/>
      <c r="AR1021" s="303"/>
    </row>
    <row r="1022" spans="4:44" s="84" customFormat="1" x14ac:dyDescent="0.25">
      <c r="D1022" s="455" t="s">
        <v>4808</v>
      </c>
      <c r="E1022" s="412"/>
      <c r="F1022" s="413" t="s">
        <v>4809</v>
      </c>
      <c r="G1022" s="414"/>
      <c r="H1022" s="415"/>
      <c r="I1022" s="415"/>
      <c r="J1022" s="415"/>
      <c r="K1022" s="416"/>
      <c r="L1022" s="416"/>
      <c r="M1022" s="417"/>
      <c r="N1022" s="416"/>
      <c r="O1022" s="418"/>
      <c r="P1022" s="419"/>
      <c r="Q1022" s="416"/>
      <c r="R1022" s="416"/>
      <c r="S1022" s="417"/>
      <c r="T1022" s="420"/>
      <c r="U1022" s="416"/>
      <c r="V1022" s="421"/>
      <c r="W1022" s="422"/>
      <c r="X1022" s="422"/>
      <c r="Y1022" s="423"/>
      <c r="Z1022" s="423"/>
      <c r="AA1022" s="424"/>
      <c r="AB1022" s="456"/>
      <c r="AC1022"/>
      <c r="AD1022" s="20"/>
      <c r="AE1022" s="317"/>
      <c r="AF1022" s="317"/>
      <c r="AG1022" s="317"/>
      <c r="AH1022" s="457"/>
      <c r="AJ1022" s="410"/>
      <c r="AK1022" s="458"/>
      <c r="AL1022" s="459"/>
      <c r="AM1022" s="410"/>
      <c r="AN1022" s="410"/>
      <c r="AO1022" s="410"/>
      <c r="AP1022" s="458"/>
      <c r="AR1022" s="460"/>
    </row>
    <row r="1023" spans="4:44" x14ac:dyDescent="0.25">
      <c r="D1023" s="427" t="s">
        <v>23</v>
      </c>
      <c r="E1023" s="425"/>
      <c r="F1023" s="376" t="s">
        <v>4810</v>
      </c>
      <c r="G1023" s="426"/>
      <c r="H1023" s="377"/>
      <c r="I1023" s="377"/>
      <c r="J1023" s="377"/>
      <c r="K1023" s="187"/>
      <c r="L1023" s="187"/>
      <c r="M1023" s="378"/>
      <c r="N1023" s="187"/>
      <c r="O1023" s="379"/>
      <c r="P1023" s="380"/>
      <c r="Q1023" s="187"/>
      <c r="R1023" s="187"/>
      <c r="S1023" s="378"/>
      <c r="T1023" s="381"/>
      <c r="U1023" s="187"/>
      <c r="V1023" s="382"/>
      <c r="W1023" s="228"/>
      <c r="X1023" s="228"/>
      <c r="Y1023" s="383"/>
      <c r="Z1023" s="383"/>
      <c r="AA1023" s="384"/>
      <c r="AC1023" s="84"/>
      <c r="AD1023" s="456"/>
      <c r="AE1023" s="457"/>
      <c r="AF1023" s="84"/>
      <c r="AG1023" s="84"/>
      <c r="AH1023" s="317"/>
      <c r="AI1023" s="317"/>
      <c r="AJ1023"/>
      <c r="AN1023" s="26"/>
      <c r="AO1023" s="26"/>
      <c r="AP1023" s="22"/>
      <c r="AR1023" s="303"/>
    </row>
    <row r="1024" spans="4:44" x14ac:dyDescent="0.25">
      <c r="D1024" s="375" t="s">
        <v>24</v>
      </c>
      <c r="E1024" s="425"/>
      <c r="F1024" s="376" t="s">
        <v>4811</v>
      </c>
      <c r="G1024" s="426"/>
      <c r="H1024" s="377"/>
      <c r="I1024" s="377"/>
      <c r="J1024" s="377"/>
      <c r="K1024" s="187"/>
      <c r="L1024" s="187"/>
      <c r="M1024" s="378"/>
      <c r="N1024" s="187"/>
      <c r="O1024" s="379"/>
      <c r="P1024" s="380"/>
      <c r="Q1024" s="187"/>
      <c r="R1024" s="187"/>
      <c r="S1024" s="378"/>
      <c r="T1024" s="381"/>
      <c r="U1024" s="187"/>
      <c r="V1024" s="382"/>
      <c r="W1024" s="228"/>
      <c r="X1024" s="228"/>
      <c r="Y1024" s="383"/>
      <c r="Z1024" s="383"/>
      <c r="AA1024" s="384"/>
      <c r="AE1024" s="317"/>
      <c r="AF1024" s="317"/>
      <c r="AG1024" s="317"/>
      <c r="AH1024"/>
      <c r="AI1024" s="317"/>
      <c r="AJ1024"/>
      <c r="AN1024" s="26"/>
      <c r="AO1024" s="26"/>
      <c r="AP1024" s="22"/>
      <c r="AR1024" s="303"/>
    </row>
    <row r="1025" spans="4:44" x14ac:dyDescent="0.25">
      <c r="D1025" s="375" t="s">
        <v>4812</v>
      </c>
      <c r="E1025" s="425"/>
      <c r="F1025" s="376" t="s">
        <v>4813</v>
      </c>
      <c r="G1025" s="426"/>
      <c r="H1025" s="377"/>
      <c r="I1025" s="377"/>
      <c r="J1025" s="377"/>
      <c r="K1025" s="187"/>
      <c r="L1025" s="187"/>
      <c r="M1025" s="378"/>
      <c r="N1025" s="187"/>
      <c r="O1025" s="379"/>
      <c r="P1025" s="380"/>
      <c r="Q1025" s="187"/>
      <c r="R1025" s="187"/>
      <c r="S1025" s="378"/>
      <c r="T1025" s="381"/>
      <c r="U1025" s="187"/>
      <c r="V1025" s="382"/>
      <c r="W1025" s="228"/>
      <c r="X1025" s="228"/>
      <c r="Y1025" s="383"/>
      <c r="Z1025" s="383"/>
      <c r="AA1025" s="384"/>
      <c r="AE1025" s="317"/>
      <c r="AF1025" s="317"/>
      <c r="AG1025" s="317"/>
      <c r="AH1025" s="317"/>
      <c r="AI1025" s="317"/>
      <c r="AJ1025"/>
      <c r="AN1025" s="26"/>
      <c r="AO1025" s="410"/>
      <c r="AP1025" s="22"/>
      <c r="AR1025" s="303"/>
    </row>
    <row r="1026" spans="4:44" x14ac:dyDescent="0.25">
      <c r="D1026" s="375" t="s">
        <v>26</v>
      </c>
      <c r="E1026" s="425"/>
      <c r="F1026" s="376" t="s">
        <v>4814</v>
      </c>
      <c r="G1026" s="426"/>
      <c r="H1026" s="377"/>
      <c r="I1026" s="377"/>
      <c r="J1026" s="377"/>
      <c r="K1026" s="187"/>
      <c r="L1026" s="187"/>
      <c r="M1026" s="378"/>
      <c r="N1026" s="187"/>
      <c r="O1026" s="379"/>
      <c r="P1026" s="380"/>
      <c r="Q1026" s="187"/>
      <c r="R1026" s="187"/>
      <c r="S1026" s="378"/>
      <c r="T1026" s="381"/>
      <c r="U1026" s="187"/>
      <c r="V1026" s="382"/>
      <c r="W1026" s="228"/>
      <c r="X1026" s="228"/>
      <c r="Y1026" s="383"/>
      <c r="Z1026" s="383"/>
      <c r="AA1026" s="384"/>
      <c r="AE1026" s="317"/>
      <c r="AF1026" s="317"/>
      <c r="AG1026" s="317"/>
      <c r="AH1026" s="317"/>
      <c r="AI1026"/>
      <c r="AJ1026"/>
      <c r="AO1026" s="410"/>
      <c r="AP1026" s="22"/>
      <c r="AR1026" s="303"/>
    </row>
    <row r="1027" spans="4:44" x14ac:dyDescent="0.25">
      <c r="D1027" s="375" t="s">
        <v>27</v>
      </c>
      <c r="E1027" s="425"/>
      <c r="F1027" s="376" t="s">
        <v>4815</v>
      </c>
      <c r="G1027" s="426"/>
      <c r="H1027" s="377"/>
      <c r="I1027" s="377"/>
      <c r="J1027" s="377"/>
      <c r="K1027" s="187"/>
      <c r="L1027" s="187"/>
      <c r="M1027" s="378"/>
      <c r="N1027" s="187"/>
      <c r="O1027" s="379"/>
      <c r="P1027" s="380"/>
      <c r="Q1027" s="187"/>
      <c r="R1027" s="187"/>
      <c r="S1027" s="378"/>
      <c r="T1027" s="381"/>
      <c r="U1027" s="187"/>
      <c r="V1027" s="382"/>
      <c r="W1027" s="228"/>
      <c r="X1027" s="228"/>
      <c r="Y1027" s="383"/>
      <c r="Z1027" s="383"/>
      <c r="AA1027" s="384"/>
      <c r="AE1027" s="303"/>
      <c r="AF1027"/>
      <c r="AG1027"/>
      <c r="AH1027" s="317"/>
      <c r="AI1027" s="317"/>
      <c r="AJ1027" s="26"/>
      <c r="AM1027" s="26"/>
      <c r="AN1027" s="26"/>
      <c r="AO1027" s="461"/>
      <c r="AP1027" s="22"/>
      <c r="AR1027" s="303"/>
    </row>
    <row r="1028" spans="4:44" x14ac:dyDescent="0.25">
      <c r="D1028" s="375" t="s">
        <v>28</v>
      </c>
      <c r="E1028" s="425"/>
      <c r="F1028" s="376" t="s">
        <v>4816</v>
      </c>
      <c r="G1028" s="426"/>
      <c r="H1028" s="377"/>
      <c r="I1028" s="377"/>
      <c r="J1028" s="377"/>
      <c r="K1028" s="187"/>
      <c r="L1028" s="187"/>
      <c r="M1028" s="378"/>
      <c r="N1028" s="187"/>
      <c r="O1028" s="379"/>
      <c r="P1028" s="380"/>
      <c r="Q1028" s="187"/>
      <c r="R1028" s="187"/>
      <c r="S1028" s="378"/>
      <c r="T1028" s="381"/>
      <c r="U1028" s="187"/>
      <c r="V1028" s="382"/>
      <c r="W1028" s="228"/>
      <c r="X1028" s="228"/>
      <c r="Y1028" s="383"/>
      <c r="Z1028" s="383"/>
      <c r="AA1028" s="384"/>
      <c r="AD1028" s="259"/>
      <c r="AE1028" s="317"/>
      <c r="AF1028" s="317"/>
      <c r="AG1028" s="317"/>
      <c r="AH1028" s="317"/>
      <c r="AI1028" s="317"/>
      <c r="AJ1028" s="26"/>
      <c r="AM1028" s="26"/>
      <c r="AN1028" s="26"/>
      <c r="AO1028" s="410"/>
      <c r="AP1028" s="22"/>
    </row>
    <row r="1029" spans="4:44" x14ac:dyDescent="0.25">
      <c r="D1029" s="375" t="s">
        <v>29</v>
      </c>
      <c r="E1029" s="425"/>
      <c r="F1029" s="376" t="s">
        <v>4817</v>
      </c>
      <c r="G1029" s="426"/>
      <c r="H1029" s="377"/>
      <c r="I1029" s="377"/>
      <c r="J1029" s="377"/>
      <c r="K1029" s="187"/>
      <c r="L1029" s="187"/>
      <c r="M1029" s="378"/>
      <c r="N1029" s="187"/>
      <c r="O1029" s="379"/>
      <c r="P1029" s="380"/>
      <c r="Q1029" s="187"/>
      <c r="R1029" s="187"/>
      <c r="S1029" s="378"/>
      <c r="T1029" s="381"/>
      <c r="U1029" s="187"/>
      <c r="V1029" s="382"/>
      <c r="W1029" s="228"/>
      <c r="X1029" s="228"/>
      <c r="Y1029" s="383"/>
      <c r="Z1029" s="383"/>
      <c r="AA1029" s="384"/>
      <c r="AD1029" s="259"/>
      <c r="AE1029" s="462"/>
      <c r="AF1029" s="462"/>
      <c r="AG1029" s="317"/>
      <c r="AH1029" s="317"/>
      <c r="AI1029" s="317"/>
      <c r="AJ1029" s="26"/>
      <c r="AM1029" s="26"/>
      <c r="AN1029" s="26"/>
      <c r="AO1029" s="410"/>
      <c r="AP1029" s="22"/>
    </row>
    <row r="1030" spans="4:44" x14ac:dyDescent="0.25">
      <c r="D1030" s="375" t="s">
        <v>30</v>
      </c>
      <c r="E1030" s="425"/>
      <c r="F1030" s="376" t="s">
        <v>4818</v>
      </c>
      <c r="G1030" s="426"/>
      <c r="H1030" s="377"/>
      <c r="I1030" s="377"/>
      <c r="J1030" s="377"/>
      <c r="K1030" s="187"/>
      <c r="L1030" s="187"/>
      <c r="M1030" s="378"/>
      <c r="N1030" s="187"/>
      <c r="O1030" s="379"/>
      <c r="P1030" s="380"/>
      <c r="Q1030" s="187"/>
      <c r="R1030" s="187"/>
      <c r="S1030" s="378"/>
      <c r="T1030" s="381"/>
      <c r="U1030" s="187"/>
      <c r="V1030" s="382"/>
      <c r="W1030" s="228"/>
      <c r="X1030" s="228"/>
      <c r="Y1030" s="383"/>
      <c r="Z1030" s="383"/>
      <c r="AA1030" s="384"/>
      <c r="AD1030" s="259"/>
      <c r="AE1030" s="463"/>
      <c r="AF1030" s="462"/>
      <c r="AG1030" s="317"/>
      <c r="AH1030" s="317"/>
      <c r="AI1030" s="317"/>
      <c r="AJ1030" s="26"/>
      <c r="AM1030" s="26"/>
      <c r="AN1030" s="26"/>
      <c r="AO1030" s="410"/>
      <c r="AP1030" s="22"/>
    </row>
    <row r="1031" spans="4:44" x14ac:dyDescent="0.25">
      <c r="D1031" s="375" t="s">
        <v>4819</v>
      </c>
      <c r="E1031" s="425"/>
      <c r="F1031" s="376" t="s">
        <v>4820</v>
      </c>
      <c r="G1031" s="426"/>
      <c r="H1031" s="377"/>
      <c r="I1031" s="377"/>
      <c r="J1031" s="377"/>
      <c r="K1031" s="187"/>
      <c r="L1031" s="187"/>
      <c r="M1031" s="378"/>
      <c r="N1031" s="187"/>
      <c r="O1031" s="379"/>
      <c r="P1031" s="380"/>
      <c r="Q1031" s="187"/>
      <c r="R1031" s="187"/>
      <c r="S1031" s="378"/>
      <c r="T1031" s="381"/>
      <c r="U1031" s="187"/>
      <c r="V1031" s="382"/>
      <c r="W1031" s="228"/>
      <c r="X1031" s="228"/>
      <c r="Y1031" s="383"/>
      <c r="Z1031" s="383"/>
      <c r="AA1031" s="384"/>
      <c r="AE1031" s="462"/>
      <c r="AF1031" s="462"/>
      <c r="AG1031" s="317"/>
      <c r="AH1031" s="317"/>
      <c r="AI1031" s="317"/>
      <c r="AJ1031" s="26"/>
      <c r="AM1031" s="26"/>
      <c r="AN1031" s="26"/>
      <c r="AO1031" s="410"/>
      <c r="AP1031" s="22"/>
    </row>
    <row r="1032" spans="4:44" x14ac:dyDescent="0.25">
      <c r="D1032" s="375" t="s">
        <v>32</v>
      </c>
      <c r="E1032" s="425"/>
      <c r="F1032" s="376" t="s">
        <v>4821</v>
      </c>
      <c r="G1032" s="426"/>
      <c r="H1032" s="377"/>
      <c r="I1032" s="377"/>
      <c r="J1032" s="377"/>
      <c r="K1032" s="187"/>
      <c r="L1032" s="187"/>
      <c r="M1032" s="378"/>
      <c r="N1032" s="187"/>
      <c r="O1032" s="379"/>
      <c r="P1032" s="380"/>
      <c r="Q1032" s="187"/>
      <c r="R1032" s="187"/>
      <c r="S1032" s="378"/>
      <c r="T1032" s="381"/>
      <c r="U1032" s="187"/>
      <c r="V1032" s="382"/>
      <c r="W1032" s="228"/>
      <c r="X1032" s="228"/>
      <c r="Y1032" s="383"/>
      <c r="Z1032" s="383"/>
      <c r="AA1032" s="384"/>
      <c r="AE1032" s="317"/>
      <c r="AF1032" s="317"/>
      <c r="AG1032" s="317"/>
      <c r="AH1032" s="317"/>
      <c r="AI1032" s="317"/>
      <c r="AJ1032" s="26"/>
      <c r="AM1032" s="26"/>
      <c r="AN1032" s="26"/>
      <c r="AO1032" s="410"/>
      <c r="AP1032" s="22"/>
    </row>
    <row r="1033" spans="4:44" x14ac:dyDescent="0.25">
      <c r="D1033" s="375" t="s">
        <v>33</v>
      </c>
      <c r="E1033" s="425"/>
      <c r="F1033" s="376" t="s">
        <v>4822</v>
      </c>
      <c r="G1033" s="426"/>
      <c r="H1033" s="377"/>
      <c r="I1033" s="377"/>
      <c r="J1033" s="377"/>
      <c r="K1033" s="187"/>
      <c r="L1033" s="187"/>
      <c r="M1033" s="378"/>
      <c r="N1033" s="187"/>
      <c r="O1033" s="379"/>
      <c r="P1033" s="380"/>
      <c r="Q1033" s="187"/>
      <c r="R1033" s="187"/>
      <c r="S1033" s="378"/>
      <c r="T1033" s="381"/>
      <c r="U1033" s="187"/>
      <c r="V1033" s="382"/>
      <c r="W1033" s="228"/>
      <c r="X1033" s="228"/>
      <c r="Y1033" s="383"/>
      <c r="Z1033" s="383"/>
      <c r="AA1033" s="384"/>
      <c r="AE1033" s="317"/>
      <c r="AF1033" s="317"/>
      <c r="AG1033" s="317"/>
      <c r="AH1033"/>
      <c r="AI1033" s="317"/>
      <c r="AJ1033" s="26"/>
      <c r="AM1033" s="26"/>
      <c r="AN1033" s="26"/>
    </row>
    <row r="1034" spans="4:44" x14ac:dyDescent="0.25">
      <c r="D1034" s="375" t="s">
        <v>34</v>
      </c>
      <c r="E1034" s="425"/>
      <c r="F1034" s="376" t="s">
        <v>4823</v>
      </c>
      <c r="G1034" s="426"/>
      <c r="H1034" s="377"/>
      <c r="I1034" s="377"/>
      <c r="J1034" s="377"/>
      <c r="K1034" s="187"/>
      <c r="L1034" s="187"/>
      <c r="M1034" s="378"/>
      <c r="N1034" s="187"/>
      <c r="O1034" s="379"/>
      <c r="P1034" s="380"/>
      <c r="Q1034" s="187"/>
      <c r="R1034" s="187"/>
      <c r="S1034" s="378"/>
      <c r="T1034" s="381"/>
      <c r="U1034" s="187"/>
      <c r="V1034" s="382"/>
      <c r="W1034" s="228"/>
      <c r="X1034" s="228"/>
      <c r="Y1034" s="383"/>
      <c r="Z1034" s="383"/>
      <c r="AA1034" s="384"/>
      <c r="AE1034" s="317"/>
      <c r="AF1034" s="317"/>
      <c r="AG1034" s="317"/>
      <c r="AH1034"/>
      <c r="AI1034" s="317"/>
      <c r="AJ1034" s="26"/>
      <c r="AM1034" s="26"/>
      <c r="AN1034" s="26"/>
    </row>
    <row r="1035" spans="4:44" x14ac:dyDescent="0.25">
      <c r="D1035" s="375" t="s">
        <v>4824</v>
      </c>
      <c r="E1035" s="425"/>
      <c r="F1035" s="376" t="s">
        <v>4825</v>
      </c>
      <c r="G1035" s="426"/>
      <c r="H1035" s="377"/>
      <c r="I1035" s="377"/>
      <c r="J1035" s="377"/>
      <c r="K1035" s="187"/>
      <c r="L1035" s="187"/>
      <c r="M1035" s="378"/>
      <c r="N1035" s="187"/>
      <c r="O1035" s="379"/>
      <c r="P1035" s="380"/>
      <c r="Q1035" s="187"/>
      <c r="R1035" s="187"/>
      <c r="S1035" s="378"/>
      <c r="T1035" s="381"/>
      <c r="U1035" s="187"/>
      <c r="V1035" s="382"/>
      <c r="W1035" s="228"/>
      <c r="X1035" s="228"/>
      <c r="Y1035" s="383"/>
      <c r="Z1035" s="383"/>
      <c r="AA1035" s="384"/>
      <c r="AE1035" s="317"/>
      <c r="AF1035" s="317"/>
      <c r="AG1035" s="317"/>
      <c r="AH1035"/>
      <c r="AI1035"/>
      <c r="AJ1035"/>
      <c r="AN1035" s="22"/>
    </row>
    <row r="1036" spans="4:44" x14ac:dyDescent="0.25">
      <c r="D1036" s="375" t="s">
        <v>36</v>
      </c>
      <c r="E1036" s="425"/>
      <c r="F1036" s="376" t="s">
        <v>4826</v>
      </c>
      <c r="G1036" s="426"/>
      <c r="H1036" s="377"/>
      <c r="I1036" s="377"/>
      <c r="J1036" s="377"/>
      <c r="K1036" s="187"/>
      <c r="L1036" s="187"/>
      <c r="M1036" s="378"/>
      <c r="N1036" s="187"/>
      <c r="O1036" s="379"/>
      <c r="P1036" s="380"/>
      <c r="Q1036" s="187"/>
      <c r="R1036" s="187"/>
      <c r="S1036" s="378"/>
      <c r="T1036" s="381"/>
      <c r="U1036" s="187"/>
      <c r="V1036" s="382"/>
      <c r="W1036" s="228"/>
      <c r="X1036" s="228"/>
      <c r="Y1036" s="383"/>
      <c r="Z1036" s="383"/>
      <c r="AA1036" s="384"/>
      <c r="AE1036" s="20"/>
      <c r="AF1036"/>
      <c r="AG1036"/>
      <c r="AH1036"/>
      <c r="AI1036"/>
      <c r="AJ1036"/>
      <c r="AN1036" s="22"/>
    </row>
    <row r="1037" spans="4:44" x14ac:dyDescent="0.25">
      <c r="D1037" s="375" t="s">
        <v>37</v>
      </c>
      <c r="E1037" s="425"/>
      <c r="F1037" s="376" t="s">
        <v>4827</v>
      </c>
      <c r="G1037" s="426"/>
      <c r="H1037" s="377"/>
      <c r="I1037" s="377"/>
      <c r="J1037" s="377"/>
      <c r="K1037" s="187"/>
      <c r="L1037" s="187"/>
      <c r="M1037" s="378"/>
      <c r="N1037" s="187"/>
      <c r="O1037" s="379"/>
      <c r="P1037" s="380"/>
      <c r="Q1037" s="187"/>
      <c r="R1037" s="187"/>
      <c r="S1037" s="378"/>
      <c r="T1037" s="381"/>
      <c r="U1037" s="187"/>
      <c r="V1037" s="382"/>
      <c r="W1037" s="228"/>
      <c r="X1037" s="228"/>
      <c r="Y1037" s="383"/>
      <c r="Z1037" s="383"/>
      <c r="AA1037" s="384"/>
      <c r="AE1037" s="20"/>
      <c r="AF1037"/>
      <c r="AG1037"/>
      <c r="AH1037"/>
      <c r="AI1037"/>
      <c r="AJ1037"/>
    </row>
    <row r="1038" spans="4:44" x14ac:dyDescent="0.25">
      <c r="D1038" s="375" t="s">
        <v>38</v>
      </c>
      <c r="E1038" s="425"/>
      <c r="F1038" s="376" t="s">
        <v>4828</v>
      </c>
      <c r="G1038" s="426"/>
      <c r="H1038" s="377"/>
      <c r="I1038" s="377"/>
      <c r="J1038" s="377"/>
      <c r="K1038" s="187"/>
      <c r="L1038" s="187"/>
      <c r="M1038" s="378"/>
      <c r="N1038" s="187"/>
      <c r="O1038" s="379"/>
      <c r="P1038" s="380"/>
      <c r="Q1038" s="187"/>
      <c r="R1038" s="187"/>
      <c r="S1038" s="378"/>
      <c r="T1038" s="381"/>
      <c r="U1038" s="187"/>
      <c r="V1038" s="382"/>
      <c r="W1038" s="228"/>
      <c r="X1038" s="228"/>
      <c r="Y1038" s="383"/>
      <c r="Z1038" s="383"/>
      <c r="AA1038" s="384"/>
      <c r="AE1038"/>
      <c r="AF1038"/>
      <c r="AG1038"/>
      <c r="AH1038"/>
      <c r="AI1038"/>
      <c r="AJ1038"/>
    </row>
    <row r="1039" spans="4:44" ht="15.75" thickBot="1" x14ac:dyDescent="0.3">
      <c r="D1039" s="397" t="s">
        <v>39</v>
      </c>
      <c r="E1039" s="464"/>
      <c r="F1039" s="399" t="s">
        <v>4829</v>
      </c>
      <c r="G1039" s="465"/>
      <c r="H1039" s="401"/>
      <c r="I1039" s="401"/>
      <c r="J1039" s="401"/>
      <c r="K1039" s="400"/>
      <c r="L1039" s="400"/>
      <c r="M1039" s="402"/>
      <c r="N1039" s="400"/>
      <c r="O1039" s="403"/>
      <c r="P1039" s="404"/>
      <c r="Q1039" s="400"/>
      <c r="R1039" s="400"/>
      <c r="S1039" s="402"/>
      <c r="T1039" s="405"/>
      <c r="U1039" s="400"/>
      <c r="V1039" s="406"/>
      <c r="W1039" s="407"/>
      <c r="X1039" s="407"/>
      <c r="Y1039" s="408"/>
      <c r="Z1039" s="408"/>
      <c r="AA1039" s="409"/>
      <c r="AE1039"/>
      <c r="AF1039"/>
      <c r="AG1039"/>
      <c r="AH1039"/>
      <c r="AI1039"/>
      <c r="AJ1039"/>
    </row>
    <row r="1040" spans="4:44" x14ac:dyDescent="0.25">
      <c r="D1040" s="411" t="s">
        <v>40</v>
      </c>
      <c r="E1040" s="412"/>
      <c r="F1040" s="413" t="s">
        <v>4830</v>
      </c>
      <c r="G1040" s="414"/>
      <c r="H1040" s="415"/>
      <c r="I1040" s="415"/>
      <c r="J1040" s="415"/>
      <c r="K1040" s="416"/>
      <c r="L1040" s="416"/>
      <c r="M1040" s="417"/>
      <c r="N1040" s="416"/>
      <c r="O1040" s="418"/>
      <c r="P1040" s="419"/>
      <c r="Q1040" s="416"/>
      <c r="R1040" s="416"/>
      <c r="S1040" s="417"/>
      <c r="T1040" s="420"/>
      <c r="U1040" s="416"/>
      <c r="V1040" s="421"/>
      <c r="W1040" s="422"/>
      <c r="X1040" s="422"/>
      <c r="Y1040" s="423"/>
      <c r="Z1040" s="423"/>
      <c r="AA1040" s="424"/>
      <c r="AE1040"/>
      <c r="AF1040"/>
      <c r="AG1040"/>
      <c r="AI1040"/>
      <c r="AJ1040"/>
    </row>
    <row r="1041" spans="4:36" x14ac:dyDescent="0.25">
      <c r="D1041" s="375" t="s">
        <v>41</v>
      </c>
      <c r="E1041" s="425"/>
      <c r="F1041" s="376" t="s">
        <v>4831</v>
      </c>
      <c r="G1041" s="426"/>
      <c r="H1041" s="377"/>
      <c r="I1041" s="377"/>
      <c r="J1041" s="377"/>
      <c r="K1041" s="187"/>
      <c r="L1041" s="187"/>
      <c r="M1041" s="378"/>
      <c r="N1041" s="187"/>
      <c r="O1041" s="379"/>
      <c r="P1041" s="380"/>
      <c r="Q1041" s="187"/>
      <c r="R1041" s="187"/>
      <c r="S1041" s="378"/>
      <c r="T1041" s="381"/>
      <c r="U1041" s="187"/>
      <c r="V1041" s="382"/>
      <c r="W1041" s="228"/>
      <c r="X1041" s="228"/>
      <c r="Y1041" s="383"/>
      <c r="Z1041" s="383"/>
      <c r="AA1041" s="384"/>
      <c r="AE1041"/>
      <c r="AF1041"/>
      <c r="AG1041"/>
      <c r="AI1041"/>
      <c r="AJ1041"/>
    </row>
    <row r="1042" spans="4:36" ht="15.75" thickBot="1" x14ac:dyDescent="0.3">
      <c r="D1042" s="397" t="s">
        <v>42</v>
      </c>
      <c r="E1042" s="464"/>
      <c r="F1042" s="399" t="s">
        <v>4832</v>
      </c>
      <c r="G1042" s="465"/>
      <c r="H1042" s="401"/>
      <c r="I1042" s="401"/>
      <c r="J1042" s="401"/>
      <c r="K1042" s="400"/>
      <c r="L1042" s="400"/>
      <c r="M1042" s="402"/>
      <c r="N1042" s="400"/>
      <c r="O1042" s="403"/>
      <c r="P1042" s="404"/>
      <c r="Q1042" s="400"/>
      <c r="R1042" s="400"/>
      <c r="S1042" s="402"/>
      <c r="T1042" s="405"/>
      <c r="U1042" s="400"/>
      <c r="V1042" s="406"/>
      <c r="W1042" s="407"/>
      <c r="X1042" s="407"/>
      <c r="Y1042" s="408"/>
      <c r="Z1042" s="408"/>
      <c r="AA1042" s="409"/>
      <c r="AE1042"/>
      <c r="AF1042"/>
      <c r="AG1042"/>
    </row>
  </sheetData>
  <hyperlinks>
    <hyperlink ref="AS147" r:id="rId1"/>
    <hyperlink ref="AS651" r:id="rId2"/>
    <hyperlink ref="AQ410" r:id="rId3"/>
    <hyperlink ref="AQ421" r:id="rId4"/>
    <hyperlink ref="E441" r:id="rId5"/>
    <hyperlink ref="AQ804" r:id="rId6"/>
    <hyperlink ref="AQ623" r:id="rId7"/>
    <hyperlink ref="AJ989" r:id="rId8" display="http://en.wikipedia.org/wiki/Instructions_per_second"/>
    <hyperlink ref="AR989" r:id="rId9"/>
    <hyperlink ref="E221" r:id="rId10"/>
    <hyperlink ref="E220" r:id="rId11"/>
    <hyperlink ref="AQ599" r:id="rId12"/>
    <hyperlink ref="AQ904" r:id="rId13"/>
    <hyperlink ref="E347" r:id="rId14"/>
    <hyperlink ref="AQ45" r:id="rId15"/>
    <hyperlink ref="E984" r:id="rId16"/>
    <hyperlink ref="E491" r:id="rId17"/>
    <hyperlink ref="E356" r:id="rId18"/>
    <hyperlink ref="E511" r:id="rId19"/>
    <hyperlink ref="E967" r:id="rId20"/>
    <hyperlink ref="AQ239" r:id="rId21" display="http://homepages.thm.de/~hg53/eco32"/>
    <hyperlink ref="AQ240" r:id="rId22" display="http://homepages.thm.de/~hg53/eco32"/>
    <hyperlink ref="AQ958" r:id="rId23"/>
    <hyperlink ref="AQ908" r:id="rId24"/>
    <hyperlink ref="AQ905" r:id="rId25"/>
    <hyperlink ref="AS532" r:id="rId26"/>
    <hyperlink ref="E423" r:id="rId27"/>
    <hyperlink ref="E403" r:id="rId28"/>
    <hyperlink ref="AS908" r:id="rId29"/>
    <hyperlink ref="AS595" r:id="rId30"/>
    <hyperlink ref="AQ595" r:id="rId31"/>
    <hyperlink ref="E730" r:id="rId32"/>
    <hyperlink ref="E184" r:id="rId33"/>
    <hyperlink ref="E555" r:id="rId34"/>
    <hyperlink ref="E263" r:id="rId35"/>
    <hyperlink ref="AQ263" r:id="rId36"/>
    <hyperlink ref="E544" r:id="rId37"/>
    <hyperlink ref="E980" r:id="rId38"/>
    <hyperlink ref="E982" r:id="rId39"/>
    <hyperlink ref="E261" r:id="rId40"/>
    <hyperlink ref="AR343" r:id="rId41"/>
    <hyperlink ref="E363" r:id="rId42"/>
    <hyperlink ref="E425" r:id="rId43"/>
    <hyperlink ref="E542" r:id="rId44"/>
    <hyperlink ref="AQ638" r:id="rId45"/>
    <hyperlink ref="E856" r:id="rId46"/>
    <hyperlink ref="E876" r:id="rId47"/>
    <hyperlink ref="E882" r:id="rId48"/>
    <hyperlink ref="E881" r:id="rId49"/>
    <hyperlink ref="E557" r:id="rId50"/>
    <hyperlink ref="E187" r:id="rId51"/>
    <hyperlink ref="E528" r:id="rId52"/>
    <hyperlink ref="E527" r:id="rId53"/>
    <hyperlink ref="E526" r:id="rId54"/>
    <hyperlink ref="E66" r:id="rId55"/>
    <hyperlink ref="E583" r:id="rId56"/>
    <hyperlink ref="E275" r:id="rId57"/>
    <hyperlink ref="E974" r:id="rId58"/>
    <hyperlink ref="E213" r:id="rId59"/>
    <hyperlink ref="E285" r:id="rId60"/>
    <hyperlink ref="AQ611" r:id="rId61"/>
    <hyperlink ref="E157" r:id="rId62"/>
    <hyperlink ref="E428" r:id="rId63"/>
    <hyperlink ref="E21" r:id="rId64"/>
    <hyperlink ref="E429" r:id="rId65"/>
    <hyperlink ref="E202" r:id="rId66"/>
    <hyperlink ref="E40" r:id="rId67"/>
    <hyperlink ref="E55" r:id="rId68"/>
    <hyperlink ref="E56" r:id="rId69"/>
    <hyperlink ref="E57" r:id="rId70"/>
    <hyperlink ref="E63" r:id="rId71"/>
    <hyperlink ref="E69" r:id="rId72"/>
    <hyperlink ref="E71" r:id="rId73"/>
    <hyperlink ref="E82" r:id="rId74"/>
    <hyperlink ref="E109" r:id="rId75"/>
    <hyperlink ref="E119" r:id="rId76"/>
    <hyperlink ref="E113" r:id="rId77"/>
    <hyperlink ref="E122" r:id="rId78"/>
    <hyperlink ref="E394" r:id="rId79"/>
    <hyperlink ref="E584" r:id="rId80"/>
    <hyperlink ref="E186" r:id="rId81"/>
    <hyperlink ref="E192" r:id="rId82"/>
    <hyperlink ref="E200" r:id="rId83"/>
    <hyperlink ref="E201" r:id="rId84"/>
    <hyperlink ref="E222" r:id="rId85"/>
    <hyperlink ref="E219" r:id="rId86"/>
    <hyperlink ref="E226" r:id="rId87"/>
    <hyperlink ref="E259" r:id="rId88"/>
    <hyperlink ref="E272" r:id="rId89"/>
    <hyperlink ref="E512" r:id="rId90"/>
    <hyperlink ref="E311" r:id="rId91"/>
    <hyperlink ref="E312" r:id="rId92"/>
    <hyperlink ref="E313" r:id="rId93"/>
    <hyperlink ref="E58" r:id="rId94"/>
    <hyperlink ref="AR346" r:id="rId95"/>
    <hyperlink ref="E346" r:id="rId96"/>
    <hyperlink ref="E349" r:id="rId97"/>
    <hyperlink ref="E353" r:id="rId98"/>
    <hyperlink ref="E359" r:id="rId99"/>
    <hyperlink ref="E370" r:id="rId100"/>
    <hyperlink ref="E371" r:id="rId101"/>
    <hyperlink ref="E372" r:id="rId102"/>
    <hyperlink ref="E374" r:id="rId103"/>
    <hyperlink ref="E376" r:id="rId104"/>
    <hyperlink ref="E382" r:id="rId105"/>
    <hyperlink ref="E385" r:id="rId106"/>
    <hyperlink ref="E396" r:id="rId107"/>
    <hyperlink ref="E397" r:id="rId108"/>
    <hyperlink ref="E404" r:id="rId109"/>
    <hyperlink ref="E415" r:id="rId110"/>
    <hyperlink ref="E413" r:id="rId111"/>
    <hyperlink ref="E427" r:id="rId112"/>
    <hyperlink ref="E904" r:id="rId113"/>
    <hyperlink ref="E456" r:id="rId114"/>
    <hyperlink ref="E607" r:id="rId115"/>
    <hyperlink ref="E454" r:id="rId116"/>
    <hyperlink ref="E546" r:id="rId117"/>
    <hyperlink ref="AQ546" r:id="rId118"/>
    <hyperlink ref="E460" r:id="rId119"/>
    <hyperlink ref="E458" r:id="rId120"/>
    <hyperlink ref="E470" r:id="rId121"/>
    <hyperlink ref="AQ470" r:id="rId122"/>
    <hyperlink ref="E469" r:id="rId123"/>
    <hyperlink ref="E471" r:id="rId124"/>
    <hyperlink ref="E478" r:id="rId125"/>
    <hyperlink ref="E501" r:id="rId126"/>
    <hyperlink ref="E517" r:id="rId127"/>
    <hyperlink ref="E518" r:id="rId128"/>
    <hyperlink ref="E519" r:id="rId129"/>
    <hyperlink ref="AQ519" r:id="rId130"/>
    <hyperlink ref="E521" r:id="rId131"/>
    <hyperlink ref="E522" r:id="rId132"/>
    <hyperlink ref="AQ522" r:id="rId133"/>
    <hyperlink ref="E523" r:id="rId134"/>
    <hyperlink ref="AQ523" r:id="rId135"/>
    <hyperlink ref="E45" r:id="rId136"/>
    <hyperlink ref="E43" r:id="rId137"/>
    <hyperlink ref="E77" r:id="rId138"/>
    <hyperlink ref="E51" r:id="rId139"/>
    <hyperlink ref="E52" r:id="rId140"/>
    <hyperlink ref="E53" r:id="rId141"/>
    <hyperlink ref="E54" r:id="rId142"/>
    <hyperlink ref="E87" r:id="rId143"/>
    <hyperlink ref="E105" r:id="rId144"/>
    <hyperlink ref="E121:E124" r:id="rId145" display="https://opencores.org/project,avrtinyx61core"/>
    <hyperlink ref="E147" r:id="rId146"/>
    <hyperlink ref="E150" r:id="rId147"/>
    <hyperlink ref="E135" r:id="rId148"/>
    <hyperlink ref="E913" r:id="rId149"/>
    <hyperlink ref="AQ913" r:id="rId150"/>
    <hyperlink ref="E169" r:id="rId151"/>
    <hyperlink ref="E179" r:id="rId152"/>
    <hyperlink ref="E176" r:id="rId153"/>
    <hyperlink ref="E206" r:id="rId154"/>
    <hyperlink ref="E343" r:id="rId155"/>
    <hyperlink ref="AQ351" r:id="rId156"/>
    <hyperlink ref="E362" r:id="rId157"/>
    <hyperlink ref="E377" r:id="rId158"/>
    <hyperlink ref="AQ377" r:id="rId159"/>
    <hyperlink ref="E420" r:id="rId160"/>
    <hyperlink ref="E421" r:id="rId161"/>
    <hyperlink ref="E422" r:id="rId162"/>
    <hyperlink ref="E438" r:id="rId163"/>
    <hyperlink ref="E439" r:id="rId164"/>
    <hyperlink ref="E453" r:id="rId165"/>
    <hyperlink ref="E571" r:id="rId166"/>
    <hyperlink ref="E699" r:id="rId167"/>
    <hyperlink ref="E964" r:id="rId168"/>
    <hyperlink ref="E959" r:id="rId169"/>
    <hyperlink ref="E960" r:id="rId170"/>
    <hyperlink ref="E950" r:id="rId171"/>
    <hyperlink ref="E769" r:id="rId172"/>
    <hyperlink ref="E865" r:id="rId173"/>
    <hyperlink ref="E203" r:id="rId174"/>
    <hyperlink ref="E670" r:id="rId175"/>
    <hyperlink ref="E630" r:id="rId176"/>
    <hyperlink ref="E655" r:id="rId177"/>
    <hyperlink ref="E738" r:id="rId178"/>
    <hyperlink ref="E733" r:id="rId179"/>
    <hyperlink ref="AQ733" r:id="rId180"/>
    <hyperlink ref="E770" r:id="rId181"/>
    <hyperlink ref="E745" r:id="rId182"/>
    <hyperlink ref="AQ745" r:id="rId183"/>
    <hyperlink ref="E750" r:id="rId184"/>
    <hyperlink ref="AQ750" r:id="rId185"/>
    <hyperlink ref="E690" r:id="rId186"/>
    <hyperlink ref="E744" r:id="rId187"/>
    <hyperlink ref="E756" r:id="rId188"/>
    <hyperlink ref="E765" r:id="rId189"/>
    <hyperlink ref="E773" r:id="rId190"/>
    <hyperlink ref="AQ712" r:id="rId191"/>
    <hyperlink ref="E712" r:id="rId192"/>
    <hyperlink ref="E956" r:id="rId193"/>
    <hyperlink ref="E327" r:id="rId194"/>
    <hyperlink ref="AQ327" r:id="rId195"/>
    <hyperlink ref="E300" r:id="rId196"/>
    <hyperlink ref="AQ300" r:id="rId197"/>
    <hyperlink ref="E298" r:id="rId198"/>
    <hyperlink ref="E290" r:id="rId199"/>
    <hyperlink ref="E242" r:id="rId200"/>
    <hyperlink ref="E240" r:id="rId201"/>
    <hyperlink ref="E239" r:id="rId202"/>
    <hyperlink ref="E211" r:id="rId203"/>
    <hyperlink ref="AQ203" r:id="rId204"/>
    <hyperlink ref="E299" r:id="rId205"/>
    <hyperlink ref="E315" r:id="rId206"/>
    <hyperlink ref="AQ315" r:id="rId207"/>
    <hyperlink ref="E316" r:id="rId208"/>
    <hyperlink ref="E879" r:id="rId209"/>
    <hyperlink ref="E899" r:id="rId210"/>
    <hyperlink ref="AQ899" r:id="rId211"/>
    <hyperlink ref="E834" r:id="rId212"/>
    <hyperlink ref="AQ830" r:id="rId213"/>
    <hyperlink ref="E830" r:id="rId214"/>
    <hyperlink ref="E398" r:id="rId215"/>
    <hyperlink ref="E131" r:id="rId216"/>
    <hyperlink ref="AQ131" r:id="rId217"/>
    <hyperlink ref="E851" r:id="rId218"/>
    <hyperlink ref="E850" r:id="rId219"/>
    <hyperlink ref="E852" r:id="rId220"/>
    <hyperlink ref="E853" r:id="rId221"/>
    <hyperlink ref="AQ850" r:id="rId222"/>
    <hyperlink ref="AQ851" r:id="rId223"/>
    <hyperlink ref="AQ852" r:id="rId224"/>
    <hyperlink ref="AQ853" r:id="rId225"/>
    <hyperlink ref="AQ854" r:id="rId226"/>
    <hyperlink ref="AQ438" r:id="rId227"/>
    <hyperlink ref="AQ439" r:id="rId228"/>
    <hyperlink ref="E129" r:id="rId229"/>
    <hyperlink ref="E167" r:id="rId230"/>
    <hyperlink ref="E210" r:id="rId231"/>
    <hyperlink ref="E215" r:id="rId232"/>
    <hyperlink ref="E310" r:id="rId233"/>
    <hyperlink ref="E329" r:id="rId234"/>
    <hyperlink ref="E331" r:id="rId235"/>
    <hyperlink ref="E332" r:id="rId236"/>
    <hyperlink ref="E333" r:id="rId237"/>
    <hyperlink ref="E334" r:id="rId238"/>
    <hyperlink ref="AQ363" r:id="rId239"/>
    <hyperlink ref="AQ362" r:id="rId240"/>
    <hyperlink ref="AQ360" r:id="rId241"/>
    <hyperlink ref="E410" r:id="rId242"/>
    <hyperlink ref="E337" r:id="rId243"/>
    <hyperlink ref="E520" r:id="rId244"/>
    <hyperlink ref="E533" r:id="rId245"/>
    <hyperlink ref="E595" r:id="rId246"/>
    <hyperlink ref="E602" r:id="rId247"/>
    <hyperlink ref="E604" r:id="rId248"/>
    <hyperlink ref="E609" r:id="rId249"/>
    <hyperlink ref="E611" r:id="rId250"/>
    <hyperlink ref="E623" r:id="rId251"/>
    <hyperlink ref="E638" r:id="rId252"/>
    <hyperlink ref="E646" r:id="rId253"/>
    <hyperlink ref="E652" r:id="rId254"/>
    <hyperlink ref="E787" r:id="rId255"/>
    <hyperlink ref="E793" r:id="rId256"/>
    <hyperlink ref="E804" r:id="rId257"/>
    <hyperlink ref="E575" r:id="rId258"/>
    <hyperlink ref="AQ575" r:id="rId259"/>
    <hyperlink ref="E774" r:id="rId260"/>
    <hyperlink ref="E780" r:id="rId261"/>
    <hyperlink ref="E805" r:id="rId262"/>
    <hyperlink ref="E813" r:id="rId263"/>
    <hyperlink ref="E819" r:id="rId264"/>
    <hyperlink ref="E820" r:id="rId265"/>
    <hyperlink ref="E818" r:id="rId266"/>
    <hyperlink ref="E823" r:id="rId267"/>
    <hyperlink ref="AQ823" r:id="rId268"/>
    <hyperlink ref="E835" r:id="rId269"/>
    <hyperlink ref="E837" r:id="rId270"/>
    <hyperlink ref="E842" r:id="rId271"/>
    <hyperlink ref="AQ844" r:id="rId272"/>
    <hyperlink ref="E867" r:id="rId273"/>
    <hyperlink ref="E897" r:id="rId274"/>
    <hyperlink ref="E908" r:id="rId275"/>
    <hyperlink ref="E945" r:id="rId276"/>
    <hyperlink ref="AQ971" r:id="rId277"/>
    <hyperlink ref="AQ980" r:id="rId278"/>
    <hyperlink ref="AQ38" r:id="rId279"/>
    <hyperlink ref="E38" r:id="rId280"/>
    <hyperlink ref="E120" r:id="rId281"/>
    <hyperlink ref="E80" r:id="rId282"/>
    <hyperlink ref="E325" r:id="rId283"/>
    <hyperlink ref="E568" r:id="rId284"/>
    <hyperlink ref="E570" r:id="rId285"/>
    <hyperlink ref="E573" r:id="rId286"/>
    <hyperlink ref="E529" r:id="rId287"/>
    <hyperlink ref="E578" r:id="rId288"/>
    <hyperlink ref="E579" r:id="rId289"/>
    <hyperlink ref="E588" r:id="rId290"/>
    <hyperlink ref="E597" r:id="rId291"/>
    <hyperlink ref="E606" r:id="rId292"/>
    <hyperlink ref="E940" r:id="rId293"/>
    <hyperlink ref="E554" r:id="rId294"/>
    <hyperlink ref="E545" r:id="rId295"/>
    <hyperlink ref="E547" r:id="rId296"/>
    <hyperlink ref="E619" r:id="rId297"/>
    <hyperlink ref="E621" r:id="rId298"/>
    <hyperlink ref="AQ616" r:id="rId299"/>
    <hyperlink ref="E616" r:id="rId300"/>
    <hyperlink ref="E640" r:id="rId301"/>
    <hyperlink ref="E679" r:id="rId302"/>
    <hyperlink ref="E666" r:id="rId303"/>
    <hyperlink ref="E663" r:id="rId304"/>
    <hyperlink ref="E673" r:id="rId305"/>
    <hyperlink ref="E680" r:id="rId306"/>
    <hyperlink ref="E788" r:id="rId307"/>
    <hyperlink ref="E783" r:id="rId308"/>
    <hyperlink ref="E786" r:id="rId309"/>
    <hyperlink ref="AQ783" r:id="rId310"/>
    <hyperlink ref="AQ784" r:id="rId311"/>
    <hyperlink ref="AQ785" r:id="rId312"/>
    <hyperlink ref="AQ786" r:id="rId313"/>
    <hyperlink ref="AQ223" r:id="rId314"/>
    <hyperlink ref="AQ266" r:id="rId315"/>
    <hyperlink ref="AQ267" r:id="rId316"/>
    <hyperlink ref="AQ353" r:id="rId317"/>
    <hyperlink ref="E831" r:id="rId318"/>
    <hyperlink ref="E802" r:id="rId319"/>
    <hyperlink ref="E828" r:id="rId320"/>
    <hyperlink ref="E943" r:id="rId321"/>
    <hyperlink ref="E857" r:id="rId322"/>
    <hyperlink ref="E858" r:id="rId323"/>
    <hyperlink ref="E859" r:id="rId324"/>
    <hyperlink ref="E860" r:id="rId325"/>
    <hyperlink ref="E861" r:id="rId326"/>
    <hyperlink ref="E869" r:id="rId327"/>
    <hyperlink ref="E890" r:id="rId328"/>
    <hyperlink ref="E884" r:id="rId329"/>
    <hyperlink ref="E888" r:id="rId330"/>
    <hyperlink ref="E892" r:id="rId331"/>
    <hyperlink ref="E895" r:id="rId332"/>
    <hyperlink ref="E896" r:id="rId333"/>
    <hyperlink ref="E898" r:id="rId334"/>
    <hyperlink ref="E900" r:id="rId335"/>
    <hyperlink ref="E162" r:id="rId336"/>
    <hyperlink ref="E942" r:id="rId337"/>
    <hyperlink ref="E961" r:id="rId338"/>
    <hyperlink ref="E963" r:id="rId339"/>
    <hyperlink ref="AS971" r:id="rId340"/>
    <hyperlink ref="E971" r:id="rId341"/>
    <hyperlink ref="E972" r:id="rId342"/>
    <hyperlink ref="E977" r:id="rId343"/>
    <hyperlink ref="AQ979" r:id="rId344"/>
    <hyperlink ref="E979" r:id="rId345"/>
    <hyperlink ref="AQ771" r:id="rId346"/>
    <hyperlink ref="E771" r:id="rId347"/>
    <hyperlink ref="E829" r:id="rId348"/>
    <hyperlink ref="E495" r:id="rId349"/>
    <hyperlink ref="E796" r:id="rId350"/>
    <hyperlink ref="E785" r:id="rId351"/>
    <hyperlink ref="E599" r:id="rId352"/>
    <hyperlink ref="AQ457" r:id="rId353"/>
    <hyperlink ref="E457" r:id="rId354"/>
    <hyperlink ref="E399" r:id="rId355"/>
    <hyperlink ref="AQ187" r:id="rId356"/>
    <hyperlink ref="E854" r:id="rId357"/>
    <hyperlink ref="AS981" r:id="rId358"/>
    <hyperlink ref="E30" r:id="rId359"/>
    <hyperlink ref="AQ981" r:id="rId360"/>
    <hyperlink ref="E163" r:id="rId361"/>
    <hyperlink ref="E481" r:id="rId362"/>
    <hyperlink ref="AQ481" r:id="rId363"/>
    <hyperlink ref="E416" r:id="rId364"/>
    <hyperlink ref="AS795" r:id="rId365"/>
    <hyperlink ref="AQ220" r:id="rId366"/>
    <hyperlink ref="E289" r:id="rId367"/>
    <hyperlink ref="AQ289" r:id="rId368"/>
    <hyperlink ref="E25" r:id="rId369"/>
    <hyperlink ref="AQ25" r:id="rId370"/>
    <hyperlink ref="E46" r:id="rId371"/>
    <hyperlink ref="E117" r:id="rId372"/>
    <hyperlink ref="E59" r:id="rId373"/>
    <hyperlink ref="AQ58" r:id="rId374"/>
    <hyperlink ref="AQ59" r:id="rId375"/>
    <hyperlink ref="E73" r:id="rId376"/>
    <hyperlink ref="E83" r:id="rId377"/>
    <hyperlink ref="E107" r:id="rId378"/>
    <hyperlink ref="E84" r:id="rId379"/>
    <hyperlink ref="AQ84" r:id="rId380"/>
    <hyperlink ref="E85" r:id="rId381"/>
    <hyperlink ref="AQ85" r:id="rId382"/>
    <hyperlink ref="E88" r:id="rId383"/>
    <hyperlink ref="AQ88" r:id="rId384"/>
    <hyperlink ref="AQ87" r:id="rId385"/>
    <hyperlink ref="E110" r:id="rId386"/>
    <hyperlink ref="E118" r:id="rId387"/>
    <hyperlink ref="AQ118" r:id="rId388"/>
    <hyperlink ref="AQ948" r:id="rId389"/>
    <hyperlink ref="E954" r:id="rId390"/>
    <hyperlink ref="E958" r:id="rId391"/>
    <hyperlink ref="E966" r:id="rId392"/>
    <hyperlink ref="AQ652" r:id="rId393"/>
    <hyperlink ref="E944" r:id="rId394"/>
    <hyperlink ref="AQ944" r:id="rId395"/>
    <hyperlink ref="AQ943" r:id="rId396"/>
    <hyperlink ref="AQ615" r:id="rId397"/>
    <hyperlink ref="E615" r:id="rId398"/>
    <hyperlink ref="AQ617" r:id="rId399"/>
    <hyperlink ref="E617" r:id="rId400"/>
    <hyperlink ref="AQ903" r:id="rId401"/>
    <hyperlink ref="AQ879" r:id="rId402" location="p1"/>
    <hyperlink ref="E354" r:id="rId403"/>
    <hyperlink ref="AQ354" r:id="rId404"/>
    <hyperlink ref="E36" r:id="rId405"/>
    <hyperlink ref="AQ36" r:id="rId406"/>
    <hyperlink ref="E235" r:id="rId407"/>
    <hyperlink ref="E906" r:id="rId408"/>
    <hyperlink ref="AQ906" r:id="rId409"/>
    <hyperlink ref="E939" r:id="rId410"/>
    <hyperlink ref="AQ161" r:id="rId411"/>
    <hyperlink ref="E161" r:id="rId412"/>
    <hyperlink ref="AQ160" r:id="rId413"/>
    <hyperlink ref="E160" r:id="rId414"/>
    <hyperlink ref="AQ167" r:id="rId415"/>
    <hyperlink ref="E166" r:id="rId416"/>
    <hyperlink ref="AQ166" r:id="rId417"/>
    <hyperlink ref="AQ163" r:id="rId418"/>
    <hyperlink ref="AQ164" r:id="rId419"/>
    <hyperlink ref="E164" r:id="rId420"/>
    <hyperlink ref="E182" r:id="rId421"/>
    <hyperlink ref="E188" r:id="rId422"/>
    <hyperlink ref="E198" r:id="rId423"/>
    <hyperlink ref="E205" r:id="rId424"/>
    <hyperlink ref="E245" r:id="rId425"/>
    <hyperlink ref="E255" r:id="rId426"/>
    <hyperlink ref="E251" r:id="rId427"/>
    <hyperlink ref="E256" r:id="rId428"/>
    <hyperlink ref="AQ256" r:id="rId429"/>
    <hyperlink ref="E260" r:id="rId430"/>
    <hyperlink ref="AQ260" r:id="rId431"/>
    <hyperlink ref="E266" r:id="rId432"/>
    <hyperlink ref="E267" r:id="rId433"/>
    <hyperlink ref="E314" r:id="rId434"/>
    <hyperlink ref="E321" r:id="rId435"/>
    <hyperlink ref="E323" r:id="rId436"/>
    <hyperlink ref="E335" r:id="rId437"/>
    <hyperlink ref="E340" r:id="rId438"/>
    <hyperlink ref="E339" r:id="rId439"/>
    <hyperlink ref="E381" r:id="rId440"/>
    <hyperlink ref="AQ381" r:id="rId441"/>
    <hyperlink ref="AQ788" r:id="rId442"/>
    <hyperlink ref="AQ63" r:id="rId443"/>
    <hyperlink ref="E574" r:id="rId444"/>
    <hyperlink ref="AQ574" r:id="rId445"/>
    <hyperlink ref="AQ654" r:id="rId446"/>
    <hyperlink ref="E411" r:id="rId447"/>
    <hyperlink ref="E400" r:id="rId448"/>
    <hyperlink ref="AQ419" r:id="rId449"/>
    <hyperlink ref="AQ426" r:id="rId450"/>
    <hyperlink ref="E426" r:id="rId451"/>
    <hyperlink ref="AQ443" r:id="rId452"/>
    <hyperlink ref="E451" r:id="rId453"/>
    <hyperlink ref="E532" r:id="rId454"/>
    <hyperlink ref="AQ78" r:id="rId455"/>
    <hyperlink ref="AQ896" r:id="rId456"/>
    <hyperlink ref="E510" r:id="rId457"/>
    <hyperlink ref="E283" r:id="rId458"/>
    <hyperlink ref="E282" r:id="rId459"/>
    <hyperlink ref="E284" r:id="rId460"/>
    <hyperlink ref="E278" r:id="rId461"/>
    <hyperlink ref="E281" r:id="rId462"/>
    <hyperlink ref="E484" r:id="rId463"/>
    <hyperlink ref="E509" r:id="rId464"/>
    <hyperlink ref="E516" r:id="rId465"/>
    <hyperlink ref="E477" r:id="rId466"/>
    <hyperlink ref="E493" r:id="rId467"/>
    <hyperlink ref="AQ493" r:id="rId468"/>
    <hyperlink ref="AQ492" r:id="rId469"/>
    <hyperlink ref="E492" r:id="rId470"/>
    <hyperlink ref="E482" r:id="rId471"/>
    <hyperlink ref="E483" r:id="rId472"/>
    <hyperlink ref="E499" r:id="rId473"/>
    <hyperlink ref="E951" r:id="rId474"/>
    <hyperlink ref="AQ951" r:id="rId475"/>
    <hyperlink ref="E391" r:id="rId476"/>
    <hyperlink ref="E591" r:id="rId477"/>
    <hyperlink ref="E590" r:id="rId478"/>
    <hyperlink ref="AQ591" r:id="rId479"/>
    <hyperlink ref="E265" r:id="rId480"/>
    <hyperlink ref="E654" r:id="rId481"/>
    <hyperlink ref="E675" r:id="rId482"/>
    <hyperlink ref="AQ675" r:id="rId483"/>
    <hyperlink ref="E681" r:id="rId484"/>
    <hyperlink ref="AQ682" r:id="rId485"/>
    <hyperlink ref="E682" r:id="rId486"/>
    <hyperlink ref="E784" r:id="rId487"/>
    <hyperlink ref="AQ794" r:id="rId488"/>
    <hyperlink ref="E794" r:id="rId489"/>
    <hyperlink ref="AQ795" r:id="rId490"/>
    <hyperlink ref="E795" r:id="rId491"/>
    <hyperlink ref="AS820" r:id="rId492"/>
    <hyperlink ref="AQ820" r:id="rId493"/>
    <hyperlink ref="E761" r:id="rId494"/>
    <hyperlink ref="E799" r:id="rId495"/>
    <hyperlink ref="AQ855" r:id="rId496"/>
    <hyperlink ref="E863" r:id="rId497"/>
    <hyperlink ref="E862" r:id="rId498"/>
    <hyperlink ref="E866" r:id="rId499"/>
    <hyperlink ref="E872" r:id="rId500"/>
    <hyperlink ref="E902" r:id="rId501"/>
    <hyperlink ref="AQ265" r:id="rId502"/>
    <hyperlink ref="E111" r:id="rId503"/>
    <hyperlink ref="AQ312" r:id="rId504"/>
    <hyperlink ref="E32" r:id="rId505"/>
    <hyperlink ref="AQ34" r:id="rId506"/>
    <hyperlink ref="E34" r:id="rId507"/>
    <hyperlink ref="E72" r:id="rId508"/>
    <hyperlink ref="E152" r:id="rId509"/>
    <hyperlink ref="E151" r:id="rId510"/>
    <hyperlink ref="AQ699" r:id="rId511"/>
    <hyperlink ref="AQ382" r:id="rId512"/>
    <hyperlink ref="E915" r:id="rId513"/>
    <hyperlink ref="AQ915" r:id="rId514"/>
    <hyperlink ref="E778" r:id="rId515"/>
    <hyperlink ref="AQ491" r:id="rId516"/>
    <hyperlink ref="E577" r:id="rId517"/>
    <hyperlink ref="E580" r:id="rId518"/>
    <hyperlink ref="E626" r:id="rId519"/>
    <hyperlink ref="E42" r:id="rId520"/>
    <hyperlink ref="AQ42" r:id="rId521"/>
    <hyperlink ref="E632" r:id="rId522"/>
    <hyperlink ref="AQ632" r:id="rId523"/>
    <hyperlink ref="E539" r:id="rId524"/>
    <hyperlink ref="E443" r:id="rId525"/>
    <hyperlink ref="E444" r:id="rId526"/>
    <hyperlink ref="E538" r:id="rId527"/>
    <hyperlink ref="E24" r:id="rId528"/>
    <hyperlink ref="E158" r:id="rId529"/>
    <hyperlink ref="E189" r:id="rId530"/>
    <hyperlink ref="E190" r:id="rId531"/>
    <hyperlink ref="E236" r:id="rId532"/>
    <hyperlink ref="E238" r:id="rId533"/>
    <hyperlink ref="E247" r:id="rId534"/>
    <hyperlink ref="E274" r:id="rId535"/>
    <hyperlink ref="E291" r:id="rId536"/>
    <hyperlink ref="AQ291" r:id="rId537"/>
    <hyperlink ref="E292" r:id="rId538"/>
    <hyperlink ref="AQ292" r:id="rId539"/>
    <hyperlink ref="E297" r:id="rId540"/>
    <hyperlink ref="AQ297" r:id="rId541"/>
    <hyperlink ref="AQ329" r:id="rId542"/>
    <hyperlink ref="E953" r:id="rId543"/>
    <hyperlink ref="E952" r:id="rId544"/>
    <hyperlink ref="AQ496" r:id="rId545" location="!topic/comp.arch.fpga/euAol-7J-Jg"/>
    <hyperlink ref="E496" r:id="rId546"/>
    <hyperlink ref="E981" r:id="rId547"/>
    <hyperlink ref="E969" r:id="rId548"/>
    <hyperlink ref="E948" r:id="rId549"/>
    <hyperlink ref="E901" r:id="rId550"/>
    <hyperlink ref="E800" r:id="rId551"/>
    <hyperlink ref="E641" r:id="rId552"/>
    <hyperlink ref="E624" r:id="rId553"/>
    <hyperlink ref="AQ619" r:id="rId554"/>
    <hyperlink ref="AQ670" r:id="rId555"/>
    <hyperlink ref="AQ577" r:id="rId556"/>
    <hyperlink ref="AQ578" r:id="rId557"/>
    <hyperlink ref="AQ579" r:id="rId558"/>
    <hyperlink ref="AQ580" r:id="rId559"/>
    <hyperlink ref="AQ583" r:id="rId560"/>
    <hyperlink ref="AQ55" r:id="rId561"/>
    <hyperlink ref="AQ56" r:id="rId562"/>
    <hyperlink ref="E268" r:id="rId563"/>
    <hyperlink ref="AQ268" r:id="rId564"/>
    <hyperlink ref="AQ634" r:id="rId565"/>
    <hyperlink ref="E634" r:id="rId566"/>
    <hyperlink ref="AQ633" r:id="rId567"/>
    <hyperlink ref="E633" r:id="rId568"/>
    <hyperlink ref="AQ275" r:id="rId569"/>
    <hyperlink ref="E704" r:id="rId570"/>
    <hyperlink ref="E711" r:id="rId571"/>
    <hyperlink ref="AQ711" r:id="rId572"/>
    <hyperlink ref="E686" r:id="rId573"/>
    <hyperlink ref="E473" r:id="rId574"/>
    <hyperlink ref="E581" r:id="rId575"/>
    <hyperlink ref="AQ581" r:id="rId576"/>
    <hyperlink ref="AQ33" r:id="rId577"/>
    <hyperlink ref="E33" r:id="rId578"/>
    <hyperlink ref="AS980" r:id="rId579"/>
    <hyperlink ref="E558" r:id="rId580"/>
    <hyperlink ref="E936" r:id="rId581"/>
    <hyperlink ref="E552" r:id="rId582"/>
    <hyperlink ref="AQ552" r:id="rId583"/>
    <hyperlink ref="E836" r:id="rId584"/>
    <hyperlink ref="E986" r:id="rId585"/>
    <hyperlink ref="E74" r:id="rId586"/>
    <hyperlink ref="E75" r:id="rId587"/>
    <hyperlink ref="AQ162" r:id="rId588"/>
    <hyperlink ref="E269" r:id="rId589"/>
    <hyperlink ref="AQ269" r:id="rId590"/>
    <hyperlink ref="E494" r:id="rId591"/>
    <hyperlink ref="AQ494" r:id="rId592"/>
    <hyperlink ref="AS263" r:id="rId593"/>
    <hyperlink ref="E935" r:id="rId594"/>
    <hyperlink ref="E705" r:id="rId595"/>
    <hyperlink ref="E749" r:id="rId596"/>
    <hyperlink ref="AQ749" r:id="rId597"/>
    <hyperlink ref="E553" r:id="rId598"/>
    <hyperlink ref="AQ553" r:id="rId599"/>
    <hyperlink ref="E548" r:id="rId600"/>
    <hyperlink ref="AQ548" r:id="rId601"/>
    <hyperlink ref="E549" r:id="rId602"/>
    <hyperlink ref="AQ549" r:id="rId603"/>
    <hyperlink ref="E551" r:id="rId604"/>
    <hyperlink ref="AQ551" r:id="rId605"/>
    <hyperlink ref="E550" r:id="rId606"/>
    <hyperlink ref="AQ550" r:id="rId607"/>
    <hyperlink ref="E556" r:id="rId608"/>
    <hyperlink ref="AQ555" r:id="rId609"/>
    <hyperlink ref="AQ556" r:id="rId610"/>
    <hyperlink ref="E434" r:id="rId611"/>
    <hyperlink ref="E976" r:id="rId612"/>
    <hyperlink ref="E504" r:id="rId613"/>
    <hyperlink ref="E154" r:id="rId614"/>
    <hyperlink ref="AQ270" r:id="rId615"/>
    <hyperlink ref="E270" r:id="rId616"/>
    <hyperlink ref="E241" r:id="rId617"/>
    <hyperlink ref="E524" r:id="rId618"/>
    <hyperlink ref="AQ524" r:id="rId619"/>
    <hyperlink ref="E885" r:id="rId620"/>
    <hyperlink ref="E231" r:id="rId621"/>
    <hyperlink ref="E229" r:id="rId622"/>
    <hyperlink ref="E232" r:id="rId623"/>
    <hyperlink ref="E146" r:id="rId624"/>
    <hyperlink ref="E365" r:id="rId625"/>
    <hyperlink ref="E185" r:id="rId626"/>
    <hyperlink ref="AQ185" r:id="rId627"/>
    <hyperlink ref="AQ29" r:id="rId628"/>
    <hyperlink ref="E29" r:id="rId629"/>
    <hyperlink ref="AQ28" r:id="rId630"/>
    <hyperlink ref="E28" r:id="rId631"/>
    <hyperlink ref="AQ308" r:id="rId632"/>
    <hyperlink ref="E308" r:id="rId633"/>
    <hyperlink ref="AQ307" r:id="rId634"/>
    <hyperlink ref="E307" r:id="rId635"/>
    <hyperlink ref="E214" r:id="rId636"/>
    <hyperlink ref="AQ214" r:id="rId637"/>
    <hyperlink ref="E355" r:id="rId638"/>
    <hyperlink ref="AQ355" r:id="rId639"/>
    <hyperlink ref="E825" r:id="rId640"/>
    <hyperlink ref="AQ825" r:id="rId641"/>
    <hyperlink ref="E585" r:id="rId642"/>
    <hyperlink ref="AQ585" r:id="rId643"/>
    <hyperlink ref="E618" r:id="rId644"/>
    <hyperlink ref="AQ150" r:id="rId645"/>
    <hyperlink ref="AQ144" r:id="rId646"/>
    <hyperlink ref="AQ379" r:id="rId647"/>
    <hyperlink ref="E379" r:id="rId648"/>
    <hyperlink ref="AS379" r:id="rId649"/>
    <hyperlink ref="AQ378" r:id="rId650"/>
    <hyperlink ref="E378" r:id="rId651"/>
    <hyperlink ref="AS378" r:id="rId652"/>
    <hyperlink ref="E864" r:id="rId653"/>
    <hyperlink ref="E233" r:id="rId654"/>
    <hyperlink ref="E465" r:id="rId655"/>
    <hyperlink ref="E637" r:id="rId656"/>
    <hyperlink ref="AQ637" r:id="rId657"/>
    <hyperlink ref="E449" r:id="rId658"/>
    <hyperlink ref="E368" r:id="rId659"/>
    <hyperlink ref="E367" r:id="rId660"/>
    <hyperlink ref="AQ83" r:id="rId661"/>
    <hyperlink ref="E957" r:id="rId662"/>
    <hyperlink ref="E507" r:id="rId663"/>
    <hyperlink ref="AQ507" r:id="rId664"/>
    <hyperlink ref="E253" r:id="rId665"/>
    <hyperlink ref="AQ253" r:id="rId666"/>
    <hyperlink ref="E475" r:id="rId667"/>
    <hyperlink ref="AQ475" r:id="rId668"/>
    <hyperlink ref="E175" r:id="rId669"/>
    <hyperlink ref="AQ175" r:id="rId670"/>
    <hyperlink ref="E288" r:id="rId671"/>
    <hyperlink ref="AQ288" r:id="rId672"/>
    <hyperlink ref="E849" r:id="rId673"/>
    <hyperlink ref="AS175" r:id="rId674"/>
    <hyperlink ref="E287" r:id="rId675"/>
    <hyperlink ref="AQ287" r:id="rId676"/>
    <hyperlink ref="E360" r:id="rId677"/>
    <hyperlink ref="AQ361" r:id="rId678"/>
    <hyperlink ref="E361" r:id="rId679"/>
    <hyperlink ref="E838" r:id="rId680"/>
    <hyperlink ref="E839" r:id="rId681"/>
    <hyperlink ref="E293" r:id="rId682"/>
    <hyperlink ref="AQ293" r:id="rId683"/>
    <hyperlink ref="E789" r:id="rId684"/>
    <hyperlink ref="E350" r:id="rId685"/>
    <hyperlink ref="AQ350" r:id="rId686"/>
    <hyperlink ref="E706" r:id="rId687"/>
    <hyperlink ref="E753" r:id="rId688"/>
    <hyperlink ref="E754" r:id="rId689"/>
    <hyperlink ref="AQ754" r:id="rId690"/>
    <hyperlink ref="E755" r:id="rId691"/>
    <hyperlink ref="AQ755" r:id="rId692"/>
    <hyperlink ref="E467" r:id="rId693"/>
    <hyperlink ref="AQ82" r:id="rId694"/>
    <hyperlink ref="E662" r:id="rId695"/>
    <hyperlink ref="AQ358" r:id="rId696"/>
    <hyperlink ref="E358" r:id="rId697"/>
    <hyperlink ref="E132" r:id="rId698"/>
    <hyperlink ref="E807" r:id="rId699"/>
    <hyperlink ref="AQ807" r:id="rId700"/>
    <hyperlink ref="E725" r:id="rId701"/>
    <hyperlink ref="AS951" r:id="rId702"/>
    <hyperlink ref="E798" r:id="rId703"/>
    <hyperlink ref="E797" r:id="rId704"/>
    <hyperlink ref="E207" r:id="rId705"/>
    <hyperlink ref="AQ207" r:id="rId706" location="files-area"/>
    <hyperlink ref="E208" r:id="rId707"/>
    <hyperlink ref="E209" r:id="rId708"/>
    <hyperlink ref="E732" r:id="rId709"/>
    <hyperlink ref="E194" r:id="rId710"/>
    <hyperlink ref="E559" r:id="rId711"/>
    <hyperlink ref="E474" r:id="rId712"/>
    <hyperlink ref="E930" r:id="rId713"/>
    <hyperlink ref="E218" r:id="rId714"/>
    <hyperlink ref="AQ218" r:id="rId715"/>
    <hyperlink ref="E10" r:id="rId716"/>
    <hyperlink ref="AQ10" r:id="rId717"/>
    <hyperlink ref="AQ396" r:id="rId718"/>
    <hyperlink ref="E497" r:id="rId719"/>
    <hyperlink ref="AQ497" r:id="rId720"/>
    <hyperlink ref="E875" r:id="rId721"/>
    <hyperlink ref="E874" r:id="rId722"/>
    <hyperlink ref="E86" r:id="rId723"/>
    <hyperlink ref="E61" r:id="rId724"/>
    <hyperlink ref="AQ61" r:id="rId725"/>
    <hyperlink ref="E60" r:id="rId726"/>
    <hyperlink ref="AQ60" r:id="rId727"/>
    <hyperlink ref="E537" r:id="rId728"/>
    <hyperlink ref="E62" r:id="rId729"/>
    <hyperlink ref="AQ62" r:id="rId730"/>
    <hyperlink ref="E697" r:id="rId731"/>
    <hyperlink ref="AQ697" r:id="rId732"/>
    <hyperlink ref="E698" r:id="rId733"/>
    <hyperlink ref="AQ698" r:id="rId734"/>
    <hyperlink ref="AQ46" r:id="rId735"/>
    <hyperlink ref="E683" r:id="rId736"/>
    <hyperlink ref="E294" r:id="rId737"/>
    <hyperlink ref="AQ294" r:id="rId738"/>
    <hyperlink ref="E248" r:id="rId739"/>
    <hyperlink ref="E250" r:id="rId740"/>
    <hyperlink ref="E249" r:id="rId741"/>
    <hyperlink ref="E695" r:id="rId742"/>
    <hyperlink ref="E751" r:id="rId743"/>
    <hyperlink ref="AQ751" r:id="rId744"/>
    <hyperlink ref="AQ695" r:id="rId745"/>
    <hyperlink ref="AQ770" r:id="rId746"/>
    <hyperlink ref="E735" r:id="rId747"/>
    <hyperlink ref="AQ735" r:id="rId748"/>
    <hyperlink ref="E455" r:id="rId749"/>
    <hyperlink ref="E647" r:id="rId750"/>
    <hyperlink ref="E153" r:id="rId751"/>
    <hyperlink ref="AQ769" r:id="rId752"/>
    <hyperlink ref="E628" r:id="rId753"/>
    <hyperlink ref="E757" r:id="rId754"/>
    <hyperlink ref="E485" r:id="rId755"/>
    <hyperlink ref="E317" r:id="rId756"/>
    <hyperlink ref="E502" r:id="rId757"/>
    <hyperlink ref="AQ502" r:id="rId758"/>
    <hyperlink ref="E594" r:id="rId759"/>
    <hyperlink ref="AQ594" r:id="rId760"/>
    <hyperlink ref="E20" r:id="rId761"/>
    <hyperlink ref="E23" r:id="rId762"/>
    <hyperlink ref="E911" r:id="rId763"/>
    <hyperlink ref="AQ940" r:id="rId764"/>
    <hyperlink ref="E424" r:id="rId765"/>
    <hyperlink ref="E181" r:id="rId766"/>
    <hyperlink ref="E567" r:id="rId767"/>
    <hyperlink ref="AQ567" r:id="rId768"/>
    <hyperlink ref="E562" r:id="rId769"/>
    <hyperlink ref="AQ562" r:id="rId770"/>
    <hyperlink ref="E560" r:id="rId771"/>
    <hyperlink ref="AQ560" r:id="rId772"/>
    <hyperlink ref="E561" r:id="rId773"/>
    <hyperlink ref="AQ561" r:id="rId774"/>
    <hyperlink ref="E563" r:id="rId775"/>
    <hyperlink ref="AQ563" r:id="rId776"/>
    <hyperlink ref="E564" r:id="rId777"/>
    <hyperlink ref="AQ564" r:id="rId778"/>
    <hyperlink ref="E565" r:id="rId779"/>
    <hyperlink ref="AQ565" r:id="rId780"/>
    <hyperlink ref="E566" r:id="rId781"/>
    <hyperlink ref="AQ566" r:id="rId782"/>
    <hyperlink ref="AQ402" r:id="rId783"/>
    <hyperlink ref="E402" r:id="rId784"/>
    <hyperlink ref="AQ604" r:id="rId785"/>
    <hyperlink ref="E195" r:id="rId786"/>
    <hyperlink ref="E417" r:id="rId787"/>
    <hyperlink ref="E768" r:id="rId788"/>
    <hyperlink ref="E112" r:id="rId789"/>
    <hyperlink ref="AQ112" r:id="rId790"/>
    <hyperlink ref="E691" r:id="rId791"/>
    <hyperlink ref="AQ691" r:id="rId792"/>
    <hyperlink ref="E893" r:id="rId793"/>
    <hyperlink ref="E687" r:id="rId794"/>
    <hyperlink ref="AQ687" r:id="rId795"/>
    <hyperlink ref="E586" r:id="rId796"/>
    <hyperlink ref="E760" r:id="rId797"/>
    <hyperlink ref="AQ760" r:id="rId798"/>
    <hyperlink ref="AQ153" r:id="rId799"/>
    <hyperlink ref="E448" r:id="rId800"/>
    <hyperlink ref="E286" r:id="rId801"/>
    <hyperlink ref="AQ286" r:id="rId802"/>
    <hyperlink ref="E688" r:id="rId803"/>
    <hyperlink ref="E917" r:id="rId804"/>
    <hyperlink ref="AQ917" r:id="rId805"/>
    <hyperlink ref="AQ273" r:id="rId806"/>
    <hyperlink ref="E273" r:id="rId807"/>
    <hyperlink ref="E812" r:id="rId808"/>
    <hyperlink ref="E870" r:id="rId809"/>
    <hyperlink ref="E450" r:id="rId810"/>
    <hyperlink ref="E803" r:id="rId811"/>
    <hyperlink ref="AQ803" r:id="rId812"/>
    <hyperlink ref="E946" r:id="rId813"/>
    <hyperlink ref="E8" r:id="rId814"/>
    <hyperlink ref="AQ8" r:id="rId815"/>
    <hyperlink ref="E390" r:id="rId816"/>
    <hyperlink ref="AQ390" r:id="rId817"/>
    <hyperlink ref="AQ582" r:id="rId818"/>
    <hyperlink ref="E582" r:id="rId819"/>
    <hyperlink ref="E576" r:id="rId820"/>
    <hyperlink ref="AQ576" r:id="rId821"/>
    <hyperlink ref="AS576" r:id="rId822"/>
    <hyperlink ref="AQ86" r:id="rId823"/>
    <hyperlink ref="AQ448" r:id="rId824"/>
    <hyperlink ref="AQ387" r:id="rId825"/>
    <hyperlink ref="E387" r:id="rId826"/>
    <hyperlink ref="E409" r:id="rId827"/>
    <hyperlink ref="AR273" r:id="rId828"/>
    <hyperlink ref="E790" r:id="rId829"/>
    <hyperlink ref="E191" r:id="rId830"/>
    <hyperlink ref="AQ191" r:id="rId831"/>
    <hyperlink ref="E909" r:id="rId832"/>
    <hyperlink ref="E326" r:id="rId833"/>
    <hyperlink ref="E639" r:id="rId834"/>
    <hyperlink ref="AQ639" r:id="rId835"/>
    <hyperlink ref="E228" r:id="rId836"/>
    <hyperlink ref="E513" r:id="rId837"/>
    <hyperlink ref="E364" r:id="rId838"/>
    <hyperlink ref="AQ364" r:id="rId839"/>
    <hyperlink ref="E822" r:id="rId840"/>
    <hyperlink ref="AQ822" r:id="rId841"/>
    <hyperlink ref="AQ688" r:id="rId842"/>
    <hyperlink ref="E841" r:id="rId843"/>
    <hyperlink ref="E271" r:id="rId844"/>
    <hyperlink ref="AQ271" r:id="rId845"/>
    <hyperlink ref="E762" r:id="rId846"/>
    <hyperlink ref="AQ762" r:id="rId847"/>
    <hyperlink ref="AQ909" r:id="rId848"/>
    <hyperlink ref="E629" r:id="rId849"/>
    <hyperlink ref="AQ629" r:id="rId850"/>
    <hyperlink ref="E713" r:id="rId851"/>
    <hyperlink ref="E197" r:id="rId852"/>
    <hyperlink ref="E937" r:id="rId853"/>
    <hyperlink ref="AQ404" r:id="rId854"/>
    <hyperlink ref="E929" r:id="rId855"/>
    <hyperlink ref="AQ929" r:id="rId856"/>
    <hyperlink ref="E145" r:id="rId857"/>
    <hyperlink ref="E12" r:id="rId858"/>
    <hyperlink ref="E726" r:id="rId859"/>
    <hyperlink ref="E694" r:id="rId860"/>
    <hyperlink ref="AQ664" r:id="rId861"/>
    <hyperlink ref="E664" r:id="rId862"/>
    <hyperlink ref="E741" r:id="rId863"/>
    <hyperlink ref="E170" r:id="rId864"/>
    <hyperlink ref="AQ170" r:id="rId865"/>
    <hyperlink ref="E973" r:id="rId866"/>
    <hyperlink ref="E508" r:id="rId867"/>
    <hyperlink ref="AQ508" r:id="rId868"/>
    <hyperlink ref="E814" r:id="rId869"/>
    <hyperlink ref="AQ814" r:id="rId870"/>
    <hyperlink ref="E7" r:id="rId871"/>
    <hyperlink ref="E17" r:id="rId872"/>
    <hyperlink ref="AQ238" r:id="rId873"/>
    <hyperlink ref="AS751" r:id="rId874"/>
    <hyperlink ref="E717" r:id="rId875"/>
    <hyperlink ref="AQ717" r:id="rId876"/>
    <hyperlink ref="E758" r:id="rId877"/>
    <hyperlink ref="AQ758" r:id="rId878"/>
    <hyperlink ref="E759" r:id="rId879"/>
    <hyperlink ref="AQ759" r:id="rId880"/>
    <hyperlink ref="E6" r:id="rId881"/>
    <hyperlink ref="E258" r:id="rId882"/>
    <hyperlink ref="E777" r:id="rId883"/>
    <hyperlink ref="E779" r:id="rId884"/>
    <hyperlink ref="E625" r:id="rId885"/>
    <hyperlink ref="E330" r:id="rId886"/>
    <hyperlink ref="AQ330" r:id="rId887"/>
    <hyperlink ref="E847" r:id="rId888"/>
    <hyperlink ref="AQ847" r:id="rId889"/>
    <hyperlink ref="E848" r:id="rId890"/>
    <hyperlink ref="AQ848" r:id="rId891"/>
    <hyperlink ref="E435" r:id="rId892"/>
    <hyperlink ref="E955" r:id="rId893"/>
    <hyperlink ref="E26" r:id="rId894"/>
    <hyperlink ref="AQ26" r:id="rId895"/>
    <hyperlink ref="E31" r:id="rId896"/>
    <hyperlink ref="E65" r:id="rId897"/>
    <hyperlink ref="E68" r:id="rId898"/>
    <hyperlink ref="E76" r:id="rId899"/>
    <hyperlink ref="E79" r:id="rId900"/>
    <hyperlink ref="E81" r:id="rId901"/>
    <hyperlink ref="AQ81" r:id="rId902"/>
    <hyperlink ref="E104" r:id="rId903"/>
    <hyperlink ref="E108" r:id="rId904"/>
    <hyperlink ref="E106" r:id="rId905"/>
    <hyperlink ref="E689" r:id="rId906"/>
    <hyperlink ref="AQ689" r:id="rId907"/>
    <hyperlink ref="E676" r:id="rId908"/>
    <hyperlink ref="E244" r:id="rId909"/>
    <hyperlink ref="E748" r:id="rId910"/>
    <hyperlink ref="AQ748" r:id="rId911"/>
    <hyperlink ref="E536" r:id="rId912"/>
    <hyperlink ref="AQ683" r:id="rId913"/>
    <hyperlink ref="AQ707" r:id="rId914"/>
    <hyperlink ref="E707" r:id="rId915"/>
    <hyperlink ref="E674" r:id="rId916"/>
    <hyperlink ref="E141" r:id="rId917"/>
    <hyperlink ref="AQ141" r:id="rId918"/>
    <hyperlink ref="E320" r:id="rId919"/>
    <hyperlink ref="AQ320" r:id="rId920"/>
    <hyperlink ref="AQ690" r:id="rId921"/>
    <hyperlink ref="E669" r:id="rId922"/>
    <hyperlink ref="AQ669" r:id="rId923"/>
    <hyperlink ref="E671" r:id="rId924"/>
    <hyperlink ref="AQ671" r:id="rId925"/>
    <hyperlink ref="E70" r:id="rId926"/>
    <hyperlink ref="E620" r:id="rId927"/>
    <hyperlink ref="AQ620" r:id="rId928"/>
    <hyperlink ref="E262" r:id="rId929"/>
    <hyperlink ref="AQ262" r:id="rId930"/>
    <hyperlink ref="AQ127" r:id="rId931"/>
    <hyperlink ref="AQ125" r:id="rId932"/>
    <hyperlink ref="AQ124" r:id="rId933"/>
    <hyperlink ref="E815" r:id="rId934"/>
    <hyperlink ref="E418" r:id="rId935"/>
    <hyperlink ref="AQ418" r:id="rId936"/>
    <hyperlink ref="E101" r:id="rId937"/>
    <hyperlink ref="AQ101" r:id="rId938"/>
    <hyperlink ref="E121" r:id="rId939"/>
    <hyperlink ref="E230" r:id="rId940"/>
    <hyperlink ref="E324" r:id="rId941"/>
    <hyperlink ref="E887" r:id="rId942"/>
    <hyperlink ref="E440" r:id="rId943"/>
    <hyperlink ref="AQ440" r:id="rId944"/>
    <hyperlink ref="E843" r:id="rId945"/>
    <hyperlink ref="E809" r:id="rId946"/>
    <hyperlink ref="AQ809" r:id="rId947"/>
    <hyperlink ref="AQ343" r:id="rId948"/>
    <hyperlink ref="E978" r:id="rId949"/>
    <hyperlink ref="AQ978" r:id="rId950"/>
    <hyperlink ref="E650" r:id="rId951"/>
    <hyperlink ref="AQ650" r:id="rId952"/>
    <hyperlink ref="E505" r:id="rId953"/>
    <hyperlink ref="AQ505" r:id="rId954"/>
    <hyperlink ref="AQ684" r:id="rId955"/>
    <hyperlink ref="E684" r:id="rId956"/>
    <hyperlink ref="E645" r:id="rId957"/>
    <hyperlink ref="AQ306" r:id="rId958"/>
    <hyperlink ref="E306" r:id="rId959"/>
    <hyperlink ref="E302" r:id="rId960"/>
    <hyperlink ref="E305" r:id="rId961"/>
    <hyperlink ref="E254" r:id="rId962"/>
    <hyperlink ref="E177" r:id="rId963"/>
    <hyperlink ref="AQ177" r:id="rId964"/>
    <hyperlink ref="E715" r:id="rId965"/>
    <hyperlink ref="E708" r:id="rId966"/>
    <hyperlink ref="E78" r:id="rId967"/>
    <hyperlink ref="E734" r:id="rId968"/>
    <hyperlink ref="AQ734" r:id="rId969"/>
    <hyperlink ref="E782" r:id="rId970"/>
    <hyperlink ref="E386" r:id="rId971"/>
    <hyperlink ref="E369" r:id="rId972"/>
    <hyperlink ref="E653" r:id="rId973"/>
    <hyperlink ref="AQ653" r:id="rId974"/>
    <hyperlink ref="E392" r:id="rId975"/>
    <hyperlink ref="AQ244" r:id="rId976"/>
    <hyperlink ref="E983" r:id="rId977"/>
    <hyperlink ref="AQ983" r:id="rId978"/>
    <hyperlink ref="E178" r:id="rId979"/>
    <hyperlink ref="AQ178" r:id="rId980"/>
    <hyperlink ref="E938" r:id="rId981"/>
    <hyperlink ref="E821" r:id="rId982"/>
    <hyperlink ref="E180" r:id="rId983"/>
    <hyperlink ref="AQ180" r:id="rId984"/>
    <hyperlink ref="E466" r:id="rId985"/>
    <hyperlink ref="E933" r:id="rId986"/>
    <hyperlink ref="AQ681" r:id="rId987"/>
    <hyperlink ref="E792" r:id="rId988"/>
    <hyperlink ref="AQ547" r:id="rId989"/>
    <hyperlink ref="E375" r:id="rId990"/>
    <hyperlink ref="E742" r:id="rId991"/>
    <hyperlink ref="AQ742" r:id="rId992"/>
    <hyperlink ref="E246" r:id="rId993"/>
    <hyperlink ref="AQ246" r:id="rId994"/>
    <hyperlink ref="E596" r:id="rId995"/>
    <hyperlink ref="E437" r:id="rId996"/>
    <hyperlink ref="E472" r:id="rId997"/>
    <hyperlink ref="E810" r:id="rId998"/>
    <hyperlink ref="AQ694" r:id="rId999"/>
    <hyperlink ref="E67" r:id="rId1000"/>
    <hyperlink ref="E696" r:id="rId1001"/>
    <hyperlink ref="AQ696" r:id="rId1002"/>
    <hyperlink ref="E476" r:id="rId1003"/>
    <hyperlink ref="E703" r:id="rId1004"/>
    <hyperlink ref="E747" r:id="rId1005"/>
    <hyperlink ref="E487" r:id="rId1006"/>
    <hyperlink ref="E710" r:id="rId1007"/>
    <hyperlink ref="E257" r:id="rId1008"/>
    <hyperlink ref="AQ257" r:id="rId1009"/>
    <hyperlink ref="AQ331" r:id="rId1010"/>
    <hyperlink ref="E383" r:id="rId1011"/>
    <hyperlink ref="E644" r:id="rId1012"/>
    <hyperlink ref="E98" r:id="rId1013"/>
    <hyperlink ref="E833" r:id="rId1014"/>
    <hyperlink ref="E746" r:id="rId1015"/>
    <hyperlink ref="E743" r:id="rId1016"/>
    <hyperlink ref="E309" r:id="rId1017"/>
    <hyperlink ref="AQ821" r:id="rId1018"/>
    <hyperlink ref="E64" r:id="rId1019"/>
    <hyperlink ref="AQ64" r:id="rId1020"/>
    <hyperlink ref="E928" r:id="rId1021"/>
    <hyperlink ref="E406" r:id="rId1022"/>
    <hyperlink ref="E348" r:id="rId1023"/>
    <hyperlink ref="AP990" r:id="rId1024"/>
    <hyperlink ref="E204" r:id="rId1025"/>
    <hyperlink ref="E891" r:id="rId1026"/>
    <hyperlink ref="E199" r:id="rId1027"/>
    <hyperlink ref="E678" r:id="rId1028"/>
    <hyperlink ref="E816" r:id="rId1029"/>
    <hyperlink ref="E826" r:id="rId1030"/>
    <hyperlink ref="E336" r:id="rId1031"/>
    <hyperlink ref="E886" r:id="rId1032"/>
    <hyperlink ref="AQ427" r:id="rId1033"/>
    <hyperlink ref="E279" r:id="rId1034"/>
    <hyperlink ref="E5" r:id="rId1035"/>
    <hyperlink ref="AQ5" r:id="rId1036"/>
    <hyperlink ref="E345" r:id="rId1037"/>
    <hyperlink ref="E486" r:id="rId1038"/>
    <hyperlink ref="AQ486" r:id="rId1039"/>
    <hyperlink ref="E880" r:id="rId1040"/>
    <hyperlink ref="AQ880" r:id="rId1041"/>
    <hyperlink ref="E962" r:id="rId1042"/>
    <hyperlink ref="E931" r:id="rId1043"/>
    <hyperlink ref="AQ931" r:id="rId1044"/>
    <hyperlink ref="AQ67" r:id="rId1045"/>
    <hyperlink ref="E775" r:id="rId1046"/>
    <hyperlink ref="AQ503" r:id="rId1047"/>
    <hyperlink ref="E503" r:id="rId1048"/>
    <hyperlink ref="AQ385" r:id="rId1049"/>
    <hyperlink ref="E608" r:id="rId1050"/>
    <hyperlink ref="E174" r:id="rId1051"/>
    <hyperlink ref="E172" r:id="rId1052"/>
    <hyperlink ref="E173" r:id="rId1053"/>
    <hyperlink ref="E328" r:id="rId1054"/>
    <hyperlink ref="AQ328" r:id="rId1055"/>
    <hyperlink ref="E642" r:id="rId1056"/>
    <hyperlink ref="E407" r:id="rId1057"/>
    <hyperlink ref="AQ407" r:id="rId1058"/>
    <hyperlink ref="E932" r:id="rId1059"/>
    <hyperlink ref="E447" r:id="rId1060"/>
    <hyperlink ref="AQ447" r:id="rId1061"/>
    <hyperlink ref="E764" r:id="rId1062"/>
    <hyperlink ref="AQ764" r:id="rId1063"/>
    <hyperlink ref="E531" r:id="rId1064"/>
    <hyperlink ref="E601" r:id="rId1065"/>
    <hyperlink ref="E498" r:id="rId1066"/>
    <hyperlink ref="AQ498" r:id="rId1067"/>
    <hyperlink ref="AQ612" r:id="rId1068"/>
    <hyperlink ref="AQ129" r:id="rId1069"/>
    <hyperlink ref="AQ276" r:id="rId1070"/>
    <hyperlink ref="E276" r:id="rId1071"/>
    <hyperlink ref="E490" r:id="rId1072"/>
    <hyperlink ref="AQ490" r:id="rId1073"/>
    <hyperlink ref="AQ400" r:id="rId1074"/>
    <hyperlink ref="E752" r:id="rId1075"/>
    <hyperlink ref="AQ752" r:id="rId1076"/>
    <hyperlink ref="AS752" r:id="rId1077"/>
    <hyperlink ref="E622" r:id="rId1078"/>
    <hyperlink ref="AQ622" r:id="rId1079"/>
    <hyperlink ref="E693" r:id="rId1080"/>
    <hyperlink ref="E767" r:id="rId1081"/>
    <hyperlink ref="E949" r:id="rId1082"/>
    <hyperlink ref="E614" r:id="rId1083"/>
    <hyperlink ref="E405" r:id="rId1084"/>
    <hyperlink ref="E452" r:id="rId1085"/>
    <hyperlink ref="E13" r:id="rId1086"/>
    <hyperlink ref="E37" r:id="rId1087"/>
    <hyperlink ref="AQ37" r:id="rId1088"/>
    <hyperlink ref="E35" r:id="rId1089"/>
    <hyperlink ref="AQ35" r:id="rId1090"/>
    <hyperlink ref="E39" r:id="rId1091"/>
    <hyperlink ref="E44" r:id="rId1092"/>
    <hyperlink ref="E41" r:id="rId1093"/>
    <hyperlink ref="AQ41" r:id="rId1094"/>
    <hyperlink ref="E395" r:id="rId1095"/>
    <hyperlink ref="AQ395" r:id="rId1096"/>
    <hyperlink ref="E569" r:id="rId1097"/>
    <hyperlink ref="AQ569" r:id="rId1098"/>
    <hyperlink ref="AQ605" r:id="rId1099"/>
    <hyperlink ref="E605" r:id="rId1100"/>
    <hyperlink ref="E914" r:id="rId1101"/>
    <hyperlink ref="AQ914" r:id="rId1102"/>
    <hyperlink ref="E912" r:id="rId1103"/>
    <hyperlink ref="AQ912" r:id="rId1104"/>
    <hyperlink ref="E93" r:id="rId1105"/>
    <hyperlink ref="E92" r:id="rId1106"/>
    <hyperlink ref="AQ100" r:id="rId1107"/>
    <hyperlink ref="E100" r:id="rId1108"/>
    <hyperlink ref="E94" r:id="rId1109"/>
    <hyperlink ref="E95" r:id="rId1110"/>
    <hyperlink ref="AQ99" r:id="rId1111"/>
    <hyperlink ref="E99" r:id="rId1112"/>
    <hyperlink ref="E97" r:id="rId1113"/>
    <hyperlink ref="E96" r:id="rId1114"/>
    <hyperlink ref="E91" r:id="rId1115"/>
    <hyperlink ref="E114" r:id="rId1116"/>
    <hyperlink ref="E115" r:id="rId1117"/>
    <hyperlink ref="E116" r:id="rId1118"/>
    <hyperlink ref="AQ116" r:id="rId1119"/>
    <hyperlink ref="E488" r:id="rId1120"/>
    <hyperlink ref="AQ488" r:id="rId1121"/>
    <hyperlink ref="E489" r:id="rId1122"/>
    <hyperlink ref="AQ489" r:id="rId1123"/>
    <hyperlink ref="AQ907" r:id="rId1124"/>
    <hyperlink ref="AS907" r:id="rId1125"/>
    <hyperlink ref="E907" r:id="rId1126"/>
    <hyperlink ref="E159" r:id="rId1127"/>
    <hyperlink ref="AQ159" r:id="rId1128"/>
    <hyperlink ref="E702" r:id="rId1129"/>
    <hyperlink ref="AQ702" r:id="rId1130"/>
    <hyperlink ref="E766" r:id="rId1131"/>
    <hyperlink ref="E878" r:id="rId1132"/>
    <hyperlink ref="AQ874" r:id="rId1133"/>
    <hyperlink ref="E873" r:id="rId1134"/>
    <hyperlink ref="AQ126" r:id="rId1135"/>
    <hyperlink ref="E171" r:id="rId1136"/>
    <hyperlink ref="E927" r:id="rId1137"/>
    <hyperlink ref="E918" r:id="rId1138"/>
    <hyperlink ref="E919" r:id="rId1139"/>
    <hyperlink ref="E920" r:id="rId1140"/>
    <hyperlink ref="E921" r:id="rId1141"/>
    <hyperlink ref="E922" r:id="rId1142"/>
    <hyperlink ref="E923" r:id="rId1143"/>
    <hyperlink ref="E924" r:id="rId1144"/>
    <hyperlink ref="E925" r:id="rId1145"/>
    <hyperlink ref="E926" r:id="rId1146"/>
    <hyperlink ref="E916" r:id="rId1147"/>
    <hyperlink ref="AQ916" r:id="rId1148"/>
    <hyperlink ref="E319" r:id="rId1149"/>
    <hyperlink ref="AQ319" r:id="rId1150"/>
    <hyperlink ref="E130" r:id="rId1151"/>
    <hyperlink ref="AQ130" r:id="rId1152"/>
    <hyperlink ref="E134" r:id="rId1153"/>
    <hyperlink ref="E144" r:id="rId1154"/>
    <hyperlink ref="AQ142" r:id="rId1155"/>
    <hyperlink ref="E142" r:id="rId1156"/>
    <hyperlink ref="AQ143" r:id="rId1157"/>
    <hyperlink ref="E143" r:id="rId1158"/>
    <hyperlink ref="E212" r:id="rId1159"/>
    <hyperlink ref="E970" r:id="rId1160"/>
    <hyperlink ref="AQ970" r:id="rId1161"/>
    <hyperlink ref="E968" r:id="rId1162"/>
    <hyperlink ref="AQ968" r:id="rId1163"/>
    <hyperlink ref="AQ212" r:id="rId1164"/>
    <hyperlink ref="E303" r:id="rId1165"/>
    <hyperlink ref="E301" r:id="rId1166"/>
    <hyperlink ref="E718" r:id="rId1167"/>
    <hyperlink ref="E719" r:id="rId1168"/>
    <hyperlink ref="E720" r:id="rId1169"/>
    <hyperlink ref="E138" r:id="rId1170"/>
    <hyperlink ref="AQ138" r:id="rId1171"/>
    <hyperlink ref="AQ139" r:id="rId1172"/>
    <hyperlink ref="E139" r:id="rId1173"/>
    <hyperlink ref="AQ140" r:id="rId1174"/>
    <hyperlink ref="E140" r:id="rId1175"/>
    <hyperlink ref="E446" r:id="rId1176"/>
    <hyperlink ref="E709" r:id="rId1177"/>
    <hyperlink ref="AQ893" r:id="rId1178"/>
    <hyperlink ref="E740" r:id="rId1179"/>
    <hyperlink ref="AQ740" r:id="rId1180"/>
    <hyperlink ref="AQ757" r:id="rId1181"/>
    <hyperlink ref="E723" r:id="rId1182"/>
    <hyperlink ref="AQ723" r:id="rId1183"/>
    <hyperlink ref="E801" r:id="rId1184"/>
    <hyperlink ref="AQ801" r:id="rId1185"/>
    <hyperlink ref="E128" r:id="rId1186"/>
    <hyperlink ref="AQ128" r:id="rId1187"/>
    <hyperlink ref="E889" r:id="rId1188"/>
    <hyperlink ref="AQ889" r:id="rId1189"/>
    <hyperlink ref="AQ753" r:id="rId1190"/>
    <hyperlink ref="E685" r:id="rId1191"/>
    <hyperlink ref="AQ389" r:id="rId1192"/>
    <hyperlink ref="AQ388" r:id="rId1193"/>
    <hyperlink ref="E388" r:id="rId1194"/>
    <hyperlink ref="E389" r:id="rId1195"/>
    <hyperlink ref="E668" r:id="rId1196"/>
    <hyperlink ref="AQ668" r:id="rId1197"/>
    <hyperlink ref="E667" r:id="rId1198"/>
    <hyperlink ref="AQ667" r:id="rId1199"/>
    <hyperlink ref="E791" r:id="rId1200"/>
    <hyperlink ref="AQ791" r:id="rId1201"/>
    <hyperlink ref="E840" r:id="rId1202"/>
    <hyperlink ref="AQ840" r:id="rId1203"/>
    <hyperlink ref="E514" r:id="rId1204"/>
    <hyperlink ref="AQ514" r:id="rId1205"/>
    <hyperlink ref="AQ515" r:id="rId1206"/>
    <hyperlink ref="E436" r:id="rId1207"/>
    <hyperlink ref="E414" r:id="rId1208"/>
    <hyperlink ref="E737" r:id="rId1209"/>
    <hyperlink ref="E598" r:id="rId1210"/>
    <hyperlink ref="E480" r:id="rId1211"/>
    <hyperlink ref="E635" r:id="rId1212"/>
    <hyperlink ref="E380" r:id="rId1213"/>
    <hyperlink ref="AQ380" r:id="rId1214"/>
    <hyperlink ref="E636" r:id="rId1215"/>
    <hyperlink ref="E506" r:id="rId1216"/>
    <hyperlink ref="E479" r:id="rId1217"/>
    <hyperlink ref="E237" r:id="rId1218"/>
    <hyperlink ref="E459" r:id="rId1219"/>
    <hyperlink ref="E540" r:id="rId1220"/>
    <hyperlink ref="E603" r:id="rId1221"/>
    <hyperlink ref="E975" r:id="rId1222"/>
    <hyperlink ref="E658" r:id="rId1223"/>
    <hyperlink ref="E468" r:id="rId1224"/>
    <hyperlink ref="E665" r:id="rId1225"/>
    <hyperlink ref="E344" r:id="rId1226"/>
    <hyperlink ref="AQ344" r:id="rId1227"/>
    <hyperlink ref="E11" r:id="rId1228"/>
    <hyperlink ref="AQ976" r:id="rId1229"/>
    <hyperlink ref="E530" r:id="rId1230"/>
    <hyperlink ref="AQ530" r:id="rId1231"/>
    <hyperlink ref="AQ531" r:id="rId1232"/>
    <hyperlink ref="AQ480" r:id="rId1233"/>
    <hyperlink ref="E659" r:id="rId1234"/>
    <hyperlink ref="AQ658" r:id="rId1235"/>
    <hyperlink ref="E657" r:id="rId1236"/>
    <hyperlink ref="E736" r:id="rId1237"/>
    <hyperlink ref="AQ736" r:id="rId1238"/>
    <hyperlink ref="E817" r:id="rId1239"/>
    <hyperlink ref="AQ817" r:id="rId1240"/>
    <hyperlink ref="E9" r:id="rId1241"/>
    <hyperlink ref="E772" r:id="rId1242"/>
    <hyperlink ref="AQ772" r:id="rId1243"/>
    <hyperlink ref="E868" r:id="rId1244"/>
    <hyperlink ref="E824" r:id="rId1245"/>
    <hyperlink ref="AQ824" r:id="rId1246"/>
    <hyperlink ref="AQ68" r:id="rId1247"/>
    <hyperlink ref="AQ69" r:id="rId1248"/>
    <hyperlink ref="E947" r:id="rId1249"/>
    <hyperlink ref="E781" r:id="rId1250"/>
    <hyperlink ref="AQ781" r:id="rId1251"/>
    <hyperlink ref="E811" r:id="rId1252"/>
    <hyperlink ref="E366" r:id="rId1253"/>
    <hyperlink ref="E165" r:id="rId1254"/>
    <hyperlink ref="E225" r:id="rId1255"/>
    <hyperlink ref="AQ225" r:id="rId1256"/>
    <hyperlink ref="E224" r:id="rId1257"/>
    <hyperlink ref="AQ224" r:id="rId1258"/>
    <hyperlink ref="E338" r:id="rId1259"/>
    <hyperlink ref="AQ775" r:id="rId1260"/>
    <hyperlink ref="E133" r:id="rId1261"/>
    <hyperlink ref="E808" r:id="rId1262"/>
    <hyperlink ref="AQ808" r:id="rId1263"/>
    <hyperlink ref="E985" r:id="rId1264"/>
    <hyperlink ref="AQ326" r:id="rId1265"/>
    <hyperlink ref="E660" r:id="rId1266"/>
    <hyperlink ref="E543" r:id="rId1267"/>
    <hyperlink ref="E934" r:id="rId1268"/>
    <hyperlink ref="E845" r:id="rId1269"/>
    <hyperlink ref="AQ845" r:id="rId1270"/>
    <hyperlink ref="AS845" r:id="rId1271"/>
    <hyperlink ref="E102" r:id="rId1272"/>
    <hyperlink ref="AQ102" r:id="rId1273"/>
    <hyperlink ref="E649" r:id="rId1274"/>
    <hyperlink ref="AQ649" r:id="rId1275"/>
    <hyperlink ref="E412" r:id="rId1276"/>
    <hyperlink ref="AQ412" r:id="rId1277"/>
    <hyperlink ref="AQ411" r:id="rId1278"/>
    <hyperlink ref="E631" r:id="rId1279"/>
    <hyperlink ref="AQ631" r:id="rId1280"/>
    <hyperlink ref="E216" r:id="rId1281"/>
    <hyperlink ref="E714" r:id="rId1282"/>
    <hyperlink ref="E692" r:id="rId1283"/>
    <hyperlink ref="E572" r:id="rId1284"/>
    <hyperlink ref="AQ572" r:id="rId1285"/>
    <hyperlink ref="E217" r:id="rId1286"/>
    <hyperlink ref="AQ217" r:id="rId1287"/>
    <hyperlink ref="E193" r:id="rId1288"/>
    <hyperlink ref="E148" r:id="rId1289"/>
    <hyperlink ref="E610" r:id="rId1290"/>
    <hyperlink ref="E295" r:id="rId1291"/>
    <hyperlink ref="AQ295" r:id="rId1292"/>
    <hyperlink ref="E296" r:id="rId1293"/>
    <hyperlink ref="E155" r:id="rId1294"/>
    <hyperlink ref="E136" r:id="rId1295"/>
    <hyperlink ref="AQ136" r:id="rId1296"/>
    <hyperlink ref="E776" r:id="rId1297"/>
    <hyperlink ref="E806" r:id="rId1298"/>
    <hyperlink ref="E827" r:id="rId1299"/>
    <hyperlink ref="E832" r:id="rId1300"/>
    <hyperlink ref="AQ827" r:id="rId1301"/>
    <hyperlink ref="AQ423" r:id="rId1302"/>
    <hyperlink ref="AQ424" r:id="rId1303"/>
    <hyperlink ref="E656" r:id="rId1304"/>
    <hyperlink ref="E716" r:id="rId1305"/>
    <hyperlink ref="AQ716" r:id="rId1306"/>
    <hyperlink ref="E724" r:id="rId1307"/>
    <hyperlink ref="AQ724" r:id="rId1308"/>
    <hyperlink ref="E721" r:id="rId1309"/>
    <hyperlink ref="AQ721" r:id="rId1310"/>
    <hyperlink ref="AQ137" r:id="rId1311"/>
    <hyperlink ref="E137" r:id="rId1312"/>
    <hyperlink ref="E846" r:id="rId1313"/>
    <hyperlink ref="AQ846" r:id="rId1314"/>
    <hyperlink ref="AQ586" r:id="rId1315"/>
    <hyperlink ref="E445" r:id="rId1316"/>
    <hyperlink ref="E442" r:id="rId1317"/>
    <hyperlink ref="E196" r:id="rId1318"/>
    <hyperlink ref="AQ196" r:id="rId1319"/>
    <hyperlink ref="E739" r:id="rId1320"/>
    <hyperlink ref="E525" r:id="rId1321"/>
    <hyperlink ref="AQ525" r:id="rId1322"/>
    <hyperlink ref="AQ704" r:id="rId1323"/>
    <hyperlink ref="E103" r:id="rId1324"/>
    <hyperlink ref="AQ103" r:id="rId1325"/>
    <hyperlink ref="E183" r:id="rId1326"/>
    <hyperlink ref="AQ277" r:id="rId1327"/>
    <hyperlink ref="E277" r:id="rId1328"/>
    <hyperlink ref="E461" r:id="rId1329"/>
    <hyperlink ref="E462" r:id="rId1330"/>
    <hyperlink ref="E463" r:id="rId1331"/>
    <hyperlink ref="E464" r:id="rId1332"/>
    <hyperlink ref="AQ461" r:id="rId1333"/>
    <hyperlink ref="AQ462" r:id="rId1334"/>
    <hyperlink ref="AQ463" r:id="rId1335"/>
    <hyperlink ref="E90" r:id="rId1336"/>
    <hyperlink ref="AQ90" r:id="rId1337"/>
    <hyperlink ref="E89" r:id="rId1338"/>
    <hyperlink ref="AQ89" r:id="rId1339"/>
    <hyperlink ref="E700" r:id="rId1340"/>
    <hyperlink ref="E701" r:id="rId1341"/>
    <hyperlink ref="E727" r:id="rId1342"/>
    <hyperlink ref="E728" r:id="rId1343"/>
    <hyperlink ref="E729" r:id="rId1344"/>
    <hyperlink ref="AQ728" r:id="rId1345"/>
    <hyperlink ref="AQ729" r:id="rId1346"/>
    <hyperlink ref="AQ726" r:id="rId1347"/>
    <hyperlink ref="AQ727" r:id="rId1348"/>
    <hyperlink ref="AS728" r:id="rId1349"/>
    <hyperlink ref="E910" r:id="rId1350"/>
    <hyperlink ref="AQ910" r:id="rId1351"/>
    <hyperlink ref="E965" r:id="rId1352"/>
    <hyperlink ref="AQ663" r:id="rId1353"/>
    <hyperlink ref="E672" r:id="rId1354"/>
    <hyperlink ref="AQ672" r:id="rId1355"/>
    <hyperlink ref="E357" r:id="rId1356"/>
    <hyperlink ref="E731" r:id="rId1357"/>
    <hyperlink ref="AQ731" r:id="rId1358"/>
    <hyperlink ref="AQ875" r:id="rId1359"/>
    <hyperlink ref="E401" r:id="rId1360"/>
    <hyperlink ref="E894" r:id="rId1361"/>
    <hyperlink ref="AQ894" r:id="rId1362"/>
    <hyperlink ref="E430" r:id="rId1363"/>
    <hyperlink ref="E433" r:id="rId1364"/>
    <hyperlink ref="E432" r:id="rId1365"/>
    <hyperlink ref="E431" r:id="rId1366"/>
    <hyperlink ref="E168" r:id="rId1367"/>
    <hyperlink ref="E600" r:id="rId1368"/>
    <hyperlink ref="E541" r:id="rId1369"/>
    <hyperlink ref="E648" r:id="rId1370"/>
    <hyperlink ref="AQ648" r:id="rId1371"/>
    <hyperlink ref="E304" r:id="rId1372"/>
    <hyperlink ref="E763" r:id="rId1373"/>
    <hyperlink ref="E22" r:id="rId1374"/>
    <hyperlink ref="E883" r:id="rId1375"/>
  </hyperlinks>
  <pageMargins left="0.25" right="0.25" top="0.75" bottom="0.75" header="0.3" footer="0.3"/>
  <pageSetup scale="43" fitToHeight="13" orientation="landscape" r:id="rId137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by name</vt:lpstr>
      <vt:lpstr>'by name'!Print_Area</vt:lpstr>
      <vt:lpstr>'by name'!Print_Titles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Brakefield</dc:creator>
  <cp:lastModifiedBy>James Brakefield</cp:lastModifiedBy>
  <dcterms:created xsi:type="dcterms:W3CDTF">2023-04-05T20:55:24Z</dcterms:created>
  <dcterms:modified xsi:type="dcterms:W3CDTF">2023-04-05T20:56:14Z</dcterms:modified>
</cp:coreProperties>
</file>