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FTL\"/>
    </mc:Choice>
  </mc:AlternateContent>
  <xr:revisionPtr revIDLastSave="0" documentId="13_ncr:1_{CBE99544-D9F8-44AD-822A-9E971BF74E27}" xr6:coauthVersionLast="47" xr6:coauthVersionMax="47" xr10:uidLastSave="{00000000-0000-0000-0000-000000000000}"/>
  <bookViews>
    <workbookView xWindow="75" yWindow="0" windowWidth="25035" windowHeight="15045" xr2:uid="{B5C5F9AE-1BD5-42DB-92AE-C6308F46CD7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2" i="1"/>
  <c r="D33" i="1"/>
  <c r="D34" i="1"/>
  <c r="D35" i="1"/>
  <c r="D32" i="1"/>
  <c r="D18" i="1"/>
  <c r="D19" i="1"/>
  <c r="D20" i="1"/>
  <c r="D21" i="1"/>
  <c r="D22" i="1"/>
  <c r="D23" i="1"/>
  <c r="D24" i="1"/>
  <c r="D25" i="1"/>
  <c r="D26" i="1"/>
  <c r="D27" i="1"/>
  <c r="D28" i="1"/>
  <c r="D17" i="1"/>
  <c r="C28" i="1"/>
  <c r="E28" i="1"/>
  <c r="F28" i="1"/>
  <c r="C27" i="1"/>
  <c r="E27" i="1"/>
  <c r="F27" i="1" s="1"/>
  <c r="C26" i="1"/>
  <c r="E26" i="1"/>
  <c r="F26" i="1" s="1"/>
  <c r="F18" i="1"/>
  <c r="F19" i="1"/>
  <c r="F21" i="1"/>
  <c r="F22" i="1"/>
  <c r="F23" i="1"/>
  <c r="F24" i="1"/>
  <c r="F25" i="1"/>
  <c r="F17" i="1"/>
  <c r="E18" i="1"/>
  <c r="E19" i="1"/>
  <c r="E20" i="1"/>
  <c r="F20" i="1" s="1"/>
  <c r="E21" i="1"/>
  <c r="E22" i="1"/>
  <c r="E23" i="1"/>
  <c r="E24" i="1"/>
  <c r="E25" i="1"/>
  <c r="E17" i="1"/>
  <c r="C18" i="1"/>
  <c r="C19" i="1"/>
  <c r="C20" i="1"/>
  <c r="C21" i="1"/>
  <c r="C22" i="1"/>
  <c r="C23" i="1"/>
  <c r="C24" i="1"/>
  <c r="C25" i="1"/>
  <c r="C17" i="1"/>
  <c r="H9" i="1"/>
  <c r="H8" i="1"/>
  <c r="H6" i="1" s="1"/>
  <c r="C9" i="1"/>
  <c r="C8" i="1"/>
  <c r="C11" i="1" s="1"/>
  <c r="C7" i="1"/>
  <c r="C6" i="1"/>
  <c r="H7" i="1" l="1"/>
</calcChain>
</file>

<file path=xl/sharedStrings.xml><?xml version="1.0" encoding="utf-8"?>
<sst xmlns="http://schemas.openxmlformats.org/spreadsheetml/2006/main" count="56" uniqueCount="32">
  <si>
    <t>Constant acceleration</t>
  </si>
  <si>
    <t>α</t>
  </si>
  <si>
    <t>T</t>
  </si>
  <si>
    <t>Speed of light</t>
  </si>
  <si>
    <t>c</t>
  </si>
  <si>
    <t>Time (earth ref.frame)</t>
  </si>
  <si>
    <t>t</t>
  </si>
  <si>
    <t>Distance covered</t>
  </si>
  <si>
    <t>d</t>
  </si>
  <si>
    <t>ly/y</t>
  </si>
  <si>
    <r>
      <t>ly/y</t>
    </r>
    <r>
      <rPr>
        <vertAlign val="superscript"/>
        <sz val="11"/>
        <color theme="1"/>
        <rFont val="Calibri"/>
        <family val="2"/>
        <charset val="161"/>
        <scheme val="minor"/>
      </rPr>
      <t>2</t>
    </r>
  </si>
  <si>
    <t>ly</t>
  </si>
  <si>
    <t>y</t>
  </si>
  <si>
    <t>γ</t>
  </si>
  <si>
    <t>Lorentz factor</t>
  </si>
  <si>
    <t>Proper time (crew time)</t>
  </si>
  <si>
    <t>Rocket velocity/c</t>
  </si>
  <si>
    <t>v/c</t>
  </si>
  <si>
    <t>Gravity const</t>
  </si>
  <si>
    <t>g</t>
  </si>
  <si>
    <t>Distance</t>
  </si>
  <si>
    <t>acceleration (g times)</t>
  </si>
  <si>
    <r>
      <t>T</t>
    </r>
    <r>
      <rPr>
        <vertAlign val="subscript"/>
        <sz val="11"/>
        <color theme="1"/>
        <rFont val="Calibri"/>
        <family val="2"/>
        <charset val="161"/>
        <scheme val="minor"/>
      </rPr>
      <t>stop</t>
    </r>
    <r>
      <rPr>
        <sz val="11"/>
        <color theme="1"/>
        <rFont val="Calibri"/>
        <family val="2"/>
        <charset val="161"/>
        <scheme val="minor"/>
      </rPr>
      <t xml:space="preserve"> = decelerate at the halfway point</t>
    </r>
  </si>
  <si>
    <r>
      <t>T</t>
    </r>
    <r>
      <rPr>
        <vertAlign val="subscript"/>
        <sz val="11"/>
        <color theme="1"/>
        <rFont val="Calibri"/>
        <family val="2"/>
        <charset val="161"/>
        <scheme val="minor"/>
      </rPr>
      <t>stop</t>
    </r>
  </si>
  <si>
    <t>Stopping at:</t>
  </si>
  <si>
    <t>Nearest Star</t>
  </si>
  <si>
    <t>Distance (ly)</t>
  </si>
  <si>
    <t>T (y)</t>
  </si>
  <si>
    <t>Vega</t>
  </si>
  <si>
    <t>Center of Milky Way</t>
  </si>
  <si>
    <t>Andromeda Galaxy</t>
  </si>
  <si>
    <t>Max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</si>
</sst>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6" formatCode="0.0"/>
    <numFmt numFmtId="174" formatCode="0.000000000000000000"/>
  </numFmts>
  <fonts count="3" x14ac:knownFonts="1">
    <font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vertAlign val="subscript"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 applyAlignment="1">
      <alignment horizontal="left"/>
    </xf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right"/>
    </xf>
    <xf numFmtId="17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Φύλλο1!$C$16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Φύλλο1!$C$17:$C$28</c:f>
              <c:numCache>
                <c:formatCode>0.0</c:formatCode>
                <c:ptCount val="12"/>
                <c:pt idx="0">
                  <c:v>1.2952502440059555</c:v>
                </c:pt>
                <c:pt idx="1">
                  <c:v>1.7317722703741418</c:v>
                </c:pt>
                <c:pt idx="2">
                  <c:v>2.0256316788644502</c:v>
                </c:pt>
                <c:pt idx="3">
                  <c:v>2.2491509578740416</c:v>
                </c:pt>
                <c:pt idx="4">
                  <c:v>2.4300222581815807</c:v>
                </c:pt>
                <c:pt idx="5">
                  <c:v>2.8288815069002244</c:v>
                </c:pt>
                <c:pt idx="6">
                  <c:v>3.188358014513557</c:v>
                </c:pt>
                <c:pt idx="7">
                  <c:v>3.3908228257366262</c:v>
                </c:pt>
                <c:pt idx="8">
                  <c:v>3.6556351721284135</c:v>
                </c:pt>
                <c:pt idx="9">
                  <c:v>4.5183200338511194</c:v>
                </c:pt>
                <c:pt idx="10">
                  <c:v>4.9677277140948091</c:v>
                </c:pt>
                <c:pt idx="11">
                  <c:v>5.1820533640724005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3-42B9-B25C-4A3516C50681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Φύλλο1!$C$32:$C$33</c:f>
              <c:numCache>
                <c:formatCode>#,##0</c:formatCode>
                <c:ptCount val="2"/>
                <c:pt idx="0" formatCode="General">
                  <c:v>4.3</c:v>
                </c:pt>
                <c:pt idx="1">
                  <c:v>27</c:v>
                </c:pt>
              </c:numCache>
            </c:numRef>
          </c:xVal>
          <c:yVal>
            <c:numRef>
              <c:f>Φύλλο1!$D$32:$D$33</c:f>
              <c:numCache>
                <c:formatCode>0.0</c:formatCode>
                <c:ptCount val="2"/>
                <c:pt idx="0">
                  <c:v>3.5644586827136733</c:v>
                </c:pt>
                <c:pt idx="1">
                  <c:v>6.5897411327787649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D-4F13-AF2C-A2461A75159A}"/>
            </c:ext>
          </c:extLst>
        </c:ser>
        <c:ser>
          <c:idx val="3"/>
          <c:order val="3"/>
          <c:tx>
            <c:strRef>
              <c:f>Φύλλο1!$D$16</c:f>
              <c:strCache>
                <c:ptCount val="1"/>
                <c:pt idx="0">
                  <c:v>Tstop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Φύλλο1!$D$17:$D$28</c:f>
              <c:numCache>
                <c:formatCode>0.0</c:formatCode>
                <c:ptCount val="12"/>
                <c:pt idx="0">
                  <c:v>1.8946039793022826</c:v>
                </c:pt>
                <c:pt idx="1">
                  <c:v>2.5905004880119109</c:v>
                </c:pt>
                <c:pt idx="2">
                  <c:v>3.0800613797043352</c:v>
                </c:pt>
                <c:pt idx="3">
                  <c:v>3.4635445407482837</c:v>
                </c:pt>
                <c:pt idx="4">
                  <c:v>3.7804878660312804</c:v>
                </c:pt>
                <c:pt idx="5">
                  <c:v>4.4983019157480832</c:v>
                </c:pt>
                <c:pt idx="6">
                  <c:v>5.1641970258035723</c:v>
                </c:pt>
                <c:pt idx="7">
                  <c:v>5.5457073919279249</c:v>
                </c:pt>
                <c:pt idx="8">
                  <c:v>6.0504587661375622</c:v>
                </c:pt>
                <c:pt idx="9">
                  <c:v>7.7268584372301312</c:v>
                </c:pt>
                <c:pt idx="10">
                  <c:v>8.6124795899836322</c:v>
                </c:pt>
                <c:pt idx="11">
                  <c:v>9.0366400677022387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D-4F13-AF2C-A2461A75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05200"/>
        <c:axId val="651204480"/>
      </c:scatterChart>
      <c:scatterChart>
        <c:scatterStyle val="lineMarker"/>
        <c:varyColors val="0"/>
        <c:ser>
          <c:idx val="2"/>
          <c:order val="1"/>
          <c:tx>
            <c:strRef>
              <c:f>Φύλλο1!$F$16</c:f>
              <c:strCache>
                <c:ptCount val="1"/>
                <c:pt idx="0">
                  <c:v>v/c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Φύλλο1!$F$17:$F$28</c:f>
              <c:numCache>
                <c:formatCode>General</c:formatCode>
                <c:ptCount val="12"/>
                <c:pt idx="0">
                  <c:v>0.87024971292050135</c:v>
                </c:pt>
                <c:pt idx="1">
                  <c:v>0.94509442319343673</c:v>
                </c:pt>
                <c:pt idx="2">
                  <c:v>0.96964960052485782</c:v>
                </c:pt>
                <c:pt idx="3">
                  <c:v>0.98074106029254737</c:v>
                </c:pt>
                <c:pt idx="4">
                  <c:v>0.98669180153524549</c:v>
                </c:pt>
                <c:pt idx="5">
                  <c:v>0.99412641346544239</c:v>
                </c:pt>
                <c:pt idx="6">
                  <c:v>0.99719478171496223</c:v>
                </c:pt>
                <c:pt idx="7">
                  <c:v>0.99815056110837252</c:v>
                </c:pt>
                <c:pt idx="8">
                  <c:v>0.99892775161632463</c:v>
                </c:pt>
                <c:pt idx="9">
                  <c:v>0.99981857764727333</c:v>
                </c:pt>
                <c:pt idx="10">
                  <c:v>0.9999281124779994</c:v>
                </c:pt>
                <c:pt idx="11">
                  <c:v>0.99995377112079453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73-42B9-B25C-4A3516C5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31840"/>
        <c:axId val="645728240"/>
      </c:scatterChart>
      <c:valAx>
        <c:axId val="6512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Distance (ly)</a:t>
                </a:r>
                <a:endParaRPr lang="el-G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04480"/>
        <c:crosses val="autoZero"/>
        <c:crossBetween val="midCat"/>
      </c:valAx>
      <c:valAx>
        <c:axId val="6512044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Proper time T (y)</a:t>
                </a:r>
                <a:endParaRPr lang="el-G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6111111111111108E-2"/>
              <c:y val="0.2542166083406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05200"/>
        <c:crosses val="autoZero"/>
        <c:crossBetween val="midCat"/>
      </c:valAx>
      <c:valAx>
        <c:axId val="645728240"/>
        <c:scaling>
          <c:orientation val="minMax"/>
          <c:max val="1"/>
          <c:min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Velocity (%c)</a:t>
                </a:r>
                <a:endParaRPr lang="el-G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5731840"/>
        <c:crosses val="max"/>
        <c:crossBetween val="midCat"/>
      </c:valAx>
      <c:valAx>
        <c:axId val="6457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7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Φύλλο1!$E$16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Φύλλο1!$E$17:$E$28</c:f>
              <c:numCache>
                <c:formatCode>0.00</c:formatCode>
                <c:ptCount val="12"/>
                <c:pt idx="0">
                  <c:v>1.7151523468239007</c:v>
                </c:pt>
                <c:pt idx="1">
                  <c:v>2.8077562475455502</c:v>
                </c:pt>
                <c:pt idx="2">
                  <c:v>3.8503561807249214</c:v>
                </c:pt>
                <c:pt idx="3">
                  <c:v>4.875140027861983</c:v>
                </c:pt>
                <c:pt idx="4">
                  <c:v>5.891412213050252</c:v>
                </c:pt>
                <c:pt idx="5">
                  <c:v>8.9181825829327064</c:v>
                </c:pt>
                <c:pt idx="6">
                  <c:v>12.934487654089219</c:v>
                </c:pt>
                <c:pt idx="7">
                  <c:v>15.941336631293908</c:v>
                </c:pt>
                <c:pt idx="8">
                  <c:v>20.948387800886032</c:v>
                </c:pt>
                <c:pt idx="9">
                  <c:v>50.961626530564899</c:v>
                </c:pt>
                <c:pt idx="10">
                  <c:v>80.965052990937039</c:v>
                </c:pt>
                <c:pt idx="11">
                  <c:v>100.96620601608022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1-43B8-888C-73861D52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05200"/>
        <c:axId val="651204480"/>
      </c:scatterChart>
      <c:scatterChart>
        <c:scatterStyle val="lineMarker"/>
        <c:varyColors val="0"/>
        <c:ser>
          <c:idx val="2"/>
          <c:order val="1"/>
          <c:tx>
            <c:strRef>
              <c:f>Φύλλο1!$F$16</c:f>
              <c:strCache>
                <c:ptCount val="1"/>
                <c:pt idx="0">
                  <c:v>v/c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Φύλλο1!$F$17:$F$28</c:f>
              <c:numCache>
                <c:formatCode>General</c:formatCode>
                <c:ptCount val="12"/>
                <c:pt idx="0">
                  <c:v>0.87024971292050135</c:v>
                </c:pt>
                <c:pt idx="1">
                  <c:v>0.94509442319343673</c:v>
                </c:pt>
                <c:pt idx="2">
                  <c:v>0.96964960052485782</c:v>
                </c:pt>
                <c:pt idx="3">
                  <c:v>0.98074106029254737</c:v>
                </c:pt>
                <c:pt idx="4">
                  <c:v>0.98669180153524549</c:v>
                </c:pt>
                <c:pt idx="5">
                  <c:v>0.99412641346544239</c:v>
                </c:pt>
                <c:pt idx="6">
                  <c:v>0.99719478171496223</c:v>
                </c:pt>
                <c:pt idx="7">
                  <c:v>0.99815056110837252</c:v>
                </c:pt>
                <c:pt idx="8">
                  <c:v>0.99892775161632463</c:v>
                </c:pt>
                <c:pt idx="9">
                  <c:v>0.99981857764727333</c:v>
                </c:pt>
                <c:pt idx="10">
                  <c:v>0.9999281124779994</c:v>
                </c:pt>
                <c:pt idx="11">
                  <c:v>0.99995377112079453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F1-43B8-888C-73861D52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31840"/>
        <c:axId val="645728240"/>
      </c:scatterChart>
      <c:valAx>
        <c:axId val="6512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Distance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(ly)</a:t>
                </a:r>
                <a:endParaRPr lang="el-G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04480"/>
        <c:crosses val="autoZero"/>
        <c:crossBetween val="midCat"/>
      </c:valAx>
      <c:valAx>
        <c:axId val="651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Earth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Time t (y)</a:t>
                </a:r>
                <a:endParaRPr lang="el-G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05200"/>
        <c:crosses val="autoZero"/>
        <c:crossBetween val="midCat"/>
      </c:valAx>
      <c:valAx>
        <c:axId val="645728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Velocity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(%c)</a:t>
                </a:r>
                <a:endParaRPr lang="el-G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5731840"/>
        <c:crosses val="max"/>
        <c:crossBetween val="midCat"/>
      </c:valAx>
      <c:valAx>
        <c:axId val="6457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7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 Time vs Earth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Φύλλο1!$C$17:$C$28</c:f>
              <c:numCache>
                <c:formatCode>0.0</c:formatCode>
                <c:ptCount val="12"/>
                <c:pt idx="0">
                  <c:v>1.2952502440059555</c:v>
                </c:pt>
                <c:pt idx="1">
                  <c:v>1.7317722703741418</c:v>
                </c:pt>
                <c:pt idx="2">
                  <c:v>2.0256316788644502</c:v>
                </c:pt>
                <c:pt idx="3">
                  <c:v>2.2491509578740416</c:v>
                </c:pt>
                <c:pt idx="4">
                  <c:v>2.4300222581815807</c:v>
                </c:pt>
                <c:pt idx="5">
                  <c:v>2.8288815069002244</c:v>
                </c:pt>
                <c:pt idx="6">
                  <c:v>3.188358014513557</c:v>
                </c:pt>
                <c:pt idx="7">
                  <c:v>3.3908228257366262</c:v>
                </c:pt>
                <c:pt idx="8">
                  <c:v>3.6556351721284135</c:v>
                </c:pt>
                <c:pt idx="9">
                  <c:v>4.5183200338511194</c:v>
                </c:pt>
                <c:pt idx="10">
                  <c:v>4.9677277140948091</c:v>
                </c:pt>
                <c:pt idx="11">
                  <c:v>5.1820533640724005</c:v>
                </c:pt>
              </c:numCache>
            </c:numRef>
          </c:xVal>
          <c:yVal>
            <c:numRef>
              <c:f>Φύλλο1!$E$17:$E$28</c:f>
              <c:numCache>
                <c:formatCode>0.00</c:formatCode>
                <c:ptCount val="12"/>
                <c:pt idx="0">
                  <c:v>1.7151523468239007</c:v>
                </c:pt>
                <c:pt idx="1">
                  <c:v>2.8077562475455502</c:v>
                </c:pt>
                <c:pt idx="2">
                  <c:v>3.8503561807249214</c:v>
                </c:pt>
                <c:pt idx="3">
                  <c:v>4.875140027861983</c:v>
                </c:pt>
                <c:pt idx="4">
                  <c:v>5.891412213050252</c:v>
                </c:pt>
                <c:pt idx="5">
                  <c:v>8.9181825829327064</c:v>
                </c:pt>
                <c:pt idx="6">
                  <c:v>12.934487654089219</c:v>
                </c:pt>
                <c:pt idx="7">
                  <c:v>15.941336631293908</c:v>
                </c:pt>
                <c:pt idx="8">
                  <c:v>20.948387800886032</c:v>
                </c:pt>
                <c:pt idx="9">
                  <c:v>50.961626530564899</c:v>
                </c:pt>
                <c:pt idx="10">
                  <c:v>80.965052990937039</c:v>
                </c:pt>
                <c:pt idx="11">
                  <c:v>100.96620601608022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D-4DAC-B368-91CA96C1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1536"/>
        <c:axId val="697838736"/>
      </c:scatterChart>
      <c:valAx>
        <c:axId val="6978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Proper Time (y)</a:t>
                </a:r>
                <a:endParaRPr lang="el-G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7838736"/>
        <c:crosses val="autoZero"/>
        <c:crossBetween val="midCat"/>
      </c:valAx>
      <c:valAx>
        <c:axId val="6978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Earth Time (y)</a:t>
                </a:r>
                <a:endParaRPr lang="el-G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78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80962</xdr:rowOff>
    </xdr:from>
    <xdr:to>
      <xdr:col>17</xdr:col>
      <xdr:colOff>95863</xdr:colOff>
      <xdr:row>20</xdr:row>
      <xdr:rowOff>67090</xdr:rowOff>
    </xdr:to>
    <xdr:grpSp>
      <xdr:nvGrpSpPr>
        <xdr:cNvPr id="6" name="Ομάδα 5">
          <a:extLst>
            <a:ext uri="{FF2B5EF4-FFF2-40B4-BE49-F238E27FC236}">
              <a16:creationId xmlns:a16="http://schemas.microsoft.com/office/drawing/2014/main" id="{DE1148FC-47DC-11C4-74C0-872A2B49F71C}"/>
            </a:ext>
          </a:extLst>
        </xdr:cNvPr>
        <xdr:cNvGrpSpPr/>
      </xdr:nvGrpSpPr>
      <xdr:grpSpPr>
        <a:xfrm>
          <a:off x="7372350" y="80962"/>
          <a:ext cx="4401163" cy="3891378"/>
          <a:chOff x="7886700" y="80962"/>
          <a:chExt cx="4401163" cy="3853278"/>
        </a:xfrm>
      </xdr:grpSpPr>
      <xdr:pic>
        <xdr:nvPicPr>
          <xdr:cNvPr id="2" name="Εικόνα 1">
            <a:extLst>
              <a:ext uri="{FF2B5EF4-FFF2-40B4-BE49-F238E27FC236}">
                <a16:creationId xmlns:a16="http://schemas.microsoft.com/office/drawing/2014/main" id="{A516D9FE-8DDF-2149-3B0E-4B5111F7A1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96225" y="962025"/>
            <a:ext cx="4391638" cy="2972215"/>
          </a:xfrm>
          <a:prstGeom prst="rect">
            <a:avLst/>
          </a:prstGeom>
        </xdr:spPr>
      </xdr:pic>
      <xdr:pic>
        <xdr:nvPicPr>
          <xdr:cNvPr id="3" name="Εικόνα 2">
            <a:extLst>
              <a:ext uri="{FF2B5EF4-FFF2-40B4-BE49-F238E27FC236}">
                <a16:creationId xmlns:a16="http://schemas.microsoft.com/office/drawing/2014/main" id="{9CBAD859-E083-CBBB-1AD8-D6AE40038D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886700" y="95250"/>
            <a:ext cx="1848108" cy="885949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B74A26CC-0606-1232-28D7-4544C036531B}"/>
                  </a:ext>
                </a:extLst>
              </xdr:cNvPr>
              <xdr:cNvSpPr txBox="1"/>
            </xdr:nvSpPr>
            <xdr:spPr>
              <a:xfrm>
                <a:off x="9934575" y="80962"/>
                <a:ext cx="1987788" cy="2752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l-GR" sz="1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𝑠h</m:t>
                          </m:r>
                        </m:e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m:rPr>
                          <m:sty m:val="p"/>
                        </m:rPr>
                        <a:rPr lang="en-US" sz="14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⁡(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+</m:t>
                      </m:r>
                      <m:rad>
                        <m:radPr>
                          <m:degHide m:val="on"/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+1</m:t>
                          </m:r>
                        </m:e>
                      </m:rad>
                      <m:r>
                        <a:rPr lang="en-US" sz="1400" b="0" i="1">
                          <a:latin typeface="Cambria Math" panose="02040503050406030204" pitchFamily="18" charset="0"/>
                        </a:rPr>
                        <m:t>)</m:t>
                      </m:r>
                    </m:oMath>
                  </m:oMathPara>
                </a14:m>
                <a:endParaRPr lang="el-GR" sz="1400"/>
              </a:p>
            </xdr:txBody>
          </xdr:sp>
        </mc:Choice>
        <mc:Fallback xmlns=""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B74A26CC-0606-1232-28D7-4544C036531B}"/>
                  </a:ext>
                </a:extLst>
              </xdr:cNvPr>
              <xdr:cNvSpPr txBox="1"/>
            </xdr:nvSpPr>
            <xdr:spPr>
              <a:xfrm>
                <a:off x="9934575" y="80962"/>
                <a:ext cx="1987788" cy="2752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l-GR" sz="1400" i="0">
                    <a:latin typeface="Cambria Math" panose="02040503050406030204" pitchFamily="18" charset="0"/>
                  </a:rPr>
                  <a:t>〖</a:t>
                </a:r>
                <a:r>
                  <a:rPr lang="en-US" sz="1400" b="0" i="0">
                    <a:latin typeface="Cambria Math" panose="02040503050406030204" pitchFamily="18" charset="0"/>
                  </a:rPr>
                  <a:t>𝑠ℎ</a:t>
                </a:r>
                <a:r>
                  <a:rPr lang="el-GR" sz="1400" b="0" i="0">
                    <a:latin typeface="Cambria Math" panose="02040503050406030204" pitchFamily="18" charset="0"/>
                  </a:rPr>
                  <a:t>〗^(</a:t>
                </a:r>
                <a:r>
                  <a:rPr lang="en-US" sz="1400" b="0" i="0">
                    <a:latin typeface="Cambria Math" panose="02040503050406030204" pitchFamily="18" charset="0"/>
                  </a:rPr>
                  <a:t>−1</a:t>
                </a:r>
                <a:r>
                  <a:rPr lang="el-GR" sz="1400" b="0" i="0">
                    <a:latin typeface="Cambria Math" panose="02040503050406030204" pitchFamily="18" charset="0"/>
                  </a:rPr>
                  <a:t>)</a:t>
                </a:r>
                <a:r>
                  <a:rPr lang="en-US" sz="1400" b="0" i="0">
                    <a:latin typeface="Cambria Math" panose="02040503050406030204" pitchFamily="18" charset="0"/>
                  </a:rPr>
                  <a:t> 𝑥=ln⁡(𝑥+√(𝑥^2+1))</a:t>
                </a:r>
                <a:endParaRPr lang="el-GR" sz="14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BEA7BD04-A389-4CCF-A5B7-AF633C89E0A1}"/>
                  </a:ext>
                </a:extLst>
              </xdr:cNvPr>
              <xdr:cNvSpPr txBox="1"/>
            </xdr:nvSpPr>
            <xdr:spPr>
              <a:xfrm>
                <a:off x="9934575" y="423862"/>
                <a:ext cx="1987788" cy="2752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l-GR" sz="1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𝑐h</m:t>
                          </m:r>
                        </m:e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m:rPr>
                          <m:sty m:val="p"/>
                        </m:rPr>
                        <a:rPr lang="en-US" sz="14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⁡(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+</m:t>
                      </m:r>
                      <m:rad>
                        <m:radPr>
                          <m:degHide m:val="on"/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rad>
                      <m:r>
                        <a:rPr lang="en-US" sz="1400" b="0" i="1">
                          <a:latin typeface="Cambria Math" panose="02040503050406030204" pitchFamily="18" charset="0"/>
                        </a:rPr>
                        <m:t>)</m:t>
                      </m:r>
                    </m:oMath>
                  </m:oMathPara>
                </a14:m>
                <a:endParaRPr lang="el-GR" sz="1400"/>
              </a:p>
            </xdr:txBody>
          </xdr:sp>
        </mc:Choice>
        <mc:Fallback xmlns=""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BEA7BD04-A389-4CCF-A5B7-AF633C89E0A1}"/>
                  </a:ext>
                </a:extLst>
              </xdr:cNvPr>
              <xdr:cNvSpPr txBox="1"/>
            </xdr:nvSpPr>
            <xdr:spPr>
              <a:xfrm>
                <a:off x="9934575" y="423862"/>
                <a:ext cx="1987788" cy="2752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l-GR" sz="1400" i="0">
                    <a:latin typeface="Cambria Math" panose="02040503050406030204" pitchFamily="18" charset="0"/>
                  </a:rPr>
                  <a:t>〖</a:t>
                </a:r>
                <a:r>
                  <a:rPr lang="en-US" sz="1400" b="0" i="0">
                    <a:latin typeface="Cambria Math" panose="02040503050406030204" pitchFamily="18" charset="0"/>
                  </a:rPr>
                  <a:t>𝑐ℎ</a:t>
                </a:r>
                <a:r>
                  <a:rPr lang="el-GR" sz="1400" b="0" i="0">
                    <a:latin typeface="Cambria Math" panose="02040503050406030204" pitchFamily="18" charset="0"/>
                  </a:rPr>
                  <a:t>〗^(</a:t>
                </a:r>
                <a:r>
                  <a:rPr lang="en-US" sz="1400" b="0" i="0">
                    <a:latin typeface="Cambria Math" panose="02040503050406030204" pitchFamily="18" charset="0"/>
                  </a:rPr>
                  <a:t>−1</a:t>
                </a:r>
                <a:r>
                  <a:rPr lang="el-GR" sz="1400" b="0" i="0">
                    <a:latin typeface="Cambria Math" panose="02040503050406030204" pitchFamily="18" charset="0"/>
                  </a:rPr>
                  <a:t>)</a:t>
                </a:r>
                <a:r>
                  <a:rPr lang="en-US" sz="1400" b="0" i="0">
                    <a:latin typeface="Cambria Math" panose="02040503050406030204" pitchFamily="18" charset="0"/>
                  </a:rPr>
                  <a:t> 𝑥=ln⁡(𝑥+√(𝑥^2−1))</a:t>
                </a:r>
                <a:endParaRPr lang="el-GR" sz="1400"/>
              </a:p>
            </xdr:txBody>
          </xdr:sp>
        </mc:Fallback>
      </mc:AlternateContent>
    </xdr:grpSp>
    <xdr:clientData/>
  </xdr:twoCellAnchor>
  <xdr:twoCellAnchor>
    <xdr:from>
      <xdr:col>7</xdr:col>
      <xdr:colOff>142875</xdr:colOff>
      <xdr:row>20</xdr:row>
      <xdr:rowOff>185737</xdr:rowOff>
    </xdr:from>
    <xdr:to>
      <xdr:col>14</xdr:col>
      <xdr:colOff>409575</xdr:colOff>
      <xdr:row>35</xdr:row>
      <xdr:rowOff>71437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49EABCF-5936-3177-30F4-41DFD740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34</xdr:row>
      <xdr:rowOff>171450</xdr:rowOff>
    </xdr:from>
    <xdr:to>
      <xdr:col>14</xdr:col>
      <xdr:colOff>409575</xdr:colOff>
      <xdr:row>49</xdr:row>
      <xdr:rowOff>57150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F3F4CB7B-7F5F-4C51-8DA6-98F4D98A0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442912</xdr:colOff>
      <xdr:row>20</xdr:row>
      <xdr:rowOff>176212</xdr:rowOff>
    </xdr:from>
    <xdr:to>
      <xdr:col>22</xdr:col>
      <xdr:colOff>138112</xdr:colOff>
      <xdr:row>35</xdr:row>
      <xdr:rowOff>61912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6E0D12D1-A696-B479-3C25-EA35EA45C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0DA-FA56-4775-82B1-3AD0357F1A08}">
  <dimension ref="A2:I35"/>
  <sheetViews>
    <sheetView tabSelected="1" workbookViewId="0">
      <selection activeCell="H6" sqref="H6"/>
    </sheetView>
  </sheetViews>
  <sheetFormatPr defaultRowHeight="15" x14ac:dyDescent="0.25"/>
  <cols>
    <col min="1" max="1" width="22.7109375" bestFit="1" customWidth="1"/>
    <col min="2" max="2" width="3.7109375" bestFit="1" customWidth="1"/>
    <col min="3" max="3" width="13.7109375" customWidth="1"/>
    <col min="4" max="4" width="7.42578125" customWidth="1"/>
    <col min="6" max="6" width="22.7109375" bestFit="1" customWidth="1"/>
    <col min="7" max="7" width="3.7109375" bestFit="1" customWidth="1"/>
    <col min="8" max="8" width="13.7109375" customWidth="1"/>
    <col min="9" max="9" width="5.140625" bestFit="1" customWidth="1"/>
  </cols>
  <sheetData>
    <row r="2" spans="1:9" ht="17.25" x14ac:dyDescent="0.25">
      <c r="A2" t="s">
        <v>18</v>
      </c>
      <c r="B2" t="s">
        <v>19</v>
      </c>
      <c r="C2">
        <v>1.03</v>
      </c>
      <c r="D2" s="1" t="s">
        <v>10</v>
      </c>
      <c r="F2" t="s">
        <v>18</v>
      </c>
      <c r="G2" t="s">
        <v>19</v>
      </c>
      <c r="H2">
        <v>1.03</v>
      </c>
      <c r="I2" s="1" t="s">
        <v>10</v>
      </c>
    </row>
    <row r="3" spans="1:9" x14ac:dyDescent="0.25">
      <c r="A3" t="s">
        <v>3</v>
      </c>
      <c r="B3" t="s">
        <v>4</v>
      </c>
      <c r="C3" s="2">
        <v>1</v>
      </c>
      <c r="D3" t="s">
        <v>9</v>
      </c>
      <c r="F3" t="s">
        <v>3</v>
      </c>
      <c r="G3" t="s">
        <v>4</v>
      </c>
      <c r="H3" s="2">
        <v>1</v>
      </c>
    </row>
    <row r="4" spans="1:9" x14ac:dyDescent="0.25">
      <c r="A4" t="s">
        <v>0</v>
      </c>
      <c r="B4" t="s">
        <v>1</v>
      </c>
      <c r="C4">
        <v>1</v>
      </c>
      <c r="D4" s="1" t="s">
        <v>19</v>
      </c>
      <c r="F4" t="s">
        <v>0</v>
      </c>
      <c r="G4" t="s">
        <v>1</v>
      </c>
      <c r="H4">
        <v>1</v>
      </c>
    </row>
    <row r="5" spans="1:9" ht="17.25" x14ac:dyDescent="0.25">
      <c r="A5" s="1" t="s">
        <v>15</v>
      </c>
      <c r="B5" t="s">
        <v>2</v>
      </c>
      <c r="C5">
        <v>1.3</v>
      </c>
      <c r="D5" s="1" t="s">
        <v>12</v>
      </c>
      <c r="F5" t="s">
        <v>7</v>
      </c>
      <c r="G5" t="s">
        <v>8</v>
      </c>
      <c r="H5" s="4">
        <v>1</v>
      </c>
    </row>
    <row r="6" spans="1:9" x14ac:dyDescent="0.25">
      <c r="A6" t="s">
        <v>7</v>
      </c>
      <c r="B6" t="s">
        <v>8</v>
      </c>
      <c r="C6" s="4">
        <f>(C3^2/(C4*C2))*((EXP(C4*C2*C5/C3)+EXP(-C4*C2*C5/C3))/2-1)</f>
        <v>1.0084145708552266</v>
      </c>
      <c r="D6" s="1" t="s">
        <v>11</v>
      </c>
      <c r="F6" s="1" t="s">
        <v>15</v>
      </c>
      <c r="G6" t="s">
        <v>2</v>
      </c>
      <c r="H6" s="2">
        <f>(H3/(H4*H2))*LN(H4*H2*H8/H3+SQRT((H4*H2*H8/H3)^2+1))</f>
        <v>1.2952502440059555</v>
      </c>
    </row>
    <row r="7" spans="1:9" x14ac:dyDescent="0.25">
      <c r="A7" s="1" t="s">
        <v>16</v>
      </c>
      <c r="B7" s="1" t="s">
        <v>17</v>
      </c>
      <c r="C7" s="3">
        <f>(EXP(C4*C2*C5/C3)-EXP(-C4*C2*C5/C3))/(EXP(C4*C2*C5/C3)+EXP(-C4*C2*C5/C3))</f>
        <v>0.8714318502289462</v>
      </c>
      <c r="D7" s="1" t="s">
        <v>9</v>
      </c>
      <c r="F7" s="1" t="s">
        <v>16</v>
      </c>
      <c r="G7" s="1" t="s">
        <v>17</v>
      </c>
      <c r="H7" s="3">
        <f>(H4*H2*H8/H3)/SQRT(1+(H4*H2*H8/H3)^2)</f>
        <v>0.87024971292050135</v>
      </c>
    </row>
    <row r="8" spans="1:9" x14ac:dyDescent="0.25">
      <c r="A8" t="s">
        <v>5</v>
      </c>
      <c r="B8" t="s">
        <v>6</v>
      </c>
      <c r="C8" s="4">
        <f>(C3/(C4*C2))*(EXP(C4*C2*C5/C3)-EXP(-C4*C2*C5/C3))/2</f>
        <v>1.7248149153063019</v>
      </c>
      <c r="D8" s="1" t="s">
        <v>12</v>
      </c>
      <c r="F8" t="s">
        <v>5</v>
      </c>
      <c r="G8" t="s">
        <v>6</v>
      </c>
      <c r="H8" s="4">
        <f>SQRT((H5/H3)^2+2*H5/(H4*H2))</f>
        <v>1.7151523468239007</v>
      </c>
    </row>
    <row r="9" spans="1:9" x14ac:dyDescent="0.25">
      <c r="A9" t="s">
        <v>14</v>
      </c>
      <c r="B9" t="s">
        <v>13</v>
      </c>
      <c r="C9" s="4">
        <f>(EXP(C4*C2*C5/C3)+EXP(-C4*C2*C5/C3))/2</f>
        <v>2.0386670079808833</v>
      </c>
      <c r="F9" t="s">
        <v>14</v>
      </c>
      <c r="G9" t="s">
        <v>13</v>
      </c>
      <c r="H9" s="4">
        <f>H4*H2*H5/(H3*H3)+1</f>
        <v>2.0300000000000002</v>
      </c>
    </row>
    <row r="11" spans="1:9" x14ac:dyDescent="0.25">
      <c r="A11" t="s">
        <v>2</v>
      </c>
      <c r="C11">
        <f>(C3/(C4*C2))*LN(C4*C2*C8/C3+SQRT((C4*C2*C8/C3)^2+1))</f>
        <v>1.3</v>
      </c>
    </row>
    <row r="14" spans="1:9" x14ac:dyDescent="0.25">
      <c r="A14" t="s">
        <v>21</v>
      </c>
      <c r="C14">
        <v>1</v>
      </c>
    </row>
    <row r="16" spans="1:9" ht="18" x14ac:dyDescent="0.35">
      <c r="A16" s="7" t="s">
        <v>20</v>
      </c>
      <c r="C16" s="6" t="s">
        <v>2</v>
      </c>
      <c r="D16" s="11" t="s">
        <v>23</v>
      </c>
      <c r="E16" s="6" t="s">
        <v>6</v>
      </c>
      <c r="F16" s="6" t="s">
        <v>17</v>
      </c>
    </row>
    <row r="17" spans="1:6" x14ac:dyDescent="0.25">
      <c r="A17">
        <v>1</v>
      </c>
      <c r="C17" s="9">
        <f>$C$3/($C$2*$C$14)*LN($C$14*$C$2*A17/$C$3^2+1+SQRT(($C$14*$C$2*A17/$C$3^2+1)^2-1))</f>
        <v>1.2952502440059555</v>
      </c>
      <c r="D17" s="10">
        <f>(2*$C$3/$C$2)*LN($C$2*A17/(2*$C$3^2)+1+SQRT(($C$2*A17/(2*$C$3^2)+1)^2-1))</f>
        <v>1.8946039793022826</v>
      </c>
      <c r="E17" s="5">
        <f>SQRT((A17/$C$3)^2+2*A17/($C$2*$C$14))</f>
        <v>1.7151523468239007</v>
      </c>
      <c r="F17" s="8">
        <f>$C$14*$C$2*E17/SQRT(1+($C$2*$C$14*E17/$C$3)^2)</f>
        <v>0.87024971292050135</v>
      </c>
    </row>
    <row r="18" spans="1:6" x14ac:dyDescent="0.25">
      <c r="A18">
        <v>2</v>
      </c>
      <c r="C18" s="9">
        <f t="shared" ref="C18:C28" si="0">$C$3/($C$2*$C$14)*LN($C$14*$C$2*A18/$C$3^2+1+SQRT(($C$14*$C$2*A18/$C$3^2+1)^2-1))</f>
        <v>1.7317722703741418</v>
      </c>
      <c r="D18" s="10">
        <f t="shared" ref="D18:D28" si="1">(2*$C$3/$C$2)*LN($C$2*A18/(2*$C$3^2)+1+SQRT(($C$2*A18/(2*$C$3^2)+1)^2-1))</f>
        <v>2.5905004880119109</v>
      </c>
      <c r="E18" s="5">
        <f t="shared" ref="E18:E28" si="2">SQRT((A18/$C$3)^2+2*A18/($C$2*$C$14))</f>
        <v>2.8077562475455502</v>
      </c>
      <c r="F18" s="8">
        <f t="shared" ref="F18:F28" si="3">$C$14*$C$2*E18/SQRT(1+($C$2*$C$14*E18/$C$3)^2)</f>
        <v>0.94509442319343673</v>
      </c>
    </row>
    <row r="19" spans="1:6" x14ac:dyDescent="0.25">
      <c r="A19">
        <v>3</v>
      </c>
      <c r="C19" s="9">
        <f t="shared" si="0"/>
        <v>2.0256316788644502</v>
      </c>
      <c r="D19" s="10">
        <f t="shared" si="1"/>
        <v>3.0800613797043352</v>
      </c>
      <c r="E19" s="5">
        <f t="shared" si="2"/>
        <v>3.8503561807249214</v>
      </c>
      <c r="F19" s="8">
        <f t="shared" si="3"/>
        <v>0.96964960052485782</v>
      </c>
    </row>
    <row r="20" spans="1:6" x14ac:dyDescent="0.25">
      <c r="A20">
        <v>4</v>
      </c>
      <c r="C20" s="9">
        <f t="shared" si="0"/>
        <v>2.2491509578740416</v>
      </c>
      <c r="D20" s="10">
        <f t="shared" si="1"/>
        <v>3.4635445407482837</v>
      </c>
      <c r="E20" s="5">
        <f t="shared" si="2"/>
        <v>4.875140027861983</v>
      </c>
      <c r="F20" s="8">
        <f t="shared" si="3"/>
        <v>0.98074106029254737</v>
      </c>
    </row>
    <row r="21" spans="1:6" x14ac:dyDescent="0.25">
      <c r="A21">
        <v>5</v>
      </c>
      <c r="C21" s="9">
        <f t="shared" si="0"/>
        <v>2.4300222581815807</v>
      </c>
      <c r="D21" s="10">
        <f t="shared" si="1"/>
        <v>3.7804878660312804</v>
      </c>
      <c r="E21" s="5">
        <f t="shared" si="2"/>
        <v>5.891412213050252</v>
      </c>
      <c r="F21" s="8">
        <f t="shared" si="3"/>
        <v>0.98669180153524549</v>
      </c>
    </row>
    <row r="22" spans="1:6" x14ac:dyDescent="0.25">
      <c r="A22">
        <v>8</v>
      </c>
      <c r="C22" s="9">
        <f t="shared" si="0"/>
        <v>2.8288815069002244</v>
      </c>
      <c r="D22" s="10">
        <f t="shared" si="1"/>
        <v>4.4983019157480832</v>
      </c>
      <c r="E22" s="5">
        <f t="shared" si="2"/>
        <v>8.9181825829327064</v>
      </c>
      <c r="F22" s="8">
        <f t="shared" si="3"/>
        <v>0.99412641346544239</v>
      </c>
    </row>
    <row r="23" spans="1:6" x14ac:dyDescent="0.25">
      <c r="A23">
        <v>12</v>
      </c>
      <c r="C23" s="9">
        <f t="shared" si="0"/>
        <v>3.188358014513557</v>
      </c>
      <c r="D23" s="10">
        <f t="shared" si="1"/>
        <v>5.1641970258035723</v>
      </c>
      <c r="E23" s="5">
        <f t="shared" si="2"/>
        <v>12.934487654089219</v>
      </c>
      <c r="F23" s="8">
        <f t="shared" si="3"/>
        <v>0.99719478171496223</v>
      </c>
    </row>
    <row r="24" spans="1:6" x14ac:dyDescent="0.25">
      <c r="A24">
        <v>15</v>
      </c>
      <c r="C24" s="9">
        <f t="shared" si="0"/>
        <v>3.3908228257366262</v>
      </c>
      <c r="D24" s="10">
        <f t="shared" si="1"/>
        <v>5.5457073919279249</v>
      </c>
      <c r="E24" s="5">
        <f t="shared" si="2"/>
        <v>15.941336631293908</v>
      </c>
      <c r="F24" s="8">
        <f t="shared" si="3"/>
        <v>0.99815056110837252</v>
      </c>
    </row>
    <row r="25" spans="1:6" x14ac:dyDescent="0.25">
      <c r="A25">
        <v>20</v>
      </c>
      <c r="C25" s="9">
        <f t="shared" si="0"/>
        <v>3.6556351721284135</v>
      </c>
      <c r="D25" s="10">
        <f t="shared" si="1"/>
        <v>6.0504587661375622</v>
      </c>
      <c r="E25" s="5">
        <f t="shared" si="2"/>
        <v>20.948387800886032</v>
      </c>
      <c r="F25" s="8">
        <f t="shared" si="3"/>
        <v>0.99892775161632463</v>
      </c>
    </row>
    <row r="26" spans="1:6" x14ac:dyDescent="0.25">
      <c r="A26">
        <v>50</v>
      </c>
      <c r="C26" s="9">
        <f t="shared" si="0"/>
        <v>4.5183200338511194</v>
      </c>
      <c r="D26" s="10">
        <f t="shared" si="1"/>
        <v>7.7268584372301312</v>
      </c>
      <c r="E26" s="5">
        <f t="shared" si="2"/>
        <v>50.961626530564899</v>
      </c>
      <c r="F26" s="8">
        <f t="shared" si="3"/>
        <v>0.99981857764727333</v>
      </c>
    </row>
    <row r="27" spans="1:6" x14ac:dyDescent="0.25">
      <c r="A27">
        <v>80</v>
      </c>
      <c r="C27" s="9">
        <f t="shared" si="0"/>
        <v>4.9677277140948091</v>
      </c>
      <c r="D27" s="10">
        <f t="shared" si="1"/>
        <v>8.6124795899836322</v>
      </c>
      <c r="E27" s="5">
        <f t="shared" si="2"/>
        <v>80.965052990937039</v>
      </c>
      <c r="F27" s="8">
        <f t="shared" si="3"/>
        <v>0.9999281124779994</v>
      </c>
    </row>
    <row r="28" spans="1:6" x14ac:dyDescent="0.25">
      <c r="A28">
        <v>100</v>
      </c>
      <c r="C28" s="9">
        <f t="shared" si="0"/>
        <v>5.1820533640724005</v>
      </c>
      <c r="D28" s="10">
        <f t="shared" si="1"/>
        <v>9.0366400677022387</v>
      </c>
      <c r="E28" s="5">
        <f t="shared" si="2"/>
        <v>100.96620601608022</v>
      </c>
      <c r="F28" s="8">
        <f t="shared" si="3"/>
        <v>0.99995377112079453</v>
      </c>
    </row>
    <row r="30" spans="1:6" ht="18" x14ac:dyDescent="0.35">
      <c r="A30" s="1" t="s">
        <v>22</v>
      </c>
    </row>
    <row r="31" spans="1:6" x14ac:dyDescent="0.25">
      <c r="A31" s="7" t="s">
        <v>24</v>
      </c>
      <c r="C31" s="8" t="s">
        <v>26</v>
      </c>
      <c r="D31" s="8" t="s">
        <v>27</v>
      </c>
      <c r="F31" t="s">
        <v>31</v>
      </c>
    </row>
    <row r="32" spans="1:6" x14ac:dyDescent="0.25">
      <c r="A32" s="7" t="s">
        <v>25</v>
      </c>
      <c r="C32" s="6">
        <v>4.3</v>
      </c>
      <c r="D32" s="12">
        <f>(2*$C$3/$C$2)*LN($C$2*C32/(2*$C$3^2)+1+SQRT(($C$2*C32/(2*$C$3^2)+1)^2-1))</f>
        <v>3.5644586827136733</v>
      </c>
      <c r="F32" s="15">
        <f>$C$14*$C$2*(SQRT(((C32/2)/$C$3)^2+2*(C32/2)/($C$2*$C$14)))/SQRT(1+($C$2*$C$14*(SQRT(((C32/2)/$C$3)^2+2*(C32/2)/($C$2*$C$14)))/$C$3)^2)</f>
        <v>0.95038033470952243</v>
      </c>
    </row>
    <row r="33" spans="1:6" x14ac:dyDescent="0.25">
      <c r="A33" s="7" t="s">
        <v>28</v>
      </c>
      <c r="C33" s="13">
        <v>27</v>
      </c>
      <c r="D33" s="12">
        <f t="shared" ref="D33:D35" si="4">(2*$C$3/$C$2)*LN($C$2*C33/(2*$C$3^2)+1+SQRT(($C$2*C33/(2*$C$3^2)+1)^2-1))</f>
        <v>6.5897411327787649</v>
      </c>
      <c r="F33" s="15">
        <f t="shared" ref="F33:F35" si="5">$C$14*$C$2*(SQRT(((C33/2)/$C$3)^2+2*(C33/2)/($C$2*$C$14)))/SQRT(1+($C$2*$C$14*(SQRT(((C33/2)/$C$3)^2+2*(C33/2)/($C$2*$C$14)))/$C$3)^2)</f>
        <v>0.99774682153951433</v>
      </c>
    </row>
    <row r="34" spans="1:6" x14ac:dyDescent="0.25">
      <c r="A34" s="14" t="s">
        <v>29</v>
      </c>
      <c r="C34" s="13">
        <v>30000</v>
      </c>
      <c r="D34" s="12">
        <f t="shared" si="4"/>
        <v>20.074905212938194</v>
      </c>
      <c r="F34" s="15">
        <f t="shared" si="5"/>
        <v>0.99999999790561356</v>
      </c>
    </row>
    <row r="35" spans="1:6" x14ac:dyDescent="0.25">
      <c r="A35" s="7" t="s">
        <v>30</v>
      </c>
      <c r="C35" s="13">
        <v>2000000</v>
      </c>
      <c r="D35" s="12">
        <f t="shared" si="4"/>
        <v>28.229548566289015</v>
      </c>
      <c r="F35" s="15">
        <f t="shared" si="5"/>
        <v>0.99999999999952871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cooknas</dc:creator>
  <cp:lastModifiedBy>Dimitris Sotiropoulos</cp:lastModifiedBy>
  <dcterms:created xsi:type="dcterms:W3CDTF">2024-01-30T18:27:13Z</dcterms:created>
  <dcterms:modified xsi:type="dcterms:W3CDTF">2024-02-01T17:05:35Z</dcterms:modified>
</cp:coreProperties>
</file>