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imec\Downloads\"/>
    </mc:Choice>
  </mc:AlternateContent>
  <xr:revisionPtr revIDLastSave="0" documentId="13_ncr:1_{EB16F072-D158-4620-B4FE-B28D3CC16224}" xr6:coauthVersionLast="47" xr6:coauthVersionMax="47" xr10:uidLastSave="{00000000-0000-0000-0000-000000000000}"/>
  <bookViews>
    <workbookView xWindow="-108" yWindow="-108" windowWidth="23256" windowHeight="12576" xr2:uid="{E6055398-C31B-4132-ABE4-6DAAA17C73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tc={A9A170E1-E477-416E-AB37-6F78B5EB27A5}</author>
  </authors>
  <commentList>
    <comment ref="C2" authorId="0" shapeId="0" xr:uid="{A9A170E1-E477-416E-AB37-6F78B5EB27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The sampling errors of AGB and BGB estimates have all been increased by 10% because the allometric equation error could not be modelled.</t>
      </text>
    </comment>
  </commentList>
</comments>
</file>

<file path=xl/sharedStrings.xml><?xml version="1.0" encoding="utf-8"?>
<sst xmlns="http://schemas.openxmlformats.org/spreadsheetml/2006/main" count="78" uniqueCount="32">
  <si>
    <r>
      <t>Probability distribution function</t>
    </r>
    <r>
      <rPr>
        <sz val="10"/>
        <color rgb="FF000000"/>
        <rFont val="Calibri"/>
        <family val="2"/>
      </rPr>
      <t> </t>
    </r>
  </si>
  <si>
    <r>
      <t>Source of assumptions made</t>
    </r>
    <r>
      <rPr>
        <sz val="10"/>
        <color rgb="FF000000"/>
        <rFont val="Calibri"/>
        <family val="2"/>
      </rPr>
      <t> </t>
    </r>
  </si>
  <si>
    <t>Normal</t>
  </si>
  <si>
    <t>Biomass measurements</t>
  </si>
  <si>
    <t>AGB (tC /ha) Open All forest</t>
  </si>
  <si>
    <t>AGB (tC /ha) Closed Wet Evergreen</t>
  </si>
  <si>
    <t>AGB (tC /ha) Closed Moist Evergreen</t>
  </si>
  <si>
    <t>AGB (tC /ha) Closed Moist Semideciduous SE</t>
  </si>
  <si>
    <t>AGB (tC /ha) Closed Moist Semideciduous NW</t>
  </si>
  <si>
    <t>AGB (tC /ha) Closed Upland Evergreen</t>
  </si>
  <si>
    <t>BGB (tC /ha) Open All forest</t>
  </si>
  <si>
    <t>BGB (tC /ha) Closed Wet Evergreen</t>
  </si>
  <si>
    <t>BGB (tC /ha) Closed Moist Evergreen</t>
  </si>
  <si>
    <t>BGB (tC /ha) Closed Moist Semideciduous SE</t>
  </si>
  <si>
    <t>BGB (tC /ha) Closed Moist Semideciduous NW</t>
  </si>
  <si>
    <t>BGB (tC /ha) Closed Upland Evergreen</t>
  </si>
  <si>
    <t>DW (tC /ha) Open All forest</t>
  </si>
  <si>
    <t>DW (tC /ha) Closed Wet Evergreen</t>
  </si>
  <si>
    <t>DW (tC /ha) Closed Moist Evergreen</t>
  </si>
  <si>
    <t>DW (tC /ha) Closed Moist Semideciduous SE</t>
  </si>
  <si>
    <t>DW (tC /ha) Closed Moist Semideciduous NW</t>
  </si>
  <si>
    <t>DW (tC /ha) Closed Upland Evergreen</t>
  </si>
  <si>
    <t>L (tC /ha) Open All forest</t>
  </si>
  <si>
    <t>L (tC /ha) Closed Wet Evergreen</t>
  </si>
  <si>
    <t>L (tC /ha) Closed Moist Evergreen</t>
  </si>
  <si>
    <t>L (tC /ha) Closed Moist Semideciduous SE</t>
  </si>
  <si>
    <t>L (tC /ha) Closed Moist Semideciduous NW</t>
  </si>
  <si>
    <t>L (tC /ha) Closed Upland Evergreen</t>
  </si>
  <si>
    <t>On/off</t>
  </si>
  <si>
    <t>TRUE</t>
  </si>
  <si>
    <t>media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</si>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</sst>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D49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2" fillId="0" borderId="0" xfId="0" applyFont="1"/>
    <xf numFmtId="164" fontId="4" fillId="0" borderId="3" xfId="0" applyNumberFormat="1" applyFont="1" applyBorder="1"/>
    <xf numFmtId="164" fontId="4" fillId="0" borderId="4" xfId="0" applyNumberFormat="1" applyFont="1" applyBorder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ll Neeff" id="{713CF9FD-4B80-4A5E-9C86-60742063F54C}" userId="96a7a015a456fccc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1-13T12:32:52.62" personId="{713CF9FD-4B80-4A5E-9C86-60742063F54C}" id="{A9A170E1-E477-416E-AB37-6F78B5EB27A5}">
    <text>The sampling errors of AGB and BGB estimates have all been increased by 10% because the allometric equation error could not be modelled.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0F8B-30D5-4B08-981E-F632846E7993}">
  <dimension ref="A1:F25"/>
  <sheetViews>
    <sheetView tabSelected="1" workbookViewId="0">
      <selection activeCell="C1" sqref="C1"/>
    </sheetView>
  </sheetViews>
  <sheetFormatPr baseColWidth="10" defaultRowHeight="14.4" x14ac:dyDescent="0.3"/>
  <sheetData>
    <row r="1" spans="1:6" ht="43.2" customHeight="1" x14ac:dyDescent="0.3">
      <c r="A1" s="3" t="s">
        <v>3</v>
      </c>
      <c r="B1" s="1" t="s">
        <v>30</v>
      </c>
      <c r="C1" s="1" t="s">
        <v>31</v>
      </c>
      <c r="D1" s="1" t="s">
        <v>28</v>
      </c>
      <c r="E1" s="1" t="s">
        <v>0</v>
      </c>
      <c r="F1" s="2" t="s">
        <v>1</v>
      </c>
    </row>
    <row r="2" spans="1:6" x14ac:dyDescent="0.3">
      <c r="A2" t="s">
        <v>4</v>
      </c>
      <c r="B2" s="6">
        <v>27.35321428571428</v>
      </c>
      <c r="C2" s="6">
        <f>SQRT((24.34/SQRT(28)/B2)^2+0.1^2)*B2</f>
        <v>5.3516724118088845</v>
      </c>
      <c r="D2" s="5" t="s">
        <v>29</v>
      </c>
      <c r="E2" s="4" t="s">
        <v>2</v>
      </c>
    </row>
    <row r="3" spans="1:6" x14ac:dyDescent="0.3">
      <c r="A3" t="s">
        <v>5</v>
      </c>
      <c r="B3" s="7">
        <v>81.275000000000006</v>
      </c>
      <c r="C3" s="6">
        <f>SQRT((85.33/SQRT(4)/B3)^2+0.1^2)*B3</f>
        <v>43.432228601005505</v>
      </c>
      <c r="D3" s="5" t="s">
        <v>29</v>
      </c>
      <c r="E3" s="4" t="s">
        <v>2</v>
      </c>
    </row>
    <row r="4" spans="1:6" x14ac:dyDescent="0.3">
      <c r="A4" t="s">
        <v>6</v>
      </c>
      <c r="B4" s="7">
        <v>202.85124999999999</v>
      </c>
      <c r="C4" s="6">
        <f>SQRT((102.41/SQRT(8)/B4)^2+0.1^2)*B4</f>
        <v>41.502557858108268</v>
      </c>
      <c r="D4" s="5" t="s">
        <v>29</v>
      </c>
      <c r="E4" s="4" t="s">
        <v>2</v>
      </c>
    </row>
    <row r="5" spans="1:6" x14ac:dyDescent="0.3">
      <c r="A5" t="s">
        <v>7</v>
      </c>
      <c r="B5" s="7">
        <v>100.45625000000001</v>
      </c>
      <c r="C5" s="6">
        <f>SQRT((95.68/SQRT(8)/B5)^2+0.1^2)*B5</f>
        <v>35.288062877418263</v>
      </c>
      <c r="D5" s="5" t="s">
        <v>29</v>
      </c>
      <c r="E5" s="4" t="s">
        <v>2</v>
      </c>
    </row>
    <row r="6" spans="1:6" x14ac:dyDescent="0.3">
      <c r="A6" t="s">
        <v>8</v>
      </c>
      <c r="B6" s="7">
        <v>75.90944444444446</v>
      </c>
      <c r="C6" s="6">
        <f>SQRT((47.77/SQRT(36)/B6)^2+0.1^2)*B6</f>
        <v>11.000480610853014</v>
      </c>
      <c r="D6" s="5" t="s">
        <v>29</v>
      </c>
      <c r="E6" s="4" t="s">
        <v>2</v>
      </c>
    </row>
    <row r="7" spans="1:6" x14ac:dyDescent="0.3">
      <c r="A7" t="s">
        <v>9</v>
      </c>
      <c r="B7" s="7">
        <v>74.603076923076927</v>
      </c>
      <c r="C7" s="6">
        <f>SQRT((42.18/SQRT(13)/B7)^2+0.1^2)*B7</f>
        <v>13.874943884102102</v>
      </c>
      <c r="D7" s="5" t="s">
        <v>29</v>
      </c>
      <c r="E7" s="4" t="s">
        <v>2</v>
      </c>
      <c r="F7" s="6"/>
    </row>
    <row r="8" spans="1:6" x14ac:dyDescent="0.3">
      <c r="A8" t="s">
        <v>10</v>
      </c>
      <c r="B8" s="8">
        <v>10.373333333333331</v>
      </c>
      <c r="C8" s="6">
        <f>SQRT((5.95/SQRT(15)/B8)^2+0.1^2)*B8</f>
        <v>1.8537063173844748</v>
      </c>
      <c r="D8" s="5" t="s">
        <v>29</v>
      </c>
      <c r="E8" s="4" t="s">
        <v>2</v>
      </c>
    </row>
    <row r="9" spans="1:6" x14ac:dyDescent="0.3">
      <c r="A9" t="s">
        <v>11</v>
      </c>
      <c r="B9" s="8">
        <v>10.496666666666666</v>
      </c>
      <c r="C9" s="6">
        <f>SQRT((8.45/SQRT(3)/B9)^2+0.1^2)*B9</f>
        <v>4.9902538456920658</v>
      </c>
      <c r="D9" s="5" t="s">
        <v>29</v>
      </c>
      <c r="E9" s="4" t="s">
        <v>2</v>
      </c>
    </row>
    <row r="10" spans="1:6" x14ac:dyDescent="0.3">
      <c r="A10" t="s">
        <v>12</v>
      </c>
      <c r="B10" s="8">
        <v>26.78125</v>
      </c>
      <c r="C10" s="6">
        <f>SQRT((13.77/SQRT(8)/B10)^2+0.1^2)*B10</f>
        <v>5.5564346496314521</v>
      </c>
      <c r="D10" s="5" t="s">
        <v>29</v>
      </c>
      <c r="E10" s="4" t="s">
        <v>2</v>
      </c>
    </row>
    <row r="11" spans="1:6" x14ac:dyDescent="0.3">
      <c r="A11" t="s">
        <v>13</v>
      </c>
      <c r="B11" s="8">
        <v>25.84714285714286</v>
      </c>
      <c r="C11" s="6">
        <f>SQRT((6.69/SQRT(7)/B11)^2+0.1^2)*B11</f>
        <v>3.6158645591620382</v>
      </c>
      <c r="D11" s="5" t="s">
        <v>29</v>
      </c>
      <c r="E11" s="4" t="s">
        <v>2</v>
      </c>
    </row>
    <row r="12" spans="1:6" x14ac:dyDescent="0.3">
      <c r="A12" t="s">
        <v>14</v>
      </c>
      <c r="B12" s="8">
        <v>18.988823529411761</v>
      </c>
      <c r="C12" s="6">
        <f>SQRT((5.66/SQRT(34)/B12)^2+0.1^2)*B12</f>
        <v>2.1325988182785767</v>
      </c>
      <c r="D12" s="5" t="s">
        <v>29</v>
      </c>
      <c r="E12" s="4" t="s">
        <v>2</v>
      </c>
    </row>
    <row r="13" spans="1:6" x14ac:dyDescent="0.3">
      <c r="A13" t="s">
        <v>15</v>
      </c>
      <c r="B13" s="8">
        <v>24.090769230769233</v>
      </c>
      <c r="C13" s="6">
        <f>SQRT((3.52/SQRT(13)/B13)^2+0.1^2)*B13</f>
        <v>2.5993767163705743</v>
      </c>
      <c r="D13" s="5" t="s">
        <v>29</v>
      </c>
      <c r="E13" s="4" t="s">
        <v>2</v>
      </c>
    </row>
    <row r="14" spans="1:6" x14ac:dyDescent="0.3">
      <c r="A14" t="s">
        <v>16</v>
      </c>
      <c r="B14" s="8">
        <v>20.499615384615385</v>
      </c>
      <c r="C14" s="6">
        <f>23.85513269/SQRT(26)</f>
        <v>4.6783764263713525</v>
      </c>
      <c r="D14" s="5" t="s">
        <v>29</v>
      </c>
      <c r="E14" s="4" t="s">
        <v>2</v>
      </c>
    </row>
    <row r="15" spans="1:6" x14ac:dyDescent="0.3">
      <c r="A15" t="s">
        <v>17</v>
      </c>
      <c r="B15" s="8">
        <v>28.9725</v>
      </c>
      <c r="C15" s="6">
        <f>48.6885622263244/SQRT(4)</f>
        <v>24.3442811131622</v>
      </c>
      <c r="D15" s="5" t="s">
        <v>29</v>
      </c>
      <c r="E15" s="4" t="s">
        <v>2</v>
      </c>
    </row>
    <row r="16" spans="1:6" x14ac:dyDescent="0.3">
      <c r="A16" t="s">
        <v>18</v>
      </c>
      <c r="B16" s="8">
        <v>18.291428571428572</v>
      </c>
      <c r="C16" s="6">
        <f>18.7848719528698/SQRT(7)</f>
        <v>7.1000142282122463</v>
      </c>
      <c r="D16" s="5" t="s">
        <v>29</v>
      </c>
      <c r="E16" s="4" t="s">
        <v>2</v>
      </c>
    </row>
    <row r="17" spans="1:5" x14ac:dyDescent="0.3">
      <c r="A17" t="s">
        <v>19</v>
      </c>
      <c r="B17" s="8">
        <v>65.831250000000011</v>
      </c>
      <c r="C17" s="6">
        <f>69.3552009456701/SQRT(8)</f>
        <v>24.52076644961949</v>
      </c>
      <c r="D17" s="5" t="s">
        <v>29</v>
      </c>
      <c r="E17" s="4" t="s">
        <v>2</v>
      </c>
    </row>
    <row r="18" spans="1:5" x14ac:dyDescent="0.3">
      <c r="A18" t="s">
        <v>20</v>
      </c>
      <c r="B18" s="8">
        <v>38.623225806451607</v>
      </c>
      <c r="C18" s="6">
        <f>41.1586537994216/SQRT(31)</f>
        <v>7.3923124466605836</v>
      </c>
      <c r="D18" s="5" t="s">
        <v>29</v>
      </c>
      <c r="E18" s="4" t="s">
        <v>2</v>
      </c>
    </row>
    <row r="19" spans="1:5" x14ac:dyDescent="0.3">
      <c r="A19" t="s">
        <v>21</v>
      </c>
      <c r="B19" s="8">
        <v>41.934166666666663</v>
      </c>
      <c r="C19" s="6">
        <f>54.019598372566/SQRT(12)</f>
        <v>15.594114830958226</v>
      </c>
      <c r="D19" s="5" t="s">
        <v>29</v>
      </c>
      <c r="E19" s="4" t="s">
        <v>2</v>
      </c>
    </row>
    <row r="20" spans="1:5" x14ac:dyDescent="0.3">
      <c r="A20" t="s">
        <v>22</v>
      </c>
      <c r="B20" s="8">
        <v>2.6010714285714291</v>
      </c>
      <c r="C20" s="6">
        <f>2.293708528/SQRT(28)</f>
        <v>0.43347016751114509</v>
      </c>
      <c r="D20" s="5" t="s">
        <v>29</v>
      </c>
      <c r="E20" s="4" t="s">
        <v>2</v>
      </c>
    </row>
    <row r="21" spans="1:5" x14ac:dyDescent="0.3">
      <c r="A21" t="s">
        <v>23</v>
      </c>
      <c r="B21" s="8">
        <v>2.98</v>
      </c>
      <c r="C21" s="6">
        <f xml:space="preserve"> 0.7 /SQRT(3)</f>
        <v>0.40414518843273806</v>
      </c>
      <c r="D21" s="5" t="s">
        <v>29</v>
      </c>
      <c r="E21" s="4" t="s">
        <v>2</v>
      </c>
    </row>
    <row r="22" spans="1:5" x14ac:dyDescent="0.3">
      <c r="A22" t="s">
        <v>24</v>
      </c>
      <c r="B22" s="8">
        <v>3.3114285714285714</v>
      </c>
      <c r="C22" s="6">
        <f xml:space="preserve"> 3 /SQRT(7)</f>
        <v>1.1338934190276817</v>
      </c>
      <c r="D22" s="5" t="s">
        <v>29</v>
      </c>
      <c r="E22" s="4" t="s">
        <v>2</v>
      </c>
    </row>
    <row r="23" spans="1:5" x14ac:dyDescent="0.3">
      <c r="A23" t="s">
        <v>25</v>
      </c>
      <c r="B23" s="8">
        <v>2.91</v>
      </c>
      <c r="C23" s="6">
        <f xml:space="preserve"> 1.2 /SQRT(6)</f>
        <v>0.48989794855663565</v>
      </c>
      <c r="D23" s="5" t="s">
        <v>29</v>
      </c>
      <c r="E23" s="4" t="s">
        <v>2</v>
      </c>
    </row>
    <row r="24" spans="1:5" x14ac:dyDescent="0.3">
      <c r="A24" t="s">
        <v>26</v>
      </c>
      <c r="B24" s="8">
        <v>2.3990624999999999</v>
      </c>
      <c r="C24" s="6">
        <f xml:space="preserve"> 1.9 /SQRT(32)</f>
        <v>0.33587572106361002</v>
      </c>
      <c r="D24" s="5" t="s">
        <v>29</v>
      </c>
      <c r="E24" s="4" t="s">
        <v>2</v>
      </c>
    </row>
    <row r="25" spans="1:5" x14ac:dyDescent="0.3">
      <c r="A25" t="s">
        <v>27</v>
      </c>
      <c r="B25" s="8">
        <v>1.3761538461538463</v>
      </c>
      <c r="C25" s="6">
        <f xml:space="preserve"> 0.9 /SQRT(13)</f>
        <v>0.24961508830135312</v>
      </c>
      <c r="D25" s="5" t="s">
        <v>29</v>
      </c>
      <c r="E25" s="4" t="s">
        <v>2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03d5f2-b5b5-495e-8435-12e47bfedbf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16E0007CCE1F44877901745920BD9F" ma:contentTypeVersion="14" ma:contentTypeDescription="Creare un nuovo documento." ma:contentTypeScope="" ma:versionID="97576dee7d51496dc6a87aff67814ef2">
  <xsd:schema xmlns:xsd="http://www.w3.org/2001/XMLSchema" xmlns:xs="http://www.w3.org/2001/XMLSchema" xmlns:p="http://schemas.microsoft.com/office/2006/metadata/properties" xmlns:ns3="1a03d5f2-b5b5-495e-8435-12e47bfedbf1" xmlns:ns4="261029f8-6391-4798-b29e-52f06e2af2b7" targetNamespace="http://schemas.microsoft.com/office/2006/metadata/properties" ma:root="true" ma:fieldsID="31d7e3fcdafc6101cc1fd6d3db591da5" ns3:_="" ns4:_="">
    <xsd:import namespace="1a03d5f2-b5b5-495e-8435-12e47bfedbf1"/>
    <xsd:import namespace="261029f8-6391-4798-b29e-52f06e2af2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3d5f2-b5b5-495e-8435-12e47bfedb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1029f8-6391-4798-b29e-52f06e2af2b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A04EEE-8B19-4CAB-A7BA-5786FE2E0E67}">
  <ds:schemaRefs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1a03d5f2-b5b5-495e-8435-12e47bfedbf1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261029f8-6391-4798-b29e-52f06e2af2b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50F8AEF-CDAC-47DF-986B-DE773F5304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0964A9-D123-4BAA-B6A2-06E38713AA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3d5f2-b5b5-495e-8435-12e47bfedbf1"/>
    <ds:schemaRef ds:uri="261029f8-6391-4798-b29e-52f06e2af2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SaucedoMiranda, Jimena (NFOD)</dc:creator>
  <cp:lastModifiedBy>SaucedoMiranda, Jimena (NFOD)</cp:lastModifiedBy>
  <dcterms:created xsi:type="dcterms:W3CDTF">2024-03-31T15:37:04Z</dcterms:created>
  <dcterms:modified xsi:type="dcterms:W3CDTF">2024-03-31T16:47:59Z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0x0101001F16E0007CCE1F44877901745920BD9F</vt:lpwstr>
  </property>
</Properties>
</file>