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james\Documents\w210_FakeNews\data\"/>
    </mc:Choice>
  </mc:AlternateContent>
  <xr:revisionPtr revIDLastSave="0" documentId="13_ncr:1_{EF652909-108E-4D58-BF4C-4A69F9989261}" xr6:coauthVersionLast="43" xr6:coauthVersionMax="43" xr10:uidLastSave="{00000000-0000-0000-0000-000000000000}"/>
  <bookViews>
    <workbookView xWindow="21480" yWindow="-120" windowWidth="21840" windowHeight="13140" xr2:uid="{1872C10A-4B78-47E8-9319-148B22E4FBB5}"/>
  </bookViews>
  <sheets>
    <sheet name="Cost Calc" sheetId="1" r:id="rId1"/>
    <sheet name="Raw 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8" i="1" l="1"/>
  <c r="I18" i="1"/>
  <c r="J18" i="1"/>
  <c r="K18" i="1"/>
  <c r="L18" i="1"/>
  <c r="M18" i="1"/>
  <c r="N18" i="1"/>
  <c r="O18" i="1"/>
  <c r="P18" i="1"/>
  <c r="Q18" i="1"/>
  <c r="R18" i="1"/>
  <c r="S18" i="1"/>
  <c r="T18" i="1"/>
  <c r="U18" i="1"/>
  <c r="V18" i="1"/>
  <c r="W18" i="1"/>
  <c r="X18" i="1"/>
  <c r="Y18" i="1"/>
  <c r="Z18" i="1"/>
  <c r="G18" i="1"/>
  <c r="A4" i="1" l="1"/>
  <c r="E4" i="1"/>
  <c r="G4" i="1"/>
  <c r="H4" i="1"/>
  <c r="I4" i="1"/>
  <c r="J4" i="1"/>
  <c r="K4" i="1"/>
  <c r="L4" i="1"/>
  <c r="M4" i="1"/>
  <c r="N4" i="1"/>
  <c r="O4" i="1"/>
  <c r="P4" i="1"/>
  <c r="Q4" i="1"/>
  <c r="R4" i="1"/>
  <c r="S4" i="1"/>
  <c r="T4" i="1"/>
  <c r="U4" i="1"/>
  <c r="V4" i="1"/>
  <c r="W4" i="1"/>
  <c r="X4" i="1"/>
  <c r="Y4" i="1"/>
  <c r="Z4" i="1"/>
  <c r="A5" i="1"/>
  <c r="E5" i="1"/>
  <c r="G5" i="1"/>
  <c r="H5" i="1"/>
  <c r="I5" i="1"/>
  <c r="J5" i="1"/>
  <c r="K5" i="1"/>
  <c r="L5" i="1"/>
  <c r="M5" i="1"/>
  <c r="N5" i="1"/>
  <c r="O5" i="1"/>
  <c r="P5" i="1"/>
  <c r="Q5" i="1"/>
  <c r="R5" i="1"/>
  <c r="S5" i="1"/>
  <c r="T5" i="1"/>
  <c r="U5" i="1"/>
  <c r="V5" i="1"/>
  <c r="W5" i="1"/>
  <c r="X5" i="1"/>
  <c r="Y5" i="1"/>
  <c r="Z5" i="1"/>
  <c r="A6" i="1"/>
  <c r="E6" i="1"/>
  <c r="G6" i="1"/>
  <c r="H6" i="1"/>
  <c r="I6" i="1"/>
  <c r="J6" i="1"/>
  <c r="K6" i="1"/>
  <c r="L6" i="1"/>
  <c r="M6" i="1"/>
  <c r="N6" i="1"/>
  <c r="O6" i="1"/>
  <c r="P6" i="1"/>
  <c r="Q6" i="1"/>
  <c r="R6" i="1"/>
  <c r="S6" i="1"/>
  <c r="T6" i="1"/>
  <c r="U6" i="1"/>
  <c r="V6" i="1"/>
  <c r="W6" i="1"/>
  <c r="X6" i="1"/>
  <c r="Y6" i="1"/>
  <c r="Z6" i="1"/>
  <c r="A7" i="1"/>
  <c r="E7" i="1"/>
  <c r="G7" i="1"/>
  <c r="H7" i="1"/>
  <c r="I7" i="1"/>
  <c r="J7" i="1"/>
  <c r="K7" i="1"/>
  <c r="L7" i="1"/>
  <c r="M7" i="1"/>
  <c r="N7" i="1"/>
  <c r="O7" i="1"/>
  <c r="P7" i="1"/>
  <c r="Q7" i="1"/>
  <c r="R7" i="1"/>
  <c r="S7" i="1"/>
  <c r="T7" i="1"/>
  <c r="U7" i="1"/>
  <c r="V7" i="1"/>
  <c r="W7" i="1"/>
  <c r="X7" i="1"/>
  <c r="Y7" i="1"/>
  <c r="Z7" i="1"/>
  <c r="A8" i="1"/>
  <c r="E8" i="1"/>
  <c r="G8" i="1"/>
  <c r="H8" i="1"/>
  <c r="I8" i="1"/>
  <c r="J8" i="1"/>
  <c r="K8" i="1"/>
  <c r="L8" i="1"/>
  <c r="M8" i="1"/>
  <c r="N8" i="1"/>
  <c r="O8" i="1"/>
  <c r="P8" i="1"/>
  <c r="Q8" i="1"/>
  <c r="R8" i="1"/>
  <c r="S8" i="1"/>
  <c r="T8" i="1"/>
  <c r="U8" i="1"/>
  <c r="V8" i="1"/>
  <c r="W8" i="1"/>
  <c r="X8" i="1"/>
  <c r="Y8" i="1"/>
  <c r="Z8" i="1"/>
  <c r="A9" i="1"/>
  <c r="E9" i="1"/>
  <c r="G9" i="1"/>
  <c r="H9" i="1"/>
  <c r="I9" i="1"/>
  <c r="J9" i="1"/>
  <c r="K9" i="1"/>
  <c r="L9" i="1"/>
  <c r="M9" i="1"/>
  <c r="N9" i="1"/>
  <c r="O9" i="1"/>
  <c r="P9" i="1"/>
  <c r="Q9" i="1"/>
  <c r="R9" i="1"/>
  <c r="S9" i="1"/>
  <c r="T9" i="1"/>
  <c r="U9" i="1"/>
  <c r="V9" i="1"/>
  <c r="W9" i="1"/>
  <c r="X9" i="1"/>
  <c r="Y9" i="1"/>
  <c r="Z9" i="1"/>
  <c r="A10" i="1"/>
  <c r="E10" i="1"/>
  <c r="G10" i="1"/>
  <c r="H10" i="1"/>
  <c r="I10" i="1"/>
  <c r="J10" i="1"/>
  <c r="K10" i="1"/>
  <c r="L10" i="1"/>
  <c r="M10" i="1"/>
  <c r="N10" i="1"/>
  <c r="O10" i="1"/>
  <c r="P10" i="1"/>
  <c r="Q10" i="1"/>
  <c r="R10" i="1"/>
  <c r="S10" i="1"/>
  <c r="T10" i="1"/>
  <c r="U10" i="1"/>
  <c r="V10" i="1"/>
  <c r="W10" i="1"/>
  <c r="X10" i="1"/>
  <c r="Y10" i="1"/>
  <c r="Z10" i="1"/>
  <c r="A11" i="1"/>
  <c r="E11" i="1"/>
  <c r="G11" i="1"/>
  <c r="H11" i="1"/>
  <c r="I11" i="1"/>
  <c r="J11" i="1"/>
  <c r="K11" i="1"/>
  <c r="L11" i="1"/>
  <c r="M11" i="1"/>
  <c r="N11" i="1"/>
  <c r="O11" i="1"/>
  <c r="P11" i="1"/>
  <c r="Q11" i="1"/>
  <c r="R11" i="1"/>
  <c r="S11" i="1"/>
  <c r="T11" i="1"/>
  <c r="U11" i="1"/>
  <c r="V11" i="1"/>
  <c r="W11" i="1"/>
  <c r="X11" i="1"/>
  <c r="Y11" i="1"/>
  <c r="Z11" i="1"/>
  <c r="A12" i="1"/>
  <c r="E12" i="1"/>
  <c r="G12" i="1"/>
  <c r="H12" i="1"/>
  <c r="I12" i="1"/>
  <c r="J12" i="1"/>
  <c r="K12" i="1"/>
  <c r="L12" i="1"/>
  <c r="M12" i="1"/>
  <c r="N12" i="1"/>
  <c r="O12" i="1"/>
  <c r="P12" i="1"/>
  <c r="Q12" i="1"/>
  <c r="R12" i="1"/>
  <c r="S12" i="1"/>
  <c r="T12" i="1"/>
  <c r="U12" i="1"/>
  <c r="V12" i="1"/>
  <c r="W12" i="1"/>
  <c r="X12" i="1"/>
  <c r="Y12" i="1"/>
  <c r="Z12" i="1"/>
  <c r="A13" i="1"/>
  <c r="E13" i="1"/>
  <c r="G13" i="1"/>
  <c r="H13" i="1"/>
  <c r="I13" i="1"/>
  <c r="J13" i="1"/>
  <c r="K13" i="1"/>
  <c r="L13" i="1"/>
  <c r="M13" i="1"/>
  <c r="N13" i="1"/>
  <c r="O13" i="1"/>
  <c r="P13" i="1"/>
  <c r="Q13" i="1"/>
  <c r="R13" i="1"/>
  <c r="S13" i="1"/>
  <c r="T13" i="1"/>
  <c r="U13" i="1"/>
  <c r="V13" i="1"/>
  <c r="W13" i="1"/>
  <c r="X13" i="1"/>
  <c r="Y13" i="1"/>
  <c r="Z13" i="1"/>
  <c r="A14" i="1"/>
  <c r="E14" i="1"/>
  <c r="G14" i="1"/>
  <c r="H14" i="1"/>
  <c r="I14" i="1"/>
  <c r="J14" i="1"/>
  <c r="K14" i="1"/>
  <c r="L14" i="1"/>
  <c r="M14" i="1"/>
  <c r="N14" i="1"/>
  <c r="O14" i="1"/>
  <c r="P14" i="1"/>
  <c r="Q14" i="1"/>
  <c r="R14" i="1"/>
  <c r="S14" i="1"/>
  <c r="T14" i="1"/>
  <c r="U14" i="1"/>
  <c r="V14" i="1"/>
  <c r="W14" i="1"/>
  <c r="X14" i="1"/>
  <c r="Y14" i="1"/>
  <c r="Z14" i="1"/>
  <c r="A15" i="1"/>
  <c r="E15" i="1"/>
  <c r="G15" i="1"/>
  <c r="H15" i="1"/>
  <c r="I15" i="1"/>
  <c r="J15" i="1"/>
  <c r="K15" i="1"/>
  <c r="L15" i="1"/>
  <c r="M15" i="1"/>
  <c r="N15" i="1"/>
  <c r="O15" i="1"/>
  <c r="P15" i="1"/>
  <c r="Q15" i="1"/>
  <c r="R15" i="1"/>
  <c r="S15" i="1"/>
  <c r="T15" i="1"/>
  <c r="U15" i="1"/>
  <c r="V15" i="1"/>
  <c r="W15" i="1"/>
  <c r="X15" i="1"/>
  <c r="Y15" i="1"/>
  <c r="Z15" i="1"/>
  <c r="A16" i="1"/>
  <c r="E16" i="1"/>
  <c r="G16" i="1"/>
  <c r="H16" i="1"/>
  <c r="I16" i="1"/>
  <c r="J16" i="1"/>
  <c r="K16" i="1"/>
  <c r="L16" i="1"/>
  <c r="M16" i="1"/>
  <c r="N16" i="1"/>
  <c r="O16" i="1"/>
  <c r="P16" i="1"/>
  <c r="Q16" i="1"/>
  <c r="R16" i="1"/>
  <c r="S16" i="1"/>
  <c r="T16" i="1"/>
  <c r="U16" i="1"/>
  <c r="V16" i="1"/>
  <c r="W16" i="1"/>
  <c r="X16" i="1"/>
  <c r="Y16" i="1"/>
  <c r="Z16" i="1"/>
  <c r="A17" i="1"/>
  <c r="E17" i="1"/>
  <c r="G17" i="1"/>
  <c r="H17" i="1"/>
  <c r="I17" i="1"/>
  <c r="J17" i="1"/>
  <c r="K17" i="1"/>
  <c r="L17" i="1"/>
  <c r="M17" i="1"/>
  <c r="N17" i="1"/>
  <c r="O17" i="1"/>
  <c r="P17" i="1"/>
  <c r="Q17" i="1"/>
  <c r="R17" i="1"/>
  <c r="S17" i="1"/>
  <c r="T17" i="1"/>
  <c r="U17" i="1"/>
  <c r="V17" i="1"/>
  <c r="W17" i="1"/>
  <c r="X17" i="1"/>
  <c r="Y17" i="1"/>
  <c r="Z17" i="1"/>
  <c r="Y3" i="1"/>
  <c r="Z3" i="1"/>
  <c r="X3" i="1"/>
  <c r="V3" i="1"/>
  <c r="W3" i="1"/>
  <c r="U3" i="1"/>
  <c r="S3" i="1"/>
  <c r="T3" i="1"/>
  <c r="R3" i="1"/>
  <c r="P3" i="1"/>
  <c r="Q3" i="1"/>
  <c r="O3" i="1"/>
  <c r="H3" i="1"/>
  <c r="I3" i="1"/>
  <c r="J3" i="1"/>
  <c r="K3" i="1"/>
  <c r="L3" i="1"/>
  <c r="M3" i="1"/>
  <c r="N3" i="1"/>
  <c r="G3" i="1"/>
  <c r="E3" i="1"/>
  <c r="A3" i="1"/>
  <c r="C14" i="1" l="1"/>
  <c r="F14" i="1" s="1"/>
  <c r="B14" i="1" s="1"/>
  <c r="C10" i="1"/>
  <c r="F10" i="1" s="1"/>
  <c r="B10" i="1" s="1"/>
  <c r="C7" i="1"/>
  <c r="F7" i="1" s="1"/>
  <c r="B7" i="1" s="1"/>
  <c r="E19" i="1"/>
  <c r="C4" i="1"/>
  <c r="F4" i="1" s="1"/>
  <c r="B4" i="1" s="1"/>
  <c r="C16" i="1"/>
  <c r="F16" i="1" s="1"/>
  <c r="B16" i="1" s="1"/>
  <c r="C12" i="1"/>
  <c r="F12" i="1" s="1"/>
  <c r="B12" i="1" s="1"/>
  <c r="C8" i="1"/>
  <c r="F8" i="1" s="1"/>
  <c r="B8" i="1" s="1"/>
  <c r="C5" i="1"/>
  <c r="F5" i="1" s="1"/>
  <c r="B5" i="1" s="1"/>
  <c r="C17" i="1"/>
  <c r="F17" i="1" s="1"/>
  <c r="B17" i="1" s="1"/>
  <c r="C13" i="1"/>
  <c r="F13" i="1" s="1"/>
  <c r="B13" i="1" s="1"/>
  <c r="C9" i="1"/>
  <c r="F9" i="1" s="1"/>
  <c r="B9" i="1" s="1"/>
  <c r="C6" i="1"/>
  <c r="F6" i="1" s="1"/>
  <c r="B6" i="1" s="1"/>
  <c r="C15" i="1"/>
  <c r="F15" i="1" s="1"/>
  <c r="B15" i="1" s="1"/>
  <c r="C11" i="1"/>
  <c r="F11" i="1" s="1"/>
  <c r="B11" i="1" s="1"/>
  <c r="C3" i="1"/>
  <c r="C20" i="1" l="1"/>
  <c r="F3" i="1"/>
  <c r="C19" i="1"/>
  <c r="F19" i="1" l="1"/>
  <c r="B3" i="1"/>
</calcChain>
</file>

<file path=xl/sharedStrings.xml><?xml version="1.0" encoding="utf-8"?>
<sst xmlns="http://schemas.openxmlformats.org/spreadsheetml/2006/main" count="312" uniqueCount="231">
  <si>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</si>
  <si>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</si>
  <si>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</si>
  <si>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</si>
  <si>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</si>
  <si>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</si>
  <si>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</si>
  <si>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</si>
  <si>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</si>
  <si>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</si>
  <si>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</si>
  <si>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</si>
  <si>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</si>
  <si>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</si>
  <si>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</si>
  <si>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</si>
  <si>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</si>
  <si>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Consent</t>
  </si>
  <si>
    <t>mTurkID</t>
  </si>
  <si>
    <t>age</t>
  </si>
  <si>
    <t>age_1_TEXT</t>
  </si>
  <si>
    <t>sex</t>
  </si>
  <si>
    <t>ethnic</t>
  </si>
  <si>
    <t>educ</t>
  </si>
  <si>
    <t>income</t>
  </si>
  <si>
    <t>politic</t>
  </si>
  <si>
    <t>Q38_First Click</t>
  </si>
  <si>
    <t>Q38_Last Click</t>
  </si>
  <si>
    <t>Q38_Page Submit</t>
  </si>
  <si>
    <t>Q38_Click Count</t>
  </si>
  <si>
    <t>Q36_First Click</t>
  </si>
  <si>
    <t>Q36_Last Click</t>
  </si>
  <si>
    <t>Q36_Page Submit</t>
  </si>
  <si>
    <t>Q36_Click Count</t>
  </si>
  <si>
    <t>Article01</t>
  </si>
  <si>
    <t>Article02</t>
  </si>
  <si>
    <t>Article03</t>
  </si>
  <si>
    <t>Article04</t>
  </si>
  <si>
    <t>Article05</t>
  </si>
  <si>
    <t>Article06</t>
  </si>
  <si>
    <t>Article07</t>
  </si>
  <si>
    <t>Article08</t>
  </si>
  <si>
    <t>Article09</t>
  </si>
  <si>
    <t>Article10</t>
  </si>
  <si>
    <t>Article11</t>
  </si>
  <si>
    <t>Article12</t>
  </si>
  <si>
    <t>Article13</t>
  </si>
  <si>
    <t>Article14</t>
  </si>
  <si>
    <t>Article15</t>
  </si>
  <si>
    <t>Article16</t>
  </si>
  <si>
    <t>Article17</t>
  </si>
  <si>
    <t>Article18</t>
  </si>
  <si>
    <t>Article19</t>
  </si>
  <si>
    <t>Q39</t>
  </si>
  <si>
    <t>Q44</t>
  </si>
  <si>
    <t>mTurkCor</t>
  </si>
  <si>
    <t>comment</t>
  </si>
  <si>
    <t>Condition</t>
  </si>
  <si>
    <t>mTurkCor - Topics</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</si>
  <si>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</si>
  <si>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</si>
  <si>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</si>
  <si>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</si>
  <si>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</si>
  <si>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</si>
  <si>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</si>
  <si>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</si>
  <si>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</si>
  <si>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</si>
  <si>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</si>
  <si>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</si>
  <si>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</si>
  <si>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</si>
  <si>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This study examines fake news. Articles that entirely fabricate information, disseminate deceptive content, or
grossly distort actual news reports are considered fake news. Fake news is hard to spot. 
We are studying several training methods that are supposed
to make people better at spotting fake news. If you participate in this study,
you may be exposed to one of these training methods. Weâ€™d like you to pay
attention to the training. Evaluating the effectiveness of the training is the
whole point of the study!
Youâ€™ll also be asked some basic demographic information like
gender, ethnic background, political leaning, age and a few others. You do not
have to answer these if you donâ€™t want to. We ask these questions in case they
have an impact on results. If they do, we can account for their effect and not
let them distract from our ability to evaluate the training.
After you take the training, youâ€™ll then perform a test
where you will classify 20 articles into one of five categories. You will get 10 cents for each article categorized incorrectly and 50 cents for each article
classified correctly, which means you can get up to $10 for classifying all articles
correctly. We think this will take about 30 minutes to an hour to complete. 
Your participation is voluntary. You can withdraw at any
time, although this may affect your opportunity to earn money. The articles you are asked to classify will sometimes be about topics that are controversial. Topics covered include abortion, vaccines, politics, religion, and censorship on the internet. Risks associated with this study are about the same as if you were to see a controversial article in your social media feed that you may not agree with. If you have any questions regarding this study before you start,
you may contact Dr James Kajdasz at james.kajdasz@berkeley.edu.</t>
  </si>
  <si>
    <t>Please enter your Amazon Mechanical Turk Worker ID. You can find this in your mTurk Dashboard or the upper left hand corner of your mTurk worker website. We'll use this information to match your survey answers to your mTurk account so you can be rewarded the appropriate amount.</t>
  </si>
  <si>
    <t>How old are you? - Selected Choice</t>
  </si>
  <si>
    <t>How old are you? - Enter age in years - Text</t>
  </si>
  <si>
    <t>What is your gender?</t>
  </si>
  <si>
    <t>What is your ethnicity?</t>
  </si>
  <si>
    <t>What
is the highest level of education you have completed?</t>
  </si>
  <si>
    <t>What is your approximate average household income?</t>
  </si>
  <si>
    <t>How would you prefer your political affiliation?</t>
  </si>
  <si>
    <t>Timing - First Click</t>
  </si>
  <si>
    <t>Timing - Last Click</t>
  </si>
  <si>
    <t>Timing - Page Submit</t>
  </si>
  <si>
    <t>Timing - Click Count</t>
  </si>
  <si>
    <t>____________________________________________________________________________________Facebook Lifts Ban on Paid Ads for Pro-Life Film Produced by MLK's Niece After Appeal
Website: christianpost.com  
URL: https://www.christianpost.com/news/facebook-bans-paid-ads-pro-life-film-produced-by-mlk-niece-214143/ 
Author: Samuel Smith
UPDATE 11:40 a.m. ET Jan. 18: Facebook said Thursday that it has lifted its ban on paid ads for a fundraising effort connected to Alveda King's upcoming documentary that highlights the "real untold story" of abortion in the United States and the history of eugenics associated with Planned Parenthood.In an emailed statement to The Christian Post, Facebook said the pro-life ad was originally disapproved in error and was correctly approved upon appeal. At this time, all ads connected to the "Roe v. Wade" movie page are running.Facebook also said that abilities of all the administrators for the page will be fully restored after being temporarily blocked for so-called "spam behavior."
Original report:Martin Luther King Jr.'s niece is speaking out against Facebook's decision to ban paid ads for a fundraising effort connected to her upcoming documentary that highlights the "real untold story" of abortion in the United States and the history of eugenics associated with Planned Parenthood.
Alveda King, a prominent Christian conservative and pro-life activist who serves as director of civil rights for the unborn at Priests for Life, spoke with Family Research Council's Tony Perkins during a special National Religious Freedom Day broadcast of his radio show on Tuesday and explained that Facebook pulled down paid ads and is blocking shares for her upcoming film, "Roe v, Wade."
Named after the 1973 U.S. Supreme Court decision that legalized elective abortions, the documentary stars Hollywood actor Jon Voight and is said to be the first movie ever to expose "the real untold story of how people lied; how the media lied; and how the courts were manipulated to pass a law that has since killed over 60 million Americans."
Expand | Collapse (Photo: Reuters/Mary F. Calvert) Alveda King, founder of Alveda King Ministries, speaks during an "I Have a Dream" Gospel brunch at the Willard InterContinental Hotel in Washington, D.C., on August 25, 2013.
"There is a new movie coming out â€” 'Roe v. Wade.' I am one of the executive producers. Facebook has pulled down our ads, the paid ads and any mention of the non-paid ads," King said while addressing the topic of religious freedom. "They do not want the message of the injustice of abortion broadcast and they are trying to block that."
King is referring to Facebook's blocking of ads promoting the movie's Indiegogo crowdfunding account. Thus far, the movie has raised just under $44,000 out of its stated goal of $2 million.
"That is another violation of religious freedom. It's very discriminatory," she continued. "So, when we are denied the opportunity and the right to proclaim the Gospel freely in this nation that was founded upon ... that right, it's a terrible injustice. My uncle did say injustice anywhere is a threat to justice everywhere. I know we can all agree. It's wrong to take the life of a baby in the womb. It's wrong to silence those voices of people who want to proclaim our faith and all of those aren't just civil rights injustices, but they are an injustice against God's will."
According to an update on the crowdfunding page, "Facebook has banned us from inviting friends to 'Like' our page and from 'Sharing' our PAID ads."The Christian Post has reached out to Facebook for comment on the situation. A response is pending."It is outrageous that Facebook purports to be apolitical when there have been trends of blocking pages of conservative causes, such as our 'Roe v. Wade' movie page," fellow executive producer Jalesia McQueen told Breitbart in a statement.
The news comes as Facebook is frequently criticized for having bias against and censoring conservative Christians.Earlier this month, Facebook unpublished the popular Facebook page of Warriors for Christ ministry, which had over 225,000 followers and spoke critically of things like homosexuality, transgenderism and abortion. Facebook told The Christian Post that the page was removed because it violated its policies on hate speech and bullying.
Additionally, Facebook refused to take action this week after popular Christian mommy blogger Elizabeth Johnston, best known as "The Activist Mommy," voiced concern with a Facebook group that was titled "I will find Activist Mommy and burn whoever runs it alive."Officials of the social media giant ruled that the group did not violate Facebook community standards because it was determined that the group was "satirical."
"With 2 billion users, it can be argued that Facebook has become a public utility and thus cannot discriminate against users based upon their political or religious views," Johnston told CP on Tuesday. "Conservative users who don't tow the liberal line on issues like Islam, abortion, and homosexuality are repeatedly banned and silenced in an Orwellian manner for expressing their valid concerns, thus causing conservatives to cry out for an alternative platform that welcomes the free exchange of ideas."</t>
  </si>
  <si>
    <t>Earlier you told us that your mTurk worker ID is [QID41-ChoiceTextEntryValue].  Is this correct?</t>
  </si>
  <si>
    <t>What is your correct mTurk Worker ID?</t>
  </si>
  <si>
    <t>You're done! Thank you for your attention! Is there anything you'd like to tell the researchers, or any questions you'd like to have answered? If you want a reply, enter an e-mail address.
Your mTurk Completion Code is:    FAKERS</t>
  </si>
  <si>
    <t>{"ImportId":"startDate","timeZone":"America/Los_Angeles"}</t>
  </si>
  <si>
    <t>{"ImportId":"endDate","timeZone":"America/Los_Angeles"}</t>
  </si>
  <si>
    <t>{"ImportId":"status"}</t>
  </si>
  <si>
    <t>{"ImportId":"ipAddress"}</t>
  </si>
  <si>
    <t>{"ImportId":"progress"}</t>
  </si>
  <si>
    <t>{"ImportId":"duration"}</t>
  </si>
  <si>
    <t>{"ImportId":"finished"}</t>
  </si>
  <si>
    <t>{"ImportId":"recordedDate","timeZone":"America/Los_Angeles"}</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</si>
  <si>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</si>
  <si>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</si>
  <si>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</si>
  <si>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</si>
  <si>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</si>
  <si>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</si>
  <si>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</si>
  <si>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</si>
  <si>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</si>
  <si>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{"ImportId":"QID1"}</t>
  </si>
  <si>
    <t>{"ImportId":"QID41_TEXT"}</t>
  </si>
  <si>
    <t>{"ImportId":"QID2"}</t>
  </si>
  <si>
    <t>{"ImportId":"QID2_1_TEXT"}</t>
  </si>
  <si>
    <t>{"ImportId":"QID3"}</t>
  </si>
  <si>
    <t>{"ImportId":"QID4"}</t>
  </si>
  <si>
    <t>{"ImportId":"QID5"}</t>
  </si>
  <si>
    <t>{"ImportId":"QID6"}</t>
  </si>
  <si>
    <t>{"ImportId":"QID7"}</t>
  </si>
  <si>
    <t>{"ImportId":"QID38_FIRST_CLICK"}</t>
  </si>
  <si>
    <t>{"ImportId":"QID38_LAST_CLICK"}</t>
  </si>
  <si>
    <t>{"ImportId":"QID38_PAGE_SUBMIT"}</t>
  </si>
  <si>
    <t>{"ImportId":"QID38_CLICK_COUNT"}</t>
  </si>
  <si>
    <t>{"ImportId":"QID36_FIRST_CLICK"}</t>
  </si>
  <si>
    <t>{"ImportId":"QID36_LAST_CLICK"}</t>
  </si>
  <si>
    <t>{"ImportId":"QID36_PAGE_SUBMIT"}</t>
  </si>
  <si>
    <t>{"ImportId":"QID36_CLICK_COUNT"}</t>
  </si>
  <si>
    <t>{"ImportId":"QID9"}</t>
  </si>
  <si>
    <t>{"ImportId":"QID12"}</t>
  </si>
  <si>
    <t>{"ImportId":"QID14"}</t>
  </si>
  <si>
    <t>{"ImportId":"QID15"}</t>
  </si>
  <si>
    <t>{"ImportId":"QID16"}</t>
  </si>
  <si>
    <t>{"ImportId":"QID17"}</t>
  </si>
  <si>
    <t>{"ImportId":"QID18"}</t>
  </si>
  <si>
    <t>{"ImportId":"QID19"}</t>
  </si>
  <si>
    <t>{"ImportId":"QID20"}</t>
  </si>
  <si>
    <t>{"ImportId":"QID21"}</t>
  </si>
  <si>
    <t>{"ImportId":"QID22"}</t>
  </si>
  <si>
    <t>{"ImportId":"QID23"}</t>
  </si>
  <si>
    <t>{"ImportId":"QID24"}</t>
  </si>
  <si>
    <t>{"ImportId":"QID25"}</t>
  </si>
  <si>
    <t>{"ImportId":"QID26"}</t>
  </si>
  <si>
    <t>{"ImportId":"QID27"}</t>
  </si>
  <si>
    <t>{"ImportId":"QID28"}</t>
  </si>
  <si>
    <t>{"ImportId":"QID29"}</t>
  </si>
  <si>
    <t>{"ImportId":"QID30"}</t>
  </si>
  <si>
    <t>{"ImportId":"QID68"}</t>
  </si>
  <si>
    <t>{"ImportId":"QID44"}</t>
  </si>
  <si>
    <t>{"ImportId":"QID45_TEXT"}</t>
  </si>
  <si>
    <t>{"ImportId":"QID46_TEXT"}</t>
  </si>
  <si>
    <t>{"ImportId":"Condition"}</t>
  </si>
  <si>
    <t>{"ImportId":"QID45_TEXT_0864ea6afbf74595907b67a9Topics"}</t>
  </si>
  <si>
    <t>98.163.31.97</t>
  </si>
  <si>
    <t>R_2Vt1cwJIEo2wNfN</t>
  </si>
  <si>
    <t>anonymous</t>
  </si>
  <si>
    <t>EN</t>
  </si>
  <si>
    <t>A2BW6WD7LZ9EGV</t>
  </si>
  <si>
    <t>T1</t>
  </si>
  <si>
    <t>184.89.129.208</t>
  </si>
  <si>
    <t>R_8uLuKXS94L6wrRv</t>
  </si>
  <si>
    <t>AXMPSUNKUBEIL</t>
  </si>
  <si>
    <t>C</t>
  </si>
  <si>
    <t>98.153.62.110</t>
  </si>
  <si>
    <t>R_1M5MvbJA8NKVF4a</t>
  </si>
  <si>
    <t>A2JP8W265WCC35</t>
  </si>
  <si>
    <t>174.26.226.149</t>
  </si>
  <si>
    <t>R_2agILTqLpCq7iom</t>
  </si>
  <si>
    <t>A207IHY6GERCFO</t>
  </si>
  <si>
    <t>n</t>
  </si>
  <si>
    <t>73.236.40.189</t>
  </si>
  <si>
    <t>R_QmjHV6W5Js2qP8l</t>
  </si>
  <si>
    <t>A1V2H0UF94ATWY</t>
  </si>
  <si>
    <t>76.185.183.214</t>
  </si>
  <si>
    <t>R_20OJHpQo6p4QggH</t>
  </si>
  <si>
    <t>A3RYI5HXC2MJLN</t>
  </si>
  <si>
    <t>FAKERS</t>
  </si>
  <si>
    <t>24.13.174.184</t>
  </si>
  <si>
    <t>R_3LbApG7lNPNH095</t>
  </si>
  <si>
    <t>APGX2WZ59OWDN</t>
  </si>
  <si>
    <t>24.98.50.114</t>
  </si>
  <si>
    <t>R_2VR89KPnNW9SzTT</t>
  </si>
  <si>
    <t>A19CB2C4GY4C60</t>
  </si>
  <si>
    <t>147.92.105.112</t>
  </si>
  <si>
    <t>R_T4PsF7xiU3kiawF</t>
  </si>
  <si>
    <t>A36SM7QM8OK3H6</t>
  </si>
  <si>
    <t>73.106.32.104</t>
  </si>
  <si>
    <t>R_1jZJWXlU6qFXika</t>
  </si>
  <si>
    <t>A3U6IA3JUSFZ2M</t>
  </si>
  <si>
    <t>216.110.214.42</t>
  </si>
  <si>
    <t>R_z8R80E1EoagMM9P</t>
  </si>
  <si>
    <t>A320QA9HJFUOZO</t>
  </si>
  <si>
    <t xml:space="preserve">I felt that the categories were a bit broad and had some subjectivity to them. The degree to which something is "political" or "extreme bias" could be up to interpretation.  The same might be said for others like "political" or "credible" in some instances. </t>
  </si>
  <si>
    <t>T2</t>
  </si>
  <si>
    <t>173.31.133.140</t>
  </si>
  <si>
    <t>R_1OZTs3X4owW2lq3</t>
  </si>
  <si>
    <t>ACDTQNYOT3GG8</t>
  </si>
  <si>
    <t>70.114.85.198</t>
  </si>
  <si>
    <t>R_2w138bEOICGdVY4</t>
  </si>
  <si>
    <t>A3N0QZ9ZKUCTCQ</t>
  </si>
  <si>
    <t>99.141.210.184</t>
  </si>
  <si>
    <t>R_2dlJWQlXxIITpzd</t>
  </si>
  <si>
    <t>A2NA2OJT15COZY</t>
  </si>
  <si>
    <t>72.189.106.155</t>
  </si>
  <si>
    <t>R_24ph1Ra08fstL9M</t>
  </si>
  <si>
    <t>A18G2CLYSTENK</t>
  </si>
  <si>
    <t>USER ID</t>
  </si>
  <si>
    <t>TIME (min)</t>
  </si>
  <si>
    <t>Q01</t>
  </si>
  <si>
    <t>Q02</t>
  </si>
  <si>
    <t>Q03</t>
  </si>
  <si>
    <t>Q04</t>
  </si>
  <si>
    <t>Q05</t>
  </si>
  <si>
    <t>Q06</t>
  </si>
  <si>
    <t>Q07</t>
  </si>
  <si>
    <t>Q08</t>
  </si>
  <si>
    <t>Q09</t>
  </si>
  <si>
    <t>Q10</t>
  </si>
  <si>
    <t>Q11</t>
  </si>
  <si>
    <t>Q12</t>
  </si>
  <si>
    <t>Q13</t>
  </si>
  <si>
    <t>Q14</t>
  </si>
  <si>
    <t>Q15</t>
  </si>
  <si>
    <t>Q16</t>
  </si>
  <si>
    <t>Q17</t>
  </si>
  <si>
    <t>Q18</t>
  </si>
  <si>
    <t>Q19</t>
  </si>
  <si>
    <t>Q20</t>
  </si>
  <si>
    <t>TotCorr</t>
  </si>
  <si>
    <t>Bonus</t>
  </si>
  <si>
    <t>Paid?</t>
  </si>
  <si>
    <t>Tot Pay</t>
  </si>
  <si>
    <t>Thank you for taking part in our experiment! This bonus is for your performance on the "Spot the Fake News" task you performed. You got xx/20 correctly classified. This bonus is in addition to the $2 you received for task completion.</t>
  </si>
  <si>
    <t>XX</t>
  </si>
  <si>
    <t>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</si>
</sst>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22"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205E-FC19-446F-891B-719249108D55}">
  <dimension ref="A1:Z20"/>
  <sheetViews>
    <sheetView tabSelected="1" workbookViewId="0">
      <selection activeCell="H20" sqref="H20"/>
    </sheetView>
  </sheetViews>
  <sheetFormatPr defaultRowHeight="15" x14ac:dyDescent="0.25"/>
  <cols>
    <col min="1" max="1" width="21.5703125" customWidth="1"/>
    <col min="2" max="6" width="10.42578125" customWidth="1"/>
  </cols>
  <sheetData>
    <row r="1" spans="1:26" x14ac:dyDescent="0.25">
      <c r="B1" t="s">
        <v>228</v>
      </c>
      <c r="G1" s="3">
        <v>2</v>
      </c>
      <c r="H1" s="3">
        <v>2</v>
      </c>
      <c r="I1" s="3">
        <v>2</v>
      </c>
      <c r="J1" s="3">
        <v>2</v>
      </c>
      <c r="K1" s="3">
        <v>2</v>
      </c>
      <c r="L1" s="3">
        <v>2</v>
      </c>
      <c r="M1" s="3">
        <v>2</v>
      </c>
      <c r="N1" s="3">
        <v>2</v>
      </c>
      <c r="O1" s="3">
        <v>1</v>
      </c>
      <c r="P1" s="3">
        <v>1</v>
      </c>
      <c r="Q1" s="3">
        <v>1</v>
      </c>
      <c r="R1" s="3">
        <v>3</v>
      </c>
      <c r="S1" s="3">
        <v>3</v>
      </c>
      <c r="T1" s="3">
        <v>3</v>
      </c>
      <c r="U1" s="3">
        <v>4</v>
      </c>
      <c r="V1" s="3">
        <v>4</v>
      </c>
      <c r="W1" s="3">
        <v>4</v>
      </c>
      <c r="X1" s="3">
        <v>5</v>
      </c>
      <c r="Y1" s="3">
        <v>5</v>
      </c>
      <c r="Z1" s="3">
        <v>5</v>
      </c>
    </row>
    <row r="2" spans="1:26" x14ac:dyDescent="0.25">
      <c r="A2" t="s">
        <v>202</v>
      </c>
      <c r="B2" t="s">
        <v>225</v>
      </c>
      <c r="C2" t="s">
        <v>224</v>
      </c>
      <c r="D2" t="s">
        <v>226</v>
      </c>
      <c r="E2" t="s">
        <v>203</v>
      </c>
      <c r="F2" t="s">
        <v>227</v>
      </c>
      <c r="G2" t="s">
        <v>204</v>
      </c>
      <c r="H2" t="s">
        <v>205</v>
      </c>
      <c r="I2" t="s">
        <v>206</v>
      </c>
      <c r="J2" t="s">
        <v>207</v>
      </c>
      <c r="K2" t="s">
        <v>208</v>
      </c>
      <c r="L2" t="s">
        <v>209</v>
      </c>
      <c r="M2" t="s">
        <v>210</v>
      </c>
      <c r="N2" t="s">
        <v>211</v>
      </c>
      <c r="O2" t="s">
        <v>212</v>
      </c>
      <c r="P2" t="s">
        <v>213</v>
      </c>
      <c r="Q2" t="s">
        <v>214</v>
      </c>
      <c r="R2" t="s">
        <v>215</v>
      </c>
      <c r="S2" t="s">
        <v>216</v>
      </c>
      <c r="T2" t="s">
        <v>217</v>
      </c>
      <c r="U2" t="s">
        <v>218</v>
      </c>
      <c r="V2" t="s">
        <v>219</v>
      </c>
      <c r="W2" t="s">
        <v>220</v>
      </c>
      <c r="X2" t="s">
        <v>221</v>
      </c>
      <c r="Y2" t="s">
        <v>222</v>
      </c>
      <c r="Z2" t="s">
        <v>223</v>
      </c>
    </row>
    <row r="3" spans="1:26" x14ac:dyDescent="0.25">
      <c r="A3" t="str">
        <f>'Raw Data'!S4</f>
        <v>A2BW6WD7LZ9EGV</v>
      </c>
      <c r="B3">
        <f t="shared" ref="B3:B17" si="0">F3-2</f>
        <v>4.4000000000000004</v>
      </c>
      <c r="C3">
        <f t="shared" ref="C3:C17" si="1">SUM(G3:Z3)</f>
        <v>11</v>
      </c>
      <c r="D3" s="3" t="s">
        <v>230</v>
      </c>
      <c r="E3">
        <f>'Raw Data'!F4/60</f>
        <v>12.483333333333333</v>
      </c>
      <c r="F3">
        <f t="shared" ref="F3:F17" si="2">2+(0.4*C3)</f>
        <v>6.4</v>
      </c>
      <c r="G3">
        <f>IF('Raw Data'!AI4=2,1,0)</f>
        <v>1</v>
      </c>
      <c r="H3">
        <f>IF('Raw Data'!AJ4=2,1,0)</f>
        <v>0</v>
      </c>
      <c r="I3">
        <f>IF('Raw Data'!AK4=2,1,0)</f>
        <v>1</v>
      </c>
      <c r="J3">
        <f>IF('Raw Data'!AL4=2,1,0)</f>
        <v>0</v>
      </c>
      <c r="K3">
        <f>IF('Raw Data'!AM4=2,1,0)</f>
        <v>1</v>
      </c>
      <c r="L3">
        <f>IF('Raw Data'!AN4=2,1,0)</f>
        <v>1</v>
      </c>
      <c r="M3">
        <f>IF('Raw Data'!AO4=2,1,0)</f>
        <v>0</v>
      </c>
      <c r="N3">
        <f>IF('Raw Data'!AP4=2,1,0)</f>
        <v>1</v>
      </c>
      <c r="O3">
        <f>IF('Raw Data'!AQ4=1,1,0)</f>
        <v>1</v>
      </c>
      <c r="P3">
        <f>IF('Raw Data'!AR4=1,1,0)</f>
        <v>1</v>
      </c>
      <c r="Q3">
        <f>IF('Raw Data'!AS4=1,1,0)</f>
        <v>1</v>
      </c>
      <c r="R3">
        <f>IF('Raw Data'!AT4=3,1,0)</f>
        <v>0</v>
      </c>
      <c r="S3">
        <f>IF('Raw Data'!AU4=3,1,0)</f>
        <v>1</v>
      </c>
      <c r="T3">
        <f>IF('Raw Data'!AV4=3,1,0)</f>
        <v>0</v>
      </c>
      <c r="U3">
        <f>IF('Raw Data'!AW4=4,1,0)</f>
        <v>1</v>
      </c>
      <c r="V3">
        <f>IF('Raw Data'!AX4=4,1,0)</f>
        <v>1</v>
      </c>
      <c r="W3">
        <f>IF('Raw Data'!AY4=4,1,0)</f>
        <v>0</v>
      </c>
      <c r="X3">
        <f>IF('Raw Data'!AZ4=5,1,0)</f>
        <v>0</v>
      </c>
      <c r="Y3">
        <f>IF('Raw Data'!BA4=5,1,0)</f>
        <v>0</v>
      </c>
      <c r="Z3">
        <f>IF('Raw Data'!BB4=5,1,0)</f>
        <v>0</v>
      </c>
    </row>
    <row r="4" spans="1:26" x14ac:dyDescent="0.25">
      <c r="A4" t="str">
        <f>'Raw Data'!S5</f>
        <v>AXMPSUNKUBEIL</v>
      </c>
      <c r="B4">
        <f t="shared" si="0"/>
        <v>4.4000000000000004</v>
      </c>
      <c r="C4">
        <f t="shared" si="1"/>
        <v>11</v>
      </c>
      <c r="D4" s="3" t="s">
        <v>229</v>
      </c>
      <c r="E4">
        <f>'Raw Data'!F5/60</f>
        <v>17.3</v>
      </c>
      <c r="F4">
        <f t="shared" si="2"/>
        <v>6.4</v>
      </c>
      <c r="G4">
        <f>IF('Raw Data'!AI5=2,1,0)</f>
        <v>1</v>
      </c>
      <c r="H4">
        <f>IF('Raw Data'!AJ5=2,1,0)</f>
        <v>0</v>
      </c>
      <c r="I4">
        <f>IF('Raw Data'!AK5=2,1,0)</f>
        <v>1</v>
      </c>
      <c r="J4">
        <f>IF('Raw Data'!AL5=2,1,0)</f>
        <v>1</v>
      </c>
      <c r="K4">
        <f>IF('Raw Data'!AM5=2,1,0)</f>
        <v>0</v>
      </c>
      <c r="L4">
        <f>IF('Raw Data'!AN5=2,1,0)</f>
        <v>1</v>
      </c>
      <c r="M4">
        <f>IF('Raw Data'!AO5=2,1,0)</f>
        <v>1</v>
      </c>
      <c r="N4">
        <f>IF('Raw Data'!AP5=2,1,0)</f>
        <v>0</v>
      </c>
      <c r="O4">
        <f>IF('Raw Data'!AQ5=1,1,0)</f>
        <v>1</v>
      </c>
      <c r="P4">
        <f>IF('Raw Data'!AR5=1,1,0)</f>
        <v>1</v>
      </c>
      <c r="Q4">
        <f>IF('Raw Data'!AS5=1,1,0)</f>
        <v>1</v>
      </c>
      <c r="R4">
        <f>IF('Raw Data'!AT5=3,1,0)</f>
        <v>0</v>
      </c>
      <c r="S4">
        <f>IF('Raw Data'!AU5=3,1,0)</f>
        <v>0</v>
      </c>
      <c r="T4">
        <f>IF('Raw Data'!AV5=3,1,0)</f>
        <v>0</v>
      </c>
      <c r="U4">
        <f>IF('Raw Data'!AW5=4,1,0)</f>
        <v>1</v>
      </c>
      <c r="V4">
        <f>IF('Raw Data'!AX5=4,1,0)</f>
        <v>0</v>
      </c>
      <c r="W4">
        <f>IF('Raw Data'!AY5=4,1,0)</f>
        <v>0</v>
      </c>
      <c r="X4">
        <f>IF('Raw Data'!AZ5=5,1,0)</f>
        <v>1</v>
      </c>
      <c r="Y4">
        <f>IF('Raw Data'!BA5=5,1,0)</f>
        <v>0</v>
      </c>
      <c r="Z4">
        <f>IF('Raw Data'!BB5=5,1,0)</f>
        <v>1</v>
      </c>
    </row>
    <row r="5" spans="1:26" x14ac:dyDescent="0.25">
      <c r="A5" t="str">
        <f>'Raw Data'!S6</f>
        <v>A2JP8W265WCC35</v>
      </c>
      <c r="B5">
        <f t="shared" si="0"/>
        <v>5.2</v>
      </c>
      <c r="C5">
        <f t="shared" si="1"/>
        <v>13</v>
      </c>
      <c r="D5" s="3" t="s">
        <v>230</v>
      </c>
      <c r="E5">
        <f>'Raw Data'!F6/60</f>
        <v>20.933333333333334</v>
      </c>
      <c r="F5">
        <f t="shared" si="2"/>
        <v>7.2</v>
      </c>
      <c r="G5">
        <f>IF('Raw Data'!AI6=2,1,0)</f>
        <v>0</v>
      </c>
      <c r="H5">
        <f>IF('Raw Data'!AJ6=2,1,0)</f>
        <v>1</v>
      </c>
      <c r="I5">
        <f>IF('Raw Data'!AK6=2,1,0)</f>
        <v>1</v>
      </c>
      <c r="J5">
        <f>IF('Raw Data'!AL6=2,1,0)</f>
        <v>1</v>
      </c>
      <c r="K5">
        <f>IF('Raw Data'!AM6=2,1,0)</f>
        <v>0</v>
      </c>
      <c r="L5">
        <f>IF('Raw Data'!AN6=2,1,0)</f>
        <v>1</v>
      </c>
      <c r="M5">
        <f>IF('Raw Data'!AO6=2,1,0)</f>
        <v>1</v>
      </c>
      <c r="N5">
        <f>IF('Raw Data'!AP6=2,1,0)</f>
        <v>1</v>
      </c>
      <c r="O5">
        <f>IF('Raw Data'!AQ6=1,1,0)</f>
        <v>1</v>
      </c>
      <c r="P5">
        <f>IF('Raw Data'!AR6=1,1,0)</f>
        <v>1</v>
      </c>
      <c r="Q5">
        <f>IF('Raw Data'!AS6=1,1,0)</f>
        <v>1</v>
      </c>
      <c r="R5">
        <f>IF('Raw Data'!AT6=3,1,0)</f>
        <v>1</v>
      </c>
      <c r="S5">
        <f>IF('Raw Data'!AU6=3,1,0)</f>
        <v>0</v>
      </c>
      <c r="T5">
        <f>IF('Raw Data'!AV6=3,1,0)</f>
        <v>0</v>
      </c>
      <c r="U5">
        <f>IF('Raw Data'!AW6=4,1,0)</f>
        <v>0</v>
      </c>
      <c r="V5">
        <f>IF('Raw Data'!AX6=4,1,0)</f>
        <v>1</v>
      </c>
      <c r="W5">
        <f>IF('Raw Data'!AY6=4,1,0)</f>
        <v>0</v>
      </c>
      <c r="X5">
        <f>IF('Raw Data'!AZ6=5,1,0)</f>
        <v>1</v>
      </c>
      <c r="Y5">
        <f>IF('Raw Data'!BA6=5,1,0)</f>
        <v>1</v>
      </c>
      <c r="Z5">
        <f>IF('Raw Data'!BB6=5,1,0)</f>
        <v>0</v>
      </c>
    </row>
    <row r="6" spans="1:26" x14ac:dyDescent="0.25">
      <c r="A6" t="str">
        <f>'Raw Data'!S7</f>
        <v>A207IHY6GERCFO</v>
      </c>
      <c r="B6">
        <f t="shared" si="0"/>
        <v>2.4000000000000004</v>
      </c>
      <c r="C6">
        <f t="shared" si="1"/>
        <v>6</v>
      </c>
      <c r="D6" s="3" t="s">
        <v>230</v>
      </c>
      <c r="E6">
        <f>'Raw Data'!F7/60</f>
        <v>20.149999999999999</v>
      </c>
      <c r="F6">
        <f t="shared" si="2"/>
        <v>4.4000000000000004</v>
      </c>
      <c r="G6">
        <f>IF('Raw Data'!AI7=2,1,0)</f>
        <v>1</v>
      </c>
      <c r="H6">
        <f>IF('Raw Data'!AJ7=2,1,0)</f>
        <v>0</v>
      </c>
      <c r="I6">
        <f>IF('Raw Data'!AK7=2,1,0)</f>
        <v>0</v>
      </c>
      <c r="J6">
        <f>IF('Raw Data'!AL7=2,1,0)</f>
        <v>0</v>
      </c>
      <c r="K6">
        <f>IF('Raw Data'!AM7=2,1,0)</f>
        <v>0</v>
      </c>
      <c r="L6">
        <f>IF('Raw Data'!AN7=2,1,0)</f>
        <v>0</v>
      </c>
      <c r="M6">
        <f>IF('Raw Data'!AO7=2,1,0)</f>
        <v>0</v>
      </c>
      <c r="N6">
        <f>IF('Raw Data'!AP7=2,1,0)</f>
        <v>1</v>
      </c>
      <c r="O6">
        <f>IF('Raw Data'!AQ7=1,1,0)</f>
        <v>1</v>
      </c>
      <c r="P6">
        <f>IF('Raw Data'!AR7=1,1,0)</f>
        <v>1</v>
      </c>
      <c r="Q6">
        <f>IF('Raw Data'!AS7=1,1,0)</f>
        <v>1</v>
      </c>
      <c r="R6">
        <f>IF('Raw Data'!AT7=3,1,0)</f>
        <v>0</v>
      </c>
      <c r="S6">
        <f>IF('Raw Data'!AU7=3,1,0)</f>
        <v>0</v>
      </c>
      <c r="T6">
        <f>IF('Raw Data'!AV7=3,1,0)</f>
        <v>0</v>
      </c>
      <c r="U6">
        <f>IF('Raw Data'!AW7=4,1,0)</f>
        <v>0</v>
      </c>
      <c r="V6">
        <f>IF('Raw Data'!AX7=4,1,0)</f>
        <v>0</v>
      </c>
      <c r="W6">
        <f>IF('Raw Data'!AY7=4,1,0)</f>
        <v>0</v>
      </c>
      <c r="X6">
        <f>IF('Raw Data'!AZ7=5,1,0)</f>
        <v>0</v>
      </c>
      <c r="Y6">
        <f>IF('Raw Data'!BA7=5,1,0)</f>
        <v>1</v>
      </c>
      <c r="Z6">
        <f>IF('Raw Data'!BB7=5,1,0)</f>
        <v>0</v>
      </c>
    </row>
    <row r="7" spans="1:26" x14ac:dyDescent="0.25">
      <c r="A7" t="str">
        <f>'Raw Data'!S8</f>
        <v>A1V2H0UF94ATWY</v>
      </c>
      <c r="B7">
        <f t="shared" si="0"/>
        <v>4.8000000000000007</v>
      </c>
      <c r="C7">
        <f t="shared" si="1"/>
        <v>12</v>
      </c>
      <c r="D7" s="3" t="s">
        <v>230</v>
      </c>
      <c r="E7">
        <f>'Raw Data'!F8/60</f>
        <v>46.116666666666667</v>
      </c>
      <c r="F7">
        <f t="shared" si="2"/>
        <v>6.8000000000000007</v>
      </c>
      <c r="G7">
        <f>IF('Raw Data'!AI8=2,1,0)</f>
        <v>0</v>
      </c>
      <c r="H7">
        <f>IF('Raw Data'!AJ8=2,1,0)</f>
        <v>0</v>
      </c>
      <c r="I7">
        <f>IF('Raw Data'!AK8=2,1,0)</f>
        <v>1</v>
      </c>
      <c r="J7">
        <f>IF('Raw Data'!AL8=2,1,0)</f>
        <v>1</v>
      </c>
      <c r="K7">
        <f>IF('Raw Data'!AM8=2,1,0)</f>
        <v>0</v>
      </c>
      <c r="L7">
        <f>IF('Raw Data'!AN8=2,1,0)</f>
        <v>1</v>
      </c>
      <c r="M7">
        <f>IF('Raw Data'!AO8=2,1,0)</f>
        <v>1</v>
      </c>
      <c r="N7">
        <f>IF('Raw Data'!AP8=2,1,0)</f>
        <v>1</v>
      </c>
      <c r="O7">
        <f>IF('Raw Data'!AQ8=1,1,0)</f>
        <v>1</v>
      </c>
      <c r="P7">
        <f>IF('Raw Data'!AR8=1,1,0)</f>
        <v>1</v>
      </c>
      <c r="Q7">
        <f>IF('Raw Data'!AS8=1,1,0)</f>
        <v>1</v>
      </c>
      <c r="R7">
        <f>IF('Raw Data'!AT8=3,1,0)</f>
        <v>1</v>
      </c>
      <c r="S7">
        <f>IF('Raw Data'!AU8=3,1,0)</f>
        <v>1</v>
      </c>
      <c r="T7">
        <f>IF('Raw Data'!AV8=3,1,0)</f>
        <v>0</v>
      </c>
      <c r="U7">
        <f>IF('Raw Data'!AW8=4,1,0)</f>
        <v>0</v>
      </c>
      <c r="V7">
        <f>IF('Raw Data'!AX8=4,1,0)</f>
        <v>0</v>
      </c>
      <c r="W7">
        <f>IF('Raw Data'!AY8=4,1,0)</f>
        <v>1</v>
      </c>
      <c r="X7">
        <f>IF('Raw Data'!AZ8=5,1,0)</f>
        <v>1</v>
      </c>
      <c r="Y7">
        <f>IF('Raw Data'!BA8=5,1,0)</f>
        <v>0</v>
      </c>
      <c r="Z7">
        <f>IF('Raw Data'!BB8=5,1,0)</f>
        <v>0</v>
      </c>
    </row>
    <row r="8" spans="1:26" x14ac:dyDescent="0.25">
      <c r="A8" t="str">
        <f>'Raw Data'!S9</f>
        <v>A3RYI5HXC2MJLN</v>
      </c>
      <c r="B8">
        <f t="shared" si="0"/>
        <v>3.5999999999999996</v>
      </c>
      <c r="C8">
        <f t="shared" si="1"/>
        <v>9</v>
      </c>
      <c r="D8" s="3" t="s">
        <v>229</v>
      </c>
      <c r="E8">
        <f>'Raw Data'!F9/60</f>
        <v>20.716666666666665</v>
      </c>
      <c r="F8">
        <f t="shared" si="2"/>
        <v>5.6</v>
      </c>
      <c r="G8">
        <f>IF('Raw Data'!AI9=2,1,0)</f>
        <v>0</v>
      </c>
      <c r="H8">
        <f>IF('Raw Data'!AJ9=2,1,0)</f>
        <v>0</v>
      </c>
      <c r="I8">
        <f>IF('Raw Data'!AK9=2,1,0)</f>
        <v>0</v>
      </c>
      <c r="J8">
        <f>IF('Raw Data'!AL9=2,1,0)</f>
        <v>0</v>
      </c>
      <c r="K8">
        <f>IF('Raw Data'!AM9=2,1,0)</f>
        <v>0</v>
      </c>
      <c r="L8">
        <f>IF('Raw Data'!AN9=2,1,0)</f>
        <v>0</v>
      </c>
      <c r="M8">
        <f>IF('Raw Data'!AO9=2,1,0)</f>
        <v>1</v>
      </c>
      <c r="N8">
        <f>IF('Raw Data'!AP9=2,1,0)</f>
        <v>0</v>
      </c>
      <c r="O8">
        <f>IF('Raw Data'!AQ9=1,1,0)</f>
        <v>1</v>
      </c>
      <c r="P8">
        <f>IF('Raw Data'!AR9=1,1,0)</f>
        <v>1</v>
      </c>
      <c r="Q8">
        <f>IF('Raw Data'!AS9=1,1,0)</f>
        <v>1</v>
      </c>
      <c r="R8">
        <f>IF('Raw Data'!AT9=3,1,0)</f>
        <v>1</v>
      </c>
      <c r="S8">
        <f>IF('Raw Data'!AU9=3,1,0)</f>
        <v>0</v>
      </c>
      <c r="T8">
        <f>IF('Raw Data'!AV9=3,1,0)</f>
        <v>1</v>
      </c>
      <c r="U8">
        <f>IF('Raw Data'!AW9=4,1,0)</f>
        <v>1</v>
      </c>
      <c r="V8">
        <f>IF('Raw Data'!AX9=4,1,0)</f>
        <v>1</v>
      </c>
      <c r="W8">
        <f>IF('Raw Data'!AY9=4,1,0)</f>
        <v>0</v>
      </c>
      <c r="X8">
        <f>IF('Raw Data'!AZ9=5,1,0)</f>
        <v>1</v>
      </c>
      <c r="Y8">
        <f>IF('Raw Data'!BA9=5,1,0)</f>
        <v>0</v>
      </c>
      <c r="Z8">
        <f>IF('Raw Data'!BB9=5,1,0)</f>
        <v>0</v>
      </c>
    </row>
    <row r="9" spans="1:26" x14ac:dyDescent="0.25">
      <c r="A9" t="str">
        <f>'Raw Data'!S10</f>
        <v>APGX2WZ59OWDN</v>
      </c>
      <c r="B9">
        <f t="shared" si="0"/>
        <v>3.5999999999999996</v>
      </c>
      <c r="C9">
        <f t="shared" si="1"/>
        <v>9</v>
      </c>
      <c r="D9" s="3" t="s">
        <v>229</v>
      </c>
      <c r="E9">
        <f>'Raw Data'!F10/60</f>
        <v>16.3</v>
      </c>
      <c r="F9">
        <f t="shared" si="2"/>
        <v>5.6</v>
      </c>
      <c r="G9">
        <f>IF('Raw Data'!AI10=2,1,0)</f>
        <v>0</v>
      </c>
      <c r="H9">
        <f>IF('Raw Data'!AJ10=2,1,0)</f>
        <v>0</v>
      </c>
      <c r="I9">
        <f>IF('Raw Data'!AK10=2,1,0)</f>
        <v>0</v>
      </c>
      <c r="J9">
        <f>IF('Raw Data'!AL10=2,1,0)</f>
        <v>1</v>
      </c>
      <c r="K9">
        <f>IF('Raw Data'!AM10=2,1,0)</f>
        <v>0</v>
      </c>
      <c r="L9">
        <f>IF('Raw Data'!AN10=2,1,0)</f>
        <v>1</v>
      </c>
      <c r="M9">
        <f>IF('Raw Data'!AO10=2,1,0)</f>
        <v>1</v>
      </c>
      <c r="N9">
        <f>IF('Raw Data'!AP10=2,1,0)</f>
        <v>1</v>
      </c>
      <c r="O9">
        <f>IF('Raw Data'!AQ10=1,1,0)</f>
        <v>1</v>
      </c>
      <c r="P9">
        <f>IF('Raw Data'!AR10=1,1,0)</f>
        <v>1</v>
      </c>
      <c r="Q9">
        <f>IF('Raw Data'!AS10=1,1,0)</f>
        <v>1</v>
      </c>
      <c r="R9">
        <f>IF('Raw Data'!AT10=3,1,0)</f>
        <v>0</v>
      </c>
      <c r="S9">
        <f>IF('Raw Data'!AU10=3,1,0)</f>
        <v>0</v>
      </c>
      <c r="T9">
        <f>IF('Raw Data'!AV10=3,1,0)</f>
        <v>0</v>
      </c>
      <c r="U9">
        <f>IF('Raw Data'!AW10=4,1,0)</f>
        <v>0</v>
      </c>
      <c r="V9">
        <f>IF('Raw Data'!AX10=4,1,0)</f>
        <v>0</v>
      </c>
      <c r="W9">
        <f>IF('Raw Data'!AY10=4,1,0)</f>
        <v>0</v>
      </c>
      <c r="X9">
        <f>IF('Raw Data'!AZ10=5,1,0)</f>
        <v>1</v>
      </c>
      <c r="Y9">
        <f>IF('Raw Data'!BA10=5,1,0)</f>
        <v>1</v>
      </c>
      <c r="Z9">
        <f>IF('Raw Data'!BB10=5,1,0)</f>
        <v>0</v>
      </c>
    </row>
    <row r="10" spans="1:26" x14ac:dyDescent="0.25">
      <c r="A10" t="str">
        <f>'Raw Data'!S11</f>
        <v>A19CB2C4GY4C60</v>
      </c>
      <c r="B10">
        <f t="shared" si="0"/>
        <v>4</v>
      </c>
      <c r="C10">
        <f t="shared" si="1"/>
        <v>10</v>
      </c>
      <c r="D10" s="3" t="s">
        <v>230</v>
      </c>
      <c r="E10">
        <f>'Raw Data'!F11/60</f>
        <v>46.083333333333336</v>
      </c>
      <c r="F10">
        <f t="shared" si="2"/>
        <v>6</v>
      </c>
      <c r="G10">
        <f>IF('Raw Data'!AI11=2,1,0)</f>
        <v>0</v>
      </c>
      <c r="H10">
        <f>IF('Raw Data'!AJ11=2,1,0)</f>
        <v>0</v>
      </c>
      <c r="I10">
        <f>IF('Raw Data'!AK11=2,1,0)</f>
        <v>1</v>
      </c>
      <c r="J10">
        <f>IF('Raw Data'!AL11=2,1,0)</f>
        <v>0</v>
      </c>
      <c r="K10">
        <f>IF('Raw Data'!AM11=2,1,0)</f>
        <v>0</v>
      </c>
      <c r="L10">
        <f>IF('Raw Data'!AN11=2,1,0)</f>
        <v>1</v>
      </c>
      <c r="M10">
        <f>IF('Raw Data'!AO11=2,1,0)</f>
        <v>0</v>
      </c>
      <c r="N10">
        <f>IF('Raw Data'!AP11=2,1,0)</f>
        <v>1</v>
      </c>
      <c r="O10">
        <f>IF('Raw Data'!AQ11=1,1,0)</f>
        <v>1</v>
      </c>
      <c r="P10">
        <f>IF('Raw Data'!AR11=1,1,0)</f>
        <v>1</v>
      </c>
      <c r="Q10">
        <f>IF('Raw Data'!AS11=1,1,0)</f>
        <v>1</v>
      </c>
      <c r="R10">
        <f>IF('Raw Data'!AT11=3,1,0)</f>
        <v>0</v>
      </c>
      <c r="S10">
        <f>IF('Raw Data'!AU11=3,1,0)</f>
        <v>0</v>
      </c>
      <c r="T10">
        <f>IF('Raw Data'!AV11=3,1,0)</f>
        <v>1</v>
      </c>
      <c r="U10">
        <f>IF('Raw Data'!AW11=4,1,0)</f>
        <v>0</v>
      </c>
      <c r="V10">
        <f>IF('Raw Data'!AX11=4,1,0)</f>
        <v>0</v>
      </c>
      <c r="W10">
        <f>IF('Raw Data'!AY11=4,1,0)</f>
        <v>1</v>
      </c>
      <c r="X10">
        <f>IF('Raw Data'!AZ11=5,1,0)</f>
        <v>1</v>
      </c>
      <c r="Y10">
        <f>IF('Raw Data'!BA11=5,1,0)</f>
        <v>1</v>
      </c>
      <c r="Z10">
        <f>IF('Raw Data'!BB11=5,1,0)</f>
        <v>0</v>
      </c>
    </row>
    <row r="11" spans="1:26" x14ac:dyDescent="0.25">
      <c r="A11" t="str">
        <f>'Raw Data'!S12</f>
        <v>A36SM7QM8OK3H6</v>
      </c>
      <c r="B11">
        <f t="shared" si="0"/>
        <v>4.4000000000000004</v>
      </c>
      <c r="C11">
        <f t="shared" si="1"/>
        <v>11</v>
      </c>
      <c r="D11" s="3" t="s">
        <v>229</v>
      </c>
      <c r="E11">
        <f>'Raw Data'!F12/60</f>
        <v>17.766666666666666</v>
      </c>
      <c r="F11">
        <f t="shared" si="2"/>
        <v>6.4</v>
      </c>
      <c r="G11">
        <f>IF('Raw Data'!AI12=2,1,0)</f>
        <v>0</v>
      </c>
      <c r="H11">
        <f>IF('Raw Data'!AJ12=2,1,0)</f>
        <v>0</v>
      </c>
      <c r="I11">
        <f>IF('Raw Data'!AK12=2,1,0)</f>
        <v>1</v>
      </c>
      <c r="J11">
        <f>IF('Raw Data'!AL12=2,1,0)</f>
        <v>1</v>
      </c>
      <c r="K11">
        <f>IF('Raw Data'!AM12=2,1,0)</f>
        <v>0</v>
      </c>
      <c r="L11">
        <f>IF('Raw Data'!AN12=2,1,0)</f>
        <v>1</v>
      </c>
      <c r="M11">
        <f>IF('Raw Data'!AO12=2,1,0)</f>
        <v>1</v>
      </c>
      <c r="N11">
        <f>IF('Raw Data'!AP12=2,1,0)</f>
        <v>1</v>
      </c>
      <c r="O11">
        <f>IF('Raw Data'!AQ12=1,1,0)</f>
        <v>1</v>
      </c>
      <c r="P11">
        <f>IF('Raw Data'!AR12=1,1,0)</f>
        <v>1</v>
      </c>
      <c r="Q11">
        <f>IF('Raw Data'!AS12=1,1,0)</f>
        <v>1</v>
      </c>
      <c r="R11">
        <f>IF('Raw Data'!AT12=3,1,0)</f>
        <v>0</v>
      </c>
      <c r="S11">
        <f>IF('Raw Data'!AU12=3,1,0)</f>
        <v>0</v>
      </c>
      <c r="T11">
        <f>IF('Raw Data'!AV12=3,1,0)</f>
        <v>0</v>
      </c>
      <c r="U11">
        <f>IF('Raw Data'!AW12=4,1,0)</f>
        <v>0</v>
      </c>
      <c r="V11">
        <f>IF('Raw Data'!AX12=4,1,0)</f>
        <v>1</v>
      </c>
      <c r="W11">
        <f>IF('Raw Data'!AY12=4,1,0)</f>
        <v>1</v>
      </c>
      <c r="X11">
        <f>IF('Raw Data'!AZ12=5,1,0)</f>
        <v>1</v>
      </c>
      <c r="Y11">
        <f>IF('Raw Data'!BA12=5,1,0)</f>
        <v>0</v>
      </c>
      <c r="Z11">
        <f>IF('Raw Data'!BB12=5,1,0)</f>
        <v>0</v>
      </c>
    </row>
    <row r="12" spans="1:26" x14ac:dyDescent="0.25">
      <c r="A12" t="str">
        <f>'Raw Data'!S13</f>
        <v>A3U6IA3JUSFZ2M</v>
      </c>
      <c r="B12">
        <f t="shared" si="0"/>
        <v>3.5999999999999996</v>
      </c>
      <c r="C12">
        <f t="shared" si="1"/>
        <v>9</v>
      </c>
      <c r="D12" s="3" t="s">
        <v>229</v>
      </c>
      <c r="E12">
        <f>'Raw Data'!F13/60</f>
        <v>18.7</v>
      </c>
      <c r="F12">
        <f t="shared" si="2"/>
        <v>5.6</v>
      </c>
      <c r="G12">
        <f>IF('Raw Data'!AI13=2,1,0)</f>
        <v>0</v>
      </c>
      <c r="H12">
        <f>IF('Raw Data'!AJ13=2,1,0)</f>
        <v>0</v>
      </c>
      <c r="I12">
        <f>IF('Raw Data'!AK13=2,1,0)</f>
        <v>0</v>
      </c>
      <c r="J12">
        <f>IF('Raw Data'!AL13=2,1,0)</f>
        <v>0</v>
      </c>
      <c r="K12">
        <f>IF('Raw Data'!AM13=2,1,0)</f>
        <v>1</v>
      </c>
      <c r="L12">
        <f>IF('Raw Data'!AN13=2,1,0)</f>
        <v>1</v>
      </c>
      <c r="M12">
        <f>IF('Raw Data'!AO13=2,1,0)</f>
        <v>1</v>
      </c>
      <c r="N12">
        <f>IF('Raw Data'!AP13=2,1,0)</f>
        <v>1</v>
      </c>
      <c r="O12">
        <f>IF('Raw Data'!AQ13=1,1,0)</f>
        <v>1</v>
      </c>
      <c r="P12">
        <f>IF('Raw Data'!AR13=1,1,0)</f>
        <v>0</v>
      </c>
      <c r="Q12">
        <f>IF('Raw Data'!AS13=1,1,0)</f>
        <v>1</v>
      </c>
      <c r="R12">
        <f>IF('Raw Data'!AT13=3,1,0)</f>
        <v>1</v>
      </c>
      <c r="S12">
        <f>IF('Raw Data'!AU13=3,1,0)</f>
        <v>1</v>
      </c>
      <c r="T12">
        <f>IF('Raw Data'!AV13=3,1,0)</f>
        <v>1</v>
      </c>
      <c r="U12">
        <f>IF('Raw Data'!AW13=4,1,0)</f>
        <v>0</v>
      </c>
      <c r="V12">
        <f>IF('Raw Data'!AX13=4,1,0)</f>
        <v>0</v>
      </c>
      <c r="W12">
        <f>IF('Raw Data'!AY13=4,1,0)</f>
        <v>0</v>
      </c>
      <c r="X12">
        <f>IF('Raw Data'!AZ13=5,1,0)</f>
        <v>0</v>
      </c>
      <c r="Y12">
        <f>IF('Raw Data'!BA13=5,1,0)</f>
        <v>0</v>
      </c>
      <c r="Z12">
        <f>IF('Raw Data'!BB13=5,1,0)</f>
        <v>0</v>
      </c>
    </row>
    <row r="13" spans="1:26" x14ac:dyDescent="0.25">
      <c r="A13" t="str">
        <f>'Raw Data'!S14</f>
        <v>A320QA9HJFUOZO</v>
      </c>
      <c r="B13">
        <f t="shared" si="0"/>
        <v>3.5999999999999996</v>
      </c>
      <c r="C13">
        <f t="shared" si="1"/>
        <v>9</v>
      </c>
      <c r="D13" s="3" t="s">
        <v>229</v>
      </c>
      <c r="E13">
        <f>'Raw Data'!F14/60</f>
        <v>19.350000000000001</v>
      </c>
      <c r="F13">
        <f t="shared" si="2"/>
        <v>5.6</v>
      </c>
      <c r="G13">
        <f>IF('Raw Data'!AI14=2,1,0)</f>
        <v>0</v>
      </c>
      <c r="H13">
        <f>IF('Raw Data'!AJ14=2,1,0)</f>
        <v>0</v>
      </c>
      <c r="I13">
        <f>IF('Raw Data'!AK14=2,1,0)</f>
        <v>0</v>
      </c>
      <c r="J13">
        <f>IF('Raw Data'!AL14=2,1,0)</f>
        <v>0</v>
      </c>
      <c r="K13">
        <f>IF('Raw Data'!AM14=2,1,0)</f>
        <v>0</v>
      </c>
      <c r="L13">
        <f>IF('Raw Data'!AN14=2,1,0)</f>
        <v>1</v>
      </c>
      <c r="M13">
        <f>IF('Raw Data'!AO14=2,1,0)</f>
        <v>0</v>
      </c>
      <c r="N13">
        <f>IF('Raw Data'!AP14=2,1,0)</f>
        <v>1</v>
      </c>
      <c r="O13">
        <f>IF('Raw Data'!AQ14=1,1,0)</f>
        <v>1</v>
      </c>
      <c r="P13">
        <f>IF('Raw Data'!AR14=1,1,0)</f>
        <v>1</v>
      </c>
      <c r="Q13">
        <f>IF('Raw Data'!AS14=1,1,0)</f>
        <v>1</v>
      </c>
      <c r="R13">
        <f>IF('Raw Data'!AT14=3,1,0)</f>
        <v>0</v>
      </c>
      <c r="S13">
        <f>IF('Raw Data'!AU14=3,1,0)</f>
        <v>0</v>
      </c>
      <c r="T13">
        <f>IF('Raw Data'!AV14=3,1,0)</f>
        <v>1</v>
      </c>
      <c r="U13">
        <f>IF('Raw Data'!AW14=4,1,0)</f>
        <v>0</v>
      </c>
      <c r="V13">
        <f>IF('Raw Data'!AX14=4,1,0)</f>
        <v>1</v>
      </c>
      <c r="W13">
        <f>IF('Raw Data'!AY14=4,1,0)</f>
        <v>1</v>
      </c>
      <c r="X13">
        <f>IF('Raw Data'!AZ14=5,1,0)</f>
        <v>1</v>
      </c>
      <c r="Y13">
        <f>IF('Raw Data'!BA14=5,1,0)</f>
        <v>0</v>
      </c>
      <c r="Z13">
        <f>IF('Raw Data'!BB14=5,1,0)</f>
        <v>0</v>
      </c>
    </row>
    <row r="14" spans="1:26" x14ac:dyDescent="0.25">
      <c r="A14" t="str">
        <f>'Raw Data'!S15</f>
        <v>ACDTQNYOT3GG8</v>
      </c>
      <c r="B14">
        <f t="shared" si="0"/>
        <v>4</v>
      </c>
      <c r="C14">
        <f t="shared" si="1"/>
        <v>10</v>
      </c>
      <c r="D14" s="3" t="s">
        <v>229</v>
      </c>
      <c r="E14">
        <f>'Raw Data'!F15/60</f>
        <v>28.066666666666666</v>
      </c>
      <c r="F14">
        <f t="shared" si="2"/>
        <v>6</v>
      </c>
      <c r="G14">
        <f>IF('Raw Data'!AI15=2,1,0)</f>
        <v>0</v>
      </c>
      <c r="H14">
        <f>IF('Raw Data'!AJ15=2,1,0)</f>
        <v>1</v>
      </c>
      <c r="I14">
        <f>IF('Raw Data'!AK15=2,1,0)</f>
        <v>1</v>
      </c>
      <c r="J14">
        <f>IF('Raw Data'!AL15=2,1,0)</f>
        <v>1</v>
      </c>
      <c r="K14">
        <f>IF('Raw Data'!AM15=2,1,0)</f>
        <v>0</v>
      </c>
      <c r="L14">
        <f>IF('Raw Data'!AN15=2,1,0)</f>
        <v>1</v>
      </c>
      <c r="M14">
        <f>IF('Raw Data'!AO15=2,1,0)</f>
        <v>0</v>
      </c>
      <c r="N14">
        <f>IF('Raw Data'!AP15=2,1,0)</f>
        <v>1</v>
      </c>
      <c r="O14">
        <f>IF('Raw Data'!AQ15=1,1,0)</f>
        <v>1</v>
      </c>
      <c r="P14">
        <f>IF('Raw Data'!AR15=1,1,0)</f>
        <v>1</v>
      </c>
      <c r="Q14">
        <f>IF('Raw Data'!AS15=1,1,0)</f>
        <v>1</v>
      </c>
      <c r="R14">
        <f>IF('Raw Data'!AT15=3,1,0)</f>
        <v>0</v>
      </c>
      <c r="S14">
        <f>IF('Raw Data'!AU15=3,1,0)</f>
        <v>1</v>
      </c>
      <c r="T14">
        <f>IF('Raw Data'!AV15=3,1,0)</f>
        <v>0</v>
      </c>
      <c r="U14">
        <f>IF('Raw Data'!AW15=4,1,0)</f>
        <v>0</v>
      </c>
      <c r="V14">
        <f>IF('Raw Data'!AX15=4,1,0)</f>
        <v>0</v>
      </c>
      <c r="W14">
        <f>IF('Raw Data'!AY15=4,1,0)</f>
        <v>0</v>
      </c>
      <c r="X14">
        <f>IF('Raw Data'!AZ15=5,1,0)</f>
        <v>0</v>
      </c>
      <c r="Y14">
        <f>IF('Raw Data'!BA15=5,1,0)</f>
        <v>1</v>
      </c>
      <c r="Z14">
        <f>IF('Raw Data'!BB15=5,1,0)</f>
        <v>0</v>
      </c>
    </row>
    <row r="15" spans="1:26" x14ac:dyDescent="0.25">
      <c r="A15" t="str">
        <f>'Raw Data'!S16</f>
        <v>A3N0QZ9ZKUCTCQ</v>
      </c>
      <c r="B15">
        <f t="shared" si="0"/>
        <v>3.5999999999999996</v>
      </c>
      <c r="C15">
        <f t="shared" si="1"/>
        <v>9</v>
      </c>
      <c r="D15" s="3" t="s">
        <v>229</v>
      </c>
      <c r="E15">
        <f>'Raw Data'!F16/60</f>
        <v>33.549999999999997</v>
      </c>
      <c r="F15">
        <f t="shared" si="2"/>
        <v>5.6</v>
      </c>
      <c r="G15">
        <f>IF('Raw Data'!AI16=2,1,0)</f>
        <v>0</v>
      </c>
      <c r="H15">
        <f>IF('Raw Data'!AJ16=2,1,0)</f>
        <v>1</v>
      </c>
      <c r="I15">
        <f>IF('Raw Data'!AK16=2,1,0)</f>
        <v>0</v>
      </c>
      <c r="J15">
        <f>IF('Raw Data'!AL16=2,1,0)</f>
        <v>0</v>
      </c>
      <c r="K15">
        <f>IF('Raw Data'!AM16=2,1,0)</f>
        <v>1</v>
      </c>
      <c r="L15">
        <f>IF('Raw Data'!AN16=2,1,0)</f>
        <v>1</v>
      </c>
      <c r="M15">
        <f>IF('Raw Data'!AO16=2,1,0)</f>
        <v>0</v>
      </c>
      <c r="N15">
        <f>IF('Raw Data'!AP16=2,1,0)</f>
        <v>0</v>
      </c>
      <c r="O15">
        <f>IF('Raw Data'!AQ16=1,1,0)</f>
        <v>1</v>
      </c>
      <c r="P15">
        <f>IF('Raw Data'!AR16=1,1,0)</f>
        <v>0</v>
      </c>
      <c r="Q15">
        <f>IF('Raw Data'!AS16=1,1,0)</f>
        <v>1</v>
      </c>
      <c r="R15">
        <f>IF('Raw Data'!AT16=3,1,0)</f>
        <v>0</v>
      </c>
      <c r="S15">
        <f>IF('Raw Data'!AU16=3,1,0)</f>
        <v>0</v>
      </c>
      <c r="T15">
        <f>IF('Raw Data'!AV16=3,1,0)</f>
        <v>1</v>
      </c>
      <c r="U15">
        <f>IF('Raw Data'!AW16=4,1,0)</f>
        <v>1</v>
      </c>
      <c r="V15">
        <f>IF('Raw Data'!AX16=4,1,0)</f>
        <v>1</v>
      </c>
      <c r="W15">
        <f>IF('Raw Data'!AY16=4,1,0)</f>
        <v>0</v>
      </c>
      <c r="X15">
        <f>IF('Raw Data'!AZ16=5,1,0)</f>
        <v>1</v>
      </c>
      <c r="Y15">
        <f>IF('Raw Data'!BA16=5,1,0)</f>
        <v>0</v>
      </c>
      <c r="Z15">
        <f>IF('Raw Data'!BB16=5,1,0)</f>
        <v>0</v>
      </c>
    </row>
    <row r="16" spans="1:26" x14ac:dyDescent="0.25">
      <c r="A16" t="str">
        <f>'Raw Data'!S17</f>
        <v>A2NA2OJT15COZY</v>
      </c>
      <c r="B16">
        <f t="shared" si="0"/>
        <v>3.2</v>
      </c>
      <c r="C16">
        <f t="shared" si="1"/>
        <v>8</v>
      </c>
      <c r="D16" s="3" t="s">
        <v>229</v>
      </c>
      <c r="E16">
        <f>'Raw Data'!F17/60</f>
        <v>24.533333333333335</v>
      </c>
      <c r="F16">
        <f t="shared" si="2"/>
        <v>5.2</v>
      </c>
      <c r="G16">
        <f>IF('Raw Data'!AI17=2,1,0)</f>
        <v>1</v>
      </c>
      <c r="H16">
        <f>IF('Raw Data'!AJ17=2,1,0)</f>
        <v>1</v>
      </c>
      <c r="I16">
        <f>IF('Raw Data'!AK17=2,1,0)</f>
        <v>1</v>
      </c>
      <c r="J16">
        <f>IF('Raw Data'!AL17=2,1,0)</f>
        <v>1</v>
      </c>
      <c r="K16">
        <f>IF('Raw Data'!AM17=2,1,0)</f>
        <v>0</v>
      </c>
      <c r="L16">
        <f>IF('Raw Data'!AN17=2,1,0)</f>
        <v>0</v>
      </c>
      <c r="M16">
        <f>IF('Raw Data'!AO17=2,1,0)</f>
        <v>0</v>
      </c>
      <c r="N16">
        <f>IF('Raw Data'!AP17=2,1,0)</f>
        <v>1</v>
      </c>
      <c r="O16">
        <f>IF('Raw Data'!AQ17=1,1,0)</f>
        <v>0</v>
      </c>
      <c r="P16">
        <f>IF('Raw Data'!AR17=1,1,0)</f>
        <v>1</v>
      </c>
      <c r="Q16">
        <f>IF('Raw Data'!AS17=1,1,0)</f>
        <v>1</v>
      </c>
      <c r="R16">
        <f>IF('Raw Data'!AT17=3,1,0)</f>
        <v>0</v>
      </c>
      <c r="S16">
        <f>IF('Raw Data'!AU17=3,1,0)</f>
        <v>0</v>
      </c>
      <c r="T16">
        <f>IF('Raw Data'!AV17=3,1,0)</f>
        <v>1</v>
      </c>
      <c r="U16">
        <f>IF('Raw Data'!AW17=4,1,0)</f>
        <v>0</v>
      </c>
      <c r="V16">
        <f>IF('Raw Data'!AX17=4,1,0)</f>
        <v>0</v>
      </c>
      <c r="W16">
        <f>IF('Raw Data'!AY17=4,1,0)</f>
        <v>0</v>
      </c>
      <c r="X16">
        <f>IF('Raw Data'!AZ17=5,1,0)</f>
        <v>0</v>
      </c>
      <c r="Y16">
        <f>IF('Raw Data'!BA17=5,1,0)</f>
        <v>0</v>
      </c>
      <c r="Z16">
        <f>IF('Raw Data'!BB17=5,1,0)</f>
        <v>0</v>
      </c>
    </row>
    <row r="17" spans="1:26" x14ac:dyDescent="0.25">
      <c r="A17" t="str">
        <f>'Raw Data'!S18</f>
        <v>A18G2CLYSTENK</v>
      </c>
      <c r="B17">
        <f t="shared" si="0"/>
        <v>1.6</v>
      </c>
      <c r="C17">
        <f t="shared" si="1"/>
        <v>4</v>
      </c>
      <c r="D17" s="3" t="s">
        <v>230</v>
      </c>
      <c r="E17">
        <f>'Raw Data'!F18/60</f>
        <v>18.733333333333334</v>
      </c>
      <c r="F17">
        <f t="shared" si="2"/>
        <v>3.6</v>
      </c>
      <c r="G17">
        <f>IF('Raw Data'!AI18=2,1,0)</f>
        <v>0</v>
      </c>
      <c r="H17">
        <f>IF('Raw Data'!AJ18=2,1,0)</f>
        <v>0</v>
      </c>
      <c r="I17">
        <f>IF('Raw Data'!AK18=2,1,0)</f>
        <v>0</v>
      </c>
      <c r="J17">
        <f>IF('Raw Data'!AL18=2,1,0)</f>
        <v>0</v>
      </c>
      <c r="K17">
        <f>IF('Raw Data'!AM18=2,1,0)</f>
        <v>0</v>
      </c>
      <c r="L17">
        <f>IF('Raw Data'!AN18=2,1,0)</f>
        <v>0</v>
      </c>
      <c r="M17">
        <f>IF('Raw Data'!AO18=2,1,0)</f>
        <v>0</v>
      </c>
      <c r="N17">
        <f>IF('Raw Data'!AP18=2,1,0)</f>
        <v>0</v>
      </c>
      <c r="O17">
        <f>IF('Raw Data'!AQ18=1,1,0)</f>
        <v>1</v>
      </c>
      <c r="P17">
        <f>IF('Raw Data'!AR18=1,1,0)</f>
        <v>0</v>
      </c>
      <c r="Q17">
        <f>IF('Raw Data'!AS18=1,1,0)</f>
        <v>0</v>
      </c>
      <c r="R17">
        <f>IF('Raw Data'!AT18=3,1,0)</f>
        <v>0</v>
      </c>
      <c r="S17">
        <f>IF('Raw Data'!AU18=3,1,0)</f>
        <v>1</v>
      </c>
      <c r="T17">
        <f>IF('Raw Data'!AV18=3,1,0)</f>
        <v>0</v>
      </c>
      <c r="U17">
        <f>IF('Raw Data'!AW18=4,1,0)</f>
        <v>0</v>
      </c>
      <c r="V17">
        <f>IF('Raw Data'!AX18=4,1,0)</f>
        <v>0</v>
      </c>
      <c r="W17">
        <f>IF('Raw Data'!AY18=4,1,0)</f>
        <v>1</v>
      </c>
      <c r="X17">
        <f>IF('Raw Data'!AZ18=5,1,0)</f>
        <v>0</v>
      </c>
      <c r="Y17">
        <f>IF('Raw Data'!BA18=5,1,0)</f>
        <v>0</v>
      </c>
      <c r="Z17">
        <f>IF('Raw Data'!BB18=5,1,0)</f>
        <v>1</v>
      </c>
    </row>
    <row r="18" spans="1:26" x14ac:dyDescent="0.25">
      <c r="G18">
        <f>SUM(G3:G17)/20</f>
        <v>0.2</v>
      </c>
      <c r="H18">
        <f t="shared" ref="H18:Z18" si="3">SUM(H3:H17)/20</f>
        <v>0.2</v>
      </c>
      <c r="I18">
        <f t="shared" si="3"/>
        <v>0.4</v>
      </c>
      <c r="J18">
        <f t="shared" si="3"/>
        <v>0.35</v>
      </c>
      <c r="K18">
        <f t="shared" si="3"/>
        <v>0.15</v>
      </c>
      <c r="L18">
        <f t="shared" si="3"/>
        <v>0.55000000000000004</v>
      </c>
      <c r="M18">
        <f t="shared" si="3"/>
        <v>0.35</v>
      </c>
      <c r="N18">
        <f t="shared" si="3"/>
        <v>0.55000000000000004</v>
      </c>
      <c r="O18">
        <f t="shared" si="3"/>
        <v>0.7</v>
      </c>
      <c r="P18">
        <f t="shared" si="3"/>
        <v>0.6</v>
      </c>
      <c r="Q18">
        <f t="shared" si="3"/>
        <v>0.7</v>
      </c>
      <c r="R18">
        <f t="shared" si="3"/>
        <v>0.2</v>
      </c>
      <c r="S18">
        <f t="shared" si="3"/>
        <v>0.25</v>
      </c>
      <c r="T18">
        <f t="shared" si="3"/>
        <v>0.3</v>
      </c>
      <c r="U18">
        <f t="shared" si="3"/>
        <v>0.2</v>
      </c>
      <c r="V18">
        <f t="shared" si="3"/>
        <v>0.3</v>
      </c>
      <c r="W18">
        <f t="shared" si="3"/>
        <v>0.25</v>
      </c>
      <c r="X18">
        <f t="shared" si="3"/>
        <v>0.45</v>
      </c>
      <c r="Y18">
        <f t="shared" si="3"/>
        <v>0.25</v>
      </c>
      <c r="Z18">
        <f t="shared" si="3"/>
        <v>0.1</v>
      </c>
    </row>
    <row r="19" spans="1:26" x14ac:dyDescent="0.25">
      <c r="C19">
        <f>AVERAGE(C3:C17)</f>
        <v>9.4</v>
      </c>
      <c r="E19">
        <f>AVERAGE(E3:E17)</f>
        <v>24.052222222222227</v>
      </c>
      <c r="F19">
        <f>AVERAGE(F3:F17)</f>
        <v>5.76</v>
      </c>
    </row>
    <row r="20" spans="1:26" x14ac:dyDescent="0.25">
      <c r="C20">
        <f>STDEV(C3:C17)</f>
        <v>2.2614786566062719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75DFE-C464-4470-BBB5-179440CCBEC5}">
  <dimension ref="A1:BG18"/>
  <sheetViews>
    <sheetView topLeftCell="AH1" workbookViewId="0">
      <selection activeCell="AV21" sqref="AV21"/>
    </sheetView>
  </sheetViews>
  <sheetFormatPr defaultRowHeight="15" x14ac:dyDescent="0.25"/>
  <sheetData>
    <row r="1" spans="1:5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row>
    <row r="2" spans="1:59" ht="20.100000000000001" customHeight="1" x14ac:dyDescent="0.25">
      <c r="A2" t="s">
        <v>59</v>
      </c>
      <c r="B2" t="s">
        <v>60</v>
      </c>
      <c r="C2" t="s">
        <v>61</v>
      </c>
      <c r="D2" t="s">
        <v>62</v>
      </c>
      <c r="E2" t="s">
        <v>4</v>
      </c>
      <c r="F2" t="s">
        <v>5</v>
      </c>
      <c r="G2" t="s">
        <v>6</v>
      </c>
      <c r="H2" t="s">
        <v>63</v>
      </c>
      <c r="I2" t="s">
        <v>64</v>
      </c>
      <c r="J2" t="s">
        <v>65</v>
      </c>
      <c r="K2" t="s">
        <v>66</v>
      </c>
      <c r="L2" t="s">
        <v>67</v>
      </c>
      <c r="M2" t="s">
        <v>68</v>
      </c>
      <c r="N2" t="s">
        <v>69</v>
      </c>
      <c r="O2" t="s">
        <v>70</v>
      </c>
      <c r="P2" t="s">
        <v>71</v>
      </c>
      <c r="Q2" t="s">
        <v>72</v>
      </c>
      <c r="R2" s="1" t="s">
        <v>73</v>
      </c>
      <c r="S2" t="s">
        <v>74</v>
      </c>
      <c r="T2" t="s">
        <v>75</v>
      </c>
      <c r="U2" t="s">
        <v>76</v>
      </c>
      <c r="V2" t="s">
        <v>77</v>
      </c>
      <c r="W2" t="s">
        <v>78</v>
      </c>
      <c r="X2" s="1" t="s">
        <v>79</v>
      </c>
      <c r="Y2" t="s">
        <v>80</v>
      </c>
      <c r="Z2" t="s">
        <v>81</v>
      </c>
      <c r="AA2" t="s">
        <v>82</v>
      </c>
      <c r="AB2" t="s">
        <v>83</v>
      </c>
      <c r="AC2" t="s">
        <v>84</v>
      </c>
      <c r="AD2" t="s">
        <v>85</v>
      </c>
      <c r="AE2" t="s">
        <v>82</v>
      </c>
      <c r="AF2" t="s">
        <v>83</v>
      </c>
      <c r="AG2" t="s">
        <v>84</v>
      </c>
      <c r="AH2" t="s">
        <v>85</v>
      </c>
      <c r="AI2" t="s">
        <v>34</v>
      </c>
      <c r="AJ2" t="s">
        <v>35</v>
      </c>
      <c r="AK2" t="s">
        <v>36</v>
      </c>
      <c r="AL2" t="s">
        <v>37</v>
      </c>
      <c r="AM2" t="s">
        <v>38</v>
      </c>
      <c r="AN2" t="s">
        <v>39</v>
      </c>
      <c r="AO2" t="s">
        <v>40</v>
      </c>
      <c r="AP2" t="s">
        <v>41</v>
      </c>
      <c r="AQ2" t="s">
        <v>42</v>
      </c>
      <c r="AR2" t="s">
        <v>43</v>
      </c>
      <c r="AS2" t="s">
        <v>44</v>
      </c>
      <c r="AT2" t="s">
        <v>45</v>
      </c>
      <c r="AU2" t="s">
        <v>46</v>
      </c>
      <c r="AV2" t="s">
        <v>47</v>
      </c>
      <c r="AW2" t="s">
        <v>48</v>
      </c>
      <c r="AX2" t="s">
        <v>49</v>
      </c>
      <c r="AY2" t="s">
        <v>50</v>
      </c>
      <c r="AZ2" t="s">
        <v>51</v>
      </c>
      <c r="BA2" t="s">
        <v>52</v>
      </c>
      <c r="BB2" s="1" t="s">
        <v>86</v>
      </c>
      <c r="BC2" t="s">
        <v>87</v>
      </c>
      <c r="BD2" t="s">
        <v>88</v>
      </c>
      <c r="BE2" s="1" t="s">
        <v>89</v>
      </c>
      <c r="BF2" t="s">
        <v>57</v>
      </c>
      <c r="BG2" t="s">
        <v>58</v>
      </c>
    </row>
    <row r="3" spans="1:59" x14ac:dyDescent="0.25">
      <c r="A3" t="s">
        <v>90</v>
      </c>
      <c r="B3" t="s">
        <v>91</v>
      </c>
      <c r="C3" t="s">
        <v>92</v>
      </c>
      <c r="D3" t="s">
        <v>93</v>
      </c>
      <c r="E3" t="s">
        <v>94</v>
      </c>
      <c r="F3" t="s">
        <v>95</v>
      </c>
      <c r="G3" t="s">
        <v>96</v>
      </c>
      <c r="H3" t="s">
        <v>97</v>
      </c>
      <c r="I3" t="s">
        <v>98</v>
      </c>
      <c r="J3" t="s">
        <v>99</v>
      </c>
      <c r="K3" t="s">
        <v>100</v>
      </c>
      <c r="L3" t="s">
        <v>101</v>
      </c>
      <c r="M3" t="s">
        <v>102</v>
      </c>
      <c r="N3" t="s">
        <v>103</v>
      </c>
      <c r="O3" t="s">
        <v>104</v>
      </c>
      <c r="P3" t="s">
        <v>105</v>
      </c>
      <c r="Q3" t="s">
        <v>106</v>
      </c>
      <c r="R3" t="s">
        <v>107</v>
      </c>
      <c r="S3" t="s">
        <v>108</v>
      </c>
      <c r="T3" t="s">
        <v>109</v>
      </c>
      <c r="U3" t="s">
        <v>110</v>
      </c>
      <c r="V3" t="s">
        <v>111</v>
      </c>
      <c r="W3" t="s">
        <v>112</v>
      </c>
      <c r="X3" t="s">
        <v>113</v>
      </c>
      <c r="Y3" t="s">
        <v>114</v>
      </c>
      <c r="Z3" t="s">
        <v>115</v>
      </c>
      <c r="AA3" t="s">
        <v>116</v>
      </c>
      <c r="AB3" t="s">
        <v>117</v>
      </c>
      <c r="AC3" t="s">
        <v>118</v>
      </c>
      <c r="AD3" t="s">
        <v>119</v>
      </c>
      <c r="AE3" t="s">
        <v>120</v>
      </c>
      <c r="AF3" t="s">
        <v>121</v>
      </c>
      <c r="AG3" t="s">
        <v>122</v>
      </c>
      <c r="AH3" t="s">
        <v>123</v>
      </c>
      <c r="AI3" t="s">
        <v>124</v>
      </c>
      <c r="AJ3" t="s">
        <v>125</v>
      </c>
      <c r="AK3" t="s">
        <v>126</v>
      </c>
      <c r="AL3" t="s">
        <v>127</v>
      </c>
      <c r="AM3" t="s">
        <v>128</v>
      </c>
      <c r="AN3" t="s">
        <v>129</v>
      </c>
      <c r="AO3" t="s">
        <v>130</v>
      </c>
      <c r="AP3" t="s">
        <v>131</v>
      </c>
      <c r="AQ3" t="s">
        <v>132</v>
      </c>
      <c r="AR3" t="s">
        <v>133</v>
      </c>
      <c r="AS3" t="s">
        <v>134</v>
      </c>
      <c r="AT3" t="s">
        <v>135</v>
      </c>
      <c r="AU3" t="s">
        <v>136</v>
      </c>
      <c r="AV3" t="s">
        <v>137</v>
      </c>
      <c r="AW3" t="s">
        <v>138</v>
      </c>
      <c r="AX3" t="s">
        <v>139</v>
      </c>
      <c r="AY3" t="s">
        <v>140</v>
      </c>
      <c r="AZ3" t="s">
        <v>141</v>
      </c>
      <c r="BA3" t="s">
        <v>142</v>
      </c>
      <c r="BB3" t="s">
        <v>143</v>
      </c>
      <c r="BC3" t="s">
        <v>144</v>
      </c>
      <c r="BD3" t="s">
        <v>145</v>
      </c>
      <c r="BE3" t="s">
        <v>146</v>
      </c>
      <c r="BF3" t="s">
        <v>147</v>
      </c>
      <c r="BG3" t="s">
        <v>148</v>
      </c>
    </row>
    <row r="4" spans="1:59" x14ac:dyDescent="0.25">
      <c r="A4" s="2">
        <v>43666.455601851849</v>
      </c>
      <c r="B4" s="2">
        <v>43666.464282407411</v>
      </c>
      <c r="C4">
        <v>0</v>
      </c>
      <c r="D4" t="s">
        <v>149</v>
      </c>
      <c r="E4">
        <v>100</v>
      </c>
      <c r="F4">
        <v>749</v>
      </c>
      <c r="G4">
        <v>1</v>
      </c>
      <c r="H4" s="2">
        <v>43666.46429398148</v>
      </c>
      <c r="I4" t="s">
        <v>150</v>
      </c>
      <c r="N4">
        <v>37.302902221679602</v>
      </c>
      <c r="O4">
        <v>-79.932197570800696</v>
      </c>
      <c r="P4" t="s">
        <v>151</v>
      </c>
      <c r="Q4" t="s">
        <v>152</v>
      </c>
      <c r="R4">
        <v>1</v>
      </c>
      <c r="S4" t="s">
        <v>153</v>
      </c>
      <c r="T4">
        <v>1</v>
      </c>
      <c r="U4">
        <v>29</v>
      </c>
      <c r="V4">
        <v>1</v>
      </c>
      <c r="W4">
        <v>5</v>
      </c>
      <c r="X4">
        <v>6</v>
      </c>
      <c r="Y4">
        <v>1</v>
      </c>
      <c r="Z4">
        <v>5</v>
      </c>
      <c r="AA4">
        <v>2.31</v>
      </c>
      <c r="AB4">
        <v>429.96699999999998</v>
      </c>
      <c r="AC4">
        <v>430.29700000000003</v>
      </c>
      <c r="AD4">
        <v>3</v>
      </c>
      <c r="AI4">
        <v>2</v>
      </c>
      <c r="AJ4">
        <v>3</v>
      </c>
      <c r="AK4">
        <v>2</v>
      </c>
      <c r="AL4">
        <v>3</v>
      </c>
      <c r="AM4">
        <v>2</v>
      </c>
      <c r="AN4">
        <v>2</v>
      </c>
      <c r="AO4">
        <v>4</v>
      </c>
      <c r="AP4">
        <v>2</v>
      </c>
      <c r="AQ4">
        <v>1</v>
      </c>
      <c r="AR4">
        <v>1</v>
      </c>
      <c r="AS4">
        <v>1</v>
      </c>
      <c r="AT4">
        <v>2</v>
      </c>
      <c r="AU4">
        <v>3</v>
      </c>
      <c r="AV4">
        <v>4</v>
      </c>
      <c r="AW4">
        <v>4</v>
      </c>
      <c r="AX4">
        <v>4</v>
      </c>
      <c r="AY4">
        <v>2</v>
      </c>
      <c r="AZ4">
        <v>3</v>
      </c>
      <c r="BA4">
        <v>3</v>
      </c>
      <c r="BB4">
        <v>3</v>
      </c>
      <c r="BC4">
        <v>1</v>
      </c>
      <c r="BF4" t="s">
        <v>154</v>
      </c>
    </row>
    <row r="5" spans="1:59" x14ac:dyDescent="0.25">
      <c r="A5" s="2">
        <v>43666.45653935185</v>
      </c>
      <c r="B5" s="2">
        <v>43666.468553240738</v>
      </c>
      <c r="C5">
        <v>0</v>
      </c>
      <c r="D5" t="s">
        <v>155</v>
      </c>
      <c r="E5">
        <v>100</v>
      </c>
      <c r="F5">
        <v>1038</v>
      </c>
      <c r="G5">
        <v>1</v>
      </c>
      <c r="H5" s="2">
        <v>43666.468564814815</v>
      </c>
      <c r="I5" t="s">
        <v>156</v>
      </c>
      <c r="N5">
        <v>28.4985961914062</v>
      </c>
      <c r="O5">
        <v>-81.535301208495994</v>
      </c>
      <c r="P5" t="s">
        <v>151</v>
      </c>
      <c r="Q5" t="s">
        <v>152</v>
      </c>
      <c r="R5">
        <v>1</v>
      </c>
      <c r="S5" t="s">
        <v>157</v>
      </c>
      <c r="T5">
        <v>1</v>
      </c>
      <c r="U5">
        <v>37</v>
      </c>
      <c r="V5">
        <v>1</v>
      </c>
      <c r="W5">
        <v>5</v>
      </c>
      <c r="X5">
        <v>6</v>
      </c>
      <c r="Y5">
        <v>2</v>
      </c>
      <c r="Z5">
        <v>4</v>
      </c>
      <c r="AI5">
        <v>2</v>
      </c>
      <c r="AJ5">
        <v>3</v>
      </c>
      <c r="AK5">
        <v>2</v>
      </c>
      <c r="AL5">
        <v>2</v>
      </c>
      <c r="AM5">
        <v>4</v>
      </c>
      <c r="AN5">
        <v>2</v>
      </c>
      <c r="AO5">
        <v>2</v>
      </c>
      <c r="AP5">
        <v>3</v>
      </c>
      <c r="AQ5">
        <v>1</v>
      </c>
      <c r="AR5">
        <v>1</v>
      </c>
      <c r="AS5">
        <v>1</v>
      </c>
      <c r="AT5">
        <v>4</v>
      </c>
      <c r="AU5">
        <v>4</v>
      </c>
      <c r="AV5">
        <v>4</v>
      </c>
      <c r="AW5">
        <v>4</v>
      </c>
      <c r="AX5">
        <v>3</v>
      </c>
      <c r="AY5">
        <v>3</v>
      </c>
      <c r="AZ5">
        <v>5</v>
      </c>
      <c r="BA5">
        <v>4</v>
      </c>
      <c r="BB5">
        <v>5</v>
      </c>
      <c r="BC5">
        <v>1</v>
      </c>
      <c r="BF5" t="s">
        <v>158</v>
      </c>
    </row>
    <row r="6" spans="1:59" x14ac:dyDescent="0.25">
      <c r="A6" s="2">
        <v>43666.462557870371</v>
      </c>
      <c r="B6" s="2">
        <v>43666.477094907408</v>
      </c>
      <c r="C6">
        <v>0</v>
      </c>
      <c r="D6" t="s">
        <v>159</v>
      </c>
      <c r="E6">
        <v>100</v>
      </c>
      <c r="F6">
        <v>1256</v>
      </c>
      <c r="G6">
        <v>1</v>
      </c>
      <c r="H6" s="2">
        <v>43666.477106481485</v>
      </c>
      <c r="I6" t="s">
        <v>160</v>
      </c>
      <c r="N6">
        <v>37.751007080078097</v>
      </c>
      <c r="O6">
        <v>-97.821998596191406</v>
      </c>
      <c r="P6" t="s">
        <v>151</v>
      </c>
      <c r="Q6" t="s">
        <v>152</v>
      </c>
      <c r="R6">
        <v>1</v>
      </c>
      <c r="S6" t="s">
        <v>161</v>
      </c>
      <c r="T6">
        <v>1</v>
      </c>
      <c r="U6">
        <v>49</v>
      </c>
      <c r="V6">
        <v>2</v>
      </c>
      <c r="W6">
        <v>5</v>
      </c>
      <c r="X6">
        <v>6</v>
      </c>
      <c r="Y6">
        <v>2</v>
      </c>
      <c r="Z6">
        <v>5</v>
      </c>
      <c r="AA6">
        <v>21.972999999999999</v>
      </c>
      <c r="AB6">
        <v>21.972999999999999</v>
      </c>
      <c r="AC6">
        <v>225.345</v>
      </c>
      <c r="AD6">
        <v>1</v>
      </c>
      <c r="AI6">
        <v>1</v>
      </c>
      <c r="AJ6">
        <v>2</v>
      </c>
      <c r="AK6">
        <v>2</v>
      </c>
      <c r="AL6">
        <v>2</v>
      </c>
      <c r="AM6">
        <v>4</v>
      </c>
      <c r="AN6">
        <v>2</v>
      </c>
      <c r="AO6">
        <v>2</v>
      </c>
      <c r="AP6">
        <v>2</v>
      </c>
      <c r="AQ6">
        <v>1</v>
      </c>
      <c r="AR6">
        <v>1</v>
      </c>
      <c r="AS6">
        <v>1</v>
      </c>
      <c r="AT6">
        <v>3</v>
      </c>
      <c r="AU6">
        <v>2</v>
      </c>
      <c r="AV6">
        <v>4</v>
      </c>
      <c r="AW6">
        <v>1</v>
      </c>
      <c r="AX6">
        <v>4</v>
      </c>
      <c r="AY6">
        <v>3</v>
      </c>
      <c r="AZ6">
        <v>5</v>
      </c>
      <c r="BA6">
        <v>5</v>
      </c>
      <c r="BB6">
        <v>4</v>
      </c>
      <c r="BC6">
        <v>1</v>
      </c>
      <c r="BF6" t="s">
        <v>154</v>
      </c>
    </row>
    <row r="7" spans="1:59" x14ac:dyDescent="0.25">
      <c r="A7" s="2">
        <v>43666.469293981485</v>
      </c>
      <c r="B7" s="2">
        <v>43666.483287037037</v>
      </c>
      <c r="C7">
        <v>0</v>
      </c>
      <c r="D7" t="s">
        <v>162</v>
      </c>
      <c r="E7">
        <v>100</v>
      </c>
      <c r="F7">
        <v>1209</v>
      </c>
      <c r="G7">
        <v>1</v>
      </c>
      <c r="H7" s="2">
        <v>43666.483287037037</v>
      </c>
      <c r="I7" t="s">
        <v>163</v>
      </c>
      <c r="N7">
        <v>33.250503540038999</v>
      </c>
      <c r="O7">
        <v>-111.858100891113</v>
      </c>
      <c r="P7" t="s">
        <v>151</v>
      </c>
      <c r="Q7" t="s">
        <v>152</v>
      </c>
      <c r="R7">
        <v>1</v>
      </c>
      <c r="S7" t="s">
        <v>164</v>
      </c>
      <c r="T7">
        <v>1</v>
      </c>
      <c r="U7">
        <v>36</v>
      </c>
      <c r="V7">
        <v>1</v>
      </c>
      <c r="W7">
        <v>5</v>
      </c>
      <c r="X7">
        <v>7</v>
      </c>
      <c r="Y7">
        <v>1</v>
      </c>
      <c r="Z7">
        <v>1</v>
      </c>
      <c r="AI7">
        <v>2</v>
      </c>
      <c r="AJ7">
        <v>4</v>
      </c>
      <c r="AK7">
        <v>3</v>
      </c>
      <c r="AL7">
        <v>3</v>
      </c>
      <c r="AM7">
        <v>3</v>
      </c>
      <c r="AN7">
        <v>3</v>
      </c>
      <c r="AO7">
        <v>3</v>
      </c>
      <c r="AP7">
        <v>2</v>
      </c>
      <c r="AQ7">
        <v>1</v>
      </c>
      <c r="AR7">
        <v>1</v>
      </c>
      <c r="AS7">
        <v>1</v>
      </c>
      <c r="AT7">
        <v>4</v>
      </c>
      <c r="AU7">
        <v>4</v>
      </c>
      <c r="AV7">
        <v>4</v>
      </c>
      <c r="AW7">
        <v>3</v>
      </c>
      <c r="AX7">
        <v>3</v>
      </c>
      <c r="AY7">
        <v>5</v>
      </c>
      <c r="AZ7">
        <v>4</v>
      </c>
      <c r="BA7">
        <v>5</v>
      </c>
      <c r="BB7">
        <v>4</v>
      </c>
      <c r="BC7">
        <v>1</v>
      </c>
      <c r="BE7" t="s">
        <v>165</v>
      </c>
      <c r="BF7" t="s">
        <v>158</v>
      </c>
    </row>
    <row r="8" spans="1:59" x14ac:dyDescent="0.25">
      <c r="A8" s="2">
        <v>43666.458807870367</v>
      </c>
      <c r="B8" s="2">
        <v>43666.490844907406</v>
      </c>
      <c r="C8">
        <v>0</v>
      </c>
      <c r="D8" t="s">
        <v>166</v>
      </c>
      <c r="E8">
        <v>100</v>
      </c>
      <c r="F8">
        <v>2767</v>
      </c>
      <c r="G8">
        <v>1</v>
      </c>
      <c r="H8" s="2">
        <v>43666.490844907406</v>
      </c>
      <c r="I8" t="s">
        <v>167</v>
      </c>
      <c r="N8">
        <v>41.024093627929602</v>
      </c>
      <c r="O8">
        <v>-80.345397949218693</v>
      </c>
      <c r="P8" t="s">
        <v>151</v>
      </c>
      <c r="Q8" t="s">
        <v>152</v>
      </c>
      <c r="R8">
        <v>1</v>
      </c>
      <c r="S8" t="s">
        <v>168</v>
      </c>
      <c r="T8">
        <v>1</v>
      </c>
      <c r="U8">
        <v>59</v>
      </c>
      <c r="V8">
        <v>1</v>
      </c>
      <c r="W8">
        <v>5</v>
      </c>
      <c r="X8">
        <v>6</v>
      </c>
      <c r="Y8">
        <v>2</v>
      </c>
      <c r="Z8">
        <v>4</v>
      </c>
      <c r="AI8">
        <v>5</v>
      </c>
      <c r="AJ8">
        <v>3</v>
      </c>
      <c r="AK8">
        <v>2</v>
      </c>
      <c r="AL8">
        <v>2</v>
      </c>
      <c r="AM8">
        <v>4</v>
      </c>
      <c r="AN8">
        <v>2</v>
      </c>
      <c r="AO8">
        <v>2</v>
      </c>
      <c r="AP8">
        <v>2</v>
      </c>
      <c r="AQ8">
        <v>1</v>
      </c>
      <c r="AR8">
        <v>1</v>
      </c>
      <c r="AS8">
        <v>1</v>
      </c>
      <c r="AT8">
        <v>3</v>
      </c>
      <c r="AU8">
        <v>3</v>
      </c>
      <c r="AV8">
        <v>5</v>
      </c>
      <c r="AW8">
        <v>3</v>
      </c>
      <c r="AX8">
        <v>3</v>
      </c>
      <c r="AY8">
        <v>4</v>
      </c>
      <c r="AZ8">
        <v>5</v>
      </c>
      <c r="BA8">
        <v>4</v>
      </c>
      <c r="BB8">
        <v>3</v>
      </c>
      <c r="BC8">
        <v>1</v>
      </c>
      <c r="BF8" t="s">
        <v>158</v>
      </c>
    </row>
    <row r="9" spans="1:59" x14ac:dyDescent="0.25">
      <c r="A9" s="2">
        <v>43666.477118055554</v>
      </c>
      <c r="B9" s="2">
        <v>43666.491516203707</v>
      </c>
      <c r="C9">
        <v>0</v>
      </c>
      <c r="D9" t="s">
        <v>169</v>
      </c>
      <c r="E9">
        <v>100</v>
      </c>
      <c r="F9">
        <v>1243</v>
      </c>
      <c r="G9">
        <v>1</v>
      </c>
      <c r="H9" s="2">
        <v>43666.491516203707</v>
      </c>
      <c r="I9" t="s">
        <v>170</v>
      </c>
      <c r="N9">
        <v>29.3959045410156</v>
      </c>
      <c r="O9">
        <v>-98.476097106933494</v>
      </c>
      <c r="P9" t="s">
        <v>151</v>
      </c>
      <c r="Q9" t="s">
        <v>152</v>
      </c>
      <c r="R9">
        <v>1</v>
      </c>
      <c r="S9" t="s">
        <v>171</v>
      </c>
      <c r="T9">
        <v>1</v>
      </c>
      <c r="U9">
        <v>38</v>
      </c>
      <c r="V9">
        <v>1</v>
      </c>
      <c r="W9">
        <v>4</v>
      </c>
      <c r="X9">
        <v>6</v>
      </c>
      <c r="Y9">
        <v>1</v>
      </c>
      <c r="Z9">
        <v>4</v>
      </c>
      <c r="AI9">
        <v>5</v>
      </c>
      <c r="AJ9">
        <v>4</v>
      </c>
      <c r="AK9">
        <v>4</v>
      </c>
      <c r="AL9">
        <v>5</v>
      </c>
      <c r="AM9">
        <v>5</v>
      </c>
      <c r="AN9">
        <v>5</v>
      </c>
      <c r="AO9">
        <v>2</v>
      </c>
      <c r="AP9">
        <v>3</v>
      </c>
      <c r="AQ9">
        <v>1</v>
      </c>
      <c r="AR9">
        <v>1</v>
      </c>
      <c r="AS9">
        <v>1</v>
      </c>
      <c r="AT9">
        <v>3</v>
      </c>
      <c r="AU9">
        <v>5</v>
      </c>
      <c r="AV9">
        <v>3</v>
      </c>
      <c r="AW9">
        <v>4</v>
      </c>
      <c r="AX9">
        <v>4</v>
      </c>
      <c r="AY9">
        <v>5</v>
      </c>
      <c r="AZ9">
        <v>5</v>
      </c>
      <c r="BA9">
        <v>4</v>
      </c>
      <c r="BB9">
        <v>2</v>
      </c>
      <c r="BC9">
        <v>1</v>
      </c>
      <c r="BE9" t="s">
        <v>172</v>
      </c>
      <c r="BF9" t="s">
        <v>158</v>
      </c>
    </row>
    <row r="10" spans="1:59" x14ac:dyDescent="0.25">
      <c r="A10" s="2">
        <v>43666.509814814817</v>
      </c>
      <c r="B10" s="2">
        <v>43666.521145833336</v>
      </c>
      <c r="C10">
        <v>0</v>
      </c>
      <c r="D10" t="s">
        <v>173</v>
      </c>
      <c r="E10">
        <v>100</v>
      </c>
      <c r="F10">
        <v>978</v>
      </c>
      <c r="G10">
        <v>1</v>
      </c>
      <c r="H10" s="2">
        <v>43666.521157407406</v>
      </c>
      <c r="I10" t="s">
        <v>174</v>
      </c>
      <c r="N10">
        <v>41.891998291015597</v>
      </c>
      <c r="O10">
        <v>-87.6416015625</v>
      </c>
      <c r="P10" t="s">
        <v>151</v>
      </c>
      <c r="Q10" t="s">
        <v>152</v>
      </c>
      <c r="R10">
        <v>1</v>
      </c>
      <c r="S10" t="s">
        <v>175</v>
      </c>
      <c r="T10">
        <v>1</v>
      </c>
      <c r="U10">
        <v>25</v>
      </c>
      <c r="V10">
        <v>2</v>
      </c>
      <c r="W10">
        <v>5</v>
      </c>
      <c r="X10">
        <v>7</v>
      </c>
      <c r="Y10">
        <v>2</v>
      </c>
      <c r="Z10">
        <v>5</v>
      </c>
      <c r="AA10">
        <v>95.162999999999997</v>
      </c>
      <c r="AB10">
        <v>202.78399999999999</v>
      </c>
      <c r="AC10">
        <v>203.61199999999999</v>
      </c>
      <c r="AD10">
        <v>7</v>
      </c>
      <c r="AI10">
        <v>3</v>
      </c>
      <c r="AJ10">
        <v>4</v>
      </c>
      <c r="AK10">
        <v>3</v>
      </c>
      <c r="AL10">
        <v>2</v>
      </c>
      <c r="AM10">
        <v>3</v>
      </c>
      <c r="AN10">
        <v>2</v>
      </c>
      <c r="AO10">
        <v>2</v>
      </c>
      <c r="AP10">
        <v>2</v>
      </c>
      <c r="AQ10">
        <v>1</v>
      </c>
      <c r="AR10">
        <v>1</v>
      </c>
      <c r="AS10">
        <v>1</v>
      </c>
      <c r="AT10">
        <v>4</v>
      </c>
      <c r="AU10">
        <v>4</v>
      </c>
      <c r="AV10">
        <v>5</v>
      </c>
      <c r="AW10">
        <v>3</v>
      </c>
      <c r="AX10">
        <v>3</v>
      </c>
      <c r="AY10">
        <v>3</v>
      </c>
      <c r="AZ10">
        <v>5</v>
      </c>
      <c r="BA10">
        <v>5</v>
      </c>
      <c r="BB10">
        <v>4</v>
      </c>
      <c r="BC10">
        <v>1</v>
      </c>
      <c r="BF10" t="s">
        <v>154</v>
      </c>
    </row>
    <row r="11" spans="1:59" x14ac:dyDescent="0.25">
      <c r="A11" s="2">
        <v>43666.490914351853</v>
      </c>
      <c r="B11" s="2">
        <v>43666.522928240738</v>
      </c>
      <c r="C11">
        <v>0</v>
      </c>
      <c r="D11" t="s">
        <v>176</v>
      </c>
      <c r="E11">
        <v>100</v>
      </c>
      <c r="F11">
        <v>2765</v>
      </c>
      <c r="G11">
        <v>1</v>
      </c>
      <c r="H11" s="2">
        <v>43666.522928240738</v>
      </c>
      <c r="I11" t="s">
        <v>177</v>
      </c>
      <c r="N11">
        <v>33.254898071288999</v>
      </c>
      <c r="O11">
        <v>-84.272796630859304</v>
      </c>
      <c r="P11" t="s">
        <v>151</v>
      </c>
      <c r="Q11" t="s">
        <v>152</v>
      </c>
      <c r="R11">
        <v>1</v>
      </c>
      <c r="S11" t="s">
        <v>178</v>
      </c>
      <c r="T11">
        <v>1</v>
      </c>
      <c r="U11">
        <v>31</v>
      </c>
      <c r="V11">
        <v>1</v>
      </c>
      <c r="W11">
        <v>3</v>
      </c>
      <c r="X11">
        <v>6</v>
      </c>
      <c r="Y11">
        <v>2</v>
      </c>
      <c r="Z11">
        <v>2</v>
      </c>
      <c r="AI11">
        <v>4</v>
      </c>
      <c r="AJ11">
        <v>3</v>
      </c>
      <c r="AK11">
        <v>2</v>
      </c>
      <c r="AL11">
        <v>4</v>
      </c>
      <c r="AM11">
        <v>4</v>
      </c>
      <c r="AN11">
        <v>2</v>
      </c>
      <c r="AO11">
        <v>3</v>
      </c>
      <c r="AP11">
        <v>2</v>
      </c>
      <c r="AQ11">
        <v>1</v>
      </c>
      <c r="AR11">
        <v>1</v>
      </c>
      <c r="AS11">
        <v>1</v>
      </c>
      <c r="AT11">
        <v>5</v>
      </c>
      <c r="AU11">
        <v>4</v>
      </c>
      <c r="AV11">
        <v>3</v>
      </c>
      <c r="AW11">
        <v>3</v>
      </c>
      <c r="AX11">
        <v>3</v>
      </c>
      <c r="AY11">
        <v>4</v>
      </c>
      <c r="AZ11">
        <v>5</v>
      </c>
      <c r="BA11">
        <v>5</v>
      </c>
      <c r="BB11">
        <v>4</v>
      </c>
      <c r="BC11">
        <v>1</v>
      </c>
      <c r="BF11" t="s">
        <v>158</v>
      </c>
    </row>
    <row r="12" spans="1:59" x14ac:dyDescent="0.25">
      <c r="A12" s="2">
        <v>43666.510740740741</v>
      </c>
      <c r="B12" s="2">
        <v>43666.523078703707</v>
      </c>
      <c r="C12">
        <v>0</v>
      </c>
      <c r="D12" t="s">
        <v>179</v>
      </c>
      <c r="E12">
        <v>100</v>
      </c>
      <c r="F12">
        <v>1066</v>
      </c>
      <c r="G12">
        <v>1</v>
      </c>
      <c r="H12" s="2">
        <v>43666.523090277777</v>
      </c>
      <c r="I12" t="s">
        <v>180</v>
      </c>
      <c r="N12">
        <v>42.2196044921875</v>
      </c>
      <c r="O12">
        <v>-83.604598999023395</v>
      </c>
      <c r="P12" t="s">
        <v>151</v>
      </c>
      <c r="Q12" t="s">
        <v>152</v>
      </c>
      <c r="R12">
        <v>1</v>
      </c>
      <c r="S12" t="s">
        <v>181</v>
      </c>
      <c r="T12">
        <v>1</v>
      </c>
      <c r="U12">
        <v>32</v>
      </c>
      <c r="V12">
        <v>2</v>
      </c>
      <c r="W12">
        <v>5</v>
      </c>
      <c r="X12">
        <v>7</v>
      </c>
      <c r="Y12">
        <v>2</v>
      </c>
      <c r="Z12">
        <v>5</v>
      </c>
      <c r="AI12">
        <v>3</v>
      </c>
      <c r="AJ12">
        <v>3</v>
      </c>
      <c r="AK12">
        <v>2</v>
      </c>
      <c r="AL12">
        <v>2</v>
      </c>
      <c r="AM12">
        <v>3</v>
      </c>
      <c r="AN12">
        <v>2</v>
      </c>
      <c r="AO12">
        <v>2</v>
      </c>
      <c r="AP12">
        <v>2</v>
      </c>
      <c r="AQ12">
        <v>1</v>
      </c>
      <c r="AR12">
        <v>1</v>
      </c>
      <c r="AS12">
        <v>1</v>
      </c>
      <c r="AT12">
        <v>4</v>
      </c>
      <c r="AU12">
        <v>4</v>
      </c>
      <c r="AV12">
        <v>4</v>
      </c>
      <c r="AW12">
        <v>5</v>
      </c>
      <c r="AX12">
        <v>4</v>
      </c>
      <c r="AY12">
        <v>4</v>
      </c>
      <c r="AZ12">
        <v>5</v>
      </c>
      <c r="BA12">
        <v>4</v>
      </c>
      <c r="BB12">
        <v>4</v>
      </c>
      <c r="BC12">
        <v>1</v>
      </c>
      <c r="BF12" t="s">
        <v>158</v>
      </c>
    </row>
    <row r="13" spans="1:59" x14ac:dyDescent="0.25">
      <c r="A13" s="2">
        <v>43666.510416666664</v>
      </c>
      <c r="B13" s="2">
        <v>43666.523402777777</v>
      </c>
      <c r="C13">
        <v>0</v>
      </c>
      <c r="D13" t="s">
        <v>182</v>
      </c>
      <c r="E13">
        <v>100</v>
      </c>
      <c r="F13">
        <v>1122</v>
      </c>
      <c r="G13">
        <v>1</v>
      </c>
      <c r="H13" s="2">
        <v>43666.523414351854</v>
      </c>
      <c r="I13" t="s">
        <v>183</v>
      </c>
      <c r="N13">
        <v>33.765701293945298</v>
      </c>
      <c r="O13">
        <v>-84.295097351074205</v>
      </c>
      <c r="P13" t="s">
        <v>151</v>
      </c>
      <c r="Q13" t="s">
        <v>152</v>
      </c>
      <c r="R13">
        <v>1</v>
      </c>
      <c r="S13" t="s">
        <v>184</v>
      </c>
      <c r="T13">
        <v>1</v>
      </c>
      <c r="U13">
        <v>37</v>
      </c>
      <c r="V13">
        <v>2</v>
      </c>
      <c r="W13">
        <v>5</v>
      </c>
      <c r="X13">
        <v>7</v>
      </c>
      <c r="Y13">
        <v>2</v>
      </c>
      <c r="Z13">
        <v>5</v>
      </c>
      <c r="AA13">
        <v>2.5859999999999999</v>
      </c>
      <c r="AB13">
        <v>7.274</v>
      </c>
      <c r="AC13">
        <v>644.51</v>
      </c>
      <c r="AD13">
        <v>2</v>
      </c>
      <c r="AI13">
        <v>5</v>
      </c>
      <c r="AJ13">
        <v>3</v>
      </c>
      <c r="AK13">
        <v>3</v>
      </c>
      <c r="AL13">
        <v>3</v>
      </c>
      <c r="AM13">
        <v>2</v>
      </c>
      <c r="AN13">
        <v>2</v>
      </c>
      <c r="AO13">
        <v>2</v>
      </c>
      <c r="AP13">
        <v>2</v>
      </c>
      <c r="AQ13">
        <v>1</v>
      </c>
      <c r="AR13">
        <v>5</v>
      </c>
      <c r="AS13">
        <v>1</v>
      </c>
      <c r="AT13">
        <v>3</v>
      </c>
      <c r="AU13">
        <v>3</v>
      </c>
      <c r="AV13">
        <v>3</v>
      </c>
      <c r="AW13">
        <v>3</v>
      </c>
      <c r="AX13">
        <v>3</v>
      </c>
      <c r="AY13">
        <v>3</v>
      </c>
      <c r="AZ13">
        <v>3</v>
      </c>
      <c r="BA13">
        <v>4</v>
      </c>
      <c r="BB13">
        <v>2</v>
      </c>
      <c r="BC13">
        <v>1</v>
      </c>
      <c r="BF13" t="s">
        <v>154</v>
      </c>
    </row>
    <row r="14" spans="1:59" x14ac:dyDescent="0.25">
      <c r="A14" s="2">
        <v>43666.510729166665</v>
      </c>
      <c r="B14" s="2">
        <v>43666.524178240739</v>
      </c>
      <c r="C14">
        <v>0</v>
      </c>
      <c r="D14" t="s">
        <v>185</v>
      </c>
      <c r="E14">
        <v>100</v>
      </c>
      <c r="F14">
        <v>1161</v>
      </c>
      <c r="G14">
        <v>1</v>
      </c>
      <c r="H14" s="2">
        <v>43666.524178240739</v>
      </c>
      <c r="I14" t="s">
        <v>186</v>
      </c>
      <c r="N14">
        <v>44.848098754882798</v>
      </c>
      <c r="O14">
        <v>-123.187896728515</v>
      </c>
      <c r="P14" t="s">
        <v>151</v>
      </c>
      <c r="Q14" t="s">
        <v>152</v>
      </c>
      <c r="R14">
        <v>1</v>
      </c>
      <c r="S14" t="s">
        <v>187</v>
      </c>
      <c r="T14">
        <v>1</v>
      </c>
      <c r="U14">
        <v>32</v>
      </c>
      <c r="V14">
        <v>1</v>
      </c>
      <c r="W14">
        <v>5</v>
      </c>
      <c r="X14">
        <v>7</v>
      </c>
      <c r="Y14">
        <v>3</v>
      </c>
      <c r="Z14">
        <v>4</v>
      </c>
      <c r="AE14">
        <v>0</v>
      </c>
      <c r="AF14">
        <v>0</v>
      </c>
      <c r="AG14">
        <v>208.85900000000001</v>
      </c>
      <c r="AH14">
        <v>0</v>
      </c>
      <c r="AI14">
        <v>3</v>
      </c>
      <c r="AJ14">
        <v>3</v>
      </c>
      <c r="AK14">
        <v>3</v>
      </c>
      <c r="AL14">
        <v>3</v>
      </c>
      <c r="AM14">
        <v>4</v>
      </c>
      <c r="AN14">
        <v>2</v>
      </c>
      <c r="AO14">
        <v>3</v>
      </c>
      <c r="AP14">
        <v>2</v>
      </c>
      <c r="AQ14">
        <v>1</v>
      </c>
      <c r="AR14">
        <v>1</v>
      </c>
      <c r="AS14">
        <v>1</v>
      </c>
      <c r="AT14">
        <v>4</v>
      </c>
      <c r="AU14">
        <v>4</v>
      </c>
      <c r="AV14">
        <v>3</v>
      </c>
      <c r="AW14">
        <v>3</v>
      </c>
      <c r="AX14">
        <v>4</v>
      </c>
      <c r="AY14">
        <v>4</v>
      </c>
      <c r="AZ14">
        <v>5</v>
      </c>
      <c r="BA14">
        <v>4</v>
      </c>
      <c r="BB14">
        <v>4</v>
      </c>
      <c r="BC14">
        <v>1</v>
      </c>
      <c r="BE14" t="s">
        <v>188</v>
      </c>
      <c r="BF14" t="s">
        <v>189</v>
      </c>
    </row>
    <row r="15" spans="1:59" x14ac:dyDescent="0.25">
      <c r="A15" s="2">
        <v>43666.54478009259</v>
      </c>
      <c r="B15" s="2">
        <v>43666.564282407409</v>
      </c>
      <c r="C15">
        <v>0</v>
      </c>
      <c r="D15" t="s">
        <v>190</v>
      </c>
      <c r="E15">
        <v>100</v>
      </c>
      <c r="F15">
        <v>1684</v>
      </c>
      <c r="G15">
        <v>1</v>
      </c>
      <c r="H15" s="2">
        <v>43666.564293981479</v>
      </c>
      <c r="I15" t="s">
        <v>191</v>
      </c>
      <c r="N15">
        <v>30.648300170898398</v>
      </c>
      <c r="O15">
        <v>-88.229698181152301</v>
      </c>
      <c r="P15" t="s">
        <v>151</v>
      </c>
      <c r="Q15" t="s">
        <v>152</v>
      </c>
      <c r="R15">
        <v>1</v>
      </c>
      <c r="S15" t="s">
        <v>192</v>
      </c>
      <c r="T15">
        <v>1</v>
      </c>
      <c r="U15">
        <v>40</v>
      </c>
      <c r="V15">
        <v>2</v>
      </c>
      <c r="W15">
        <v>5</v>
      </c>
      <c r="X15">
        <v>5</v>
      </c>
      <c r="Y15">
        <v>3</v>
      </c>
      <c r="Z15">
        <v>5</v>
      </c>
      <c r="AE15">
        <v>0</v>
      </c>
      <c r="AF15">
        <v>0</v>
      </c>
      <c r="AG15">
        <v>211.11</v>
      </c>
      <c r="AH15">
        <v>0</v>
      </c>
      <c r="AI15">
        <v>5</v>
      </c>
      <c r="AJ15">
        <v>2</v>
      </c>
      <c r="AK15">
        <v>2</v>
      </c>
      <c r="AL15">
        <v>2</v>
      </c>
      <c r="AM15">
        <v>3</v>
      </c>
      <c r="AN15">
        <v>2</v>
      </c>
      <c r="AO15">
        <v>3</v>
      </c>
      <c r="AP15">
        <v>2</v>
      </c>
      <c r="AQ15">
        <v>1</v>
      </c>
      <c r="AR15">
        <v>1</v>
      </c>
      <c r="AS15">
        <v>1</v>
      </c>
      <c r="AT15">
        <v>4</v>
      </c>
      <c r="AU15">
        <v>3</v>
      </c>
      <c r="AV15">
        <v>2</v>
      </c>
      <c r="AW15">
        <v>5</v>
      </c>
      <c r="AX15">
        <v>2</v>
      </c>
      <c r="AY15">
        <v>2</v>
      </c>
      <c r="AZ15">
        <v>2</v>
      </c>
      <c r="BA15">
        <v>5</v>
      </c>
      <c r="BB15">
        <v>3</v>
      </c>
      <c r="BC15">
        <v>1</v>
      </c>
      <c r="BF15" t="s">
        <v>189</v>
      </c>
    </row>
    <row r="16" spans="1:59" x14ac:dyDescent="0.25">
      <c r="A16" s="2">
        <v>43666.591851851852</v>
      </c>
      <c r="B16" s="2">
        <v>43666.615162037036</v>
      </c>
      <c r="C16">
        <v>0</v>
      </c>
      <c r="D16" t="s">
        <v>193</v>
      </c>
      <c r="E16">
        <v>100</v>
      </c>
      <c r="F16">
        <v>2013</v>
      </c>
      <c r="G16">
        <v>1</v>
      </c>
      <c r="H16" s="2">
        <v>43666.615173611113</v>
      </c>
      <c r="I16" t="s">
        <v>194</v>
      </c>
      <c r="N16">
        <v>32.817901611328097</v>
      </c>
      <c r="O16">
        <v>-96.631896972656193</v>
      </c>
      <c r="P16" t="s">
        <v>151</v>
      </c>
      <c r="Q16" t="s">
        <v>152</v>
      </c>
      <c r="R16">
        <v>1</v>
      </c>
      <c r="S16" t="s">
        <v>195</v>
      </c>
      <c r="T16">
        <v>1</v>
      </c>
      <c r="U16">
        <v>30</v>
      </c>
      <c r="V16">
        <v>1</v>
      </c>
      <c r="W16">
        <v>5</v>
      </c>
      <c r="X16">
        <v>7</v>
      </c>
      <c r="Y16">
        <v>2</v>
      </c>
      <c r="Z16">
        <v>2</v>
      </c>
      <c r="AI16">
        <v>1</v>
      </c>
      <c r="AJ16">
        <v>2</v>
      </c>
      <c r="AK16">
        <v>3</v>
      </c>
      <c r="AL16">
        <v>3</v>
      </c>
      <c r="AM16">
        <v>2</v>
      </c>
      <c r="AN16">
        <v>2</v>
      </c>
      <c r="AO16">
        <v>3</v>
      </c>
      <c r="AP16">
        <v>3</v>
      </c>
      <c r="AQ16">
        <v>1</v>
      </c>
      <c r="AR16">
        <v>5</v>
      </c>
      <c r="AS16">
        <v>1</v>
      </c>
      <c r="AT16">
        <v>4</v>
      </c>
      <c r="AU16">
        <v>4</v>
      </c>
      <c r="AV16">
        <v>3</v>
      </c>
      <c r="AW16">
        <v>4</v>
      </c>
      <c r="AX16">
        <v>4</v>
      </c>
      <c r="AY16">
        <v>5</v>
      </c>
      <c r="AZ16">
        <v>5</v>
      </c>
      <c r="BA16">
        <v>4</v>
      </c>
      <c r="BB16">
        <v>4</v>
      </c>
      <c r="BC16">
        <v>1</v>
      </c>
      <c r="BF16" t="s">
        <v>158</v>
      </c>
    </row>
    <row r="17" spans="1:58" x14ac:dyDescent="0.25">
      <c r="A17" s="2">
        <v>43666.600474537037</v>
      </c>
      <c r="B17" s="2">
        <v>43666.617523148147</v>
      </c>
      <c r="C17">
        <v>0</v>
      </c>
      <c r="D17" t="s">
        <v>196</v>
      </c>
      <c r="E17">
        <v>100</v>
      </c>
      <c r="F17">
        <v>1472</v>
      </c>
      <c r="G17">
        <v>1</v>
      </c>
      <c r="H17" s="2">
        <v>43666.617523148147</v>
      </c>
      <c r="I17" t="s">
        <v>197</v>
      </c>
      <c r="N17">
        <v>41.888595581054602</v>
      </c>
      <c r="O17">
        <v>-88.202201843261705</v>
      </c>
      <c r="P17" t="s">
        <v>151</v>
      </c>
      <c r="Q17" t="s">
        <v>152</v>
      </c>
      <c r="R17">
        <v>1</v>
      </c>
      <c r="S17" t="s">
        <v>198</v>
      </c>
      <c r="T17">
        <v>1</v>
      </c>
      <c r="U17">
        <v>36</v>
      </c>
      <c r="V17">
        <v>1</v>
      </c>
      <c r="W17">
        <v>5</v>
      </c>
      <c r="X17">
        <v>5</v>
      </c>
      <c r="Y17">
        <v>2</v>
      </c>
      <c r="Z17">
        <v>2</v>
      </c>
      <c r="AA17">
        <v>2.754</v>
      </c>
      <c r="AB17">
        <v>2.754</v>
      </c>
      <c r="AC17">
        <v>282.03899999999999</v>
      </c>
      <c r="AD17">
        <v>1</v>
      </c>
      <c r="AI17">
        <v>2</v>
      </c>
      <c r="AJ17">
        <v>2</v>
      </c>
      <c r="AK17">
        <v>2</v>
      </c>
      <c r="AL17">
        <v>2</v>
      </c>
      <c r="AM17">
        <v>4</v>
      </c>
      <c r="AN17">
        <v>5</v>
      </c>
      <c r="AO17">
        <v>3</v>
      </c>
      <c r="AP17">
        <v>2</v>
      </c>
      <c r="AQ17">
        <v>5</v>
      </c>
      <c r="AR17">
        <v>1</v>
      </c>
      <c r="AS17">
        <v>1</v>
      </c>
      <c r="AT17">
        <v>4</v>
      </c>
      <c r="AU17">
        <v>4</v>
      </c>
      <c r="AV17">
        <v>3</v>
      </c>
      <c r="AW17">
        <v>3</v>
      </c>
      <c r="AX17">
        <v>3</v>
      </c>
      <c r="AY17">
        <v>3</v>
      </c>
      <c r="AZ17">
        <v>2</v>
      </c>
      <c r="BA17">
        <v>2</v>
      </c>
      <c r="BB17">
        <v>3</v>
      </c>
      <c r="BC17">
        <v>1</v>
      </c>
      <c r="BF17" t="s">
        <v>154</v>
      </c>
    </row>
    <row r="18" spans="1:58" x14ac:dyDescent="0.25">
      <c r="A18" s="2">
        <v>43666.628136574072</v>
      </c>
      <c r="B18" s="2">
        <v>43666.641145833331</v>
      </c>
      <c r="C18">
        <v>0</v>
      </c>
      <c r="D18" t="s">
        <v>199</v>
      </c>
      <c r="E18">
        <v>100</v>
      </c>
      <c r="F18">
        <v>1124</v>
      </c>
      <c r="G18">
        <v>1</v>
      </c>
      <c r="H18" s="2">
        <v>43666.641157407408</v>
      </c>
      <c r="I18" t="s">
        <v>200</v>
      </c>
      <c r="N18">
        <v>28.488296508788999</v>
      </c>
      <c r="O18">
        <v>-81.406097412109304</v>
      </c>
      <c r="P18" t="s">
        <v>151</v>
      </c>
      <c r="Q18" t="s">
        <v>152</v>
      </c>
      <c r="R18">
        <v>1</v>
      </c>
      <c r="S18" t="s">
        <v>201</v>
      </c>
      <c r="T18">
        <v>1</v>
      </c>
      <c r="U18">
        <v>30</v>
      </c>
      <c r="V18">
        <v>1</v>
      </c>
      <c r="W18">
        <v>5</v>
      </c>
      <c r="X18">
        <v>5</v>
      </c>
      <c r="Y18">
        <v>2</v>
      </c>
      <c r="Z18">
        <v>4</v>
      </c>
      <c r="AE18">
        <v>0</v>
      </c>
      <c r="AF18">
        <v>0</v>
      </c>
      <c r="AG18">
        <v>243.83099999999999</v>
      </c>
      <c r="AH18">
        <v>0</v>
      </c>
      <c r="AI18">
        <v>5</v>
      </c>
      <c r="AJ18">
        <v>4</v>
      </c>
      <c r="AK18">
        <v>4</v>
      </c>
      <c r="AL18">
        <v>5</v>
      </c>
      <c r="AM18">
        <v>1</v>
      </c>
      <c r="AN18">
        <v>3</v>
      </c>
      <c r="AO18">
        <v>3</v>
      </c>
      <c r="AP18">
        <v>4</v>
      </c>
      <c r="AQ18">
        <v>1</v>
      </c>
      <c r="AR18">
        <v>2</v>
      </c>
      <c r="AS18">
        <v>2</v>
      </c>
      <c r="AT18">
        <v>5</v>
      </c>
      <c r="AU18">
        <v>3</v>
      </c>
      <c r="AV18">
        <v>4</v>
      </c>
      <c r="AW18">
        <v>2</v>
      </c>
      <c r="AX18">
        <v>3</v>
      </c>
      <c r="AY18">
        <v>4</v>
      </c>
      <c r="AZ18">
        <v>3</v>
      </c>
      <c r="BA18">
        <v>4</v>
      </c>
      <c r="BB18">
        <v>5</v>
      </c>
      <c r="BC18">
        <v>1</v>
      </c>
      <c r="BF18" t="s">
        <v>189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Cost Calc</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dc:creator>
  <cp:lastModifiedBy>james</cp:lastModifiedBy>
  <dcterms:created xsi:type="dcterms:W3CDTF">2019-07-21T18:54:48Z</dcterms:created>
  <dcterms:modified xsi:type="dcterms:W3CDTF">2019-07-23T21:04:17Z</dcterms:modified>
</cp:coreProperties>
</file>