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ao_j\Documents\Homework1\Starter_Code\"/>
    </mc:Choice>
  </mc:AlternateContent>
  <xr:revisionPtr revIDLastSave="0" documentId="13_ncr:1_{F99F447B-48D0-480C-A280-3F9CE2C79520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Crowdfunding" sheetId="1" r:id="rId1"/>
    <sheet name="Parent Category" sheetId="3" r:id="rId2"/>
    <sheet name="Sub Category" sheetId="4" r:id="rId3"/>
    <sheet name="Date Created" sheetId="5" r:id="rId4"/>
    <sheet name="Analysis" sheetId="6" r:id="rId5"/>
    <sheet name="Stat Analysis" sheetId="7" r:id="rId6"/>
  </sheets>
  <definedNames>
    <definedName name="_xlnm._FilterDatabase" localSheetId="0" hidden="1">Crowdfunding!$A$1:$T$1001</definedName>
    <definedName name="_xlnm._FilterDatabase" localSheetId="5" hidden="1">'Stat Analysis'!$A$1:$B$566</definedName>
  </definedNames>
  <calcPr calcId="191029"/>
  <pivotCaches>
    <pivotCache cacheId="9" r:id="rId7"/>
    <pivotCache cacheId="1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7" l="1"/>
  <c r="K10" i="7"/>
  <c r="K9" i="7"/>
  <c r="K8" i="7"/>
  <c r="K7" i="7"/>
  <c r="K6" i="7"/>
  <c r="H11" i="7"/>
  <c r="H10" i="7"/>
  <c r="H8" i="7"/>
  <c r="H9" i="7"/>
  <c r="H7" i="7"/>
  <c r="H6" i="7"/>
  <c r="D13" i="6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B13" i="6"/>
  <c r="B12" i="6"/>
  <c r="B11" i="6"/>
  <c r="B10" i="6"/>
  <c r="B9" i="6"/>
  <c r="B8" i="6"/>
  <c r="B7" i="6"/>
  <c r="B6" i="6"/>
  <c r="B5" i="6"/>
  <c r="B3" i="6"/>
  <c r="B4" i="6"/>
  <c r="D2" i="6"/>
  <c r="C2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R2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2" i="6" l="1"/>
  <c r="G12" i="6" s="1"/>
  <c r="E10" i="6"/>
  <c r="F10" i="6" s="1"/>
  <c r="E7" i="6"/>
  <c r="G7" i="6" s="1"/>
  <c r="E11" i="6"/>
  <c r="H10" i="6"/>
  <c r="E3" i="6"/>
  <c r="E4" i="6"/>
  <c r="E6" i="6"/>
  <c r="E9" i="6"/>
  <c r="E8" i="6"/>
  <c r="E5" i="6"/>
  <c r="E13" i="6"/>
  <c r="E2" i="6"/>
  <c r="H2" i="6" s="1"/>
  <c r="G2" i="6" l="1"/>
  <c r="F2" i="6"/>
  <c r="H12" i="6"/>
  <c r="F12" i="6"/>
  <c r="G10" i="6"/>
  <c r="F7" i="6"/>
  <c r="H7" i="6"/>
  <c r="G13" i="6"/>
  <c r="H13" i="6"/>
  <c r="F13" i="6"/>
  <c r="G11" i="6"/>
  <c r="H11" i="6"/>
  <c r="F11" i="6"/>
  <c r="G9" i="6"/>
  <c r="H9" i="6"/>
  <c r="F9" i="6"/>
  <c r="H8" i="6"/>
  <c r="G8" i="6"/>
  <c r="F8" i="6"/>
  <c r="G6" i="6"/>
  <c r="H6" i="6"/>
  <c r="F6" i="6"/>
  <c r="G5" i="6"/>
  <c r="H5" i="6"/>
  <c r="F5" i="6"/>
  <c r="G3" i="6"/>
  <c r="H3" i="6"/>
  <c r="F3" i="6"/>
  <c r="G4" i="6"/>
  <c r="H4" i="6"/>
  <c r="F4" i="6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<sst xmlns="http://schemas.openxmlformats.org/spreadsheetml/2006/main" count="7068" uniqueCount="2114">
  <si>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</si>
  <si>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</si>
  <si>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</si>
  <si>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</si>
  <si>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</si>
  <si>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</si>
  <si>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</si>
  <si>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</si>
  <si>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</si>
  <si>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</si>
  <si>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</si>
  <si>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</si>
  <si>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</si>
  <si>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</si>
  <si>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</si>
  <si>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</si>
  <si>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</si>
  <si>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</si>
  <si>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</si>
  <si>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</si>
  <si>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</si>
  <si>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</si>
  <si>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</si>
  <si>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</si>
  <si>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</si>
  <si>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</si>
  <si>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</si>
  <si>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</si>
  <si>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</si>
  <si>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</si>
  <si>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</si>
  <si>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</si>
  <si>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</si>
  <si>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</si>
  <si>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</si>
  <si>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</si>
  <si>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</si>
  <si>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</si>
  <si>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</si>
  <si>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</si>
  <si>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</si>
  <si>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</si>
  <si>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</si>
  <si>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</si>
  <si>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</si>
  <si>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</si>
  <si>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</si>
  <si>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</si>
  <si>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</si>
  <si>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</si>
  <si>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</si>
  <si>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</si>
  <si>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</si>
  <si>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</si>
  <si>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</si>
  <si>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</si>
  <si>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</si>
  <si>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</si>
  <si>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</si>
  <si>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</si>
  <si>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</si>
  <si>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</si>
  <si>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</si>
  <si>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</si>
  <si>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</si>
  <si>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</si>
  <si>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</si>
  <si>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</si>
  <si>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</si>
  <si>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</si>
  <si>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</si>
  <si>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</si>
  <si>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</si>
  <si>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</si>
  <si>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</si>
  <si>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</si>
  <si>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</si>
  <si>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</si>
  <si>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</si>
  <si>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</si>
  <si>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</si>
  <si>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</si>
  <si>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</si>
  <si>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</si>
  <si>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</si>
  <si>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</si>
  <si>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</si>
  <si>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</si>
  <si>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</si>
  <si>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</si>
  <si>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</si>
  <si>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</si>
  <si>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</si>
  <si>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</si>
  <si>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</si>
  <si>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</si>
  <si>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</si>
  <si>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</si>
  <si>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</si>
  <si>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</si>
  <si>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</si>
  <si>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</si>
  <si>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</si>
  <si>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</si>
  <si>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</si>
  <si>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</si>
  <si>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</si>
  <si>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</si>
  <si>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</si>
  <si>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</si>
  <si>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</si>
  <si>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</si>
  <si>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</si>
  <si>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</si>
  <si>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</si>
  <si>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</si>
  <si>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</si>
  <si>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</si>
  <si>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</si>
  <si>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</si>
  <si>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</si>
  <si>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</si>
  <si>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</si>
  <si>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</si>
  <si>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</si>
  <si>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</si>
  <si>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</si>
  <si>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</si>
  <si>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</si>
  <si>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</si>
  <si>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</si>
  <si>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</si>
  <si>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</si>
  <si>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</si>
  <si>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</si>
  <si>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</si>
  <si>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</si>
  <si>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</si>
  <si>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</si>
  <si>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</si>
  <si>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</si>
  <si>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</si>
  <si>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</si>
  <si>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</si>
  <si>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</si>
  <si>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</si>
  <si>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</si>
  <si>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</si>
  <si>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</si>
  <si>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</si>
  <si>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</si>
  <si>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</si>
  <si>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</si>
  <si>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</si>
  <si>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</si>
  <si>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</si>
  <si>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</si>
  <si>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</si>
  <si>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</si>
  <si>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</si>
  <si>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</si>
  <si>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</si>
  <si>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</si>
  <si>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</si>
  <si>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</si>
  <si>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</si>
  <si>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</si>
  <si>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</si>
  <si>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</si>
  <si>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</si>
  <si>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</si>
  <si>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</si>
  <si>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</si>
  <si>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</si>
  <si>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</si>
  <si>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</si>
  <si>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</si>
  <si>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</si>
  <si>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</si>
  <si>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</si>
  <si>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</si>
  <si>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</si>
  <si>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</si>
  <si>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</si>
  <si>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</si>
  <si>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</si>
  <si>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</si>
  <si>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</si>
  <si>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</si>
  <si>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</si>
  <si>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</si>
  <si>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</si>
  <si>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</si>
  <si>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</si>
  <si>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</si>
  <si>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</si>
  <si>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</si>
  <si>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</si>
  <si>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</si>
  <si>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</si>
  <si>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</si>
  <si>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</si>
  <si>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</si>
  <si>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</si>
  <si>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</si>
  <si>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</si>
  <si>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</si>
  <si>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</si>
  <si>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</si>
  <si>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</si>
  <si>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</si>
  <si>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</si>
  <si>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</si>
  <si>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</si>
  <si>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</si>
  <si>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</si>
  <si>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</si>
  <si>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</si>
  <si>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</si>
  <si>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</si>
  <si>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</si>
  <si>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</si>
  <si>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</si>
  <si>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</si>
  <si>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</si>
  <si>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</si>
  <si>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</si>
  <si>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</si>
  <si>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</si>
  <si>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</si>
  <si>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</si>
  <si>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</si>
  <si>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</si>
  <si>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</si>
  <si>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</si>
  <si>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</si>
  <si>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</si>
  <si>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</si>
  <si>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</si>
  <si>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</si>
  <si>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</si>
  <si>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</si>
  <si>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</si>
  <si>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</si>
  <si>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</si>
  <si>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</si>
  <si>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</si>
  <si>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</si>
  <si>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</si>
  <si>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</si>
  <si>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</si>
  <si>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</si>
  <si>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</si>
  <si>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</si>
  <si>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</si>
  <si>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</si>
  <si>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</si>
  <si>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</si>
  <si>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</si>
  <si>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</si>
  <si>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</si>
  <si>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</si>
  <si>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</si>
  <si>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</si>
  <si>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</si>
  <si>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</si>
  <si>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</si>
  <si>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</si>
  <si>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</si>
  <si>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</si>
  <si>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</si>
  <si>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</si>
  <si>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</si>
  <si>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</si>
  <si>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</si>
  <si>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</si>
  <si>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</si>
  <si>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</si>
  <si>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</si>
  <si>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</si>
  <si>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</si>
  <si>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</si>
  <si>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</si>
  <si>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</si>
  <si>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</si>
  <si>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</si>
  <si>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</si>
  <si>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</si>
  <si>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</si>
  <si>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</si>
  <si>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</si>
  <si>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</si>
  <si>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</si>
  <si>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</si>
  <si>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</si>
  <si>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</si>
  <si>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</si>
  <si>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</si>
  <si>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</si>
  <si>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</si>
  <si>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</si>
  <si>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</si>
  <si>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</si>
  <si>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</si>
  <si>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</si>
  <si>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</si>
  <si>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</si>
  <si>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</si>
  <si>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</si>
  <si>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</si>
  <si>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</si>
  <si>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</si>
  <si>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</si>
  <si>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</si>
  <si>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</si>
  <si>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</si>
  <si>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</si>
  <si>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</si>
  <si>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</si>
  <si>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</si>
  <si>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</si>
  <si>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</si>
  <si>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</si>
  <si>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</si>
  <si>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</si>
  <si>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</si>
  <si>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</si>
  <si>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</si>
  <si>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</si>
  <si>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</si>
  <si>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</si>
  <si>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</si>
  <si>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</si>
  <si>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</si>
  <si>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</si>
  <si>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</si>
  <si>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</si>
  <si>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</si>
  <si>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</si>
  <si>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</si>
  <si>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</si>
  <si>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</si>
  <si>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</si>
  <si>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</si>
  <si>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</si>
  <si>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</si>
  <si>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</si>
  <si>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</si>
  <si>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</si>
  <si>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</si>
  <si>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</si>
  <si>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</si>
  <si>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</si>
  <si>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</si>
  <si>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</si>
  <si>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</si>
  <si>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</si>
  <si>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</si>
  <si>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</si>
  <si>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</si>
  <si>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</si>
  <si>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</si>
  <si>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</si>
  <si>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</si>
  <si>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</si>
  <si>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</si>
  <si>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</si>
  <si>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</si>
  <si>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</si>
  <si>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</si>
  <si>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</si>
  <si>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</si>
  <si>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</si>
  <si>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</si>
  <si>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</si>
  <si>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</si>
  <si>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</si>
  <si>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</si>
  <si>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</si>
  <si>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</si>
  <si>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</si>
  <si>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</si>
  <si>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</si>
  <si>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</si>
  <si>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</si>
  <si>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</si>
  <si>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</si>
  <si>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</si>
  <si>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</si>
  <si>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</si>
  <si>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</si>
  <si>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</si>
  <si>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</si>
  <si>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</si>
  <si>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</si>
  <si>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</si>
  <si>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</si>
  <si>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</si>
  <si>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</si>
  <si>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</si>
  <si>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</si>
  <si>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</si>
  <si>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</si>
  <si>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</si>
  <si>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</si>
  <si>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</si>
  <si>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</si>
  <si>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</si>
  <si>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</si>
  <si>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</si>
  <si>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</si>
  <si>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</si>
  <si>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</si>
  <si>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</si>
  <si>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</si>
  <si>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</si>
  <si>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</si>
  <si>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</si>
  <si>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</si>
  <si>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</si>
  <si>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</si>
  <si>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</si>
  <si>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</si>
  <si>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</si>
  <si>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</si>
  <si>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</si>
  <si>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</si>
  <si>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</si>
  <si>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</si>
  <si>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</si>
  <si>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</si>
  <si>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</si>
  <si>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</si>
  <si>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</si>
  <si>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</si>
  <si>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</si>
  <si>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</si>
  <si>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</si>
  <si>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</si>
  <si>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</si>
  <si>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</si>
  <si>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</si>
  <si>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</si>
  <si>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</si>
  <si>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</si>
  <si>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</si>
  <si>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</si>
  <si>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</si>
  <si>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</si>
  <si>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</si>
  <si>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</si>
  <si>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</si>
  <si>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</si>
  <si>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</si>
  <si>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</si>
  <si>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</si>
  <si>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</si>
  <si>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</si>
  <si>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</si>
  <si>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</si>
  <si>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</si>
  <si>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</si>
  <si>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</si>
  <si>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</si>
  <si>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</si>
  <si>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</si>
  <si>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</si>
  <si>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</si>
  <si>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</si>
  <si>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</si>
  <si>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</si>
  <si>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</si>
  <si>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</si>
  <si>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</si>
  <si>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</si>
  <si>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</si>
  <si>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</si>
  <si>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</si>
  <si>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</si>
  <si>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</si>
  <si>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</si>
  <si>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</si>
  <si>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</si>
  <si>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</si>
  <si>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</si>
  <si>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</si>
  <si>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</si>
  <si>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</si>
  <si>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</si>
  <si>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</si>
  <si>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</si>
  <si>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</si>
  <si>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</si>
  <si>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</si>
  <si>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</si>
  <si>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</si>
  <si>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</si>
  <si>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</si>
  <si>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</si>
  <si>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</si>
  <si>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</si>
  <si>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</si>
  <si>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</si>
  <si>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</si>
  <si>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</si>
  <si>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</si>
  <si>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</si>
  <si>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</si>
  <si>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</si>
  <si>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</si>
  <si>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</si>
  <si>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</si>
  <si>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</si>
  <si>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</si>
  <si>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</si>
  <si>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</si>
  <si>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</si>
  <si>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</si>
  <si>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</si>
  <si>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</si>
  <si>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</si>
  <si>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</si>
  <si>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</si>
  <si>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</si>
  <si>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</si>
  <si>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</si>
  <si>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</si>
  <si>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</si>
  <si>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</si>
  <si>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</si>
  <si>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</si>
  <si>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</si>
  <si>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</si>
  <si>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</si>
  <si>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</si>
  <si>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</si>
  <si>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</si>
  <si>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</si>
  <si>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</si>
  <si>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</si>
  <si>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</si>
  <si>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</si>
  <si>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</si>
  <si>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</si>
  <si>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</si>
  <si>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</si>
  <si>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</si>
  <si>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</si>
  <si>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</si>
  <si>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</si>
  <si>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</si>
  <si>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</si>
  <si>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</si>
  <si>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</si>
  <si>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</si>
  <si>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</si>
  <si>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</si>
  <si>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</si>
  <si>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</si>
  <si>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</si>
  <si>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</si>
  <si>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</si>
  <si>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</si>
  <si>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</si>
  <si>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</si>
  <si>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</si>
  <si>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</si>
  <si>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</si>
  <si>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</si>
  <si>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</si>
  <si>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</si>
  <si>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</si>
  <si>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</si>
  <si>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</si>
  <si>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</si>
  <si>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</si>
  <si>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</si>
  <si>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</si>
  <si>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</si>
  <si>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</si>
  <si>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</si>
  <si>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</si>
  <si>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</si>
  <si>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</si>
  <si>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</si>
  <si>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</si>
  <si>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</si>
  <si>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</si>
  <si>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</si>
  <si>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</si>
  <si>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</si>
  <si>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</si>
  <si>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</si>
  <si>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</si>
  <si>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</si>
  <si>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</si>
  <si>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</si>
  <si>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</si>
  <si>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</si>
  <si>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</si>
  <si>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</si>
  <si>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</si>
  <si>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</si>
  <si>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</si>
  <si>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</si>
  <si>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</si>
  <si>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</si>
  <si>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</si>
  <si>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</si>
  <si>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</si>
  <si>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</si>
  <si>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</si>
  <si>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</si>
  <si>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</si>
  <si>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</si>
  <si>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</si>
  <si>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</si>
  <si>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</si>
  <si>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</si>
  <si>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</si>
  <si>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</si>
  <si>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</si>
  <si>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</si>
  <si>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</si>
  <si>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</si>
  <si>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</si>
  <si>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</si>
  <si>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</si>
  <si>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</si>
  <si>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</si>
  <si>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</si>
  <si>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</si>
  <si>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</si>
  <si>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</si>
  <si>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</si>
  <si>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</si>
  <si>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</si>
  <si>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</si>
  <si>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</si>
  <si>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</si>
  <si>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</si>
  <si>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</si>
  <si>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</si>
  <si>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</si>
  <si>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</si>
  <si>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</si>
  <si>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</si>
  <si>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</si>
  <si>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</si>
  <si>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</si>
  <si>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</si>
  <si>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</si>
  <si>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</si>
  <si>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</si>
  <si>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</si>
  <si>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</si>
  <si>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</si>
  <si>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</si>
  <si>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</si>
  <si>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</si>
  <si>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</si>
  <si>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</si>
  <si>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</si>
  <si>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</si>
  <si>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</si>
  <si>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</si>
  <si>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</si>
  <si>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</si>
  <si>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</si>
  <si>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</si>
  <si>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</si>
  <si>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</si>
  <si>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</si>
  <si>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</si>
  <si>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</si>
  <si>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</si>
  <si>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</si>
  <si>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</si>
  <si>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</si>
  <si>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</si>
  <si>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</si>
  <si>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</si>
  <si>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</si>
  <si>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</si>
  <si>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</si>
  <si>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</si>
  <si>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</si>
  <si>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</si>
  <si>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</si>
  <si>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</si>
  <si>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</si>
  <si>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</si>
  <si>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</si>
  <si>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</si>
  <si>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</si>
  <si>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</si>
  <si>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</si>
  <si>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</si>
  <si>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</si>
  <si>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</si>
  <si>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</si>
  <si>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</si>
  <si>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</si>
  <si>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</si>
  <si>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</si>
  <si>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</si>
  <si>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</si>
  <si>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</si>
  <si>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</si>
  <si>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</si>
  <si>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</si>
  <si>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</si>
  <si>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</si>
  <si>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</si>
  <si>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</si>
  <si>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</si>
  <si>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</si>
  <si>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</si>
  <si>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</si>
  <si>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</si>
  <si>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</si>
  <si>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</si>
  <si>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</si>
  <si>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</si>
  <si>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</si>
  <si>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</si>
  <si>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</si>
  <si>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</si>
  <si>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</si>
  <si>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</si>
  <si>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</si>
  <si>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</si>
  <si>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</si>
  <si>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</si>
  <si>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</si>
  <si>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</si>
  <si>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</si>
  <si>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</si>
  <si>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</si>
  <si>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</si>
  <si>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</si>
  <si>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</si>
  <si>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</si>
  <si>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</si>
  <si>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</si>
  <si>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</si>
  <si>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</si>
  <si>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</si>
  <si>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</si>
  <si>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</si>
  <si>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</si>
  <si>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</si>
  <si>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</si>
  <si>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</si>
  <si>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</si>
  <si>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</si>
  <si>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</si>
  <si>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</si>
  <si>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</si>
  <si>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</si>
  <si>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</si>
  <si>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</si>
  <si>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</si>
  <si>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</si>
  <si>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</si>
  <si>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</si>
  <si>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</si>
  <si>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</si>
  <si>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</si>
  <si>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</si>
  <si>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</si>
  <si>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</si>
  <si>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</si>
  <si>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</si>
  <si>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</si>
  <si>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</si>
  <si>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</si>
  <si>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</si>
  <si>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</si>
  <si>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</si>
  <si>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</si>
  <si>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</si>
  <si>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</si>
  <si>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</si>
  <si>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</si>
  <si>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</si>
  <si>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</si>
  <si>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</si>
  <si>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</si>
  <si>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</si>
  <si>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</si>
  <si>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</si>
  <si>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</si>
  <si>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</si>
  <si>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</si>
  <si>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</si>
  <si>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</si>
  <si>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</si>
  <si>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</si>
  <si>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</si>
  <si>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</si>
  <si>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</si>
  <si>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</si>
  <si>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</si>
  <si>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</si>
  <si>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</si>
  <si>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</si>
  <si>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</si>
  <si>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</si>
  <si>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</si>
  <si>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</si>
  <si>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</si>
  <si>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</si>
  <si>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</si>
  <si>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</si>
  <si>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</si>
  <si>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</si>
  <si>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</si>
  <si>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</si>
  <si>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</si>
  <si>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</si>
  <si>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</si>
  <si>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</si>
  <si>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</si>
  <si>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</si>
  <si>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</si>
  <si>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</si>
  <si>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</si>
  <si>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</si>
  <si>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</si>
  <si>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</si>
  <si>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</si>
  <si>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</si>
  <si>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</si>
  <si>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</si>
  <si>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</si>
  <si>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</si>
  <si>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</si>
  <si>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</si>
  <si>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</si>
  <si>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</si>
  <si>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</si>
  <si>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</si>
  <si>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</si>
  <si>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</si>
  <si>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</si>
  <si>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</si>
  <si>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</si>
  <si>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</si>
  <si>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</si>
  <si>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</si>
  <si>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</si>
  <si>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</si>
  <si>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</si>
  <si>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</si>
  <si>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</si>
  <si>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</si>
  <si>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</si>
  <si>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</si>
  <si>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</si>
  <si>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</si>
  <si>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</si>
  <si>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</si>
  <si>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</si>
  <si>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</si>
  <si>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</si>
  <si>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</si>
  <si>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</si>
  <si>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</si>
  <si>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</si>
  <si>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</si>
  <si>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</si>
  <si>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</si>
  <si>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</si>
  <si>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</si>
  <si>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</si>
  <si>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</si>
  <si>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</si>
  <si>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</si>
  <si>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</si>
  <si>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</si>
  <si>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</si>
  <si>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</si>
  <si>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</si>
  <si>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</si>
  <si>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</si>
  <si>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</si>
  <si>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</si>
  <si>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</si>
  <si>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</si>
  <si>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</si>
  <si>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</si>
  <si>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</si>
  <si>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</si>
  <si>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</si>
  <si>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</si>
  <si>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</si>
  <si>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</si>
  <si>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</si>
  <si>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</si>
  <si>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</si>
  <si>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</si>
  <si>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</si>
  <si>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</si>
  <si>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</si>
  <si>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</si>
  <si>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</si>
  <si>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</si>
  <si>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</si>
  <si>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</si>
  <si>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</si>
  <si>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</si>
  <si>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</si>
  <si>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</si>
  <si>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</si>
  <si>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</si>
  <si>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</si>
  <si>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</si>
  <si>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</si>
  <si>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</si>
  <si>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</si>
  <si>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</si>
  <si>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</si>
  <si>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</si>
  <si>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</si>
  <si>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</si>
  <si>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</si>
  <si>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</si>
  <si>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</si>
  <si>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</si>
  <si>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</si>
  <si>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</si>
  <si>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</si>
  <si>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</si>
  <si>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</si>
  <si>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</si>
  <si>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</si>
  <si>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</si>
  <si>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</si>
  <si>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</si>
  <si>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</si>
  <si>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</si>
  <si>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</si>
  <si>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</si>
  <si>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</si>
  <si>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</si>
  <si>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</si>
  <si>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</si>
  <si>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</si>
  <si>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</si>
  <si>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</si>
  <si>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</si>
  <si>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</si>
  <si>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</si>
  <si>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</si>
  <si>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</si>
  <si>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</si>
  <si>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</si>
  <si>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</si>
  <si>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</si>
  <si>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</si>
  <si>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</si>
  <si>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</si>
  <si>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</si>
  <si>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</si>
  <si>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</si>
  <si>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</si>
  <si>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</si>
  <si>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</si>
  <si>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</si>
  <si>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</si>
  <si>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</si>
  <si>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</si>
  <si>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</si>
  <si>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</si>
  <si>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</si>
  <si>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</si>
  <si>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</si>
  <si>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</si>
  <si>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</si>
  <si>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</si>
  <si>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</si>
  <si>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</si>
  <si>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</si>
  <si>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</si>
  <si>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</si>
  <si>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</si>
  <si>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</si>
  <si>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</si>
  <si>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</si>
  <si>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</si>
  <si>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</si>
  <si>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</si>
  <si>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</si>
  <si>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</si>
  <si>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</si>
  <si>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</si>
  <si>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</si>
  <si>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</si>
  <si>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</si>
  <si>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</si>
  <si>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</si>
  <si>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</si>
  <si>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</si>
  <si>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</si>
  <si>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</si>
  <si>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</si>
  <si>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</si>
  <si>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</si>
  <si>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</si>
  <si>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</si>
  <si>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</si>
  <si>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</si>
  <si>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</si>
  <si>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</si>
  <si>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</si>
  <si>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</si>
  <si>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</si>
  <si>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</si>
  <si>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</si>
  <si>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</si>
  <si>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</si>
  <si>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</si>
  <si>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</si>
  <si>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</si>
  <si>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</si>
  <si>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</si>
  <si>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</si>
  <si>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</si>
  <si>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</si>
  <si>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</si>
  <si>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</si>
  <si>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</si>
  <si>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</si>
  <si>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</si>
  <si>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</si>
  <si>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</si>
  <si>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</si>
  <si>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</si>
  <si>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</si>
  <si>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</si>
  <si>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</si>
  <si>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</si>
  <si>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</si>
  <si>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</si>
  <si>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</si>
  <si>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</si>
  <si>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</si>
  <si>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</si>
  <si>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</si>
  <si>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</si>
  <si>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</si>
  <si>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</si>
  <si>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</si>
  <si>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</si>
  <si>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</si>
  <si>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</si>
  <si>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</si>
  <si>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</si>
  <si>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</si>
  <si>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</si>
  <si>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</si>
  <si>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</si>
  <si>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</si>
  <si>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</si>
  <si>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</si>
  <si>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</si>
  <si>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</si>
  <si>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</si>
  <si>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</si>
  <si>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</si>
  <si>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</si>
  <si>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</si>
  <si>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</si>
  <si>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</si>
  <si>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</si>
  <si>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</si>
  <si>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</si>
  <si>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</si>
  <si>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</si>
  <si>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</si>
  <si>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</si>
  <si>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</si>
  <si>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</si>
  <si>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</si>
  <si>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</si>
  <si>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</si>
  <si>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</si>
  <si>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</si>
  <si>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</si>
  <si>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</si>
  <si>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</si>
  <si>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</si>
  <si>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</si>
  <si>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</si>
  <si>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</si>
  <si>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</si>
  <si>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</si>
  <si>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</si>
  <si>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</si>
  <si>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</si>
  <si>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</si>
  <si>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</si>
  <si>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</si>
  <si>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</si>
  <si>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</si>
  <si>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</si>
  <si>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</si>
  <si>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</si>
  <si>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</si>
  <si>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</si>
  <si>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</si>
  <si>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</si>
  <si>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</si>
  <si>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</si>
  <si>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</si>
  <si>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</si>
  <si>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</si>
  <si>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</si>
  <si>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</si>
  <si>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</si>
  <si>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</si>
  <si>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</si>
  <si>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</si>
  <si>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</si>
  <si>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</si>
  <si>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</si>
  <si>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</si>
  <si>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</si>
  <si>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</si>
  <si>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</si>
  <si>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</si>
  <si>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</si>
  <si>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</si>
  <si>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</si>
  <si>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</si>
  <si>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</si>
  <si>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</si>
  <si>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</si>
  <si>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</si>
  <si>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</si>
  <si>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</si>
  <si>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</si>
  <si>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</si>
  <si>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</si>
  <si>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</si>
  <si>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</si>
  <si>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</si>
  <si>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</si>
  <si>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</si>
  <si>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</si>
  <si>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</si>
  <si>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</si>
  <si>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</si>
  <si>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</si>
  <si>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</si>
  <si>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</si>
  <si>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</si>
  <si>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</si>
  <si>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</si>
  <si>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</si>
  <si>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</si>
  <si>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</si>
  <si>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</si>
  <si>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</si>
  <si>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</si>
  <si>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</si>
  <si>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</si>
  <si>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</si>
  <si>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</si>
  <si>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</si>
  <si>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</si>
  <si>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</si>
  <si>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</si>
  <si>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</si>
  <si>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</si>
  <si>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</si>
  <si>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</si>
  <si>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</si>
  <si>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</si>
  <si>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</si>
  <si>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</si>
  <si>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</si>
  <si>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</si>
  <si>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</si>
  <si>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</si>
  <si>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</si>
  <si>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</si>
  <si>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</si>
  <si>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</si>
  <si>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</si>
  <si>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</si>
  <si>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</si>
  <si>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</si>
  <si>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</si>
  <si>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</si>
  <si>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</si>
  <si>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</si>
  <si>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</si>
  <si>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</si>
  <si>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</si>
  <si>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</si>
  <si>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</si>
  <si>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</si>
  <si>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</si>
  <si>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</si>
  <si>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</si>
  <si>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</si>
  <si>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</si>
  <si>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</si>
  <si>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</si>
  <si>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</si>
  <si>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</si>
  <si>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</si>
  <si>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</si>
  <si>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</si>
  <si>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</si>
  <si>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</si>
  <si>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</si>
  <si>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</si>
  <si>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</si>
  <si>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</si>
  <si>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</si>
  <si>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</si>
  <si>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</si>
  <si>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</si>
  <si>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</si>
  <si>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</si>
  <si>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</si>
  <si>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</si>
  <si>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</si>
  <si>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</si>
  <si>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</si>
  <si>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</si>
  <si>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</si>
  <si>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</si>
  <si>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</si>
  <si>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</si>
  <si>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</si>
  <si>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</si>
  <si>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</si>
  <si>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</si>
  <si>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</si>
  <si>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</si>
  <si>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</si>
  <si>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</si>
  <si>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</si>
  <si>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</si>
  <si>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</si>
  <si>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</si>
  <si>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</si>
  <si>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</si>
  <si>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</si>
  <si>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</si>
  <si>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</si>
  <si>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</si>
  <si>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</si>
  <si>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</si>
  <si>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</si>
  <si>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</si>
  <si>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</si>
  <si>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</si>
  <si>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</si>
  <si>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</si>
  <si>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</si>
  <si>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</si>
  <si>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</si>
  <si>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</si>
  <si>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</si>
  <si>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</si>
  <si>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</si>
  <si>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</si>
  <si>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</si>
  <si>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</si>
  <si>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</si>
  <si>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</si>
  <si>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</si>
  <si>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</si>
  <si>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</si>
  <si>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</si>
  <si>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</si>
  <si>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</si>
  <si>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</si>
  <si>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</si>
  <si>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</si>
  <si>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</si>
  <si>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</si>
  <si>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</si>
  <si>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</si>
  <si>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</si>
  <si>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</si>
  <si>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</si>
  <si>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</si>
  <si>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</si>
  <si>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</si>
  <si>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</si>
  <si>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</si>
  <si>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</si>
  <si>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</si>
  <si>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</si>
  <si>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</si>
  <si>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</si>
  <si>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</si>
  <si>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</si>
  <si>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</si>
  <si>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</si>
  <si>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</si>
  <si>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</si>
  <si>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</si>
  <si>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</si>
  <si>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</si>
  <si>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</si>
  <si>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</si>
  <si>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</si>
  <si>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</si>
  <si>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</si>
  <si>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</si>
  <si>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</si>
  <si>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</si>
  <si>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</si>
  <si>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</si>
  <si>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</si>
  <si>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</si>
  <si>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</si>
  <si>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</si>
  <si>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</si>
  <si>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</si>
  <si>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</si>
  <si>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</si>
  <si>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</si>
  <si>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</si>
  <si>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</si>
  <si>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</si>
  <si>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</si>
  <si>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</si>
  <si>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</si>
  <si>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</si>
  <si>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</si>
  <si>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</si>
  <si>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</si>
  <si>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</si>
  <si>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</si>
  <si>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</si>
  <si>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</si>
  <si>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</si>
  <si>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</si>
  <si>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</si>
  <si>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</si>
  <si>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</si>
  <si>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</si>
  <si>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</si>
  <si>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</si>
  <si>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</si>
  <si>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</si>
  <si>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</si>
  <si>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</si>
  <si>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</si>
  <si>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</si>
  <si>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</si>
  <si>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</si>
  <si>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</si>
  <si>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</si>
  <si>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</si>
  <si>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</si>
  <si>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</si>
  <si>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</si>
  <si>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</si>
  <si>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</si>
  <si>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</si>
  <si>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</si>
  <si>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</si>
  <si>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</si>
  <si>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</si>
  <si>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</si>
  <si>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</si>
  <si>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</si>
  <si>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</si>
  <si>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</si>
  <si>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</si>
  <si>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</si>
  <si>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</si>
  <si>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</si>
  <si>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</si>
  <si>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</si>
  <si>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</si>
  <si>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</si>
  <si>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</si>
  <si>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</si>
  <si>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</si>
  <si>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</si>
  <si>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</si>
  <si>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</si>
  <si>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</si>
  <si>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</si>
  <si>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</si>
  <si>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</si>
  <si>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</si>
  <si>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</si>
  <si>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</si>
  <si>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</si>
  <si>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</si>
  <si>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</si>
  <si>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</si>
  <si>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</si>
  <si>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</si>
  <si>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</si>
  <si>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</si>
  <si>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</si>
  <si>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</si>
  <si>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</si>
  <si>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</si>
  <si>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</si>
  <si>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</si>
  <si>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</si>
  <si>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</si>
  <si>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</si>
  <si>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</si>
  <si>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</si>
  <si>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</si>
  <si>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</si>
  <si>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</si>
  <si>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</si>
  <si>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</si>
  <si>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</si>
  <si>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</si>
  <si>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</si>
  <si>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</si>
  <si>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</si>
  <si>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</si>
  <si>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</si>
  <si>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</si>
  <si>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</si>
  <si>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</si>
  <si>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</si>
  <si>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</si>
  <si>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</si>
  <si>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</si>
  <si>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</si>
  <si>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</si>
  <si>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</si>
  <si>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</si>
  <si>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</si>
  <si>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</si>
  <si>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</si>
  <si>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</si>
  <si>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</si>
  <si>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</si>
  <si>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</si>
  <si>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</si>
  <si>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</si>
  <si>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</si>
  <si>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</si>
  <si>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</si>
  <si>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</si>
  <si>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</si>
  <si>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</si>
  <si>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</si>
  <si>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</si>
  <si>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</si>
  <si>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</si>
  <si>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</si>
  <si>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</si>
  <si>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</si>
  <si>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</si>
  <si>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</si>
  <si>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</si>
  <si>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</si>
  <si>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</si>
  <si>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</si>
  <si>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</si>
  <si>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</si>
  <si>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</si>
  <si>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</si>
  <si>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</si>
  <si>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</si>
  <si>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</si>
  <si>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</si>
  <si>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</si>
  <si>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</si>
  <si>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</si>
  <si>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</si>
  <si>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</si>
  <si>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</si>
  <si>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</si>
  <si>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</si>
  <si>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</si>
  <si>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</si>
  <si>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</si>
  <si>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</si>
  <si>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</si>
  <si>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</si>
  <si>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</si>
  <si>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</si>
  <si>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</si>
  <si>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</si>
  <si>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</si>
  <si>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</si>
  <si>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</si>
  <si>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</si>
  <si>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</si>
  <si>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</si>
  <si>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</si>
  <si>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</si>
  <si>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</si>
  <si>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</si>
  <si>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</si>
  <si>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</si>
  <si>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</si>
  <si>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</si>
  <si>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</si>
  <si>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</si>
  <si>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</si>
  <si>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</si>
  <si>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</si>
  <si>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</si>
  <si>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</si>
  <si>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</si>
  <si>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</si>
  <si>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</si>
  <si>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</si>
  <si>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</si>
  <si>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</si>
  <si>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</si>
  <si>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</si>
  <si>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</si>
  <si>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</si>
  <si>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</si>
  <si>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</si>
  <si>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</si>
  <si>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</si>
  <si>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</si>
  <si>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</si>
  <si>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</si>
  <si>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</si>
  <si>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</si>
  <si>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</si>
  <si>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</si>
  <si>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</si>
  <si>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</si>
  <si>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</si>
  <si>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</si>
  <si>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</si>
  <si>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</si>
  <si>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</si>
  <si>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</si>
  <si>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</si>
  <si>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</si>
  <si>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</si>
  <si>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</si>
  <si>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</si>
  <si>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</si>
  <si>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</si>
  <si>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</si>
  <si>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</si>
  <si>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</si>
  <si>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</si>
  <si>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</si>
  <si>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</si>
  <si>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</si>
  <si>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</si>
  <si>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</si>
  <si>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</si>
  <si>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</si>
  <si>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</si>
  <si>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</si>
  <si>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</si>
  <si>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</si>
  <si>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</si>
  <si>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</si>
  <si>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</si>
  <si>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</si>
  <si>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</si>
  <si>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</si>
  <si>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</si>
  <si>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</si>
  <si>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</si>
  <si>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</si>
  <si>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</si>
  <si>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</si>
  <si>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</si>
  <si>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</si>
  <si>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</si>
  <si>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</si>
  <si>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</si>
  <si>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</si>
  <si>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</si>
  <si>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</si>
  <si>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</si>
  <si>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</si>
  <si>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</si>
  <si>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</si>
  <si>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</si>
  <si>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</si>
  <si>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</si>
  <si>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</si>
  <si>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</si>
  <si>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</si>
  <si>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</si>
  <si>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</si>
  <si>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</si>
  <si>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</si>
  <si>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</si>
  <si>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</si>
  <si>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</si>
  <si>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</si>
  <si>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</si>
  <si>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</si>
  <si>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</si>
  <si>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</si>
  <si>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</si>
  <si>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</si>
  <si>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</si>
  <si>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</si>
  <si>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</si>
  <si>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</si>
  <si>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</si>
  <si>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</si>
  <si>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</si>
  <si>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</si>
  <si>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</si>
  <si>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</si>
  <si>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</si>
  <si>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</si>
  <si>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</si>
  <si>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</si>
  <si>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</si>
  <si>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</si>
  <si>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</si>
  <si>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</si>
  <si>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</si>
  <si>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</si>
  <si>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</si>
  <si>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</si>
  <si>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</si>
  <si>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</si>
  <si>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</si>
  <si>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</si>
  <si>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</si>
  <si>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</si>
  <si>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</si>
  <si>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</si>
  <si>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</si>
  <si>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</si>
  <si>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</si>
  <si>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</si>
  <si>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</si>
  <si>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</si>
  <si>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</si>
  <si>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</si>
  <si>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</si>
  <si>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</si>
  <si>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</si>
  <si>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</si>
  <si>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</si>
  <si>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</si>
  <si>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</si>
  <si>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</si>
  <si>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</si>
  <si>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</si>
  <si>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</si>
  <si>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</si>
  <si>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</si>
  <si>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</si>
  <si>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</si>
  <si>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</si>
  <si>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</si>
  <si>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</si>
  <si>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</si>
  <si>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</si>
  <si>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</si>
  <si>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</si>
  <si>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</si>
  <si>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</si>
  <si>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</si>
  <si>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</si>
  <si>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</si>
  <si>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</si>
  <si>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</si>
  <si>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</si>
  <si>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</si>
  <si>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</si>
  <si>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</si>
  <si>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</si>
  <si>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</si>
  <si>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</si>
  <si>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</si>
  <si>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</si>
  <si>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</si>
  <si>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</si>
  <si>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</si>
  <si>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</si>
  <si>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</si>
  <si>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</si>
  <si>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</si>
  <si>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</si>
  <si>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</si>
  <si>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</si>
  <si>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</si>
  <si>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</si>
  <si>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</si>
  <si>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</si>
  <si>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</si>
  <si>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</si>
  <si>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</si>
  <si>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</si>
  <si>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</si>
  <si>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</si>
  <si>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</si>
  <si>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</si>
  <si>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</si>
  <si>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</si>
  <si>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</si>
  <si>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</si>
  <si>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</si>
  <si>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</si>
  <si>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</si>
  <si>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</si>
  <si>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</si>
  <si>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</si>
  <si>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</si>
  <si>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</si>
  <si>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</si>
  <si>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</si>
  <si>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</si>
  <si>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</si>
  <si>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</si>
  <si>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</si>
  <si>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</si>
  <si>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</si>
  <si>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</si>
  <si>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</si>
  <si>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</si>
  <si>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</si>
  <si>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</si>
  <si>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</si>
  <si>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</si>
  <si>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</si>
  <si>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</si>
  <si>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</si>
  <si>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</si>
  <si>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</si>
  <si>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</si>
  <si>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</si>
  <si>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</si>
  <si>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</si>
  <si>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</si>
  <si>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</si>
  <si>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</si>
  <si>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</si>
  <si>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</si>
  <si>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</si>
  <si>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</si>
  <si>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</si>
  <si>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</si>
  <si>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</si>
  <si>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</si>
  <si>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</si>
  <si>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</si>
  <si>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</si>
  <si>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</si>
  <si>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</si>
  <si>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</si>
  <si>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</si>
  <si>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</si>
  <si>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</si>
  <si>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</si>
  <si>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</si>
  <si>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</si>
  <si>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</si>
  <si>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</si>
  <si>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</si>
  <si>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</si>
  <si>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</si>
  <si>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</si>
  <si>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</si>
  <si>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</si>
  <si>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</si>
  <si>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</si>
  <si>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</si>
  <si>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</si>
  <si>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</si>
  <si>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</si>
  <si>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</si>
  <si>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</si>
  <si>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</si>
  <si>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</si>
  <si>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</si>
  <si>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</si>
  <si>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</si>
  <si>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</si>
  <si>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</si>
  <si>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</si>
  <si>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</si>
  <si>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</si>
  <si>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</si>
  <si>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</si>
  <si>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</si>
  <si>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</si>
  <si>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</si>
  <si>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</si>
  <si>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</si>
  <si>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</si>
  <si>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</si>
  <si>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</si>
  <si>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</si>
  <si>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</si>
  <si>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</si>
  <si>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</si>
  <si>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</si>
  <si>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</si>
  <si>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</si>
  <si>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</si>
  <si>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</si>
  <si>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</si>
  <si>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</si>
  <si>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</si>
  <si>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</si>
  <si>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</si>
  <si>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</si>
  <si>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</si>
  <si>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</si>
  <si>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</si>
  <si>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</si>
  <si>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</si>
  <si>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</si>
  <si>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</si>
  <si>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</si>
  <si>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</si>
  <si>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</si>
  <si>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</si>
  <si>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</si>
  <si>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</si>
  <si>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</si>
  <si>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</si>
  <si>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</si>
  <si>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</si>
  <si>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</si>
  <si>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</si>
  <si>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</si>
  <si>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</si>
  <si>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</si>
  <si>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</si>
  <si>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</si>
  <si>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</si>
  <si>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</si>
  <si>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</si>
  <si>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</si>
  <si>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</si>
  <si>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</si>
  <si>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</si>
  <si>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</si>
  <si>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</si>
  <si>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</si>
  <si>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</si>
  <si>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</si>
  <si>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</si>
  <si>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</si>
  <si>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</si>
  <si>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</si>
  <si>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</si>
  <si>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</si>
  <si>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</si>
  <si>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</si>
  <si>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</si>
  <si>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</si>
  <si>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</si>
  <si>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</si>
  <si>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</si>
  <si>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</si>
  <si>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</si>
  <si>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</si>
  <si>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</si>
  <si>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</si>
  <si>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</si>
  <si>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</si>
  <si>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</si>
  <si>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</si>
  <si>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</si>
  <si>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</si>
  <si>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</si>
  <si>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</si>
  <si>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</si>
  <si>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</si>
  <si>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</si>
  <si>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</si>
  <si>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</si>
  <si>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</si>
  <si>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</si>
  <si>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</si>
  <si>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</si>
  <si>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</si>
  <si>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</si>
  <si>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</si>
  <si>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</si>
  <si>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</si>
  <si>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</si>
  <si>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</si>
  <si>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</si>
  <si>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</si>
  <si>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</si>
  <si>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</si>
  <si>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</si>
  <si>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</si>
  <si>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</si>
  <si>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</si>
  <si>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</si>
  <si>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</si>
  <si>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</si>
  <si>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</si>
  <si>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</si>
  <si>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</si>
  <si>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</si>
  <si>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</si>
  <si>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</si>
  <si>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</si>
  <si>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</si>
  <si>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</si>
  <si>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</si>
  <si>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</si>
  <si>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</si>
  <si>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</si>
  <si>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</si>
  <si>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</si>
  <si>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</si>
  <si>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</si>
  <si>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</si>
  <si>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</si>
  <si>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</si>
  <si>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</si>
  <si>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</si>
  <si>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</si>
  <si>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</si>
  <si>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</si>
  <si>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</si>
  <si>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</si>
  <si>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</si>
  <si>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</si>
  <si>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</si>
  <si>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</si>
  <si>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</si>
  <si>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</si>
  <si>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</si>
  <si>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</si>
  <si>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</si>
  <si>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</si>
  <si>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</si>
  <si>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</si>
  <si>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</si>
  <si>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</si>
  <si>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</si>
  <si>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</si>
  <si>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</si>
  <si>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</si>
  <si>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</si>
  <si>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</si>
  <si>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</si>
  <si>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</si>
  <si>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</si>
  <si>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</si>
  <si>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</si>
  <si>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</si>
  <si>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</si>
  <si>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</si>
  <si>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</si>
  <si>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</si>
  <si>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</si>
  <si>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</si>
  <si>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</si>
  <si>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</si>
  <si>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</si>
  <si>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</si>
  <si>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</si>
  <si>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</si>
  <si>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</si>
  <si>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</si>
  <si>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</si>
  <si>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</si>
  <si>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</si>
  <si>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</si>
  <si>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</si>
  <si>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</si>
  <si>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</si>
  <si>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</si>
  <si>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</si>
  <si>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</si>
  <si>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</si>
  <si>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</si>
  <si>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</si>
  <si>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</si>
  <si>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</si>
  <si>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</si>
  <si>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</si>
  <si>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</si>
  <si>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</si>
  <si>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</si>
  <si>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</si>
  <si>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</si>
  <si>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</si>
  <si>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</si>
  <si>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</si>
  <si>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</si>
  <si>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</si>
  <si>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</si>
  <si>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</si>
  <si>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</si>
  <si>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</si>
  <si>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</si>
  <si>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</si>
  <si>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</si>
  <si>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</si>
  <si>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</si>
  <si>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</si>
  <si>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</si>
  <si>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</si>
  <si>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</si>
  <si>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</si>
  <si>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</si>
  <si>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</si>
  <si>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</si>
  <si>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</si>
  <si>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</si>
  <si>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</si>
  <si>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</si>
  <si>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</si>
  <si>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</si>
  <si>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</si>
  <si>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</si>
  <si>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</si>
  <si>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</si>
  <si>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</si>
  <si>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</si>
  <si>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</si>
  <si>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</si>
  <si>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</si>
  <si>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</si>
  <si>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</si>
  <si>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</si>
  <si>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</si>
  <si>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</si>
  <si>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</si>
  <si>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</si>
  <si>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</si>
  <si>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</si>
  <si>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</si>
  <si>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</si>
  <si>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</si>
  <si>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</si>
  <si>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</si>
  <si>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</si>
  <si>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</si>
  <si>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</si>
  <si>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</si>
  <si>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</si>
  <si>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</si>
  <si>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</si>
  <si>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</si>
  <si>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</si>
  <si>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</si>
  <si>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</si>
  <si>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Column Labels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</si>
  <si>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</si>
  <si>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</si>
  <si>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</si>
  <si>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</si>
  <si>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</si>
  <si>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</si>
  <si>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</si>
  <si>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</si>
  <si>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</si>
  <si>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</si>
  <si>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</si>
  <si>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Date Created Conversion</t>
  </si>
  <si>
    <t>Date Ended Conversion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</si>
  <si>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</si>
  <si>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</si>
  <si>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</si>
  <si>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</si>
  <si>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</si>
  <si>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</si>
  <si>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</si>
  <si>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</si>
  <si>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</si>
  <si>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</si>
  <si>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</si>
  <si>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</si>
  <si>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</si>
  <si>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</si>
  <si>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</si>
  <si>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</si>
  <si>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</si>
  <si>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</si>
  <si>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Sucessful</t>
  </si>
  <si>
    <t>Percentage failed</t>
  </si>
  <si>
    <t>Percentage Cancled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</si>
  <si>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</si>
  <si>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</si>
  <si>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</si>
  <si>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</si>
  <si>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</si>
  <si>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</si>
  <si>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</si>
  <si>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</si>
  <si>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</si>
  <si>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</si>
  <si>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</si>
  <si>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</si>
  <si>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Stats of succesful</t>
  </si>
  <si>
    <t>Mean</t>
  </si>
  <si>
    <t>Median</t>
  </si>
  <si>
    <t>Minimum</t>
  </si>
  <si>
    <t>Maximum</t>
  </si>
  <si>
    <t>Variance</t>
  </si>
  <si>
    <t>Standard deviation</t>
  </si>
  <si>
    <t>Stats of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</si>
</sst>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NumberFormat="1"/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10" xfId="0" applyFont="1" applyBorder="1"/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0-4BF9-AC05-A69E4CD8A513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90-4BF9-AC05-A69E4CD8A513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90-4BF9-AC05-A69E4CD8A513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90-4BF9-AC05-A69E4CD8A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2182576"/>
        <c:axId val="167040592"/>
      </c:barChart>
      <c:catAx>
        <c:axId val="621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40592"/>
        <c:crosses val="autoZero"/>
        <c:auto val="1"/>
        <c:lblAlgn val="ctr"/>
        <c:lblOffset val="100"/>
        <c:noMultiLvlLbl val="0"/>
      </c:catAx>
      <c:valAx>
        <c:axId val="1670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0-407A-A060-1A025E77C524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A0-407A-A060-1A025E77C524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A0-407A-A060-1A025E77C524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A0-407A-A060-1A025E77C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956016"/>
        <c:axId val="76956496"/>
      </c:barChart>
      <c:catAx>
        <c:axId val="769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6496"/>
        <c:crosses val="autoZero"/>
        <c:auto val="1"/>
        <c:lblAlgn val="ctr"/>
        <c:lblOffset val="100"/>
        <c:noMultiLvlLbl val="0"/>
      </c:catAx>
      <c:valAx>
        <c:axId val="769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2-4B52-B199-ADF5004223B4}"/>
            </c:ext>
          </c:extLst>
        </c:ser>
        <c:ser>
          <c:idx val="1"/>
          <c:order val="1"/>
          <c:tx>
            <c:strRef>
              <c:f>'Date Created'!$C$5:$C$6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2-4B52-B199-ADF5004223B4}"/>
            </c:ext>
          </c:extLst>
        </c:ser>
        <c:ser>
          <c:idx val="2"/>
          <c:order val="2"/>
          <c:tx>
            <c:strRef>
              <c:f>'Date Created'!$D$5:$D$6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2-4B52-B199-ADF500422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857856"/>
        <c:axId val="375863136"/>
      </c:lineChart>
      <c:catAx>
        <c:axId val="3758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63136"/>
        <c:crosses val="autoZero"/>
        <c:auto val="1"/>
        <c:lblAlgn val="ctr"/>
        <c:lblOffset val="100"/>
        <c:noMultiLvlLbl val="0"/>
      </c:catAx>
      <c:valAx>
        <c:axId val="3758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A-4AF0-923A-FFEF716A5251}"/>
            </c:ext>
          </c:extLst>
        </c:ser>
        <c:ser>
          <c:idx val="1"/>
          <c:order val="1"/>
          <c:tx>
            <c:strRef>
              <c:f>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A-4AF0-923A-FFEF716A5251}"/>
            </c:ext>
          </c:extLst>
        </c:ser>
        <c:ser>
          <c:idx val="2"/>
          <c:order val="2"/>
          <c:tx>
            <c:strRef>
              <c:f>Analysis!$H$1</c:f>
              <c:strCache>
                <c:ptCount val="1"/>
                <c:pt idx="0">
                  <c:v>Percentage Cancled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A-4AF0-923A-FFEF716A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08208"/>
        <c:axId val="164809168"/>
      </c:lineChart>
      <c:catAx>
        <c:axId val="16480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09168"/>
        <c:crosses val="autoZero"/>
        <c:auto val="1"/>
        <c:lblAlgn val="ctr"/>
        <c:lblOffset val="100"/>
        <c:noMultiLvlLbl val="0"/>
      </c:catAx>
      <c:valAx>
        <c:axId val="16480916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0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484820</xdr:colOff>
      <xdr:row>1</xdr:row>
      <xdr:rowOff>74294</xdr:rowOff>
    </xdr:from>
    <xdr:to>
      <xdr:col>16</xdr:col>
      <xdr:colOff>361949</xdr:colOff>
      <xdr:row>22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4FBC9-8F8F-4797-4D94-805377CEC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92392</xdr:colOff>
      <xdr:row>3</xdr:row>
      <xdr:rowOff>9525</xdr:rowOff>
    </xdr:from>
    <xdr:to>
      <xdr:col>17</xdr:col>
      <xdr:colOff>247650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9D3D3-DAE8-E133-C460-697A05B24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160971</xdr:colOff>
      <xdr:row>4</xdr:row>
      <xdr:rowOff>0</xdr:rowOff>
    </xdr:from>
    <xdr:to>
      <xdr:col>16</xdr:col>
      <xdr:colOff>485774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961D5-0EB4-FC6D-D345-32763570F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</xdr:colOff>
      <xdr:row>13</xdr:row>
      <xdr:rowOff>36195</xdr:rowOff>
    </xdr:from>
    <xdr:to>
      <xdr:col>7</xdr:col>
      <xdr:colOff>1304925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C90A6D-7C72-22AE-FE56-67029D62C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 Lao" refreshedDate="45385.928490625003" createdVersion="8" refreshedVersion="8" minRefreshableVersion="3" recordCount="1000" xr:uid="{A6C5D72F-A637-488B-87CE-4EF1BB91FB38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 Lao" refreshedDate="45385.938959375002" createdVersion="8" refreshedVersion="8" minRefreshableVersion="3" recordCount="1000" xr:uid="{34AB137C-DFCF-4923-B5CD-1C13EAFD35F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0E3A4-B390-4860-9E72-CEDC7B47529F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3DCB9-31CF-46C8-8926-000EDB53F2DF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37738-6002-48FE-89C6-B026282F0BF5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ame="Year" axis="axisPage" numFmtId="166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18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B1" workbookViewId="0">
      <selection activeCell="G1" sqref="G1:H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5" style="6" bestFit="1" customWidth="1"/>
    <col min="8" max="8" width="13" bestFit="1" customWidth="1"/>
    <col min="9" max="9" width="20.5" bestFit="1" customWidth="1"/>
    <col min="12" max="13" width="11.19921875" bestFit="1" customWidth="1"/>
    <col min="16" max="16" width="28" bestFit="1" customWidth="1"/>
    <col min="19" max="20" width="11.19921875" style="1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0" t="s">
        <v>2071</v>
      </c>
      <c r="T1" s="10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ROUND(((E2/D2)*100),0)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  <c r="S2" s="11">
        <f>(((L2/60)/60)/24)+DATE(1970,1,1)</f>
        <v>42336.25</v>
      </c>
      <c r="T2" s="11">
        <f>(((M2/60)/60)/24)+DATE(1970,1,1)</f>
        <v>42353.25</v>
      </c>
    </row>
    <row r="3" spans="1:20" hidden="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ROUND(((E3/D3)*100),0)</f>
        <v>1040</v>
      </c>
      <c r="G3" t="s">
        <v>20</v>
      </c>
      <c r="H3">
        <v>158</v>
      </c>
      <c r="I3">
        <f t="shared" ref="I3:I66" si="1"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LEFT(P3,SEARCH("/",P3)-1)</f>
        <v>music</v>
      </c>
      <c r="R3" t="str">
        <f t="shared" ref="R3:R66" si="3">RIGHT(P3,LEN(P3)-SEARCH("/",P3))</f>
        <v>rock</v>
      </c>
      <c r="S3" s="11">
        <f t="shared" ref="S3:S66" si="4">(((L3/60)/60)/24)+DATE(1970,1,1)</f>
        <v>41870.208333333336</v>
      </c>
      <c r="T3" s="11">
        <f t="shared" ref="T3:T66" si="5">(((M3/60)/60)/24)+DATE(1970,1,1)</f>
        <v>41872.208333333336</v>
      </c>
    </row>
    <row r="4" spans="1:20" ht="31.2" hidden="1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  <c r="S4" s="11">
        <f t="shared" si="4"/>
        <v>41595.25</v>
      </c>
      <c r="T4" s="11">
        <f t="shared" si="5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  <c r="S5" s="11">
        <f t="shared" si="4"/>
        <v>43688.208333333328</v>
      </c>
      <c r="T5" s="11">
        <f t="shared" si="5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  <c r="S6" s="11">
        <f t="shared" si="4"/>
        <v>43485.25</v>
      </c>
      <c r="T6" s="11">
        <f t="shared" si="5"/>
        <v>43489.25</v>
      </c>
    </row>
    <row r="7" spans="1:20" hidden="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  <c r="S7" s="11">
        <f t="shared" si="4"/>
        <v>41149.208333333336</v>
      </c>
      <c r="T7" s="11">
        <f t="shared" si="5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  <c r="S8" s="11">
        <f t="shared" si="4"/>
        <v>42991.208333333328</v>
      </c>
      <c r="T8" s="11">
        <f t="shared" si="5"/>
        <v>42992.208333333328</v>
      </c>
    </row>
    <row r="9" spans="1:20" hidden="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  <c r="S9" s="11">
        <f t="shared" si="4"/>
        <v>42229.208333333328</v>
      </c>
      <c r="T9" s="11">
        <f t="shared" si="5"/>
        <v>42231.208333333328</v>
      </c>
    </row>
    <row r="10" spans="1:20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  <c r="S10" s="11">
        <f t="shared" si="4"/>
        <v>40399.208333333336</v>
      </c>
      <c r="T10" s="11">
        <f t="shared" si="5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  <c r="S11" s="11">
        <f t="shared" si="4"/>
        <v>41536.208333333336</v>
      </c>
      <c r="T11" s="11">
        <f t="shared" si="5"/>
        <v>41585.25</v>
      </c>
    </row>
    <row r="12" spans="1:20" hidden="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  <c r="S12" s="11">
        <f t="shared" si="4"/>
        <v>40404.208333333336</v>
      </c>
      <c r="T12" s="11">
        <f t="shared" si="5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  <c r="S13" s="11">
        <f t="shared" si="4"/>
        <v>40442.208333333336</v>
      </c>
      <c r="T13" s="11">
        <f t="shared" si="5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  <c r="S14" s="11">
        <f t="shared" si="4"/>
        <v>43760.208333333328</v>
      </c>
      <c r="T14" s="11">
        <f t="shared" si="5"/>
        <v>43768.208333333328</v>
      </c>
    </row>
    <row r="15" spans="1:20" ht="31.2" hidden="1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  <c r="S15" s="11">
        <f t="shared" si="4"/>
        <v>42532.208333333328</v>
      </c>
      <c r="T15" s="11">
        <f t="shared" si="5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  <c r="S16" s="11">
        <f t="shared" si="4"/>
        <v>40974.25</v>
      </c>
      <c r="T16" s="11">
        <f t="shared" si="5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  <c r="S17" s="11">
        <f t="shared" si="4"/>
        <v>43809.25</v>
      </c>
      <c r="T17" s="11">
        <f t="shared" si="5"/>
        <v>43813.25</v>
      </c>
    </row>
    <row r="18" spans="1:20" hidden="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  <c r="S18" s="11">
        <f t="shared" si="4"/>
        <v>41661.25</v>
      </c>
      <c r="T18" s="11">
        <f t="shared" si="5"/>
        <v>41683.25</v>
      </c>
    </row>
    <row r="19" spans="1:20" hidden="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  <c r="S19" s="11">
        <f t="shared" si="4"/>
        <v>40555.25</v>
      </c>
      <c r="T19" s="11">
        <f t="shared" si="5"/>
        <v>40556.25</v>
      </c>
    </row>
    <row r="20" spans="1:20" hidden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  <c r="S20" s="11">
        <f t="shared" si="4"/>
        <v>43351.208333333328</v>
      </c>
      <c r="T20" s="11">
        <f t="shared" si="5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  <c r="S21" s="11">
        <f t="shared" si="4"/>
        <v>43528.25</v>
      </c>
      <c r="T21" s="11">
        <f t="shared" si="5"/>
        <v>43549.208333333328</v>
      </c>
    </row>
    <row r="22" spans="1:20" hidden="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  <c r="S22" s="11">
        <f t="shared" si="4"/>
        <v>41848.208333333336</v>
      </c>
      <c r="T22" s="11">
        <f t="shared" si="5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  <c r="S23" s="11">
        <f t="shared" si="4"/>
        <v>40770.208333333336</v>
      </c>
      <c r="T23" s="11">
        <f t="shared" si="5"/>
        <v>40804.208333333336</v>
      </c>
    </row>
    <row r="24" spans="1:20" hidden="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  <c r="S24" s="11">
        <f t="shared" si="4"/>
        <v>43193.208333333328</v>
      </c>
      <c r="T24" s="11">
        <f t="shared" si="5"/>
        <v>43208.208333333328</v>
      </c>
    </row>
    <row r="25" spans="1:20" hidden="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  <c r="S25" s="11">
        <f t="shared" si="4"/>
        <v>43510.25</v>
      </c>
      <c r="T25" s="11">
        <f t="shared" si="5"/>
        <v>43563.208333333328</v>
      </c>
    </row>
    <row r="26" spans="1:20" hidden="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  <c r="S26" s="11">
        <f t="shared" si="4"/>
        <v>41811.208333333336</v>
      </c>
      <c r="T26" s="11">
        <f t="shared" si="5"/>
        <v>41813.208333333336</v>
      </c>
    </row>
    <row r="27" spans="1:20" hidden="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  <c r="S27" s="11">
        <f t="shared" si="4"/>
        <v>40681.208333333336</v>
      </c>
      <c r="T27" s="11">
        <f t="shared" si="5"/>
        <v>40701.208333333336</v>
      </c>
    </row>
    <row r="28" spans="1:20" hidden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  <c r="S28" s="11">
        <f t="shared" si="4"/>
        <v>43312.208333333328</v>
      </c>
      <c r="T28" s="11">
        <f t="shared" si="5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  <c r="S29" s="11">
        <f t="shared" si="4"/>
        <v>42280.208333333328</v>
      </c>
      <c r="T29" s="11">
        <f t="shared" si="5"/>
        <v>42288.208333333328</v>
      </c>
    </row>
    <row r="30" spans="1:20" hidden="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  <c r="S30" s="11">
        <f t="shared" si="4"/>
        <v>40218.25</v>
      </c>
      <c r="T30" s="11">
        <f t="shared" si="5"/>
        <v>40241.25</v>
      </c>
    </row>
    <row r="31" spans="1:20" hidden="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  <c r="S31" s="11">
        <f t="shared" si="4"/>
        <v>43301.208333333328</v>
      </c>
      <c r="T31" s="11">
        <f t="shared" si="5"/>
        <v>43341.208333333328</v>
      </c>
    </row>
    <row r="32" spans="1:20" hidden="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  <c r="S32" s="11">
        <f t="shared" si="4"/>
        <v>43609.208333333328</v>
      </c>
      <c r="T32" s="11">
        <f t="shared" si="5"/>
        <v>43614.208333333328</v>
      </c>
    </row>
    <row r="33" spans="1:20" hidden="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  <c r="S33" s="11">
        <f t="shared" si="4"/>
        <v>42374.25</v>
      </c>
      <c r="T33" s="11">
        <f t="shared" si="5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  <c r="S34" s="11">
        <f t="shared" si="4"/>
        <v>43110.25</v>
      </c>
      <c r="T34" s="11">
        <f t="shared" si="5"/>
        <v>43137.25</v>
      </c>
    </row>
    <row r="35" spans="1:20" hidden="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  <c r="S35" s="11">
        <f t="shared" si="4"/>
        <v>41917.208333333336</v>
      </c>
      <c r="T35" s="11">
        <f t="shared" si="5"/>
        <v>41954.25</v>
      </c>
    </row>
    <row r="36" spans="1:20" ht="31.2" hidden="1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  <c r="S36" s="11">
        <f t="shared" si="4"/>
        <v>42817.208333333328</v>
      </c>
      <c r="T36" s="11">
        <f t="shared" si="5"/>
        <v>42822.208333333328</v>
      </c>
    </row>
    <row r="37" spans="1:20" hidden="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  <c r="S37" s="11">
        <f t="shared" si="4"/>
        <v>43484.25</v>
      </c>
      <c r="T37" s="11">
        <f t="shared" si="5"/>
        <v>43526.25</v>
      </c>
    </row>
    <row r="38" spans="1:20" hidden="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  <c r="S38" s="11">
        <f t="shared" si="4"/>
        <v>40600.25</v>
      </c>
      <c r="T38" s="11">
        <f t="shared" si="5"/>
        <v>40625.208333333336</v>
      </c>
    </row>
    <row r="39" spans="1:20" ht="31.2" hidden="1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  <c r="S39" s="11">
        <f t="shared" si="4"/>
        <v>43744.208333333328</v>
      </c>
      <c r="T39" s="11">
        <f t="shared" si="5"/>
        <v>43777.25</v>
      </c>
    </row>
    <row r="40" spans="1:20" hidden="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  <c r="S40" s="11">
        <f t="shared" si="4"/>
        <v>40469.208333333336</v>
      </c>
      <c r="T40" s="11">
        <f t="shared" si="5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  <c r="S41" s="11">
        <f t="shared" si="4"/>
        <v>41330.25</v>
      </c>
      <c r="T41" s="11">
        <f t="shared" si="5"/>
        <v>41344.208333333336</v>
      </c>
    </row>
    <row r="42" spans="1:20" hidden="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  <c r="S42" s="11">
        <f t="shared" si="4"/>
        <v>40334.208333333336</v>
      </c>
      <c r="T42" s="11">
        <f t="shared" si="5"/>
        <v>40353.208333333336</v>
      </c>
    </row>
    <row r="43" spans="1:20" hidden="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  <c r="S43" s="11">
        <f t="shared" si="4"/>
        <v>41156.208333333336</v>
      </c>
      <c r="T43" s="11">
        <f t="shared" si="5"/>
        <v>41182.208333333336</v>
      </c>
    </row>
    <row r="44" spans="1:20" hidden="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  <c r="S44" s="11">
        <f t="shared" si="4"/>
        <v>40728.208333333336</v>
      </c>
      <c r="T44" s="11">
        <f t="shared" si="5"/>
        <v>40737.208333333336</v>
      </c>
    </row>
    <row r="45" spans="1:20" hidden="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  <c r="S45" s="11">
        <f t="shared" si="4"/>
        <v>41844.208333333336</v>
      </c>
      <c r="T45" s="11">
        <f t="shared" si="5"/>
        <v>41860.208333333336</v>
      </c>
    </row>
    <row r="46" spans="1:20" hidden="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  <c r="S46" s="11">
        <f t="shared" si="4"/>
        <v>43541.208333333328</v>
      </c>
      <c r="T46" s="11">
        <f t="shared" si="5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  <c r="S47" s="11">
        <f t="shared" si="4"/>
        <v>42676.208333333328</v>
      </c>
      <c r="T47" s="11">
        <f t="shared" si="5"/>
        <v>42691.25</v>
      </c>
    </row>
    <row r="48" spans="1:20" hidden="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  <c r="S48" s="11">
        <f t="shared" si="4"/>
        <v>40367.208333333336</v>
      </c>
      <c r="T48" s="11">
        <f t="shared" si="5"/>
        <v>40390.208333333336</v>
      </c>
    </row>
    <row r="49" spans="1:20" hidden="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  <c r="S49" s="11">
        <f t="shared" si="4"/>
        <v>41727.208333333336</v>
      </c>
      <c r="T49" s="11">
        <f t="shared" si="5"/>
        <v>41757.208333333336</v>
      </c>
    </row>
    <row r="50" spans="1:20" hidden="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  <c r="S50" s="11">
        <f t="shared" si="4"/>
        <v>42180.208333333328</v>
      </c>
      <c r="T50" s="11">
        <f t="shared" si="5"/>
        <v>42192.208333333328</v>
      </c>
    </row>
    <row r="51" spans="1:20" hidden="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  <c r="S51" s="11">
        <f t="shared" si="4"/>
        <v>43758.208333333328</v>
      </c>
      <c r="T51" s="11">
        <f t="shared" si="5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  <c r="S52" s="11">
        <f t="shared" si="4"/>
        <v>41487.208333333336</v>
      </c>
      <c r="T52" s="11">
        <f t="shared" si="5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  <c r="S53" s="11">
        <f t="shared" si="4"/>
        <v>40995.208333333336</v>
      </c>
      <c r="T53" s="11">
        <f t="shared" si="5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  <c r="S54" s="11">
        <f t="shared" si="4"/>
        <v>40436.208333333336</v>
      </c>
      <c r="T54" s="11">
        <f t="shared" si="5"/>
        <v>40440.208333333336</v>
      </c>
    </row>
    <row r="55" spans="1:20" hidden="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  <c r="S55" s="11">
        <f t="shared" si="4"/>
        <v>41779.208333333336</v>
      </c>
      <c r="T55" s="11">
        <f t="shared" si="5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  <c r="S56" s="11">
        <f t="shared" si="4"/>
        <v>43170.25</v>
      </c>
      <c r="T56" s="11">
        <f t="shared" si="5"/>
        <v>43176.208333333328</v>
      </c>
    </row>
    <row r="57" spans="1:20" ht="31.2" hidden="1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  <c r="S57" s="11">
        <f t="shared" si="4"/>
        <v>43311.208333333328</v>
      </c>
      <c r="T57" s="11">
        <f t="shared" si="5"/>
        <v>43316.208333333328</v>
      </c>
    </row>
    <row r="58" spans="1:20" ht="31.2" hidden="1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  <c r="S58" s="11">
        <f t="shared" si="4"/>
        <v>42014.25</v>
      </c>
      <c r="T58" s="11">
        <f t="shared" si="5"/>
        <v>42021.25</v>
      </c>
    </row>
    <row r="59" spans="1:20" hidden="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  <c r="S59" s="11">
        <f t="shared" si="4"/>
        <v>42979.208333333328</v>
      </c>
      <c r="T59" s="11">
        <f t="shared" si="5"/>
        <v>42991.208333333328</v>
      </c>
    </row>
    <row r="60" spans="1:20" hidden="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  <c r="S60" s="11">
        <f t="shared" si="4"/>
        <v>42268.208333333328</v>
      </c>
      <c r="T60" s="11">
        <f t="shared" si="5"/>
        <v>42281.208333333328</v>
      </c>
    </row>
    <row r="61" spans="1:20" hidden="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  <c r="S61" s="11">
        <f t="shared" si="4"/>
        <v>42898.208333333328</v>
      </c>
      <c r="T61" s="11">
        <f t="shared" si="5"/>
        <v>42913.208333333328</v>
      </c>
    </row>
    <row r="62" spans="1:20" hidden="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  <c r="S62" s="11">
        <f t="shared" si="4"/>
        <v>41107.208333333336</v>
      </c>
      <c r="T62" s="11">
        <f t="shared" si="5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  <c r="S63" s="11">
        <f t="shared" si="4"/>
        <v>40595.25</v>
      </c>
      <c r="T63" s="11">
        <f t="shared" si="5"/>
        <v>40635.208333333336</v>
      </c>
    </row>
    <row r="64" spans="1:20" ht="31.2" hidden="1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  <c r="S64" s="11">
        <f t="shared" si="4"/>
        <v>42160.208333333328</v>
      </c>
      <c r="T64" s="11">
        <f t="shared" si="5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  <c r="S65" s="11">
        <f t="shared" si="4"/>
        <v>42853.208333333328</v>
      </c>
      <c r="T65" s="11">
        <f t="shared" si="5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  <c r="S66" s="11">
        <f t="shared" si="4"/>
        <v>43283.208333333328</v>
      </c>
      <c r="T66" s="11">
        <f t="shared" si="5"/>
        <v>43298.208333333328</v>
      </c>
    </row>
    <row r="67" spans="1:20" hidden="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6">ROUND(((E67/D67)*100),0)</f>
        <v>236</v>
      </c>
      <c r="G67" t="s">
        <v>20</v>
      </c>
      <c r="H67">
        <v>236</v>
      </c>
      <c r="I67">
        <f t="shared" ref="I67:I130" si="7">ROUND((E67/H67),2)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8">LEFT(P67,SEARCH("/",P67)-1)</f>
        <v>theater</v>
      </c>
      <c r="R67" t="str">
        <f t="shared" ref="R67:R130" si="9">RIGHT(P67,LEN(P67)-SEARCH("/",P67))</f>
        <v>plays</v>
      </c>
      <c r="S67" s="11">
        <f t="shared" ref="S67:S130" si="10">(((L67/60)/60)/24)+DATE(1970,1,1)</f>
        <v>40570.25</v>
      </c>
      <c r="T67" s="11">
        <f t="shared" ref="T67:T130" si="11">(((M67/60)/60)/24)+DATE(1970,1,1)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8"/>
        <v>theater</v>
      </c>
      <c r="R68" t="str">
        <f t="shared" si="9"/>
        <v>plays</v>
      </c>
      <c r="S68" s="11">
        <f t="shared" si="10"/>
        <v>42102.208333333328</v>
      </c>
      <c r="T68" s="11">
        <f t="shared" si="11"/>
        <v>42107.208333333328</v>
      </c>
    </row>
    <row r="69" spans="1:20" ht="31.2" hidden="1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8"/>
        <v>technology</v>
      </c>
      <c r="R69" t="str">
        <f t="shared" si="9"/>
        <v>wearables</v>
      </c>
      <c r="S69" s="11">
        <f t="shared" si="10"/>
        <v>40203.25</v>
      </c>
      <c r="T69" s="11">
        <f t="shared" si="11"/>
        <v>40208.25</v>
      </c>
    </row>
    <row r="70" spans="1:20" hidden="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8"/>
        <v>theater</v>
      </c>
      <c r="R70" t="str">
        <f t="shared" si="9"/>
        <v>plays</v>
      </c>
      <c r="S70" s="11">
        <f t="shared" si="10"/>
        <v>42943.208333333328</v>
      </c>
      <c r="T70" s="11">
        <f t="shared" si="11"/>
        <v>42990.208333333328</v>
      </c>
    </row>
    <row r="71" spans="1:20" ht="31.2" hidden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8"/>
        <v>theater</v>
      </c>
      <c r="R71" t="str">
        <f t="shared" si="9"/>
        <v>plays</v>
      </c>
      <c r="S71" s="11">
        <f t="shared" si="10"/>
        <v>40531.25</v>
      </c>
      <c r="T71" s="11">
        <f t="shared" si="11"/>
        <v>40565.25</v>
      </c>
    </row>
    <row r="72" spans="1:20" hidden="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8"/>
        <v>theater</v>
      </c>
      <c r="R72" t="str">
        <f t="shared" si="9"/>
        <v>plays</v>
      </c>
      <c r="S72" s="11">
        <f t="shared" si="10"/>
        <v>40484.208333333336</v>
      </c>
      <c r="T72" s="11">
        <f t="shared" si="11"/>
        <v>40533.25</v>
      </c>
    </row>
    <row r="73" spans="1:20" ht="31.2" hidden="1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8"/>
        <v>theater</v>
      </c>
      <c r="R73" t="str">
        <f t="shared" si="9"/>
        <v>plays</v>
      </c>
      <c r="S73" s="11">
        <f t="shared" si="10"/>
        <v>43799.25</v>
      </c>
      <c r="T73" s="11">
        <f t="shared" si="11"/>
        <v>43803.25</v>
      </c>
    </row>
    <row r="74" spans="1:20" hidden="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8"/>
        <v>film &amp; video</v>
      </c>
      <c r="R74" t="str">
        <f t="shared" si="9"/>
        <v>animation</v>
      </c>
      <c r="S74" s="11">
        <f t="shared" si="10"/>
        <v>42186.208333333328</v>
      </c>
      <c r="T74" s="11">
        <f t="shared" si="11"/>
        <v>42222.208333333328</v>
      </c>
    </row>
    <row r="75" spans="1:20" hidden="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8"/>
        <v>music</v>
      </c>
      <c r="R75" t="str">
        <f t="shared" si="9"/>
        <v>jazz</v>
      </c>
      <c r="S75" s="11">
        <f t="shared" si="10"/>
        <v>42701.25</v>
      </c>
      <c r="T75" s="11">
        <f t="shared" si="11"/>
        <v>42704.25</v>
      </c>
    </row>
    <row r="76" spans="1:20" hidden="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8"/>
        <v>music</v>
      </c>
      <c r="R76" t="str">
        <f t="shared" si="9"/>
        <v>metal</v>
      </c>
      <c r="S76" s="11">
        <f t="shared" si="10"/>
        <v>42456.208333333328</v>
      </c>
      <c r="T76" s="11">
        <f t="shared" si="11"/>
        <v>42457.208333333328</v>
      </c>
    </row>
    <row r="77" spans="1:20" hidden="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8"/>
        <v>photography</v>
      </c>
      <c r="R77" t="str">
        <f t="shared" si="9"/>
        <v>photography books</v>
      </c>
      <c r="S77" s="11">
        <f t="shared" si="10"/>
        <v>43296.208333333328</v>
      </c>
      <c r="T77" s="11">
        <f t="shared" si="11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8"/>
        <v>theater</v>
      </c>
      <c r="R78" t="str">
        <f t="shared" si="9"/>
        <v>plays</v>
      </c>
      <c r="S78" s="11">
        <f t="shared" si="10"/>
        <v>42027.25</v>
      </c>
      <c r="T78" s="11">
        <f t="shared" si="11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8"/>
        <v>film &amp; video</v>
      </c>
      <c r="R79" t="str">
        <f t="shared" si="9"/>
        <v>animation</v>
      </c>
      <c r="S79" s="11">
        <f t="shared" si="10"/>
        <v>40448.208333333336</v>
      </c>
      <c r="T79" s="11">
        <f t="shared" si="11"/>
        <v>40462.208333333336</v>
      </c>
    </row>
    <row r="80" spans="1:20" ht="31.2" hidden="1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8"/>
        <v>publishing</v>
      </c>
      <c r="R80" t="str">
        <f t="shared" si="9"/>
        <v>translations</v>
      </c>
      <c r="S80" s="11">
        <f t="shared" si="10"/>
        <v>43206.208333333328</v>
      </c>
      <c r="T80" s="11">
        <f t="shared" si="11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8"/>
        <v>theater</v>
      </c>
      <c r="R81" t="str">
        <f t="shared" si="9"/>
        <v>plays</v>
      </c>
      <c r="S81" s="11">
        <f t="shared" si="10"/>
        <v>43267.208333333328</v>
      </c>
      <c r="T81" s="11">
        <f t="shared" si="11"/>
        <v>43272.208333333328</v>
      </c>
    </row>
    <row r="82" spans="1:20" hidden="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8"/>
        <v>games</v>
      </c>
      <c r="R82" t="str">
        <f t="shared" si="9"/>
        <v>video games</v>
      </c>
      <c r="S82" s="11">
        <f t="shared" si="10"/>
        <v>42976.208333333328</v>
      </c>
      <c r="T82" s="11">
        <f t="shared" si="11"/>
        <v>43006.208333333328</v>
      </c>
    </row>
    <row r="83" spans="1:20" hidden="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8"/>
        <v>music</v>
      </c>
      <c r="R83" t="str">
        <f t="shared" si="9"/>
        <v>rock</v>
      </c>
      <c r="S83" s="11">
        <f t="shared" si="10"/>
        <v>43062.25</v>
      </c>
      <c r="T83" s="11">
        <f t="shared" si="11"/>
        <v>43087.25</v>
      </c>
    </row>
    <row r="84" spans="1:20" hidden="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8"/>
        <v>games</v>
      </c>
      <c r="R84" t="str">
        <f t="shared" si="9"/>
        <v>video games</v>
      </c>
      <c r="S84" s="11">
        <f t="shared" si="10"/>
        <v>43482.25</v>
      </c>
      <c r="T84" s="11">
        <f t="shared" si="11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8"/>
        <v>music</v>
      </c>
      <c r="R85" t="str">
        <f t="shared" si="9"/>
        <v>electric music</v>
      </c>
      <c r="S85" s="11">
        <f t="shared" si="10"/>
        <v>42579.208333333328</v>
      </c>
      <c r="T85" s="11">
        <f t="shared" si="11"/>
        <v>42601.208333333328</v>
      </c>
    </row>
    <row r="86" spans="1:20" ht="31.2" hidden="1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8"/>
        <v>technology</v>
      </c>
      <c r="R86" t="str">
        <f t="shared" si="9"/>
        <v>wearables</v>
      </c>
      <c r="S86" s="11">
        <f t="shared" si="10"/>
        <v>41118.208333333336</v>
      </c>
      <c r="T86" s="11">
        <f t="shared" si="11"/>
        <v>41128.208333333336</v>
      </c>
    </row>
    <row r="87" spans="1:20" hidden="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8"/>
        <v>music</v>
      </c>
      <c r="R87" t="str">
        <f t="shared" si="9"/>
        <v>indie rock</v>
      </c>
      <c r="S87" s="11">
        <f t="shared" si="10"/>
        <v>40797.208333333336</v>
      </c>
      <c r="T87" s="11">
        <f t="shared" si="11"/>
        <v>40805.208333333336</v>
      </c>
    </row>
    <row r="88" spans="1:20" hidden="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8"/>
        <v>theater</v>
      </c>
      <c r="R88" t="str">
        <f t="shared" si="9"/>
        <v>plays</v>
      </c>
      <c r="S88" s="11">
        <f t="shared" si="10"/>
        <v>42128.208333333328</v>
      </c>
      <c r="T88" s="11">
        <f t="shared" si="11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8"/>
        <v>music</v>
      </c>
      <c r="R89" t="str">
        <f t="shared" si="9"/>
        <v>rock</v>
      </c>
      <c r="S89" s="11">
        <f t="shared" si="10"/>
        <v>40610.25</v>
      </c>
      <c r="T89" s="11">
        <f t="shared" si="11"/>
        <v>40621.208333333336</v>
      </c>
    </row>
    <row r="90" spans="1:20" hidden="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8"/>
        <v>publishing</v>
      </c>
      <c r="R90" t="str">
        <f t="shared" si="9"/>
        <v>translations</v>
      </c>
      <c r="S90" s="11">
        <f t="shared" si="10"/>
        <v>42110.208333333328</v>
      </c>
      <c r="T90" s="11">
        <f t="shared" si="11"/>
        <v>42132.208333333328</v>
      </c>
    </row>
    <row r="91" spans="1:20" hidden="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8"/>
        <v>theater</v>
      </c>
      <c r="R91" t="str">
        <f t="shared" si="9"/>
        <v>plays</v>
      </c>
      <c r="S91" s="11">
        <f t="shared" si="10"/>
        <v>40283.208333333336</v>
      </c>
      <c r="T91" s="11">
        <f t="shared" si="11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8"/>
        <v>theater</v>
      </c>
      <c r="R92" t="str">
        <f t="shared" si="9"/>
        <v>plays</v>
      </c>
      <c r="S92" s="11">
        <f t="shared" si="10"/>
        <v>42425.25</v>
      </c>
      <c r="T92" s="11">
        <f t="shared" si="11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8"/>
        <v>publishing</v>
      </c>
      <c r="R93" t="str">
        <f t="shared" si="9"/>
        <v>translations</v>
      </c>
      <c r="S93" s="11">
        <f t="shared" si="10"/>
        <v>42588.208333333328</v>
      </c>
      <c r="T93" s="11">
        <f t="shared" si="11"/>
        <v>42616.208333333328</v>
      </c>
    </row>
    <row r="94" spans="1:20" ht="31.2" hidden="1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8"/>
        <v>games</v>
      </c>
      <c r="R94" t="str">
        <f t="shared" si="9"/>
        <v>video games</v>
      </c>
      <c r="S94" s="11">
        <f t="shared" si="10"/>
        <v>40352.208333333336</v>
      </c>
      <c r="T94" s="11">
        <f t="shared" si="11"/>
        <v>40353.208333333336</v>
      </c>
    </row>
    <row r="95" spans="1:20" hidden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8"/>
        <v>theater</v>
      </c>
      <c r="R95" t="str">
        <f t="shared" si="9"/>
        <v>plays</v>
      </c>
      <c r="S95" s="11">
        <f t="shared" si="10"/>
        <v>41202.208333333336</v>
      </c>
      <c r="T95" s="11">
        <f t="shared" si="11"/>
        <v>41206.208333333336</v>
      </c>
    </row>
    <row r="96" spans="1:20" hidden="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8"/>
        <v>technology</v>
      </c>
      <c r="R96" t="str">
        <f t="shared" si="9"/>
        <v>web</v>
      </c>
      <c r="S96" s="11">
        <f t="shared" si="10"/>
        <v>43562.208333333328</v>
      </c>
      <c r="T96" s="11">
        <f t="shared" si="11"/>
        <v>43573.208333333328</v>
      </c>
    </row>
    <row r="97" spans="1:20" ht="31.2" hidden="1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8"/>
        <v>film &amp; video</v>
      </c>
      <c r="R97" t="str">
        <f t="shared" si="9"/>
        <v>documentary</v>
      </c>
      <c r="S97" s="11">
        <f t="shared" si="10"/>
        <v>43752.208333333328</v>
      </c>
      <c r="T97" s="11">
        <f t="shared" si="11"/>
        <v>43759.208333333328</v>
      </c>
    </row>
    <row r="98" spans="1:20" hidden="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8"/>
        <v>theater</v>
      </c>
      <c r="R98" t="str">
        <f t="shared" si="9"/>
        <v>plays</v>
      </c>
      <c r="S98" s="11">
        <f t="shared" si="10"/>
        <v>40612.25</v>
      </c>
      <c r="T98" s="11">
        <f t="shared" si="11"/>
        <v>40625.208333333336</v>
      </c>
    </row>
    <row r="99" spans="1:20" hidden="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8"/>
        <v>food</v>
      </c>
      <c r="R99" t="str">
        <f t="shared" si="9"/>
        <v>food trucks</v>
      </c>
      <c r="S99" s="11">
        <f t="shared" si="10"/>
        <v>42180.208333333328</v>
      </c>
      <c r="T99" s="11">
        <f t="shared" si="11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8"/>
        <v>games</v>
      </c>
      <c r="R100" t="str">
        <f t="shared" si="9"/>
        <v>video games</v>
      </c>
      <c r="S100" s="11">
        <f t="shared" si="10"/>
        <v>42212.208333333328</v>
      </c>
      <c r="T100" s="11">
        <f t="shared" si="11"/>
        <v>42216.208333333328</v>
      </c>
    </row>
    <row r="101" spans="1:20" ht="31.2" hidden="1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8"/>
        <v>theater</v>
      </c>
      <c r="R101" t="str">
        <f t="shared" si="9"/>
        <v>plays</v>
      </c>
      <c r="S101" s="11">
        <f t="shared" si="10"/>
        <v>41968.25</v>
      </c>
      <c r="T101" s="11">
        <f t="shared" si="11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8"/>
        <v>theater</v>
      </c>
      <c r="R102" t="str">
        <f t="shared" si="9"/>
        <v>plays</v>
      </c>
      <c r="S102" s="11">
        <f t="shared" si="10"/>
        <v>40835.208333333336</v>
      </c>
      <c r="T102" s="11">
        <f t="shared" si="11"/>
        <v>40853.208333333336</v>
      </c>
    </row>
    <row r="103" spans="1:20" hidden="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8"/>
        <v>music</v>
      </c>
      <c r="R103" t="str">
        <f t="shared" si="9"/>
        <v>electric music</v>
      </c>
      <c r="S103" s="11">
        <f t="shared" si="10"/>
        <v>42056.25</v>
      </c>
      <c r="T103" s="11">
        <f t="shared" si="11"/>
        <v>42063.25</v>
      </c>
    </row>
    <row r="104" spans="1:20" hidden="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8"/>
        <v>technology</v>
      </c>
      <c r="R104" t="str">
        <f t="shared" si="9"/>
        <v>wearables</v>
      </c>
      <c r="S104" s="11">
        <f t="shared" si="10"/>
        <v>43234.208333333328</v>
      </c>
      <c r="T104" s="11">
        <f t="shared" si="11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8"/>
        <v>music</v>
      </c>
      <c r="R105" t="str">
        <f t="shared" si="9"/>
        <v>electric music</v>
      </c>
      <c r="S105" s="11">
        <f t="shared" si="10"/>
        <v>40475.208333333336</v>
      </c>
      <c r="T105" s="11">
        <f t="shared" si="11"/>
        <v>40484.208333333336</v>
      </c>
    </row>
    <row r="106" spans="1:20" hidden="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8"/>
        <v>music</v>
      </c>
      <c r="R106" t="str">
        <f t="shared" si="9"/>
        <v>indie rock</v>
      </c>
      <c r="S106" s="11">
        <f t="shared" si="10"/>
        <v>42878.208333333328</v>
      </c>
      <c r="T106" s="11">
        <f t="shared" si="11"/>
        <v>42879.208333333328</v>
      </c>
    </row>
    <row r="107" spans="1:20" hidden="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8"/>
        <v>technology</v>
      </c>
      <c r="R107" t="str">
        <f t="shared" si="9"/>
        <v>web</v>
      </c>
      <c r="S107" s="11">
        <f t="shared" si="10"/>
        <v>41366.208333333336</v>
      </c>
      <c r="T107" s="11">
        <f t="shared" si="11"/>
        <v>41384.208333333336</v>
      </c>
    </row>
    <row r="108" spans="1:20" hidden="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8"/>
        <v>theater</v>
      </c>
      <c r="R108" t="str">
        <f t="shared" si="9"/>
        <v>plays</v>
      </c>
      <c r="S108" s="11">
        <f t="shared" si="10"/>
        <v>43716.208333333328</v>
      </c>
      <c r="T108" s="11">
        <f t="shared" si="11"/>
        <v>43721.208333333328</v>
      </c>
    </row>
    <row r="109" spans="1:20" ht="31.2" hidden="1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8"/>
        <v>theater</v>
      </c>
      <c r="R109" t="str">
        <f t="shared" si="9"/>
        <v>plays</v>
      </c>
      <c r="S109" s="11">
        <f t="shared" si="10"/>
        <v>43213.208333333328</v>
      </c>
      <c r="T109" s="11">
        <f t="shared" si="11"/>
        <v>43230.208333333328</v>
      </c>
    </row>
    <row r="110" spans="1:20" ht="31.2" hidden="1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8"/>
        <v>film &amp; video</v>
      </c>
      <c r="R110" t="str">
        <f t="shared" si="9"/>
        <v>documentary</v>
      </c>
      <c r="S110" s="11">
        <f t="shared" si="10"/>
        <v>41005.208333333336</v>
      </c>
      <c r="T110" s="11">
        <f t="shared" si="11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8"/>
        <v>film &amp; video</v>
      </c>
      <c r="R111" t="str">
        <f t="shared" si="9"/>
        <v>television</v>
      </c>
      <c r="S111" s="11">
        <f t="shared" si="10"/>
        <v>41651.25</v>
      </c>
      <c r="T111" s="11">
        <f t="shared" si="11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8"/>
        <v>food</v>
      </c>
      <c r="R112" t="str">
        <f t="shared" si="9"/>
        <v>food trucks</v>
      </c>
      <c r="S112" s="11">
        <f t="shared" si="10"/>
        <v>43354.208333333328</v>
      </c>
      <c r="T112" s="11">
        <f t="shared" si="11"/>
        <v>43373.208333333328</v>
      </c>
    </row>
    <row r="113" spans="1:20" hidden="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8"/>
        <v>publishing</v>
      </c>
      <c r="R113" t="str">
        <f t="shared" si="9"/>
        <v>radio &amp; podcasts</v>
      </c>
      <c r="S113" s="11">
        <f t="shared" si="10"/>
        <v>41174.208333333336</v>
      </c>
      <c r="T113" s="11">
        <f t="shared" si="11"/>
        <v>41180.208333333336</v>
      </c>
    </row>
    <row r="114" spans="1:20" hidden="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8"/>
        <v>technology</v>
      </c>
      <c r="R114" t="str">
        <f t="shared" si="9"/>
        <v>web</v>
      </c>
      <c r="S114" s="11">
        <f t="shared" si="10"/>
        <v>41875.208333333336</v>
      </c>
      <c r="T114" s="11">
        <f t="shared" si="11"/>
        <v>41890.208333333336</v>
      </c>
    </row>
    <row r="115" spans="1:20" hidden="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8"/>
        <v>food</v>
      </c>
      <c r="R115" t="str">
        <f t="shared" si="9"/>
        <v>food trucks</v>
      </c>
      <c r="S115" s="11">
        <f t="shared" si="10"/>
        <v>42990.208333333328</v>
      </c>
      <c r="T115" s="11">
        <f t="shared" si="11"/>
        <v>42997.208333333328</v>
      </c>
    </row>
    <row r="116" spans="1:20" hidden="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8"/>
        <v>technology</v>
      </c>
      <c r="R116" t="str">
        <f t="shared" si="9"/>
        <v>wearables</v>
      </c>
      <c r="S116" s="11">
        <f t="shared" si="10"/>
        <v>43564.208333333328</v>
      </c>
      <c r="T116" s="11">
        <f t="shared" si="11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8"/>
        <v>publishing</v>
      </c>
      <c r="R117" t="str">
        <f t="shared" si="9"/>
        <v>fiction</v>
      </c>
      <c r="S117" s="11">
        <f t="shared" si="10"/>
        <v>43056.25</v>
      </c>
      <c r="T117" s="11">
        <f t="shared" si="11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8"/>
        <v>theater</v>
      </c>
      <c r="R118" t="str">
        <f t="shared" si="9"/>
        <v>plays</v>
      </c>
      <c r="S118" s="11">
        <f t="shared" si="10"/>
        <v>42265.208333333328</v>
      </c>
      <c r="T118" s="11">
        <f t="shared" si="11"/>
        <v>42266.208333333328</v>
      </c>
    </row>
    <row r="119" spans="1:20" hidden="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8"/>
        <v>film &amp; video</v>
      </c>
      <c r="R119" t="str">
        <f t="shared" si="9"/>
        <v>television</v>
      </c>
      <c r="S119" s="11">
        <f t="shared" si="10"/>
        <v>40808.208333333336</v>
      </c>
      <c r="T119" s="11">
        <f t="shared" si="11"/>
        <v>40814.208333333336</v>
      </c>
    </row>
    <row r="120" spans="1:20" hidden="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8"/>
        <v>photography</v>
      </c>
      <c r="R120" t="str">
        <f t="shared" si="9"/>
        <v>photography books</v>
      </c>
      <c r="S120" s="11">
        <f t="shared" si="10"/>
        <v>41665.25</v>
      </c>
      <c r="T120" s="11">
        <f t="shared" si="11"/>
        <v>41671.25</v>
      </c>
    </row>
    <row r="121" spans="1:20" ht="31.2" hidden="1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8"/>
        <v>film &amp; video</v>
      </c>
      <c r="R121" t="str">
        <f t="shared" si="9"/>
        <v>documentary</v>
      </c>
      <c r="S121" s="11">
        <f t="shared" si="10"/>
        <v>41806.208333333336</v>
      </c>
      <c r="T121" s="11">
        <f t="shared" si="11"/>
        <v>41823.208333333336</v>
      </c>
    </row>
    <row r="122" spans="1:20" hidden="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8"/>
        <v>games</v>
      </c>
      <c r="R122" t="str">
        <f t="shared" si="9"/>
        <v>mobile games</v>
      </c>
      <c r="S122" s="11">
        <f t="shared" si="10"/>
        <v>42111.208333333328</v>
      </c>
      <c r="T122" s="11">
        <f t="shared" si="11"/>
        <v>42115.208333333328</v>
      </c>
    </row>
    <row r="123" spans="1:20" hidden="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8"/>
        <v>games</v>
      </c>
      <c r="R123" t="str">
        <f t="shared" si="9"/>
        <v>video games</v>
      </c>
      <c r="S123" s="11">
        <f t="shared" si="10"/>
        <v>41917.208333333336</v>
      </c>
      <c r="T123" s="11">
        <f t="shared" si="11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8"/>
        <v>publishing</v>
      </c>
      <c r="R124" t="str">
        <f t="shared" si="9"/>
        <v>fiction</v>
      </c>
      <c r="S124" s="11">
        <f t="shared" si="10"/>
        <v>41970.25</v>
      </c>
      <c r="T124" s="11">
        <f t="shared" si="11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8"/>
        <v>theater</v>
      </c>
      <c r="R125" t="str">
        <f t="shared" si="9"/>
        <v>plays</v>
      </c>
      <c r="S125" s="11">
        <f t="shared" si="10"/>
        <v>42332.25</v>
      </c>
      <c r="T125" s="11">
        <f t="shared" si="11"/>
        <v>42335.25</v>
      </c>
    </row>
    <row r="126" spans="1:20" hidden="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8"/>
        <v>photography</v>
      </c>
      <c r="R126" t="str">
        <f t="shared" si="9"/>
        <v>photography books</v>
      </c>
      <c r="S126" s="11">
        <f t="shared" si="10"/>
        <v>43598.208333333328</v>
      </c>
      <c r="T126" s="11">
        <f t="shared" si="11"/>
        <v>43651.208333333328</v>
      </c>
    </row>
    <row r="127" spans="1:20" hidden="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8"/>
        <v>theater</v>
      </c>
      <c r="R127" t="str">
        <f t="shared" si="9"/>
        <v>plays</v>
      </c>
      <c r="S127" s="11">
        <f t="shared" si="10"/>
        <v>43362.208333333328</v>
      </c>
      <c r="T127" s="11">
        <f t="shared" si="11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8"/>
        <v>theater</v>
      </c>
      <c r="R128" t="str">
        <f t="shared" si="9"/>
        <v>plays</v>
      </c>
      <c r="S128" s="11">
        <f t="shared" si="10"/>
        <v>42596.208333333328</v>
      </c>
      <c r="T128" s="11">
        <f t="shared" si="11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8"/>
        <v>theater</v>
      </c>
      <c r="R129" t="str">
        <f t="shared" si="9"/>
        <v>plays</v>
      </c>
      <c r="S129" s="11">
        <f t="shared" si="10"/>
        <v>40310.208333333336</v>
      </c>
      <c r="T129" s="11">
        <f t="shared" si="11"/>
        <v>40313.208333333336</v>
      </c>
    </row>
    <row r="130" spans="1:20" hidden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8"/>
        <v>music</v>
      </c>
      <c r="R130" t="str">
        <f t="shared" si="9"/>
        <v>rock</v>
      </c>
      <c r="S130" s="11">
        <f t="shared" si="10"/>
        <v>40417.208333333336</v>
      </c>
      <c r="T130" s="11">
        <f t="shared" si="11"/>
        <v>40430.208333333336</v>
      </c>
    </row>
    <row r="131" spans="1:20" hidden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12">ROUND(((E131/D131)*100),0)</f>
        <v>3</v>
      </c>
      <c r="G131" t="s">
        <v>74</v>
      </c>
      <c r="H131">
        <v>55</v>
      </c>
      <c r="I131">
        <f t="shared" ref="I131:I194" si="13">ROUND((E131/H131),2)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4">LEFT(P131,SEARCH("/",P131)-1)</f>
        <v>food</v>
      </c>
      <c r="R131" t="str">
        <f t="shared" ref="R131:R194" si="15">RIGHT(P131,LEN(P131)-SEARCH("/",P131))</f>
        <v>food trucks</v>
      </c>
      <c r="S131" s="11">
        <f t="shared" ref="S131:S194" si="16">(((L131/60)/60)/24)+DATE(1970,1,1)</f>
        <v>42038.25</v>
      </c>
      <c r="T131" s="11">
        <f t="shared" ref="T131:T194" si="17">(((M131/60)/60)/24)+DATE(1970,1,1)</f>
        <v>42063.25</v>
      </c>
    </row>
    <row r="132" spans="1:20" hidden="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4"/>
        <v>film &amp; video</v>
      </c>
      <c r="R132" t="str">
        <f t="shared" si="15"/>
        <v>drama</v>
      </c>
      <c r="S132" s="11">
        <f t="shared" si="16"/>
        <v>40842.208333333336</v>
      </c>
      <c r="T132" s="11">
        <f t="shared" si="17"/>
        <v>40858.25</v>
      </c>
    </row>
    <row r="133" spans="1:20" ht="31.2" hidden="1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4"/>
        <v>technology</v>
      </c>
      <c r="R133" t="str">
        <f t="shared" si="15"/>
        <v>web</v>
      </c>
      <c r="S133" s="11">
        <f t="shared" si="16"/>
        <v>41607.25</v>
      </c>
      <c r="T133" s="11">
        <f t="shared" si="17"/>
        <v>41620.25</v>
      </c>
    </row>
    <row r="134" spans="1:20" hidden="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4"/>
        <v>theater</v>
      </c>
      <c r="R134" t="str">
        <f t="shared" si="15"/>
        <v>plays</v>
      </c>
      <c r="S134" s="11">
        <f t="shared" si="16"/>
        <v>43112.25</v>
      </c>
      <c r="T134" s="11">
        <f t="shared" si="17"/>
        <v>43128.25</v>
      </c>
    </row>
    <row r="135" spans="1:20" hidden="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4"/>
        <v>music</v>
      </c>
      <c r="R135" t="str">
        <f t="shared" si="15"/>
        <v>world music</v>
      </c>
      <c r="S135" s="11">
        <f t="shared" si="16"/>
        <v>40767.208333333336</v>
      </c>
      <c r="T135" s="11">
        <f t="shared" si="17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4"/>
        <v>film &amp; video</v>
      </c>
      <c r="R136" t="str">
        <f t="shared" si="15"/>
        <v>documentary</v>
      </c>
      <c r="S136" s="11">
        <f t="shared" si="16"/>
        <v>40713.208333333336</v>
      </c>
      <c r="T136" s="11">
        <f t="shared" si="17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4"/>
        <v>theater</v>
      </c>
      <c r="R137" t="str">
        <f t="shared" si="15"/>
        <v>plays</v>
      </c>
      <c r="S137" s="11">
        <f t="shared" si="16"/>
        <v>41340.25</v>
      </c>
      <c r="T137" s="11">
        <f t="shared" si="17"/>
        <v>41345.208333333336</v>
      </c>
    </row>
    <row r="138" spans="1:20" ht="31.2" hidden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4"/>
        <v>film &amp; video</v>
      </c>
      <c r="R138" t="str">
        <f t="shared" si="15"/>
        <v>drama</v>
      </c>
      <c r="S138" s="11">
        <f t="shared" si="16"/>
        <v>41797.208333333336</v>
      </c>
      <c r="T138" s="11">
        <f t="shared" si="17"/>
        <v>41809.208333333336</v>
      </c>
    </row>
    <row r="139" spans="1:20" hidden="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4"/>
        <v>publishing</v>
      </c>
      <c r="R139" t="str">
        <f t="shared" si="15"/>
        <v>nonfiction</v>
      </c>
      <c r="S139" s="11">
        <f t="shared" si="16"/>
        <v>40457.208333333336</v>
      </c>
      <c r="T139" s="11">
        <f t="shared" si="17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4"/>
        <v>games</v>
      </c>
      <c r="R140" t="str">
        <f t="shared" si="15"/>
        <v>mobile games</v>
      </c>
      <c r="S140" s="11">
        <f t="shared" si="16"/>
        <v>41180.208333333336</v>
      </c>
      <c r="T140" s="11">
        <f t="shared" si="17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4"/>
        <v>technology</v>
      </c>
      <c r="R141" t="str">
        <f t="shared" si="15"/>
        <v>wearables</v>
      </c>
      <c r="S141" s="11">
        <f t="shared" si="16"/>
        <v>42115.208333333328</v>
      </c>
      <c r="T141" s="11">
        <f t="shared" si="17"/>
        <v>42131.208333333328</v>
      </c>
    </row>
    <row r="142" spans="1:20" ht="31.2" hidden="1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4"/>
        <v>film &amp; video</v>
      </c>
      <c r="R142" t="str">
        <f t="shared" si="15"/>
        <v>documentary</v>
      </c>
      <c r="S142" s="11">
        <f t="shared" si="16"/>
        <v>43156.25</v>
      </c>
      <c r="T142" s="11">
        <f t="shared" si="17"/>
        <v>43161.25</v>
      </c>
    </row>
    <row r="143" spans="1:20" hidden="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4"/>
        <v>technology</v>
      </c>
      <c r="R143" t="str">
        <f t="shared" si="15"/>
        <v>web</v>
      </c>
      <c r="S143" s="11">
        <f t="shared" si="16"/>
        <v>42167.208333333328</v>
      </c>
      <c r="T143" s="11">
        <f t="shared" si="17"/>
        <v>42173.208333333328</v>
      </c>
    </row>
    <row r="144" spans="1:20" ht="31.2" hidden="1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4"/>
        <v>technology</v>
      </c>
      <c r="R144" t="str">
        <f t="shared" si="15"/>
        <v>web</v>
      </c>
      <c r="S144" s="11">
        <f t="shared" si="16"/>
        <v>41005.208333333336</v>
      </c>
      <c r="T144" s="11">
        <f t="shared" si="17"/>
        <v>41046.208333333336</v>
      </c>
    </row>
    <row r="145" spans="1:20" hidden="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4"/>
        <v>music</v>
      </c>
      <c r="R145" t="str">
        <f t="shared" si="15"/>
        <v>indie rock</v>
      </c>
      <c r="S145" s="11">
        <f t="shared" si="16"/>
        <v>40357.208333333336</v>
      </c>
      <c r="T145" s="11">
        <f t="shared" si="17"/>
        <v>40377.208333333336</v>
      </c>
    </row>
    <row r="146" spans="1:20" hidden="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4"/>
        <v>theater</v>
      </c>
      <c r="R146" t="str">
        <f t="shared" si="15"/>
        <v>plays</v>
      </c>
      <c r="S146" s="11">
        <f t="shared" si="16"/>
        <v>43633.208333333328</v>
      </c>
      <c r="T146" s="11">
        <f t="shared" si="17"/>
        <v>43641.208333333328</v>
      </c>
    </row>
    <row r="147" spans="1:20" hidden="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4"/>
        <v>technology</v>
      </c>
      <c r="R147" t="str">
        <f t="shared" si="15"/>
        <v>wearables</v>
      </c>
      <c r="S147" s="11">
        <f t="shared" si="16"/>
        <v>41889.208333333336</v>
      </c>
      <c r="T147" s="11">
        <f t="shared" si="17"/>
        <v>41894.208333333336</v>
      </c>
    </row>
    <row r="148" spans="1:20" ht="31.2" hidden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4"/>
        <v>theater</v>
      </c>
      <c r="R148" t="str">
        <f t="shared" si="15"/>
        <v>plays</v>
      </c>
      <c r="S148" s="11">
        <f t="shared" si="16"/>
        <v>40855.25</v>
      </c>
      <c r="T148" s="11">
        <f t="shared" si="17"/>
        <v>40875.25</v>
      </c>
    </row>
    <row r="149" spans="1:20" ht="31.2" hidden="1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4"/>
        <v>theater</v>
      </c>
      <c r="R149" t="str">
        <f t="shared" si="15"/>
        <v>plays</v>
      </c>
      <c r="S149" s="11">
        <f t="shared" si="16"/>
        <v>42534.208333333328</v>
      </c>
      <c r="T149" s="11">
        <f t="shared" si="17"/>
        <v>42540.208333333328</v>
      </c>
    </row>
    <row r="150" spans="1:20" hidden="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4"/>
        <v>technology</v>
      </c>
      <c r="R150" t="str">
        <f t="shared" si="15"/>
        <v>wearables</v>
      </c>
      <c r="S150" s="11">
        <f t="shared" si="16"/>
        <v>42941.208333333328</v>
      </c>
      <c r="T150" s="11">
        <f t="shared" si="17"/>
        <v>42950.208333333328</v>
      </c>
    </row>
    <row r="151" spans="1:20" hidden="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4"/>
        <v>music</v>
      </c>
      <c r="R151" t="str">
        <f t="shared" si="15"/>
        <v>indie rock</v>
      </c>
      <c r="S151" s="11">
        <f t="shared" si="16"/>
        <v>41275.25</v>
      </c>
      <c r="T151" s="11">
        <f t="shared" si="17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4"/>
        <v>music</v>
      </c>
      <c r="R152" t="str">
        <f t="shared" si="15"/>
        <v>rock</v>
      </c>
      <c r="S152" s="11">
        <f t="shared" si="16"/>
        <v>43450.25</v>
      </c>
      <c r="T152" s="11">
        <f t="shared" si="17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4"/>
        <v>music</v>
      </c>
      <c r="R153" t="str">
        <f t="shared" si="15"/>
        <v>electric music</v>
      </c>
      <c r="S153" s="11">
        <f t="shared" si="16"/>
        <v>41799.208333333336</v>
      </c>
      <c r="T153" s="11">
        <f t="shared" si="17"/>
        <v>41850.208333333336</v>
      </c>
    </row>
    <row r="154" spans="1:20" hidden="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4"/>
        <v>music</v>
      </c>
      <c r="R154" t="str">
        <f t="shared" si="15"/>
        <v>indie rock</v>
      </c>
      <c r="S154" s="11">
        <f t="shared" si="16"/>
        <v>42783.25</v>
      </c>
      <c r="T154" s="11">
        <f t="shared" si="17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4"/>
        <v>theater</v>
      </c>
      <c r="R155" t="str">
        <f t="shared" si="15"/>
        <v>plays</v>
      </c>
      <c r="S155" s="11">
        <f t="shared" si="16"/>
        <v>41201.208333333336</v>
      </c>
      <c r="T155" s="11">
        <f t="shared" si="17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4"/>
        <v>music</v>
      </c>
      <c r="R156" t="str">
        <f t="shared" si="15"/>
        <v>indie rock</v>
      </c>
      <c r="S156" s="11">
        <f t="shared" si="16"/>
        <v>42502.208333333328</v>
      </c>
      <c r="T156" s="11">
        <f t="shared" si="17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4"/>
        <v>theater</v>
      </c>
      <c r="R157" t="str">
        <f t="shared" si="15"/>
        <v>plays</v>
      </c>
      <c r="S157" s="11">
        <f t="shared" si="16"/>
        <v>40262.208333333336</v>
      </c>
      <c r="T157" s="11">
        <f t="shared" si="17"/>
        <v>40277.208333333336</v>
      </c>
    </row>
    <row r="158" spans="1:20" hidden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4"/>
        <v>music</v>
      </c>
      <c r="R158" t="str">
        <f t="shared" si="15"/>
        <v>rock</v>
      </c>
      <c r="S158" s="11">
        <f t="shared" si="16"/>
        <v>43743.208333333328</v>
      </c>
      <c r="T158" s="11">
        <f t="shared" si="17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4"/>
        <v>photography</v>
      </c>
      <c r="R159" t="str">
        <f t="shared" si="15"/>
        <v>photography books</v>
      </c>
      <c r="S159" s="11">
        <f t="shared" si="16"/>
        <v>41638.25</v>
      </c>
      <c r="T159" s="11">
        <f t="shared" si="17"/>
        <v>41650.25</v>
      </c>
    </row>
    <row r="160" spans="1:20" hidden="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4"/>
        <v>music</v>
      </c>
      <c r="R160" t="str">
        <f t="shared" si="15"/>
        <v>rock</v>
      </c>
      <c r="S160" s="11">
        <f t="shared" si="16"/>
        <v>42346.25</v>
      </c>
      <c r="T160" s="11">
        <f t="shared" si="17"/>
        <v>42347.25</v>
      </c>
    </row>
    <row r="161" spans="1:20" hidden="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4"/>
        <v>theater</v>
      </c>
      <c r="R161" t="str">
        <f t="shared" si="15"/>
        <v>plays</v>
      </c>
      <c r="S161" s="11">
        <f t="shared" si="16"/>
        <v>43551.208333333328</v>
      </c>
      <c r="T161" s="11">
        <f t="shared" si="17"/>
        <v>43569.208333333328</v>
      </c>
    </row>
    <row r="162" spans="1:20" hidden="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4"/>
        <v>technology</v>
      </c>
      <c r="R162" t="str">
        <f t="shared" si="15"/>
        <v>wearables</v>
      </c>
      <c r="S162" s="11">
        <f t="shared" si="16"/>
        <v>43582.208333333328</v>
      </c>
      <c r="T162" s="11">
        <f t="shared" si="17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4"/>
        <v>technology</v>
      </c>
      <c r="R163" t="str">
        <f t="shared" si="15"/>
        <v>web</v>
      </c>
      <c r="S163" s="11">
        <f t="shared" si="16"/>
        <v>42270.208333333328</v>
      </c>
      <c r="T163" s="11">
        <f t="shared" si="17"/>
        <v>42276.208333333328</v>
      </c>
    </row>
    <row r="164" spans="1:20" ht="31.2" hidden="1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4"/>
        <v>music</v>
      </c>
      <c r="R164" t="str">
        <f t="shared" si="15"/>
        <v>rock</v>
      </c>
      <c r="S164" s="11">
        <f t="shared" si="16"/>
        <v>43442.25</v>
      </c>
      <c r="T164" s="11">
        <f t="shared" si="17"/>
        <v>43472.25</v>
      </c>
    </row>
    <row r="165" spans="1:20" hidden="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4"/>
        <v>photography</v>
      </c>
      <c r="R165" t="str">
        <f t="shared" si="15"/>
        <v>photography books</v>
      </c>
      <c r="S165" s="11">
        <f t="shared" si="16"/>
        <v>43028.208333333328</v>
      </c>
      <c r="T165" s="11">
        <f t="shared" si="17"/>
        <v>43077.25</v>
      </c>
    </row>
    <row r="166" spans="1:20" hidden="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4"/>
        <v>theater</v>
      </c>
      <c r="R166" t="str">
        <f t="shared" si="15"/>
        <v>plays</v>
      </c>
      <c r="S166" s="11">
        <f t="shared" si="16"/>
        <v>43016.208333333328</v>
      </c>
      <c r="T166" s="11">
        <f t="shared" si="17"/>
        <v>43017.208333333328</v>
      </c>
    </row>
    <row r="167" spans="1:20" hidden="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4"/>
        <v>technology</v>
      </c>
      <c r="R167" t="str">
        <f t="shared" si="15"/>
        <v>web</v>
      </c>
      <c r="S167" s="11">
        <f t="shared" si="16"/>
        <v>42948.208333333328</v>
      </c>
      <c r="T167" s="11">
        <f t="shared" si="17"/>
        <v>42980.208333333328</v>
      </c>
    </row>
    <row r="168" spans="1:20" hidden="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4"/>
        <v>photography</v>
      </c>
      <c r="R168" t="str">
        <f t="shared" si="15"/>
        <v>photography books</v>
      </c>
      <c r="S168" s="11">
        <f t="shared" si="16"/>
        <v>40534.25</v>
      </c>
      <c r="T168" s="11">
        <f t="shared" si="17"/>
        <v>40538.25</v>
      </c>
    </row>
    <row r="169" spans="1:20" hidden="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4"/>
        <v>theater</v>
      </c>
      <c r="R169" t="str">
        <f t="shared" si="15"/>
        <v>plays</v>
      </c>
      <c r="S169" s="11">
        <f t="shared" si="16"/>
        <v>41435.208333333336</v>
      </c>
      <c r="T169" s="11">
        <f t="shared" si="17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4"/>
        <v>music</v>
      </c>
      <c r="R170" t="str">
        <f t="shared" si="15"/>
        <v>indie rock</v>
      </c>
      <c r="S170" s="11">
        <f t="shared" si="16"/>
        <v>43518.25</v>
      </c>
      <c r="T170" s="11">
        <f t="shared" si="17"/>
        <v>43541.208333333328</v>
      </c>
    </row>
    <row r="171" spans="1:20" hidden="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4"/>
        <v>film &amp; video</v>
      </c>
      <c r="R171" t="str">
        <f t="shared" si="15"/>
        <v>shorts</v>
      </c>
      <c r="S171" s="11">
        <f t="shared" si="16"/>
        <v>41077.208333333336</v>
      </c>
      <c r="T171" s="11">
        <f t="shared" si="17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4"/>
        <v>music</v>
      </c>
      <c r="R172" t="str">
        <f t="shared" si="15"/>
        <v>indie rock</v>
      </c>
      <c r="S172" s="11">
        <f t="shared" si="16"/>
        <v>42950.208333333328</v>
      </c>
      <c r="T172" s="11">
        <f t="shared" si="17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4"/>
        <v>publishing</v>
      </c>
      <c r="R173" t="str">
        <f t="shared" si="15"/>
        <v>translations</v>
      </c>
      <c r="S173" s="11">
        <f t="shared" si="16"/>
        <v>41718.208333333336</v>
      </c>
      <c r="T173" s="11">
        <f t="shared" si="17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4"/>
        <v>film &amp; video</v>
      </c>
      <c r="R174" t="str">
        <f t="shared" si="15"/>
        <v>documentary</v>
      </c>
      <c r="S174" s="11">
        <f t="shared" si="16"/>
        <v>41839.208333333336</v>
      </c>
      <c r="T174" s="11">
        <f t="shared" si="17"/>
        <v>41854.208333333336</v>
      </c>
    </row>
    <row r="175" spans="1:20" ht="31.2" hidden="1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4"/>
        <v>theater</v>
      </c>
      <c r="R175" t="str">
        <f t="shared" si="15"/>
        <v>plays</v>
      </c>
      <c r="S175" s="11">
        <f t="shared" si="16"/>
        <v>41412.208333333336</v>
      </c>
      <c r="T175" s="11">
        <f t="shared" si="17"/>
        <v>41418.208333333336</v>
      </c>
    </row>
    <row r="176" spans="1:20" hidden="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4"/>
        <v>technology</v>
      </c>
      <c r="R176" t="str">
        <f t="shared" si="15"/>
        <v>wearables</v>
      </c>
      <c r="S176" s="11">
        <f t="shared" si="16"/>
        <v>42282.208333333328</v>
      </c>
      <c r="T176" s="11">
        <f t="shared" si="17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4"/>
        <v>theater</v>
      </c>
      <c r="R177" t="str">
        <f t="shared" si="15"/>
        <v>plays</v>
      </c>
      <c r="S177" s="11">
        <f t="shared" si="16"/>
        <v>42613.208333333328</v>
      </c>
      <c r="T177" s="11">
        <f t="shared" si="17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4"/>
        <v>theater</v>
      </c>
      <c r="R178" t="str">
        <f t="shared" si="15"/>
        <v>plays</v>
      </c>
      <c r="S178" s="11">
        <f t="shared" si="16"/>
        <v>42616.208333333328</v>
      </c>
      <c r="T178" s="11">
        <f t="shared" si="17"/>
        <v>42625.208333333328</v>
      </c>
    </row>
    <row r="179" spans="1:20" hidden="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4"/>
        <v>theater</v>
      </c>
      <c r="R179" t="str">
        <f t="shared" si="15"/>
        <v>plays</v>
      </c>
      <c r="S179" s="11">
        <f t="shared" si="16"/>
        <v>40497.25</v>
      </c>
      <c r="T179" s="11">
        <f t="shared" si="17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4"/>
        <v>food</v>
      </c>
      <c r="R180" t="str">
        <f t="shared" si="15"/>
        <v>food trucks</v>
      </c>
      <c r="S180" s="11">
        <f t="shared" si="16"/>
        <v>42999.208333333328</v>
      </c>
      <c r="T180" s="11">
        <f t="shared" si="17"/>
        <v>43008.208333333328</v>
      </c>
    </row>
    <row r="181" spans="1:20" ht="31.2" hidden="1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4"/>
        <v>theater</v>
      </c>
      <c r="R181" t="str">
        <f t="shared" si="15"/>
        <v>plays</v>
      </c>
      <c r="S181" s="11">
        <f t="shared" si="16"/>
        <v>41350.208333333336</v>
      </c>
      <c r="T181" s="11">
        <f t="shared" si="17"/>
        <v>41351.208333333336</v>
      </c>
    </row>
    <row r="182" spans="1:20" hidden="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4"/>
        <v>technology</v>
      </c>
      <c r="R182" t="str">
        <f t="shared" si="15"/>
        <v>wearables</v>
      </c>
      <c r="S182" s="11">
        <f t="shared" si="16"/>
        <v>40259.208333333336</v>
      </c>
      <c r="T182" s="11">
        <f t="shared" si="17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4"/>
        <v>technology</v>
      </c>
      <c r="R183" t="str">
        <f t="shared" si="15"/>
        <v>web</v>
      </c>
      <c r="S183" s="11">
        <f t="shared" si="16"/>
        <v>43012.208333333328</v>
      </c>
      <c r="T183" s="11">
        <f t="shared" si="17"/>
        <v>43030.208333333328</v>
      </c>
    </row>
    <row r="184" spans="1:20" ht="31.2" hidden="1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4"/>
        <v>theater</v>
      </c>
      <c r="R184" t="str">
        <f t="shared" si="15"/>
        <v>plays</v>
      </c>
      <c r="S184" s="11">
        <f t="shared" si="16"/>
        <v>43631.208333333328</v>
      </c>
      <c r="T184" s="11">
        <f t="shared" si="17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4"/>
        <v>music</v>
      </c>
      <c r="R185" t="str">
        <f t="shared" si="15"/>
        <v>rock</v>
      </c>
      <c r="S185" s="11">
        <f t="shared" si="16"/>
        <v>40430.208333333336</v>
      </c>
      <c r="T185" s="11">
        <f t="shared" si="17"/>
        <v>40443.208333333336</v>
      </c>
    </row>
    <row r="186" spans="1:20" hidden="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4"/>
        <v>theater</v>
      </c>
      <c r="R186" t="str">
        <f t="shared" si="15"/>
        <v>plays</v>
      </c>
      <c r="S186" s="11">
        <f t="shared" si="16"/>
        <v>43588.208333333328</v>
      </c>
      <c r="T186" s="11">
        <f t="shared" si="17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4"/>
        <v>film &amp; video</v>
      </c>
      <c r="R187" t="str">
        <f t="shared" si="15"/>
        <v>television</v>
      </c>
      <c r="S187" s="11">
        <f t="shared" si="16"/>
        <v>43233.208333333328</v>
      </c>
      <c r="T187" s="11">
        <f t="shared" si="17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4"/>
        <v>theater</v>
      </c>
      <c r="R188" t="str">
        <f t="shared" si="15"/>
        <v>plays</v>
      </c>
      <c r="S188" s="11">
        <f t="shared" si="16"/>
        <v>41782.208333333336</v>
      </c>
      <c r="T188" s="11">
        <f t="shared" si="17"/>
        <v>41797.208333333336</v>
      </c>
    </row>
    <row r="189" spans="1:20" hidden="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4"/>
        <v>film &amp; video</v>
      </c>
      <c r="R189" t="str">
        <f t="shared" si="15"/>
        <v>shorts</v>
      </c>
      <c r="S189" s="11">
        <f t="shared" si="16"/>
        <v>41328.25</v>
      </c>
      <c r="T189" s="11">
        <f t="shared" si="17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4"/>
        <v>theater</v>
      </c>
      <c r="R190" t="str">
        <f t="shared" si="15"/>
        <v>plays</v>
      </c>
      <c r="S190" s="11">
        <f t="shared" si="16"/>
        <v>41975.25</v>
      </c>
      <c r="T190" s="11">
        <f t="shared" si="17"/>
        <v>41976.25</v>
      </c>
    </row>
    <row r="191" spans="1:20" hidden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4"/>
        <v>theater</v>
      </c>
      <c r="R191" t="str">
        <f t="shared" si="15"/>
        <v>plays</v>
      </c>
      <c r="S191" s="11">
        <f t="shared" si="16"/>
        <v>42433.25</v>
      </c>
      <c r="T191" s="11">
        <f t="shared" si="17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4"/>
        <v>theater</v>
      </c>
      <c r="R192" t="str">
        <f t="shared" si="15"/>
        <v>plays</v>
      </c>
      <c r="S192" s="11">
        <f t="shared" si="16"/>
        <v>41429.208333333336</v>
      </c>
      <c r="T192" s="11">
        <f t="shared" si="17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4"/>
        <v>theater</v>
      </c>
      <c r="R193" t="str">
        <f t="shared" si="15"/>
        <v>plays</v>
      </c>
      <c r="S193" s="11">
        <f t="shared" si="16"/>
        <v>43536.208333333328</v>
      </c>
      <c r="T193" s="11">
        <f t="shared" si="17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4"/>
        <v>music</v>
      </c>
      <c r="R194" t="str">
        <f t="shared" si="15"/>
        <v>rock</v>
      </c>
      <c r="S194" s="11">
        <f t="shared" si="16"/>
        <v>41817.208333333336</v>
      </c>
      <c r="T194" s="11">
        <f t="shared" si="17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8">ROUND(((E195/D195)*100),0)</f>
        <v>46</v>
      </c>
      <c r="G195" t="s">
        <v>14</v>
      </c>
      <c r="H195">
        <v>65</v>
      </c>
      <c r="I195">
        <f t="shared" ref="I195:I258" si="19">ROUND((E195/H195),2)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0">LEFT(P195,SEARCH("/",P195)-1)</f>
        <v>music</v>
      </c>
      <c r="R195" t="str">
        <f t="shared" ref="R195:R258" si="21">RIGHT(P195,LEN(P195)-SEARCH("/",P195))</f>
        <v>indie rock</v>
      </c>
      <c r="S195" s="11">
        <f t="shared" ref="S195:S258" si="22">(((L195/60)/60)/24)+DATE(1970,1,1)</f>
        <v>43198.208333333328</v>
      </c>
      <c r="T195" s="11">
        <f t="shared" ref="T195:T258" si="23">(((M195/60)/60)/24)+DATE(1970,1,1)</f>
        <v>43202.208333333328</v>
      </c>
    </row>
    <row r="196" spans="1:20" hidden="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0"/>
        <v>music</v>
      </c>
      <c r="R196" t="str">
        <f t="shared" si="21"/>
        <v>metal</v>
      </c>
      <c r="S196" s="11">
        <f t="shared" si="22"/>
        <v>42261.208333333328</v>
      </c>
      <c r="T196" s="11">
        <f t="shared" si="23"/>
        <v>42277.208333333328</v>
      </c>
    </row>
    <row r="197" spans="1:20" hidden="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0"/>
        <v>music</v>
      </c>
      <c r="R197" t="str">
        <f t="shared" si="21"/>
        <v>electric music</v>
      </c>
      <c r="S197" s="11">
        <f t="shared" si="22"/>
        <v>43310.208333333328</v>
      </c>
      <c r="T197" s="11">
        <f t="shared" si="23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0"/>
        <v>technology</v>
      </c>
      <c r="R198" t="str">
        <f t="shared" si="21"/>
        <v>wearables</v>
      </c>
      <c r="S198" s="11">
        <f t="shared" si="22"/>
        <v>42616.208333333328</v>
      </c>
      <c r="T198" s="11">
        <f t="shared" si="23"/>
        <v>42635.208333333328</v>
      </c>
    </row>
    <row r="199" spans="1:20" hidden="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0"/>
        <v>film &amp; video</v>
      </c>
      <c r="R199" t="str">
        <f t="shared" si="21"/>
        <v>drama</v>
      </c>
      <c r="S199" s="11">
        <f t="shared" si="22"/>
        <v>42909.208333333328</v>
      </c>
      <c r="T199" s="11">
        <f t="shared" si="23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0"/>
        <v>music</v>
      </c>
      <c r="R200" t="str">
        <f t="shared" si="21"/>
        <v>electric music</v>
      </c>
      <c r="S200" s="11">
        <f t="shared" si="22"/>
        <v>40396.208333333336</v>
      </c>
      <c r="T200" s="11">
        <f t="shared" si="23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0"/>
        <v>music</v>
      </c>
      <c r="R201" t="str">
        <f t="shared" si="21"/>
        <v>rock</v>
      </c>
      <c r="S201" s="11">
        <f t="shared" si="22"/>
        <v>42192.208333333328</v>
      </c>
      <c r="T201" s="11">
        <f t="shared" si="23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0"/>
        <v>theater</v>
      </c>
      <c r="R202" t="str">
        <f t="shared" si="21"/>
        <v>plays</v>
      </c>
      <c r="S202" s="11">
        <f t="shared" si="22"/>
        <v>40262.208333333336</v>
      </c>
      <c r="T202" s="11">
        <f t="shared" si="23"/>
        <v>40273.208333333336</v>
      </c>
    </row>
    <row r="203" spans="1:20" ht="31.2" hidden="1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0"/>
        <v>technology</v>
      </c>
      <c r="R203" t="str">
        <f t="shared" si="21"/>
        <v>web</v>
      </c>
      <c r="S203" s="11">
        <f t="shared" si="22"/>
        <v>41845.208333333336</v>
      </c>
      <c r="T203" s="11">
        <f t="shared" si="23"/>
        <v>41863.208333333336</v>
      </c>
    </row>
    <row r="204" spans="1:20" hidden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0"/>
        <v>food</v>
      </c>
      <c r="R204" t="str">
        <f t="shared" si="21"/>
        <v>food trucks</v>
      </c>
      <c r="S204" s="11">
        <f t="shared" si="22"/>
        <v>40818.208333333336</v>
      </c>
      <c r="T204" s="11">
        <f t="shared" si="23"/>
        <v>40822.208333333336</v>
      </c>
    </row>
    <row r="205" spans="1:20" ht="31.2" hidden="1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0"/>
        <v>theater</v>
      </c>
      <c r="R205" t="str">
        <f t="shared" si="21"/>
        <v>plays</v>
      </c>
      <c r="S205" s="11">
        <f t="shared" si="22"/>
        <v>42752.25</v>
      </c>
      <c r="T205" s="11">
        <f t="shared" si="23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0"/>
        <v>music</v>
      </c>
      <c r="R206" t="str">
        <f t="shared" si="21"/>
        <v>jazz</v>
      </c>
      <c r="S206" s="11">
        <f t="shared" si="22"/>
        <v>40636.208333333336</v>
      </c>
      <c r="T206" s="11">
        <f t="shared" si="23"/>
        <v>40646.208333333336</v>
      </c>
    </row>
    <row r="207" spans="1:20" hidden="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0"/>
        <v>theater</v>
      </c>
      <c r="R207" t="str">
        <f t="shared" si="21"/>
        <v>plays</v>
      </c>
      <c r="S207" s="11">
        <f t="shared" si="22"/>
        <v>43390.208333333328</v>
      </c>
      <c r="T207" s="11">
        <f t="shared" si="23"/>
        <v>43402.208333333328</v>
      </c>
    </row>
    <row r="208" spans="1:20" hidden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0"/>
        <v>publishing</v>
      </c>
      <c r="R208" t="str">
        <f t="shared" si="21"/>
        <v>fiction</v>
      </c>
      <c r="S208" s="11">
        <f t="shared" si="22"/>
        <v>40236.25</v>
      </c>
      <c r="T208" s="11">
        <f t="shared" si="23"/>
        <v>40245.25</v>
      </c>
    </row>
    <row r="209" spans="1:20" ht="31.2" hidden="1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0"/>
        <v>music</v>
      </c>
      <c r="R209" t="str">
        <f t="shared" si="21"/>
        <v>rock</v>
      </c>
      <c r="S209" s="11">
        <f t="shared" si="22"/>
        <v>43340.208333333328</v>
      </c>
      <c r="T209" s="11">
        <f t="shared" si="23"/>
        <v>43360.208333333328</v>
      </c>
    </row>
    <row r="210" spans="1:20" hidden="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0"/>
        <v>film &amp; video</v>
      </c>
      <c r="R210" t="str">
        <f t="shared" si="21"/>
        <v>documentary</v>
      </c>
      <c r="S210" s="11">
        <f t="shared" si="22"/>
        <v>43048.25</v>
      </c>
      <c r="T210" s="11">
        <f t="shared" si="23"/>
        <v>43072.25</v>
      </c>
    </row>
    <row r="211" spans="1:20" ht="31.2" hidden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0"/>
        <v>film &amp; video</v>
      </c>
      <c r="R211" t="str">
        <f t="shared" si="21"/>
        <v>documentary</v>
      </c>
      <c r="S211" s="11">
        <f t="shared" si="22"/>
        <v>42496.208333333328</v>
      </c>
      <c r="T211" s="11">
        <f t="shared" si="23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0"/>
        <v>film &amp; video</v>
      </c>
      <c r="R212" t="str">
        <f t="shared" si="21"/>
        <v>science fiction</v>
      </c>
      <c r="S212" s="11">
        <f t="shared" si="22"/>
        <v>42797.25</v>
      </c>
      <c r="T212" s="11">
        <f t="shared" si="23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0"/>
        <v>theater</v>
      </c>
      <c r="R213" t="str">
        <f t="shared" si="21"/>
        <v>plays</v>
      </c>
      <c r="S213" s="11">
        <f t="shared" si="22"/>
        <v>41513.208333333336</v>
      </c>
      <c r="T213" s="11">
        <f t="shared" si="23"/>
        <v>41537.208333333336</v>
      </c>
    </row>
    <row r="214" spans="1:20" ht="31.2" hidden="1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0"/>
        <v>theater</v>
      </c>
      <c r="R214" t="str">
        <f t="shared" si="21"/>
        <v>plays</v>
      </c>
      <c r="S214" s="11">
        <f t="shared" si="22"/>
        <v>43814.25</v>
      </c>
      <c r="T214" s="11">
        <f t="shared" si="23"/>
        <v>43860.25</v>
      </c>
    </row>
    <row r="215" spans="1:20" ht="31.2" hidden="1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0"/>
        <v>music</v>
      </c>
      <c r="R215" t="str">
        <f t="shared" si="21"/>
        <v>indie rock</v>
      </c>
      <c r="S215" s="11">
        <f t="shared" si="22"/>
        <v>40488.208333333336</v>
      </c>
      <c r="T215" s="11">
        <f t="shared" si="23"/>
        <v>40496.25</v>
      </c>
    </row>
    <row r="216" spans="1:20" hidden="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0"/>
        <v>music</v>
      </c>
      <c r="R216" t="str">
        <f t="shared" si="21"/>
        <v>rock</v>
      </c>
      <c r="S216" s="11">
        <f t="shared" si="22"/>
        <v>40409.208333333336</v>
      </c>
      <c r="T216" s="11">
        <f t="shared" si="23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0"/>
        <v>theater</v>
      </c>
      <c r="R217" t="str">
        <f t="shared" si="21"/>
        <v>plays</v>
      </c>
      <c r="S217" s="11">
        <f t="shared" si="22"/>
        <v>43509.25</v>
      </c>
      <c r="T217" s="11">
        <f t="shared" si="23"/>
        <v>43511.25</v>
      </c>
    </row>
    <row r="218" spans="1:20" hidden="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0"/>
        <v>theater</v>
      </c>
      <c r="R218" t="str">
        <f t="shared" si="21"/>
        <v>plays</v>
      </c>
      <c r="S218" s="11">
        <f t="shared" si="22"/>
        <v>40869.25</v>
      </c>
      <c r="T218" s="11">
        <f t="shared" si="23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0"/>
        <v>film &amp; video</v>
      </c>
      <c r="R219" t="str">
        <f t="shared" si="21"/>
        <v>science fiction</v>
      </c>
      <c r="S219" s="11">
        <f t="shared" si="22"/>
        <v>43583.208333333328</v>
      </c>
      <c r="T219" s="11">
        <f t="shared" si="23"/>
        <v>43592.208333333328</v>
      </c>
    </row>
    <row r="220" spans="1:20" hidden="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0"/>
        <v>film &amp; video</v>
      </c>
      <c r="R220" t="str">
        <f t="shared" si="21"/>
        <v>shorts</v>
      </c>
      <c r="S220" s="11">
        <f t="shared" si="22"/>
        <v>40858.25</v>
      </c>
      <c r="T220" s="11">
        <f t="shared" si="23"/>
        <v>40892.25</v>
      </c>
    </row>
    <row r="221" spans="1:20" hidden="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0"/>
        <v>film &amp; video</v>
      </c>
      <c r="R221" t="str">
        <f t="shared" si="21"/>
        <v>animation</v>
      </c>
      <c r="S221" s="11">
        <f t="shared" si="22"/>
        <v>41137.208333333336</v>
      </c>
      <c r="T221" s="11">
        <f t="shared" si="23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0"/>
        <v>theater</v>
      </c>
      <c r="R222" t="str">
        <f t="shared" si="21"/>
        <v>plays</v>
      </c>
      <c r="S222" s="11">
        <f t="shared" si="22"/>
        <v>40725.208333333336</v>
      </c>
      <c r="T222" s="11">
        <f t="shared" si="23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0"/>
        <v>food</v>
      </c>
      <c r="R223" t="str">
        <f t="shared" si="21"/>
        <v>food trucks</v>
      </c>
      <c r="S223" s="11">
        <f t="shared" si="22"/>
        <v>41081.208333333336</v>
      </c>
      <c r="T223" s="11">
        <f t="shared" si="23"/>
        <v>41083.208333333336</v>
      </c>
    </row>
    <row r="224" spans="1:20" hidden="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0"/>
        <v>photography</v>
      </c>
      <c r="R224" t="str">
        <f t="shared" si="21"/>
        <v>photography books</v>
      </c>
      <c r="S224" s="11">
        <f t="shared" si="22"/>
        <v>41914.208333333336</v>
      </c>
      <c r="T224" s="11">
        <f t="shared" si="23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0"/>
        <v>theater</v>
      </c>
      <c r="R225" t="str">
        <f t="shared" si="21"/>
        <v>plays</v>
      </c>
      <c r="S225" s="11">
        <f t="shared" si="22"/>
        <v>42445.208333333328</v>
      </c>
      <c r="T225" s="11">
        <f t="shared" si="23"/>
        <v>42459.208333333328</v>
      </c>
    </row>
    <row r="226" spans="1:20" hidden="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0"/>
        <v>film &amp; video</v>
      </c>
      <c r="R226" t="str">
        <f t="shared" si="21"/>
        <v>science fiction</v>
      </c>
      <c r="S226" s="11">
        <f t="shared" si="22"/>
        <v>41906.208333333336</v>
      </c>
      <c r="T226" s="11">
        <f t="shared" si="23"/>
        <v>41951.25</v>
      </c>
    </row>
    <row r="227" spans="1:20" hidden="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0"/>
        <v>music</v>
      </c>
      <c r="R227" t="str">
        <f t="shared" si="21"/>
        <v>rock</v>
      </c>
      <c r="S227" s="11">
        <f t="shared" si="22"/>
        <v>41762.208333333336</v>
      </c>
      <c r="T227" s="11">
        <f t="shared" si="23"/>
        <v>41762.208333333336</v>
      </c>
    </row>
    <row r="228" spans="1:20" hidden="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0"/>
        <v>photography</v>
      </c>
      <c r="R228" t="str">
        <f t="shared" si="21"/>
        <v>photography books</v>
      </c>
      <c r="S228" s="11">
        <f t="shared" si="22"/>
        <v>40276.208333333336</v>
      </c>
      <c r="T228" s="11">
        <f t="shared" si="23"/>
        <v>40313.208333333336</v>
      </c>
    </row>
    <row r="229" spans="1:20" ht="31.2" hidden="1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0"/>
        <v>games</v>
      </c>
      <c r="R229" t="str">
        <f t="shared" si="21"/>
        <v>mobile games</v>
      </c>
      <c r="S229" s="11">
        <f t="shared" si="22"/>
        <v>42139.208333333328</v>
      </c>
      <c r="T229" s="11">
        <f t="shared" si="23"/>
        <v>42145.208333333328</v>
      </c>
    </row>
    <row r="230" spans="1:20" hidden="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0"/>
        <v>film &amp; video</v>
      </c>
      <c r="R230" t="str">
        <f t="shared" si="21"/>
        <v>animation</v>
      </c>
      <c r="S230" s="11">
        <f t="shared" si="22"/>
        <v>42613.208333333328</v>
      </c>
      <c r="T230" s="11">
        <f t="shared" si="23"/>
        <v>42638.208333333328</v>
      </c>
    </row>
    <row r="231" spans="1:20" hidden="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0"/>
        <v>games</v>
      </c>
      <c r="R231" t="str">
        <f t="shared" si="21"/>
        <v>mobile games</v>
      </c>
      <c r="S231" s="11">
        <f t="shared" si="22"/>
        <v>42887.208333333328</v>
      </c>
      <c r="T231" s="11">
        <f t="shared" si="23"/>
        <v>42935.208333333328</v>
      </c>
    </row>
    <row r="232" spans="1:20" hidden="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0"/>
        <v>games</v>
      </c>
      <c r="R232" t="str">
        <f t="shared" si="21"/>
        <v>video games</v>
      </c>
      <c r="S232" s="11">
        <f t="shared" si="22"/>
        <v>43805.25</v>
      </c>
      <c r="T232" s="11">
        <f t="shared" si="23"/>
        <v>43805.25</v>
      </c>
    </row>
    <row r="233" spans="1:20" hidden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0"/>
        <v>theater</v>
      </c>
      <c r="R233" t="str">
        <f t="shared" si="21"/>
        <v>plays</v>
      </c>
      <c r="S233" s="11">
        <f t="shared" si="22"/>
        <v>41415.208333333336</v>
      </c>
      <c r="T233" s="11">
        <f t="shared" si="23"/>
        <v>41473.208333333336</v>
      </c>
    </row>
    <row r="234" spans="1:20" hidden="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0"/>
        <v>theater</v>
      </c>
      <c r="R234" t="str">
        <f t="shared" si="21"/>
        <v>plays</v>
      </c>
      <c r="S234" s="11">
        <f t="shared" si="22"/>
        <v>42576.208333333328</v>
      </c>
      <c r="T234" s="11">
        <f t="shared" si="23"/>
        <v>42577.208333333328</v>
      </c>
    </row>
    <row r="235" spans="1:20" hidden="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0"/>
        <v>film &amp; video</v>
      </c>
      <c r="R235" t="str">
        <f t="shared" si="21"/>
        <v>animation</v>
      </c>
      <c r="S235" s="11">
        <f t="shared" si="22"/>
        <v>40706.208333333336</v>
      </c>
      <c r="T235" s="11">
        <f t="shared" si="23"/>
        <v>40722.208333333336</v>
      </c>
    </row>
    <row r="236" spans="1:20" hidden="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0"/>
        <v>games</v>
      </c>
      <c r="R236" t="str">
        <f t="shared" si="21"/>
        <v>video games</v>
      </c>
      <c r="S236" s="11">
        <f t="shared" si="22"/>
        <v>42969.208333333328</v>
      </c>
      <c r="T236" s="11">
        <f t="shared" si="23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0"/>
        <v>film &amp; video</v>
      </c>
      <c r="R237" t="str">
        <f t="shared" si="21"/>
        <v>animation</v>
      </c>
      <c r="S237" s="11">
        <f t="shared" si="22"/>
        <v>42779.25</v>
      </c>
      <c r="T237" s="11">
        <f t="shared" si="23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0"/>
        <v>music</v>
      </c>
      <c r="R238" t="str">
        <f t="shared" si="21"/>
        <v>rock</v>
      </c>
      <c r="S238" s="11">
        <f t="shared" si="22"/>
        <v>43641.208333333328</v>
      </c>
      <c r="T238" s="11">
        <f t="shared" si="23"/>
        <v>43648.208333333328</v>
      </c>
    </row>
    <row r="239" spans="1:20" ht="31.2" hidden="1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0"/>
        <v>film &amp; video</v>
      </c>
      <c r="R239" t="str">
        <f t="shared" si="21"/>
        <v>animation</v>
      </c>
      <c r="S239" s="11">
        <f t="shared" si="22"/>
        <v>41754.208333333336</v>
      </c>
      <c r="T239" s="11">
        <f t="shared" si="23"/>
        <v>41756.208333333336</v>
      </c>
    </row>
    <row r="240" spans="1:20" hidden="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0"/>
        <v>theater</v>
      </c>
      <c r="R240" t="str">
        <f t="shared" si="21"/>
        <v>plays</v>
      </c>
      <c r="S240" s="11">
        <f t="shared" si="22"/>
        <v>43083.25</v>
      </c>
      <c r="T240" s="11">
        <f t="shared" si="23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0"/>
        <v>technology</v>
      </c>
      <c r="R241" t="str">
        <f t="shared" si="21"/>
        <v>wearables</v>
      </c>
      <c r="S241" s="11">
        <f t="shared" si="22"/>
        <v>42245.208333333328</v>
      </c>
      <c r="T241" s="11">
        <f t="shared" si="23"/>
        <v>42249.208333333328</v>
      </c>
    </row>
    <row r="242" spans="1:20" hidden="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0"/>
        <v>theater</v>
      </c>
      <c r="R242" t="str">
        <f t="shared" si="21"/>
        <v>plays</v>
      </c>
      <c r="S242" s="11">
        <f t="shared" si="22"/>
        <v>40396.208333333336</v>
      </c>
      <c r="T242" s="11">
        <f t="shared" si="23"/>
        <v>40397.208333333336</v>
      </c>
    </row>
    <row r="243" spans="1:20" ht="31.2" hidden="1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0"/>
        <v>publishing</v>
      </c>
      <c r="R243" t="str">
        <f t="shared" si="21"/>
        <v>nonfiction</v>
      </c>
      <c r="S243" s="11">
        <f t="shared" si="22"/>
        <v>41742.208333333336</v>
      </c>
      <c r="T243" s="11">
        <f t="shared" si="23"/>
        <v>41752.208333333336</v>
      </c>
    </row>
    <row r="244" spans="1:20" hidden="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0"/>
        <v>music</v>
      </c>
      <c r="R244" t="str">
        <f t="shared" si="21"/>
        <v>rock</v>
      </c>
      <c r="S244" s="11">
        <f t="shared" si="22"/>
        <v>42865.208333333328</v>
      </c>
      <c r="T244" s="11">
        <f t="shared" si="23"/>
        <v>42875.208333333328</v>
      </c>
    </row>
    <row r="245" spans="1:20" ht="31.2" hidden="1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0"/>
        <v>theater</v>
      </c>
      <c r="R245" t="str">
        <f t="shared" si="21"/>
        <v>plays</v>
      </c>
      <c r="S245" s="11">
        <f t="shared" si="22"/>
        <v>43163.25</v>
      </c>
      <c r="T245" s="11">
        <f t="shared" si="23"/>
        <v>43166.25</v>
      </c>
    </row>
    <row r="246" spans="1:20" ht="31.2" hidden="1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0"/>
        <v>theater</v>
      </c>
      <c r="R246" t="str">
        <f t="shared" si="21"/>
        <v>plays</v>
      </c>
      <c r="S246" s="11">
        <f t="shared" si="22"/>
        <v>41834.208333333336</v>
      </c>
      <c r="T246" s="11">
        <f t="shared" si="23"/>
        <v>41886.208333333336</v>
      </c>
    </row>
    <row r="247" spans="1:20" hidden="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0"/>
        <v>theater</v>
      </c>
      <c r="R247" t="str">
        <f t="shared" si="21"/>
        <v>plays</v>
      </c>
      <c r="S247" s="11">
        <f t="shared" si="22"/>
        <v>41736.208333333336</v>
      </c>
      <c r="T247" s="11">
        <f t="shared" si="23"/>
        <v>41737.208333333336</v>
      </c>
    </row>
    <row r="248" spans="1:20" ht="31.2" hidden="1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0"/>
        <v>technology</v>
      </c>
      <c r="R248" t="str">
        <f t="shared" si="21"/>
        <v>web</v>
      </c>
      <c r="S248" s="11">
        <f t="shared" si="22"/>
        <v>41491.208333333336</v>
      </c>
      <c r="T248" s="11">
        <f t="shared" si="23"/>
        <v>41495.208333333336</v>
      </c>
    </row>
    <row r="249" spans="1:20" hidden="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0"/>
        <v>publishing</v>
      </c>
      <c r="R249" t="str">
        <f t="shared" si="21"/>
        <v>fiction</v>
      </c>
      <c r="S249" s="11">
        <f t="shared" si="22"/>
        <v>42726.25</v>
      </c>
      <c r="T249" s="11">
        <f t="shared" si="23"/>
        <v>42741.25</v>
      </c>
    </row>
    <row r="250" spans="1:20" hidden="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0"/>
        <v>games</v>
      </c>
      <c r="R250" t="str">
        <f t="shared" si="21"/>
        <v>mobile games</v>
      </c>
      <c r="S250" s="11">
        <f t="shared" si="22"/>
        <v>42004.25</v>
      </c>
      <c r="T250" s="11">
        <f t="shared" si="23"/>
        <v>42009.25</v>
      </c>
    </row>
    <row r="251" spans="1:20" hidden="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0"/>
        <v>publishing</v>
      </c>
      <c r="R251" t="str">
        <f t="shared" si="21"/>
        <v>translations</v>
      </c>
      <c r="S251" s="11">
        <f t="shared" si="22"/>
        <v>42006.25</v>
      </c>
      <c r="T251" s="11">
        <f t="shared" si="23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0"/>
        <v>music</v>
      </c>
      <c r="R252" t="str">
        <f t="shared" si="21"/>
        <v>rock</v>
      </c>
      <c r="S252" s="11">
        <f t="shared" si="22"/>
        <v>40203.25</v>
      </c>
      <c r="T252" s="11">
        <f t="shared" si="23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0"/>
        <v>theater</v>
      </c>
      <c r="R253" t="str">
        <f t="shared" si="21"/>
        <v>plays</v>
      </c>
      <c r="S253" s="11">
        <f t="shared" si="22"/>
        <v>41252.25</v>
      </c>
      <c r="T253" s="11">
        <f t="shared" si="23"/>
        <v>41254.25</v>
      </c>
    </row>
    <row r="254" spans="1:20" ht="31.2" hidden="1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0"/>
        <v>theater</v>
      </c>
      <c r="R254" t="str">
        <f t="shared" si="21"/>
        <v>plays</v>
      </c>
      <c r="S254" s="11">
        <f t="shared" si="22"/>
        <v>41572.208333333336</v>
      </c>
      <c r="T254" s="11">
        <f t="shared" si="23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0"/>
        <v>film &amp; video</v>
      </c>
      <c r="R255" t="str">
        <f t="shared" si="21"/>
        <v>drama</v>
      </c>
      <c r="S255" s="11">
        <f t="shared" si="22"/>
        <v>40641.208333333336</v>
      </c>
      <c r="T255" s="11">
        <f t="shared" si="23"/>
        <v>40653.208333333336</v>
      </c>
    </row>
    <row r="256" spans="1:20" ht="31.2" hidden="1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0"/>
        <v>publishing</v>
      </c>
      <c r="R256" t="str">
        <f t="shared" si="21"/>
        <v>nonfiction</v>
      </c>
      <c r="S256" s="11">
        <f t="shared" si="22"/>
        <v>42787.25</v>
      </c>
      <c r="T256" s="11">
        <f t="shared" si="23"/>
        <v>42789.25</v>
      </c>
    </row>
    <row r="257" spans="1:20" ht="31.2" hidden="1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0"/>
        <v>music</v>
      </c>
      <c r="R257" t="str">
        <f t="shared" si="21"/>
        <v>rock</v>
      </c>
      <c r="S257" s="11">
        <f t="shared" si="22"/>
        <v>40590.25</v>
      </c>
      <c r="T257" s="11">
        <f t="shared" si="23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0"/>
        <v>music</v>
      </c>
      <c r="R258" t="str">
        <f t="shared" si="21"/>
        <v>rock</v>
      </c>
      <c r="S258" s="11">
        <f t="shared" si="22"/>
        <v>42393.25</v>
      </c>
      <c r="T258" s="11">
        <f t="shared" si="23"/>
        <v>42430.25</v>
      </c>
    </row>
    <row r="259" spans="1:20" hidden="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24">ROUND(((E259/D259)*100),0)</f>
        <v>146</v>
      </c>
      <c r="G259" t="s">
        <v>20</v>
      </c>
      <c r="H259">
        <v>92</v>
      </c>
      <c r="I259">
        <f t="shared" ref="I259:I322" si="25">ROUND((E259/H259),2)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6">LEFT(P259,SEARCH("/",P259)-1)</f>
        <v>theater</v>
      </c>
      <c r="R259" t="str">
        <f t="shared" ref="R259:R322" si="27">RIGHT(P259,LEN(P259)-SEARCH("/",P259))</f>
        <v>plays</v>
      </c>
      <c r="S259" s="11">
        <f t="shared" ref="S259:S322" si="28">(((L259/60)/60)/24)+DATE(1970,1,1)</f>
        <v>41338.25</v>
      </c>
      <c r="T259" s="11">
        <f t="shared" ref="T259:T322" si="29">(((M259/60)/60)/24)+DATE(1970,1,1)</f>
        <v>41352.208333333336</v>
      </c>
    </row>
    <row r="260" spans="1:20" hidden="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6"/>
        <v>theater</v>
      </c>
      <c r="R260" t="str">
        <f t="shared" si="27"/>
        <v>plays</v>
      </c>
      <c r="S260" s="11">
        <f t="shared" si="28"/>
        <v>42712.25</v>
      </c>
      <c r="T260" s="11">
        <f t="shared" si="29"/>
        <v>42732.25</v>
      </c>
    </row>
    <row r="261" spans="1:20" ht="31.2" hidden="1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6"/>
        <v>photography</v>
      </c>
      <c r="R261" t="str">
        <f t="shared" si="27"/>
        <v>photography books</v>
      </c>
      <c r="S261" s="11">
        <f t="shared" si="28"/>
        <v>41251.25</v>
      </c>
      <c r="T261" s="11">
        <f t="shared" si="29"/>
        <v>41270.25</v>
      </c>
    </row>
    <row r="262" spans="1:20" hidden="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6"/>
        <v>music</v>
      </c>
      <c r="R262" t="str">
        <f t="shared" si="27"/>
        <v>rock</v>
      </c>
      <c r="S262" s="11">
        <f t="shared" si="28"/>
        <v>41180.208333333336</v>
      </c>
      <c r="T262" s="11">
        <f t="shared" si="29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6"/>
        <v>music</v>
      </c>
      <c r="R263" t="str">
        <f t="shared" si="27"/>
        <v>rock</v>
      </c>
      <c r="S263" s="11">
        <f t="shared" si="28"/>
        <v>40415.208333333336</v>
      </c>
      <c r="T263" s="11">
        <f t="shared" si="29"/>
        <v>40419.208333333336</v>
      </c>
    </row>
    <row r="264" spans="1:20" hidden="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6"/>
        <v>music</v>
      </c>
      <c r="R264" t="str">
        <f t="shared" si="27"/>
        <v>indie rock</v>
      </c>
      <c r="S264" s="11">
        <f t="shared" si="28"/>
        <v>40638.208333333336</v>
      </c>
      <c r="T264" s="11">
        <f t="shared" si="29"/>
        <v>40664.208333333336</v>
      </c>
    </row>
    <row r="265" spans="1:20" hidden="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6"/>
        <v>photography</v>
      </c>
      <c r="R265" t="str">
        <f t="shared" si="27"/>
        <v>photography books</v>
      </c>
      <c r="S265" s="11">
        <f t="shared" si="28"/>
        <v>40187.25</v>
      </c>
      <c r="T265" s="11">
        <f t="shared" si="29"/>
        <v>40187.25</v>
      </c>
    </row>
    <row r="266" spans="1:20" hidden="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6"/>
        <v>theater</v>
      </c>
      <c r="R266" t="str">
        <f t="shared" si="27"/>
        <v>plays</v>
      </c>
      <c r="S266" s="11">
        <f t="shared" si="28"/>
        <v>41317.25</v>
      </c>
      <c r="T266" s="11">
        <f t="shared" si="29"/>
        <v>41333.25</v>
      </c>
    </row>
    <row r="267" spans="1:20" hidden="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6"/>
        <v>theater</v>
      </c>
      <c r="R267" t="str">
        <f t="shared" si="27"/>
        <v>plays</v>
      </c>
      <c r="S267" s="11">
        <f t="shared" si="28"/>
        <v>42372.25</v>
      </c>
      <c r="T267" s="11">
        <f t="shared" si="29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6"/>
        <v>music</v>
      </c>
      <c r="R268" t="str">
        <f t="shared" si="27"/>
        <v>jazz</v>
      </c>
      <c r="S268" s="11">
        <f t="shared" si="28"/>
        <v>41950.25</v>
      </c>
      <c r="T268" s="11">
        <f t="shared" si="29"/>
        <v>41983.25</v>
      </c>
    </row>
    <row r="269" spans="1:20" hidden="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6"/>
        <v>theater</v>
      </c>
      <c r="R269" t="str">
        <f t="shared" si="27"/>
        <v>plays</v>
      </c>
      <c r="S269" s="11">
        <f t="shared" si="28"/>
        <v>41206.208333333336</v>
      </c>
      <c r="T269" s="11">
        <f t="shared" si="29"/>
        <v>41222.25</v>
      </c>
    </row>
    <row r="270" spans="1:20" hidden="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6"/>
        <v>film &amp; video</v>
      </c>
      <c r="R270" t="str">
        <f t="shared" si="27"/>
        <v>documentary</v>
      </c>
      <c r="S270" s="11">
        <f t="shared" si="28"/>
        <v>41186.208333333336</v>
      </c>
      <c r="T270" s="11">
        <f t="shared" si="29"/>
        <v>41232.25</v>
      </c>
    </row>
    <row r="271" spans="1:20" hidden="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6"/>
        <v>film &amp; video</v>
      </c>
      <c r="R271" t="str">
        <f t="shared" si="27"/>
        <v>television</v>
      </c>
      <c r="S271" s="11">
        <f t="shared" si="28"/>
        <v>43496.25</v>
      </c>
      <c r="T271" s="11">
        <f t="shared" si="29"/>
        <v>43517.25</v>
      </c>
    </row>
    <row r="272" spans="1:20" hidden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6"/>
        <v>games</v>
      </c>
      <c r="R272" t="str">
        <f t="shared" si="27"/>
        <v>video games</v>
      </c>
      <c r="S272" s="11">
        <f t="shared" si="28"/>
        <v>40514.25</v>
      </c>
      <c r="T272" s="11">
        <f t="shared" si="29"/>
        <v>40516.25</v>
      </c>
    </row>
    <row r="273" spans="1:20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6"/>
        <v>photography</v>
      </c>
      <c r="R273" t="str">
        <f t="shared" si="27"/>
        <v>photography books</v>
      </c>
      <c r="S273" s="11">
        <f t="shared" si="28"/>
        <v>42345.25</v>
      </c>
      <c r="T273" s="11">
        <f t="shared" si="29"/>
        <v>42376.25</v>
      </c>
    </row>
    <row r="274" spans="1:20" hidden="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6"/>
        <v>theater</v>
      </c>
      <c r="R274" t="str">
        <f t="shared" si="27"/>
        <v>plays</v>
      </c>
      <c r="S274" s="11">
        <f t="shared" si="28"/>
        <v>43656.208333333328</v>
      </c>
      <c r="T274" s="11">
        <f t="shared" si="29"/>
        <v>43681.208333333328</v>
      </c>
    </row>
    <row r="275" spans="1:20" hidden="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6"/>
        <v>theater</v>
      </c>
      <c r="R275" t="str">
        <f t="shared" si="27"/>
        <v>plays</v>
      </c>
      <c r="S275" s="11">
        <f t="shared" si="28"/>
        <v>42995.208333333328</v>
      </c>
      <c r="T275" s="11">
        <f t="shared" si="29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6"/>
        <v>theater</v>
      </c>
      <c r="R276" t="str">
        <f t="shared" si="27"/>
        <v>plays</v>
      </c>
      <c r="S276" s="11">
        <f t="shared" si="28"/>
        <v>43045.25</v>
      </c>
      <c r="T276" s="11">
        <f t="shared" si="29"/>
        <v>43050.25</v>
      </c>
    </row>
    <row r="277" spans="1:20" ht="31.2" hidden="1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6"/>
        <v>publishing</v>
      </c>
      <c r="R277" t="str">
        <f t="shared" si="27"/>
        <v>translations</v>
      </c>
      <c r="S277" s="11">
        <f t="shared" si="28"/>
        <v>43561.208333333328</v>
      </c>
      <c r="T277" s="11">
        <f t="shared" si="29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6"/>
        <v>games</v>
      </c>
      <c r="R278" t="str">
        <f t="shared" si="27"/>
        <v>video games</v>
      </c>
      <c r="S278" s="11">
        <f t="shared" si="28"/>
        <v>41018.208333333336</v>
      </c>
      <c r="T278" s="11">
        <f t="shared" si="29"/>
        <v>41023.208333333336</v>
      </c>
    </row>
    <row r="279" spans="1:20" ht="31.2" hidden="1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6"/>
        <v>theater</v>
      </c>
      <c r="R279" t="str">
        <f t="shared" si="27"/>
        <v>plays</v>
      </c>
      <c r="S279" s="11">
        <f t="shared" si="28"/>
        <v>40378.208333333336</v>
      </c>
      <c r="T279" s="11">
        <f t="shared" si="29"/>
        <v>40380.208333333336</v>
      </c>
    </row>
    <row r="280" spans="1:20" hidden="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6"/>
        <v>technology</v>
      </c>
      <c r="R280" t="str">
        <f t="shared" si="27"/>
        <v>web</v>
      </c>
      <c r="S280" s="11">
        <f t="shared" si="28"/>
        <v>41239.25</v>
      </c>
      <c r="T280" s="11">
        <f t="shared" si="29"/>
        <v>41264.25</v>
      </c>
    </row>
    <row r="281" spans="1:20" ht="31.2" hidden="1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6"/>
        <v>theater</v>
      </c>
      <c r="R281" t="str">
        <f t="shared" si="27"/>
        <v>plays</v>
      </c>
      <c r="S281" s="11">
        <f t="shared" si="28"/>
        <v>43346.208333333328</v>
      </c>
      <c r="T281" s="11">
        <f t="shared" si="29"/>
        <v>43349.208333333328</v>
      </c>
    </row>
    <row r="282" spans="1:20" ht="31.2" hidden="1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6"/>
        <v>film &amp; video</v>
      </c>
      <c r="R282" t="str">
        <f t="shared" si="27"/>
        <v>animation</v>
      </c>
      <c r="S282" s="11">
        <f t="shared" si="28"/>
        <v>43060.25</v>
      </c>
      <c r="T282" s="11">
        <f t="shared" si="29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6"/>
        <v>theater</v>
      </c>
      <c r="R283" t="str">
        <f t="shared" si="27"/>
        <v>plays</v>
      </c>
      <c r="S283" s="11">
        <f t="shared" si="28"/>
        <v>40979.25</v>
      </c>
      <c r="T283" s="11">
        <f t="shared" si="29"/>
        <v>41000.208333333336</v>
      </c>
    </row>
    <row r="284" spans="1:20" hidden="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6"/>
        <v>film &amp; video</v>
      </c>
      <c r="R284" t="str">
        <f t="shared" si="27"/>
        <v>television</v>
      </c>
      <c r="S284" s="11">
        <f t="shared" si="28"/>
        <v>42701.25</v>
      </c>
      <c r="T284" s="11">
        <f t="shared" si="29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6"/>
        <v>music</v>
      </c>
      <c r="R285" t="str">
        <f t="shared" si="27"/>
        <v>rock</v>
      </c>
      <c r="S285" s="11">
        <f t="shared" si="28"/>
        <v>42520.208333333328</v>
      </c>
      <c r="T285" s="11">
        <f t="shared" si="29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6"/>
        <v>technology</v>
      </c>
      <c r="R286" t="str">
        <f t="shared" si="27"/>
        <v>web</v>
      </c>
      <c r="S286" s="11">
        <f t="shared" si="28"/>
        <v>41030.208333333336</v>
      </c>
      <c r="T286" s="11">
        <f t="shared" si="29"/>
        <v>41035.208333333336</v>
      </c>
    </row>
    <row r="287" spans="1:20" hidden="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6"/>
        <v>theater</v>
      </c>
      <c r="R287" t="str">
        <f t="shared" si="27"/>
        <v>plays</v>
      </c>
      <c r="S287" s="11">
        <f t="shared" si="28"/>
        <v>42623.208333333328</v>
      </c>
      <c r="T287" s="11">
        <f t="shared" si="29"/>
        <v>42661.208333333328</v>
      </c>
    </row>
    <row r="288" spans="1:20" hidden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6"/>
        <v>theater</v>
      </c>
      <c r="R288" t="str">
        <f t="shared" si="27"/>
        <v>plays</v>
      </c>
      <c r="S288" s="11">
        <f t="shared" si="28"/>
        <v>42697.25</v>
      </c>
      <c r="T288" s="11">
        <f t="shared" si="29"/>
        <v>42704.25</v>
      </c>
    </row>
    <row r="289" spans="1:20" hidden="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6"/>
        <v>music</v>
      </c>
      <c r="R289" t="str">
        <f t="shared" si="27"/>
        <v>electric music</v>
      </c>
      <c r="S289" s="11">
        <f t="shared" si="28"/>
        <v>42122.208333333328</v>
      </c>
      <c r="T289" s="11">
        <f t="shared" si="29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6"/>
        <v>music</v>
      </c>
      <c r="R290" t="str">
        <f t="shared" si="27"/>
        <v>metal</v>
      </c>
      <c r="S290" s="11">
        <f t="shared" si="28"/>
        <v>40982.208333333336</v>
      </c>
      <c r="T290" s="11">
        <f t="shared" si="29"/>
        <v>40983.208333333336</v>
      </c>
    </row>
    <row r="291" spans="1:20" hidden="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6"/>
        <v>theater</v>
      </c>
      <c r="R291" t="str">
        <f t="shared" si="27"/>
        <v>plays</v>
      </c>
      <c r="S291" s="11">
        <f t="shared" si="28"/>
        <v>42219.208333333328</v>
      </c>
      <c r="T291" s="11">
        <f t="shared" si="29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6"/>
        <v>film &amp; video</v>
      </c>
      <c r="R292" t="str">
        <f t="shared" si="27"/>
        <v>documentary</v>
      </c>
      <c r="S292" s="11">
        <f t="shared" si="28"/>
        <v>41404.208333333336</v>
      </c>
      <c r="T292" s="11">
        <f t="shared" si="29"/>
        <v>41436.208333333336</v>
      </c>
    </row>
    <row r="293" spans="1:20" hidden="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6"/>
        <v>technology</v>
      </c>
      <c r="R293" t="str">
        <f t="shared" si="27"/>
        <v>web</v>
      </c>
      <c r="S293" s="11">
        <f t="shared" si="28"/>
        <v>40831.208333333336</v>
      </c>
      <c r="T293" s="11">
        <f t="shared" si="29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6"/>
        <v>food</v>
      </c>
      <c r="R294" t="str">
        <f t="shared" si="27"/>
        <v>food trucks</v>
      </c>
      <c r="S294" s="11">
        <f t="shared" si="28"/>
        <v>40984.208333333336</v>
      </c>
      <c r="T294" s="11">
        <f t="shared" si="29"/>
        <v>41002.208333333336</v>
      </c>
    </row>
    <row r="295" spans="1:20" hidden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6"/>
        <v>theater</v>
      </c>
      <c r="R295" t="str">
        <f t="shared" si="27"/>
        <v>plays</v>
      </c>
      <c r="S295" s="11">
        <f t="shared" si="28"/>
        <v>40456.208333333336</v>
      </c>
      <c r="T295" s="11">
        <f t="shared" si="29"/>
        <v>40465.208333333336</v>
      </c>
    </row>
    <row r="296" spans="1:20" hidden="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6"/>
        <v>theater</v>
      </c>
      <c r="R296" t="str">
        <f t="shared" si="27"/>
        <v>plays</v>
      </c>
      <c r="S296" s="11">
        <f t="shared" si="28"/>
        <v>43399.208333333328</v>
      </c>
      <c r="T296" s="11">
        <f t="shared" si="29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6"/>
        <v>theater</v>
      </c>
      <c r="R297" t="str">
        <f t="shared" si="27"/>
        <v>plays</v>
      </c>
      <c r="S297" s="11">
        <f t="shared" si="28"/>
        <v>41562.208333333336</v>
      </c>
      <c r="T297" s="11">
        <f t="shared" si="29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6"/>
        <v>theater</v>
      </c>
      <c r="R298" t="str">
        <f t="shared" si="27"/>
        <v>plays</v>
      </c>
      <c r="S298" s="11">
        <f t="shared" si="28"/>
        <v>43493.25</v>
      </c>
      <c r="T298" s="11">
        <f t="shared" si="29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6"/>
        <v>theater</v>
      </c>
      <c r="R299" t="str">
        <f t="shared" si="27"/>
        <v>plays</v>
      </c>
      <c r="S299" s="11">
        <f t="shared" si="28"/>
        <v>41653.25</v>
      </c>
      <c r="T299" s="11">
        <f t="shared" si="29"/>
        <v>41662.25</v>
      </c>
    </row>
    <row r="300" spans="1:20" hidden="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6"/>
        <v>music</v>
      </c>
      <c r="R300" t="str">
        <f t="shared" si="27"/>
        <v>rock</v>
      </c>
      <c r="S300" s="11">
        <f t="shared" si="28"/>
        <v>42426.25</v>
      </c>
      <c r="T300" s="11">
        <f t="shared" si="29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6"/>
        <v>food</v>
      </c>
      <c r="R301" t="str">
        <f t="shared" si="27"/>
        <v>food trucks</v>
      </c>
      <c r="S301" s="11">
        <f t="shared" si="28"/>
        <v>42432.25</v>
      </c>
      <c r="T301" s="11">
        <f t="shared" si="29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6"/>
        <v>publishing</v>
      </c>
      <c r="R302" t="str">
        <f t="shared" si="27"/>
        <v>nonfiction</v>
      </c>
      <c r="S302" s="11">
        <f t="shared" si="28"/>
        <v>42977.208333333328</v>
      </c>
      <c r="T302" s="11">
        <f t="shared" si="29"/>
        <v>42978.208333333328</v>
      </c>
    </row>
    <row r="303" spans="1:20" ht="31.2" hidden="1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6"/>
        <v>film &amp; video</v>
      </c>
      <c r="R303" t="str">
        <f t="shared" si="27"/>
        <v>documentary</v>
      </c>
      <c r="S303" s="11">
        <f t="shared" si="28"/>
        <v>42061.25</v>
      </c>
      <c r="T303" s="11">
        <f t="shared" si="29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6"/>
        <v>theater</v>
      </c>
      <c r="R304" t="str">
        <f t="shared" si="27"/>
        <v>plays</v>
      </c>
      <c r="S304" s="11">
        <f t="shared" si="28"/>
        <v>43345.208333333328</v>
      </c>
      <c r="T304" s="11">
        <f t="shared" si="29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6"/>
        <v>music</v>
      </c>
      <c r="R305" t="str">
        <f t="shared" si="27"/>
        <v>indie rock</v>
      </c>
      <c r="S305" s="11">
        <f t="shared" si="28"/>
        <v>42376.25</v>
      </c>
      <c r="T305" s="11">
        <f t="shared" si="29"/>
        <v>42381.25</v>
      </c>
    </row>
    <row r="306" spans="1:20" hidden="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6"/>
        <v>film &amp; video</v>
      </c>
      <c r="R306" t="str">
        <f t="shared" si="27"/>
        <v>documentary</v>
      </c>
      <c r="S306" s="11">
        <f t="shared" si="28"/>
        <v>42589.208333333328</v>
      </c>
      <c r="T306" s="11">
        <f t="shared" si="29"/>
        <v>42630.208333333328</v>
      </c>
    </row>
    <row r="307" spans="1:20" hidden="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6"/>
        <v>theater</v>
      </c>
      <c r="R307" t="str">
        <f t="shared" si="27"/>
        <v>plays</v>
      </c>
      <c r="S307" s="11">
        <f t="shared" si="28"/>
        <v>42448.208333333328</v>
      </c>
      <c r="T307" s="11">
        <f t="shared" si="29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6"/>
        <v>theater</v>
      </c>
      <c r="R308" t="str">
        <f t="shared" si="27"/>
        <v>plays</v>
      </c>
      <c r="S308" s="11">
        <f t="shared" si="28"/>
        <v>42930.208333333328</v>
      </c>
      <c r="T308" s="11">
        <f t="shared" si="29"/>
        <v>42933.208333333328</v>
      </c>
    </row>
    <row r="309" spans="1:20" ht="31.2" hidden="1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6"/>
        <v>publishing</v>
      </c>
      <c r="R309" t="str">
        <f t="shared" si="27"/>
        <v>fiction</v>
      </c>
      <c r="S309" s="11">
        <f t="shared" si="28"/>
        <v>41066.208333333336</v>
      </c>
      <c r="T309" s="11">
        <f t="shared" si="29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6"/>
        <v>theater</v>
      </c>
      <c r="R310" t="str">
        <f t="shared" si="27"/>
        <v>plays</v>
      </c>
      <c r="S310" s="11">
        <f t="shared" si="28"/>
        <v>40651.208333333336</v>
      </c>
      <c r="T310" s="11">
        <f t="shared" si="29"/>
        <v>40652.208333333336</v>
      </c>
    </row>
    <row r="311" spans="1:20" hidden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6"/>
        <v>music</v>
      </c>
      <c r="R311" t="str">
        <f t="shared" si="27"/>
        <v>indie rock</v>
      </c>
      <c r="S311" s="11">
        <f t="shared" si="28"/>
        <v>40807.208333333336</v>
      </c>
      <c r="T311" s="11">
        <f t="shared" si="29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6"/>
        <v>games</v>
      </c>
      <c r="R312" t="str">
        <f t="shared" si="27"/>
        <v>video games</v>
      </c>
      <c r="S312" s="11">
        <f t="shared" si="28"/>
        <v>40277.208333333336</v>
      </c>
      <c r="T312" s="11">
        <f t="shared" si="29"/>
        <v>40293.208333333336</v>
      </c>
    </row>
    <row r="313" spans="1:20" hidden="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6"/>
        <v>theater</v>
      </c>
      <c r="R313" t="str">
        <f t="shared" si="27"/>
        <v>plays</v>
      </c>
      <c r="S313" s="11">
        <f t="shared" si="28"/>
        <v>40590.25</v>
      </c>
      <c r="T313" s="11">
        <f t="shared" si="29"/>
        <v>40602.25</v>
      </c>
    </row>
    <row r="314" spans="1:20" hidden="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6"/>
        <v>theater</v>
      </c>
      <c r="R314" t="str">
        <f t="shared" si="27"/>
        <v>plays</v>
      </c>
      <c r="S314" s="11">
        <f t="shared" si="28"/>
        <v>41572.208333333336</v>
      </c>
      <c r="T314" s="11">
        <f t="shared" si="29"/>
        <v>41579.208333333336</v>
      </c>
    </row>
    <row r="315" spans="1:20" hidden="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6"/>
        <v>music</v>
      </c>
      <c r="R315" t="str">
        <f t="shared" si="27"/>
        <v>rock</v>
      </c>
      <c r="S315" s="11">
        <f t="shared" si="28"/>
        <v>40966.25</v>
      </c>
      <c r="T315" s="11">
        <f t="shared" si="29"/>
        <v>40968.25</v>
      </c>
    </row>
    <row r="316" spans="1:20" hidden="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6"/>
        <v>film &amp; video</v>
      </c>
      <c r="R316" t="str">
        <f t="shared" si="27"/>
        <v>documentary</v>
      </c>
      <c r="S316" s="11">
        <f t="shared" si="28"/>
        <v>43536.208333333328</v>
      </c>
      <c r="T316" s="11">
        <f t="shared" si="29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6"/>
        <v>theater</v>
      </c>
      <c r="R317" t="str">
        <f t="shared" si="27"/>
        <v>plays</v>
      </c>
      <c r="S317" s="11">
        <f t="shared" si="28"/>
        <v>41783.208333333336</v>
      </c>
      <c r="T317" s="11">
        <f t="shared" si="29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6"/>
        <v>food</v>
      </c>
      <c r="R318" t="str">
        <f t="shared" si="27"/>
        <v>food trucks</v>
      </c>
      <c r="S318" s="11">
        <f t="shared" si="28"/>
        <v>43788.25</v>
      </c>
      <c r="T318" s="11">
        <f t="shared" si="29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6"/>
        <v>theater</v>
      </c>
      <c r="R319" t="str">
        <f t="shared" si="27"/>
        <v>plays</v>
      </c>
      <c r="S319" s="11">
        <f t="shared" si="28"/>
        <v>42869.208333333328</v>
      </c>
      <c r="T319" s="11">
        <f t="shared" si="29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6"/>
        <v>music</v>
      </c>
      <c r="R320" t="str">
        <f t="shared" si="27"/>
        <v>rock</v>
      </c>
      <c r="S320" s="11">
        <f t="shared" si="28"/>
        <v>41684.25</v>
      </c>
      <c r="T320" s="11">
        <f t="shared" si="29"/>
        <v>41686.25</v>
      </c>
    </row>
    <row r="321" spans="1:20" hidden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6"/>
        <v>technology</v>
      </c>
      <c r="R321" t="str">
        <f t="shared" si="27"/>
        <v>web</v>
      </c>
      <c r="S321" s="11">
        <f t="shared" si="28"/>
        <v>40402.208333333336</v>
      </c>
      <c r="T321" s="11">
        <f t="shared" si="29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6"/>
        <v>publishing</v>
      </c>
      <c r="R322" t="str">
        <f t="shared" si="27"/>
        <v>fiction</v>
      </c>
      <c r="S322" s="11">
        <f t="shared" si="28"/>
        <v>40673.208333333336</v>
      </c>
      <c r="T322" s="11">
        <f t="shared" si="29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30">ROUND(((E323/D323)*100),0)</f>
        <v>94</v>
      </c>
      <c r="G323" t="s">
        <v>14</v>
      </c>
      <c r="H323">
        <v>2468</v>
      </c>
      <c r="I323">
        <f t="shared" ref="I323:I386" si="31">ROUND((E323/H323),2)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2">LEFT(P323,SEARCH("/",P323)-1)</f>
        <v>film &amp; video</v>
      </c>
      <c r="R323" t="str">
        <f t="shared" ref="R323:R386" si="33">RIGHT(P323,LEN(P323)-SEARCH("/",P323))</f>
        <v>shorts</v>
      </c>
      <c r="S323" s="11">
        <f t="shared" ref="S323:S386" si="34">(((L323/60)/60)/24)+DATE(1970,1,1)</f>
        <v>40634.208333333336</v>
      </c>
      <c r="T323" s="11">
        <f t="shared" ref="T323:T386" si="35">(((M323/60)/60)/24)+DATE(1970,1,1)</f>
        <v>40642.208333333336</v>
      </c>
    </row>
    <row r="324" spans="1:20" ht="31.2" hidden="1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2"/>
        <v>theater</v>
      </c>
      <c r="R324" t="str">
        <f t="shared" si="33"/>
        <v>plays</v>
      </c>
      <c r="S324" s="11">
        <f t="shared" si="34"/>
        <v>40507.25</v>
      </c>
      <c r="T324" s="11">
        <f t="shared" si="35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2"/>
        <v>film &amp; video</v>
      </c>
      <c r="R325" t="str">
        <f t="shared" si="33"/>
        <v>documentary</v>
      </c>
      <c r="S325" s="11">
        <f t="shared" si="34"/>
        <v>41725.208333333336</v>
      </c>
      <c r="T325" s="11">
        <f t="shared" si="35"/>
        <v>41727.208333333336</v>
      </c>
    </row>
    <row r="326" spans="1:20" hidden="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2"/>
        <v>theater</v>
      </c>
      <c r="R326" t="str">
        <f t="shared" si="33"/>
        <v>plays</v>
      </c>
      <c r="S326" s="11">
        <f t="shared" si="34"/>
        <v>42176.208333333328</v>
      </c>
      <c r="T326" s="11">
        <f t="shared" si="35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2"/>
        <v>theater</v>
      </c>
      <c r="R327" t="str">
        <f t="shared" si="33"/>
        <v>plays</v>
      </c>
      <c r="S327" s="11">
        <f t="shared" si="34"/>
        <v>43267.208333333328</v>
      </c>
      <c r="T327" s="11">
        <f t="shared" si="35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2"/>
        <v>film &amp; video</v>
      </c>
      <c r="R328" t="str">
        <f t="shared" si="33"/>
        <v>animation</v>
      </c>
      <c r="S328" s="11">
        <f t="shared" si="34"/>
        <v>42364.25</v>
      </c>
      <c r="T328" s="11">
        <f t="shared" si="35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2"/>
        <v>theater</v>
      </c>
      <c r="R329" t="str">
        <f t="shared" si="33"/>
        <v>plays</v>
      </c>
      <c r="S329" s="11">
        <f t="shared" si="34"/>
        <v>43705.208333333328</v>
      </c>
      <c r="T329" s="11">
        <f t="shared" si="35"/>
        <v>43709.208333333328</v>
      </c>
    </row>
    <row r="330" spans="1:20" ht="31.2" hidden="1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2"/>
        <v>music</v>
      </c>
      <c r="R330" t="str">
        <f t="shared" si="33"/>
        <v>rock</v>
      </c>
      <c r="S330" s="11">
        <f t="shared" si="34"/>
        <v>43434.25</v>
      </c>
      <c r="T330" s="11">
        <f t="shared" si="35"/>
        <v>43445.25</v>
      </c>
    </row>
    <row r="331" spans="1:20" hidden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2"/>
        <v>games</v>
      </c>
      <c r="R331" t="str">
        <f t="shared" si="33"/>
        <v>video games</v>
      </c>
      <c r="S331" s="11">
        <f t="shared" si="34"/>
        <v>42716.25</v>
      </c>
      <c r="T331" s="11">
        <f t="shared" si="35"/>
        <v>42727.25</v>
      </c>
    </row>
    <row r="332" spans="1:20" ht="31.2" hidden="1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2"/>
        <v>film &amp; video</v>
      </c>
      <c r="R332" t="str">
        <f t="shared" si="33"/>
        <v>documentary</v>
      </c>
      <c r="S332" s="11">
        <f t="shared" si="34"/>
        <v>43077.25</v>
      </c>
      <c r="T332" s="11">
        <f t="shared" si="35"/>
        <v>43078.25</v>
      </c>
    </row>
    <row r="333" spans="1:20" hidden="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2"/>
        <v>food</v>
      </c>
      <c r="R333" t="str">
        <f t="shared" si="33"/>
        <v>food trucks</v>
      </c>
      <c r="S333" s="11">
        <f t="shared" si="34"/>
        <v>40896.25</v>
      </c>
      <c r="T333" s="11">
        <f t="shared" si="35"/>
        <v>40897.25</v>
      </c>
    </row>
    <row r="334" spans="1:20" ht="31.2" hidden="1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2"/>
        <v>technology</v>
      </c>
      <c r="R334" t="str">
        <f t="shared" si="33"/>
        <v>wearables</v>
      </c>
      <c r="S334" s="11">
        <f t="shared" si="34"/>
        <v>41361.208333333336</v>
      </c>
      <c r="T334" s="11">
        <f t="shared" si="35"/>
        <v>41362.208333333336</v>
      </c>
    </row>
    <row r="335" spans="1:20" hidden="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2"/>
        <v>theater</v>
      </c>
      <c r="R335" t="str">
        <f t="shared" si="33"/>
        <v>plays</v>
      </c>
      <c r="S335" s="11">
        <f t="shared" si="34"/>
        <v>43424.25</v>
      </c>
      <c r="T335" s="11">
        <f t="shared" si="35"/>
        <v>43452.25</v>
      </c>
    </row>
    <row r="336" spans="1:20" hidden="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2"/>
        <v>music</v>
      </c>
      <c r="R336" t="str">
        <f t="shared" si="33"/>
        <v>rock</v>
      </c>
      <c r="S336" s="11">
        <f t="shared" si="34"/>
        <v>43110.25</v>
      </c>
      <c r="T336" s="11">
        <f t="shared" si="35"/>
        <v>43117.25</v>
      </c>
    </row>
    <row r="337" spans="1:20" hidden="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2"/>
        <v>music</v>
      </c>
      <c r="R337" t="str">
        <f t="shared" si="33"/>
        <v>rock</v>
      </c>
      <c r="S337" s="11">
        <f t="shared" si="34"/>
        <v>43784.25</v>
      </c>
      <c r="T337" s="11">
        <f t="shared" si="35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2"/>
        <v>music</v>
      </c>
      <c r="R338" t="str">
        <f t="shared" si="33"/>
        <v>rock</v>
      </c>
      <c r="S338" s="11">
        <f t="shared" si="34"/>
        <v>40527.25</v>
      </c>
      <c r="T338" s="11">
        <f t="shared" si="35"/>
        <v>40528.25</v>
      </c>
    </row>
    <row r="339" spans="1:20" hidden="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2"/>
        <v>theater</v>
      </c>
      <c r="R339" t="str">
        <f t="shared" si="33"/>
        <v>plays</v>
      </c>
      <c r="S339" s="11">
        <f t="shared" si="34"/>
        <v>43780.25</v>
      </c>
      <c r="T339" s="11">
        <f t="shared" si="35"/>
        <v>43781.25</v>
      </c>
    </row>
    <row r="340" spans="1:20" hidden="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2"/>
        <v>theater</v>
      </c>
      <c r="R340" t="str">
        <f t="shared" si="33"/>
        <v>plays</v>
      </c>
      <c r="S340" s="11">
        <f t="shared" si="34"/>
        <v>40821.208333333336</v>
      </c>
      <c r="T340" s="11">
        <f t="shared" si="35"/>
        <v>40851.208333333336</v>
      </c>
    </row>
    <row r="341" spans="1:20" hidden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2"/>
        <v>theater</v>
      </c>
      <c r="R341" t="str">
        <f t="shared" si="33"/>
        <v>plays</v>
      </c>
      <c r="S341" s="11">
        <f t="shared" si="34"/>
        <v>42949.208333333328</v>
      </c>
      <c r="T341" s="11">
        <f t="shared" si="35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2"/>
        <v>photography</v>
      </c>
      <c r="R342" t="str">
        <f t="shared" si="33"/>
        <v>photography books</v>
      </c>
      <c r="S342" s="11">
        <f t="shared" si="34"/>
        <v>40889.25</v>
      </c>
      <c r="T342" s="11">
        <f t="shared" si="35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2"/>
        <v>music</v>
      </c>
      <c r="R343" t="str">
        <f t="shared" si="33"/>
        <v>indie rock</v>
      </c>
      <c r="S343" s="11">
        <f t="shared" si="34"/>
        <v>42244.208333333328</v>
      </c>
      <c r="T343" s="11">
        <f t="shared" si="35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2"/>
        <v>theater</v>
      </c>
      <c r="R344" t="str">
        <f t="shared" si="33"/>
        <v>plays</v>
      </c>
      <c r="S344" s="11">
        <f t="shared" si="34"/>
        <v>41475.208333333336</v>
      </c>
      <c r="T344" s="11">
        <f t="shared" si="35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2"/>
        <v>theater</v>
      </c>
      <c r="R345" t="str">
        <f t="shared" si="33"/>
        <v>plays</v>
      </c>
      <c r="S345" s="11">
        <f t="shared" si="34"/>
        <v>41597.25</v>
      </c>
      <c r="T345" s="11">
        <f t="shared" si="35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2"/>
        <v>games</v>
      </c>
      <c r="R346" t="str">
        <f t="shared" si="33"/>
        <v>video games</v>
      </c>
      <c r="S346" s="11">
        <f t="shared" si="34"/>
        <v>43122.25</v>
      </c>
      <c r="T346" s="11">
        <f t="shared" si="35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2"/>
        <v>film &amp; video</v>
      </c>
      <c r="R347" t="str">
        <f t="shared" si="33"/>
        <v>drama</v>
      </c>
      <c r="S347" s="11">
        <f t="shared" si="34"/>
        <v>42194.208333333328</v>
      </c>
      <c r="T347" s="11">
        <f t="shared" si="35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2"/>
        <v>music</v>
      </c>
      <c r="R348" t="str">
        <f t="shared" si="33"/>
        <v>indie rock</v>
      </c>
      <c r="S348" s="11">
        <f t="shared" si="34"/>
        <v>42971.208333333328</v>
      </c>
      <c r="T348" s="11">
        <f t="shared" si="35"/>
        <v>43026.208333333328</v>
      </c>
    </row>
    <row r="349" spans="1:20" hidden="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2"/>
        <v>technology</v>
      </c>
      <c r="R349" t="str">
        <f t="shared" si="33"/>
        <v>web</v>
      </c>
      <c r="S349" s="11">
        <f t="shared" si="34"/>
        <v>42046.25</v>
      </c>
      <c r="T349" s="11">
        <f t="shared" si="35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2"/>
        <v>food</v>
      </c>
      <c r="R350" t="str">
        <f t="shared" si="33"/>
        <v>food trucks</v>
      </c>
      <c r="S350" s="11">
        <f t="shared" si="34"/>
        <v>42782.25</v>
      </c>
      <c r="T350" s="11">
        <f t="shared" si="35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2"/>
        <v>theater</v>
      </c>
      <c r="R351" t="str">
        <f t="shared" si="33"/>
        <v>plays</v>
      </c>
      <c r="S351" s="11">
        <f t="shared" si="34"/>
        <v>42930.208333333328</v>
      </c>
      <c r="T351" s="11">
        <f t="shared" si="35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2"/>
        <v>music</v>
      </c>
      <c r="R352" t="str">
        <f t="shared" si="33"/>
        <v>jazz</v>
      </c>
      <c r="S352" s="11">
        <f t="shared" si="34"/>
        <v>42144.208333333328</v>
      </c>
      <c r="T352" s="11">
        <f t="shared" si="35"/>
        <v>42162.208333333328</v>
      </c>
    </row>
    <row r="353" spans="1:20" hidden="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2"/>
        <v>music</v>
      </c>
      <c r="R353" t="str">
        <f t="shared" si="33"/>
        <v>rock</v>
      </c>
      <c r="S353" s="11">
        <f t="shared" si="34"/>
        <v>42240.208333333328</v>
      </c>
      <c r="T353" s="11">
        <f t="shared" si="35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2"/>
        <v>theater</v>
      </c>
      <c r="R354" t="str">
        <f t="shared" si="33"/>
        <v>plays</v>
      </c>
      <c r="S354" s="11">
        <f t="shared" si="34"/>
        <v>42315.25</v>
      </c>
      <c r="T354" s="11">
        <f t="shared" si="35"/>
        <v>42323.25</v>
      </c>
    </row>
    <row r="355" spans="1:20" hidden="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2"/>
        <v>theater</v>
      </c>
      <c r="R355" t="str">
        <f t="shared" si="33"/>
        <v>plays</v>
      </c>
      <c r="S355" s="11">
        <f t="shared" si="34"/>
        <v>43651.208333333328</v>
      </c>
      <c r="T355" s="11">
        <f t="shared" si="35"/>
        <v>43652.208333333328</v>
      </c>
    </row>
    <row r="356" spans="1:20" hidden="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2"/>
        <v>film &amp; video</v>
      </c>
      <c r="R356" t="str">
        <f t="shared" si="33"/>
        <v>documentary</v>
      </c>
      <c r="S356" s="11">
        <f t="shared" si="34"/>
        <v>41520.208333333336</v>
      </c>
      <c r="T356" s="11">
        <f t="shared" si="35"/>
        <v>41527.208333333336</v>
      </c>
    </row>
    <row r="357" spans="1:20" hidden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2"/>
        <v>technology</v>
      </c>
      <c r="R357" t="str">
        <f t="shared" si="33"/>
        <v>wearables</v>
      </c>
      <c r="S357" s="11">
        <f t="shared" si="34"/>
        <v>42757.25</v>
      </c>
      <c r="T357" s="11">
        <f t="shared" si="35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2"/>
        <v>theater</v>
      </c>
      <c r="R358" t="str">
        <f t="shared" si="33"/>
        <v>plays</v>
      </c>
      <c r="S358" s="11">
        <f t="shared" si="34"/>
        <v>40922.25</v>
      </c>
      <c r="T358" s="11">
        <f t="shared" si="35"/>
        <v>40931.25</v>
      </c>
    </row>
    <row r="359" spans="1:20" hidden="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2"/>
        <v>games</v>
      </c>
      <c r="R359" t="str">
        <f t="shared" si="33"/>
        <v>video games</v>
      </c>
      <c r="S359" s="11">
        <f t="shared" si="34"/>
        <v>42250.208333333328</v>
      </c>
      <c r="T359" s="11">
        <f t="shared" si="35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2"/>
        <v>photography</v>
      </c>
      <c r="R360" t="str">
        <f t="shared" si="33"/>
        <v>photography books</v>
      </c>
      <c r="S360" s="11">
        <f t="shared" si="34"/>
        <v>43322.208333333328</v>
      </c>
      <c r="T360" s="11">
        <f t="shared" si="35"/>
        <v>43325.208333333328</v>
      </c>
    </row>
    <row r="361" spans="1:20" hidden="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2"/>
        <v>film &amp; video</v>
      </c>
      <c r="R361" t="str">
        <f t="shared" si="33"/>
        <v>animation</v>
      </c>
      <c r="S361" s="11">
        <f t="shared" si="34"/>
        <v>40782.208333333336</v>
      </c>
      <c r="T361" s="11">
        <f t="shared" si="35"/>
        <v>40789.208333333336</v>
      </c>
    </row>
    <row r="362" spans="1:20" hidden="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2"/>
        <v>theater</v>
      </c>
      <c r="R362" t="str">
        <f t="shared" si="33"/>
        <v>plays</v>
      </c>
      <c r="S362" s="11">
        <f t="shared" si="34"/>
        <v>40544.25</v>
      </c>
      <c r="T362" s="11">
        <f t="shared" si="35"/>
        <v>40558.25</v>
      </c>
    </row>
    <row r="363" spans="1:20" hidden="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2"/>
        <v>theater</v>
      </c>
      <c r="R363" t="str">
        <f t="shared" si="33"/>
        <v>plays</v>
      </c>
      <c r="S363" s="11">
        <f t="shared" si="34"/>
        <v>43015.208333333328</v>
      </c>
      <c r="T363" s="11">
        <f t="shared" si="35"/>
        <v>43039.208333333328</v>
      </c>
    </row>
    <row r="364" spans="1:20" hidden="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2"/>
        <v>music</v>
      </c>
      <c r="R364" t="str">
        <f t="shared" si="33"/>
        <v>rock</v>
      </c>
      <c r="S364" s="11">
        <f t="shared" si="34"/>
        <v>40570.25</v>
      </c>
      <c r="T364" s="11">
        <f t="shared" si="35"/>
        <v>40608.25</v>
      </c>
    </row>
    <row r="365" spans="1:20" hidden="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2"/>
        <v>music</v>
      </c>
      <c r="R365" t="str">
        <f t="shared" si="33"/>
        <v>rock</v>
      </c>
      <c r="S365" s="11">
        <f t="shared" si="34"/>
        <v>40904.25</v>
      </c>
      <c r="T365" s="11">
        <f t="shared" si="35"/>
        <v>40905.25</v>
      </c>
    </row>
    <row r="366" spans="1:20" hidden="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2"/>
        <v>music</v>
      </c>
      <c r="R366" t="str">
        <f t="shared" si="33"/>
        <v>indie rock</v>
      </c>
      <c r="S366" s="11">
        <f t="shared" si="34"/>
        <v>43164.25</v>
      </c>
      <c r="T366" s="11">
        <f t="shared" si="35"/>
        <v>43194.208333333328</v>
      </c>
    </row>
    <row r="367" spans="1:20" hidden="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2"/>
        <v>theater</v>
      </c>
      <c r="R367" t="str">
        <f t="shared" si="33"/>
        <v>plays</v>
      </c>
      <c r="S367" s="11">
        <f t="shared" si="34"/>
        <v>42733.25</v>
      </c>
      <c r="T367" s="11">
        <f t="shared" si="35"/>
        <v>42760.25</v>
      </c>
    </row>
    <row r="368" spans="1:20" hidden="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2"/>
        <v>theater</v>
      </c>
      <c r="R368" t="str">
        <f t="shared" si="33"/>
        <v>plays</v>
      </c>
      <c r="S368" s="11">
        <f t="shared" si="34"/>
        <v>40546.25</v>
      </c>
      <c r="T368" s="11">
        <f t="shared" si="35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2"/>
        <v>theater</v>
      </c>
      <c r="R369" t="str">
        <f t="shared" si="33"/>
        <v>plays</v>
      </c>
      <c r="S369" s="11">
        <f t="shared" si="34"/>
        <v>41930.208333333336</v>
      </c>
      <c r="T369" s="11">
        <f t="shared" si="35"/>
        <v>41954.25</v>
      </c>
    </row>
    <row r="370" spans="1:20" hidden="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2"/>
        <v>film &amp; video</v>
      </c>
      <c r="R370" t="str">
        <f t="shared" si="33"/>
        <v>documentary</v>
      </c>
      <c r="S370" s="11">
        <f t="shared" si="34"/>
        <v>40464.208333333336</v>
      </c>
      <c r="T370" s="11">
        <f t="shared" si="35"/>
        <v>40487.208333333336</v>
      </c>
    </row>
    <row r="371" spans="1:20" hidden="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2"/>
        <v>film &amp; video</v>
      </c>
      <c r="R371" t="str">
        <f t="shared" si="33"/>
        <v>television</v>
      </c>
      <c r="S371" s="11">
        <f t="shared" si="34"/>
        <v>41308.25</v>
      </c>
      <c r="T371" s="11">
        <f t="shared" si="35"/>
        <v>41347.208333333336</v>
      </c>
    </row>
    <row r="372" spans="1:20" hidden="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2"/>
        <v>theater</v>
      </c>
      <c r="R372" t="str">
        <f t="shared" si="33"/>
        <v>plays</v>
      </c>
      <c r="S372" s="11">
        <f t="shared" si="34"/>
        <v>43570.208333333328</v>
      </c>
      <c r="T372" s="11">
        <f t="shared" si="35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2"/>
        <v>theater</v>
      </c>
      <c r="R373" t="str">
        <f t="shared" si="33"/>
        <v>plays</v>
      </c>
      <c r="S373" s="11">
        <f t="shared" si="34"/>
        <v>42043.25</v>
      </c>
      <c r="T373" s="11">
        <f t="shared" si="35"/>
        <v>42094.208333333328</v>
      </c>
    </row>
    <row r="374" spans="1:20" ht="31.2" hidden="1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2"/>
        <v>film &amp; video</v>
      </c>
      <c r="R374" t="str">
        <f t="shared" si="33"/>
        <v>documentary</v>
      </c>
      <c r="S374" s="11">
        <f t="shared" si="34"/>
        <v>42012.25</v>
      </c>
      <c r="T374" s="11">
        <f t="shared" si="35"/>
        <v>42032.25</v>
      </c>
    </row>
    <row r="375" spans="1:20" hidden="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2"/>
        <v>theater</v>
      </c>
      <c r="R375" t="str">
        <f t="shared" si="33"/>
        <v>plays</v>
      </c>
      <c r="S375" s="11">
        <f t="shared" si="34"/>
        <v>42964.208333333328</v>
      </c>
      <c r="T375" s="11">
        <f t="shared" si="35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2"/>
        <v>film &amp; video</v>
      </c>
      <c r="R376" t="str">
        <f t="shared" si="33"/>
        <v>documentary</v>
      </c>
      <c r="S376" s="11">
        <f t="shared" si="34"/>
        <v>43476.25</v>
      </c>
      <c r="T376" s="11">
        <f t="shared" si="35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2"/>
        <v>music</v>
      </c>
      <c r="R377" t="str">
        <f t="shared" si="33"/>
        <v>indie rock</v>
      </c>
      <c r="S377" s="11">
        <f t="shared" si="34"/>
        <v>42293.208333333328</v>
      </c>
      <c r="T377" s="11">
        <f t="shared" si="35"/>
        <v>42350.25</v>
      </c>
    </row>
    <row r="378" spans="1:20" hidden="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2"/>
        <v>music</v>
      </c>
      <c r="R378" t="str">
        <f t="shared" si="33"/>
        <v>rock</v>
      </c>
      <c r="S378" s="11">
        <f t="shared" si="34"/>
        <v>41826.208333333336</v>
      </c>
      <c r="T378" s="11">
        <f t="shared" si="35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2"/>
        <v>theater</v>
      </c>
      <c r="R379" t="str">
        <f t="shared" si="33"/>
        <v>plays</v>
      </c>
      <c r="S379" s="11">
        <f t="shared" si="34"/>
        <v>43760.208333333328</v>
      </c>
      <c r="T379" s="11">
        <f t="shared" si="35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2"/>
        <v>film &amp; video</v>
      </c>
      <c r="R380" t="str">
        <f t="shared" si="33"/>
        <v>documentary</v>
      </c>
      <c r="S380" s="11">
        <f t="shared" si="34"/>
        <v>43241.208333333328</v>
      </c>
      <c r="T380" s="11">
        <f t="shared" si="35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2"/>
        <v>theater</v>
      </c>
      <c r="R381" t="str">
        <f t="shared" si="33"/>
        <v>plays</v>
      </c>
      <c r="S381" s="11">
        <f t="shared" si="34"/>
        <v>40843.208333333336</v>
      </c>
      <c r="T381" s="11">
        <f t="shared" si="35"/>
        <v>40857.25</v>
      </c>
    </row>
    <row r="382" spans="1:20" ht="31.2" hidden="1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2"/>
        <v>theater</v>
      </c>
      <c r="R382" t="str">
        <f t="shared" si="33"/>
        <v>plays</v>
      </c>
      <c r="S382" s="11">
        <f t="shared" si="34"/>
        <v>41448.208333333336</v>
      </c>
      <c r="T382" s="11">
        <f t="shared" si="35"/>
        <v>41453.208333333336</v>
      </c>
    </row>
    <row r="383" spans="1:20" hidden="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2"/>
        <v>theater</v>
      </c>
      <c r="R383" t="str">
        <f t="shared" si="33"/>
        <v>plays</v>
      </c>
      <c r="S383" s="11">
        <f t="shared" si="34"/>
        <v>42163.208333333328</v>
      </c>
      <c r="T383" s="11">
        <f t="shared" si="35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2"/>
        <v>photography</v>
      </c>
      <c r="R384" t="str">
        <f t="shared" si="33"/>
        <v>photography books</v>
      </c>
      <c r="S384" s="11">
        <f t="shared" si="34"/>
        <v>43024.208333333328</v>
      </c>
      <c r="T384" s="11">
        <f t="shared" si="35"/>
        <v>43043.208333333328</v>
      </c>
    </row>
    <row r="385" spans="1:20" hidden="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2"/>
        <v>food</v>
      </c>
      <c r="R385" t="str">
        <f t="shared" si="33"/>
        <v>food trucks</v>
      </c>
      <c r="S385" s="11">
        <f t="shared" si="34"/>
        <v>43509.25</v>
      </c>
      <c r="T385" s="11">
        <f t="shared" si="35"/>
        <v>43515.25</v>
      </c>
    </row>
    <row r="386" spans="1:20" hidden="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2"/>
        <v>film &amp; video</v>
      </c>
      <c r="R386" t="str">
        <f t="shared" si="33"/>
        <v>documentary</v>
      </c>
      <c r="S386" s="11">
        <f t="shared" si="34"/>
        <v>42776.25</v>
      </c>
      <c r="T386" s="11">
        <f t="shared" si="35"/>
        <v>42803.25</v>
      </c>
    </row>
    <row r="387" spans="1:20" ht="31.2" hidden="1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36">ROUND(((E387/D387)*100),0)</f>
        <v>146</v>
      </c>
      <c r="G387" t="s">
        <v>20</v>
      </c>
      <c r="H387">
        <v>1137</v>
      </c>
      <c r="I387">
        <f t="shared" ref="I387:I450" si="37">ROUND((E387/H387),2)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8">LEFT(P387,SEARCH("/",P387)-1)</f>
        <v>publishing</v>
      </c>
      <c r="R387" t="str">
        <f t="shared" ref="R387:R450" si="39">RIGHT(P387,LEN(P387)-SEARCH("/",P387))</f>
        <v>nonfiction</v>
      </c>
      <c r="S387" s="11">
        <f t="shared" ref="S387:S450" si="40">(((L387/60)/60)/24)+DATE(1970,1,1)</f>
        <v>43553.208333333328</v>
      </c>
      <c r="T387" s="11">
        <f t="shared" ref="T387:T450" si="41">(((M387/60)/60)/24)+DATE(1970,1,1)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8"/>
        <v>theater</v>
      </c>
      <c r="R388" t="str">
        <f t="shared" si="39"/>
        <v>plays</v>
      </c>
      <c r="S388" s="11">
        <f t="shared" si="40"/>
        <v>40355.208333333336</v>
      </c>
      <c r="T388" s="11">
        <f t="shared" si="41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8"/>
        <v>technology</v>
      </c>
      <c r="R389" t="str">
        <f t="shared" si="39"/>
        <v>wearables</v>
      </c>
      <c r="S389" s="11">
        <f t="shared" si="40"/>
        <v>41072.208333333336</v>
      </c>
      <c r="T389" s="11">
        <f t="shared" si="41"/>
        <v>41077.208333333336</v>
      </c>
    </row>
    <row r="390" spans="1:20" hidden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8"/>
        <v>music</v>
      </c>
      <c r="R390" t="str">
        <f t="shared" si="39"/>
        <v>indie rock</v>
      </c>
      <c r="S390" s="11">
        <f t="shared" si="40"/>
        <v>40912.25</v>
      </c>
      <c r="T390" s="11">
        <f t="shared" si="41"/>
        <v>40914.25</v>
      </c>
    </row>
    <row r="391" spans="1:20" hidden="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8"/>
        <v>theater</v>
      </c>
      <c r="R391" t="str">
        <f t="shared" si="39"/>
        <v>plays</v>
      </c>
      <c r="S391" s="11">
        <f t="shared" si="40"/>
        <v>40479.208333333336</v>
      </c>
      <c r="T391" s="11">
        <f t="shared" si="41"/>
        <v>40506.25</v>
      </c>
    </row>
    <row r="392" spans="1:20" hidden="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8"/>
        <v>photography</v>
      </c>
      <c r="R392" t="str">
        <f t="shared" si="39"/>
        <v>photography books</v>
      </c>
      <c r="S392" s="11">
        <f t="shared" si="40"/>
        <v>41530.208333333336</v>
      </c>
      <c r="T392" s="11">
        <f t="shared" si="41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8"/>
        <v>publishing</v>
      </c>
      <c r="R393" t="str">
        <f t="shared" si="39"/>
        <v>nonfiction</v>
      </c>
      <c r="S393" s="11">
        <f t="shared" si="40"/>
        <v>41653.25</v>
      </c>
      <c r="T393" s="11">
        <f t="shared" si="41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8"/>
        <v>technology</v>
      </c>
      <c r="R394" t="str">
        <f t="shared" si="39"/>
        <v>wearables</v>
      </c>
      <c r="S394" s="11">
        <f t="shared" si="40"/>
        <v>40549.25</v>
      </c>
      <c r="T394" s="11">
        <f t="shared" si="41"/>
        <v>40551.25</v>
      </c>
    </row>
    <row r="395" spans="1:20" hidden="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8"/>
        <v>music</v>
      </c>
      <c r="R395" t="str">
        <f t="shared" si="39"/>
        <v>jazz</v>
      </c>
      <c r="S395" s="11">
        <f t="shared" si="40"/>
        <v>42933.208333333328</v>
      </c>
      <c r="T395" s="11">
        <f t="shared" si="41"/>
        <v>42934.208333333328</v>
      </c>
    </row>
    <row r="396" spans="1:20" hidden="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8"/>
        <v>film &amp; video</v>
      </c>
      <c r="R396" t="str">
        <f t="shared" si="39"/>
        <v>documentary</v>
      </c>
      <c r="S396" s="11">
        <f t="shared" si="40"/>
        <v>41484.208333333336</v>
      </c>
      <c r="T396" s="11">
        <f t="shared" si="41"/>
        <v>41494.208333333336</v>
      </c>
    </row>
    <row r="397" spans="1:20" ht="31.2" hidden="1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8"/>
        <v>theater</v>
      </c>
      <c r="R397" t="str">
        <f t="shared" si="39"/>
        <v>plays</v>
      </c>
      <c r="S397" s="11">
        <f t="shared" si="40"/>
        <v>40885.25</v>
      </c>
      <c r="T397" s="11">
        <f t="shared" si="41"/>
        <v>40886.25</v>
      </c>
    </row>
    <row r="398" spans="1:20" hidden="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8"/>
        <v>film &amp; video</v>
      </c>
      <c r="R398" t="str">
        <f t="shared" si="39"/>
        <v>drama</v>
      </c>
      <c r="S398" s="11">
        <f t="shared" si="40"/>
        <v>43378.208333333328</v>
      </c>
      <c r="T398" s="11">
        <f t="shared" si="41"/>
        <v>43386.208333333328</v>
      </c>
    </row>
    <row r="399" spans="1:20" hidden="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8"/>
        <v>music</v>
      </c>
      <c r="R399" t="str">
        <f t="shared" si="39"/>
        <v>rock</v>
      </c>
      <c r="S399" s="11">
        <f t="shared" si="40"/>
        <v>41417.208333333336</v>
      </c>
      <c r="T399" s="11">
        <f t="shared" si="41"/>
        <v>41423.208333333336</v>
      </c>
    </row>
    <row r="400" spans="1:20" ht="31.2" hidden="1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8"/>
        <v>film &amp; video</v>
      </c>
      <c r="R400" t="str">
        <f t="shared" si="39"/>
        <v>animation</v>
      </c>
      <c r="S400" s="11">
        <f t="shared" si="40"/>
        <v>43228.208333333328</v>
      </c>
      <c r="T400" s="11">
        <f t="shared" si="41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8"/>
        <v>music</v>
      </c>
      <c r="R401" t="str">
        <f t="shared" si="39"/>
        <v>indie rock</v>
      </c>
      <c r="S401" s="11">
        <f t="shared" si="40"/>
        <v>40576.25</v>
      </c>
      <c r="T401" s="11">
        <f t="shared" si="41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8"/>
        <v>photography</v>
      </c>
      <c r="R402" t="str">
        <f t="shared" si="39"/>
        <v>photography books</v>
      </c>
      <c r="S402" s="11">
        <f t="shared" si="40"/>
        <v>41502.208333333336</v>
      </c>
      <c r="T402" s="11">
        <f t="shared" si="41"/>
        <v>41524.208333333336</v>
      </c>
    </row>
    <row r="403" spans="1:20" hidden="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8"/>
        <v>theater</v>
      </c>
      <c r="R403" t="str">
        <f t="shared" si="39"/>
        <v>plays</v>
      </c>
      <c r="S403" s="11">
        <f t="shared" si="40"/>
        <v>43765.208333333328</v>
      </c>
      <c r="T403" s="11">
        <f t="shared" si="41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8"/>
        <v>film &amp; video</v>
      </c>
      <c r="R404" t="str">
        <f t="shared" si="39"/>
        <v>shorts</v>
      </c>
      <c r="S404" s="11">
        <f t="shared" si="40"/>
        <v>40914.25</v>
      </c>
      <c r="T404" s="11">
        <f t="shared" si="41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8"/>
        <v>theater</v>
      </c>
      <c r="R405" t="str">
        <f t="shared" si="39"/>
        <v>plays</v>
      </c>
      <c r="S405" s="11">
        <f t="shared" si="40"/>
        <v>40310.208333333336</v>
      </c>
      <c r="T405" s="11">
        <f t="shared" si="41"/>
        <v>40346.208333333336</v>
      </c>
    </row>
    <row r="406" spans="1:20" hidden="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8"/>
        <v>theater</v>
      </c>
      <c r="R406" t="str">
        <f t="shared" si="39"/>
        <v>plays</v>
      </c>
      <c r="S406" s="11">
        <f t="shared" si="40"/>
        <v>43053.25</v>
      </c>
      <c r="T406" s="11">
        <f t="shared" si="41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8"/>
        <v>theater</v>
      </c>
      <c r="R407" t="str">
        <f t="shared" si="39"/>
        <v>plays</v>
      </c>
      <c r="S407" s="11">
        <f t="shared" si="40"/>
        <v>43255.208333333328</v>
      </c>
      <c r="T407" s="11">
        <f t="shared" si="41"/>
        <v>43305.208333333328</v>
      </c>
    </row>
    <row r="408" spans="1:20" ht="31.2" hidden="1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8"/>
        <v>film &amp; video</v>
      </c>
      <c r="R408" t="str">
        <f t="shared" si="39"/>
        <v>documentary</v>
      </c>
      <c r="S408" s="11">
        <f t="shared" si="40"/>
        <v>41304.25</v>
      </c>
      <c r="T408" s="11">
        <f t="shared" si="41"/>
        <v>41316.25</v>
      </c>
    </row>
    <row r="409" spans="1:20" hidden="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8"/>
        <v>theater</v>
      </c>
      <c r="R409" t="str">
        <f t="shared" si="39"/>
        <v>plays</v>
      </c>
      <c r="S409" s="11">
        <f t="shared" si="40"/>
        <v>43751.208333333328</v>
      </c>
      <c r="T409" s="11">
        <f t="shared" si="41"/>
        <v>43758.208333333328</v>
      </c>
    </row>
    <row r="410" spans="1:20" hidden="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8"/>
        <v>film &amp; video</v>
      </c>
      <c r="R410" t="str">
        <f t="shared" si="39"/>
        <v>documentary</v>
      </c>
      <c r="S410" s="11">
        <f t="shared" si="40"/>
        <v>42541.208333333328</v>
      </c>
      <c r="T410" s="11">
        <f t="shared" si="41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8"/>
        <v>music</v>
      </c>
      <c r="R411" t="str">
        <f t="shared" si="39"/>
        <v>rock</v>
      </c>
      <c r="S411" s="11">
        <f t="shared" si="40"/>
        <v>42843.208333333328</v>
      </c>
      <c r="T411" s="11">
        <f t="shared" si="41"/>
        <v>42847.208333333328</v>
      </c>
    </row>
    <row r="412" spans="1:20" hidden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8"/>
        <v>games</v>
      </c>
      <c r="R412" t="str">
        <f t="shared" si="39"/>
        <v>mobile games</v>
      </c>
      <c r="S412" s="11">
        <f t="shared" si="40"/>
        <v>42122.208333333328</v>
      </c>
      <c r="T412" s="11">
        <f t="shared" si="41"/>
        <v>42122.208333333328</v>
      </c>
    </row>
    <row r="413" spans="1:20" hidden="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8"/>
        <v>theater</v>
      </c>
      <c r="R413" t="str">
        <f t="shared" si="39"/>
        <v>plays</v>
      </c>
      <c r="S413" s="11">
        <f t="shared" si="40"/>
        <v>42884.208333333328</v>
      </c>
      <c r="T413" s="11">
        <f t="shared" si="41"/>
        <v>42886.208333333328</v>
      </c>
    </row>
    <row r="414" spans="1:20" hidden="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8"/>
        <v>publishing</v>
      </c>
      <c r="R414" t="str">
        <f t="shared" si="39"/>
        <v>fiction</v>
      </c>
      <c r="S414" s="11">
        <f t="shared" si="40"/>
        <v>41642.25</v>
      </c>
      <c r="T414" s="11">
        <f t="shared" si="41"/>
        <v>41652.25</v>
      </c>
    </row>
    <row r="415" spans="1:20" hidden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8"/>
        <v>film &amp; video</v>
      </c>
      <c r="R415" t="str">
        <f t="shared" si="39"/>
        <v>animation</v>
      </c>
      <c r="S415" s="11">
        <f t="shared" si="40"/>
        <v>43431.25</v>
      </c>
      <c r="T415" s="11">
        <f t="shared" si="41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8"/>
        <v>food</v>
      </c>
      <c r="R416" t="str">
        <f t="shared" si="39"/>
        <v>food trucks</v>
      </c>
      <c r="S416" s="11">
        <f t="shared" si="40"/>
        <v>40288.208333333336</v>
      </c>
      <c r="T416" s="11">
        <f t="shared" si="41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8"/>
        <v>theater</v>
      </c>
      <c r="R417" t="str">
        <f t="shared" si="39"/>
        <v>plays</v>
      </c>
      <c r="S417" s="11">
        <f t="shared" si="40"/>
        <v>40921.25</v>
      </c>
      <c r="T417" s="11">
        <f t="shared" si="41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8"/>
        <v>film &amp; video</v>
      </c>
      <c r="R418" t="str">
        <f t="shared" si="39"/>
        <v>documentary</v>
      </c>
      <c r="S418" s="11">
        <f t="shared" si="40"/>
        <v>40560.25</v>
      </c>
      <c r="T418" s="11">
        <f t="shared" si="41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8"/>
        <v>theater</v>
      </c>
      <c r="R419" t="str">
        <f t="shared" si="39"/>
        <v>plays</v>
      </c>
      <c r="S419" s="11">
        <f t="shared" si="40"/>
        <v>43407.208333333328</v>
      </c>
      <c r="T419" s="11">
        <f t="shared" si="41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8"/>
        <v>film &amp; video</v>
      </c>
      <c r="R420" t="str">
        <f t="shared" si="39"/>
        <v>documentary</v>
      </c>
      <c r="S420" s="11">
        <f t="shared" si="40"/>
        <v>41035.208333333336</v>
      </c>
      <c r="T420" s="11">
        <f t="shared" si="41"/>
        <v>41036.208333333336</v>
      </c>
    </row>
    <row r="421" spans="1:20" hidden="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8"/>
        <v>technology</v>
      </c>
      <c r="R421" t="str">
        <f t="shared" si="39"/>
        <v>web</v>
      </c>
      <c r="S421" s="11">
        <f t="shared" si="40"/>
        <v>40899.25</v>
      </c>
      <c r="T421" s="11">
        <f t="shared" si="41"/>
        <v>40905.25</v>
      </c>
    </row>
    <row r="422" spans="1:20" hidden="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8"/>
        <v>theater</v>
      </c>
      <c r="R422" t="str">
        <f t="shared" si="39"/>
        <v>plays</v>
      </c>
      <c r="S422" s="11">
        <f t="shared" si="40"/>
        <v>42911.208333333328</v>
      </c>
      <c r="T422" s="11">
        <f t="shared" si="41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8"/>
        <v>technology</v>
      </c>
      <c r="R423" t="str">
        <f t="shared" si="39"/>
        <v>wearables</v>
      </c>
      <c r="S423" s="11">
        <f t="shared" si="40"/>
        <v>42915.208333333328</v>
      </c>
      <c r="T423" s="11">
        <f t="shared" si="41"/>
        <v>42945.208333333328</v>
      </c>
    </row>
    <row r="424" spans="1:20" ht="31.2" hidden="1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8"/>
        <v>theater</v>
      </c>
      <c r="R424" t="str">
        <f t="shared" si="39"/>
        <v>plays</v>
      </c>
      <c r="S424" s="11">
        <f t="shared" si="40"/>
        <v>40285.208333333336</v>
      </c>
      <c r="T424" s="11">
        <f t="shared" si="41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8"/>
        <v>food</v>
      </c>
      <c r="R425" t="str">
        <f t="shared" si="39"/>
        <v>food trucks</v>
      </c>
      <c r="S425" s="11">
        <f t="shared" si="40"/>
        <v>40808.208333333336</v>
      </c>
      <c r="T425" s="11">
        <f t="shared" si="41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8"/>
        <v>music</v>
      </c>
      <c r="R426" t="str">
        <f t="shared" si="39"/>
        <v>indie rock</v>
      </c>
      <c r="S426" s="11">
        <f t="shared" si="40"/>
        <v>43208.208333333328</v>
      </c>
      <c r="T426" s="11">
        <f t="shared" si="41"/>
        <v>43214.208333333328</v>
      </c>
    </row>
    <row r="427" spans="1:20" hidden="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8"/>
        <v>photography</v>
      </c>
      <c r="R427" t="str">
        <f t="shared" si="39"/>
        <v>photography books</v>
      </c>
      <c r="S427" s="11">
        <f t="shared" si="40"/>
        <v>42213.208333333328</v>
      </c>
      <c r="T427" s="11">
        <f t="shared" si="41"/>
        <v>42219.208333333328</v>
      </c>
    </row>
    <row r="428" spans="1:20" hidden="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8"/>
        <v>theater</v>
      </c>
      <c r="R428" t="str">
        <f t="shared" si="39"/>
        <v>plays</v>
      </c>
      <c r="S428" s="11">
        <f t="shared" si="40"/>
        <v>41332.25</v>
      </c>
      <c r="T428" s="11">
        <f t="shared" si="41"/>
        <v>41339.25</v>
      </c>
    </row>
    <row r="429" spans="1:20" hidden="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8"/>
        <v>theater</v>
      </c>
      <c r="R429" t="str">
        <f t="shared" si="39"/>
        <v>plays</v>
      </c>
      <c r="S429" s="11">
        <f t="shared" si="40"/>
        <v>41895.208333333336</v>
      </c>
      <c r="T429" s="11">
        <f t="shared" si="41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8"/>
        <v>film &amp; video</v>
      </c>
      <c r="R430" t="str">
        <f t="shared" si="39"/>
        <v>animation</v>
      </c>
      <c r="S430" s="11">
        <f t="shared" si="40"/>
        <v>40585.25</v>
      </c>
      <c r="T430" s="11">
        <f t="shared" si="41"/>
        <v>40592.25</v>
      </c>
    </row>
    <row r="431" spans="1:20" hidden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8"/>
        <v>photography</v>
      </c>
      <c r="R431" t="str">
        <f t="shared" si="39"/>
        <v>photography books</v>
      </c>
      <c r="S431" s="11">
        <f t="shared" si="40"/>
        <v>41680.25</v>
      </c>
      <c r="T431" s="11">
        <f t="shared" si="41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8"/>
        <v>theater</v>
      </c>
      <c r="R432" t="str">
        <f t="shared" si="39"/>
        <v>plays</v>
      </c>
      <c r="S432" s="11">
        <f t="shared" si="40"/>
        <v>43737.208333333328</v>
      </c>
      <c r="T432" s="11">
        <f t="shared" si="41"/>
        <v>43771.208333333328</v>
      </c>
    </row>
    <row r="433" spans="1:20" hidden="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8"/>
        <v>theater</v>
      </c>
      <c r="R433" t="str">
        <f t="shared" si="39"/>
        <v>plays</v>
      </c>
      <c r="S433" s="11">
        <f t="shared" si="40"/>
        <v>43273.208333333328</v>
      </c>
      <c r="T433" s="11">
        <f t="shared" si="41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8"/>
        <v>theater</v>
      </c>
      <c r="R434" t="str">
        <f t="shared" si="39"/>
        <v>plays</v>
      </c>
      <c r="S434" s="11">
        <f t="shared" si="40"/>
        <v>41761.208333333336</v>
      </c>
      <c r="T434" s="11">
        <f t="shared" si="41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8"/>
        <v>film &amp; video</v>
      </c>
      <c r="R435" t="str">
        <f t="shared" si="39"/>
        <v>documentary</v>
      </c>
      <c r="S435" s="11">
        <f t="shared" si="40"/>
        <v>41603.25</v>
      </c>
      <c r="T435" s="11">
        <f t="shared" si="41"/>
        <v>41619.25</v>
      </c>
    </row>
    <row r="436" spans="1:20" hidden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8"/>
        <v>theater</v>
      </c>
      <c r="R436" t="str">
        <f t="shared" si="39"/>
        <v>plays</v>
      </c>
      <c r="S436" s="11">
        <f t="shared" si="40"/>
        <v>42705.25</v>
      </c>
      <c r="T436" s="11">
        <f t="shared" si="41"/>
        <v>42719.25</v>
      </c>
    </row>
    <row r="437" spans="1:20" hidden="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8"/>
        <v>theater</v>
      </c>
      <c r="R437" t="str">
        <f t="shared" si="39"/>
        <v>plays</v>
      </c>
      <c r="S437" s="11">
        <f t="shared" si="40"/>
        <v>41988.25</v>
      </c>
      <c r="T437" s="11">
        <f t="shared" si="41"/>
        <v>42000.25</v>
      </c>
    </row>
    <row r="438" spans="1:20" hidden="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8"/>
        <v>music</v>
      </c>
      <c r="R438" t="str">
        <f t="shared" si="39"/>
        <v>jazz</v>
      </c>
      <c r="S438" s="11">
        <f t="shared" si="40"/>
        <v>43575.208333333328</v>
      </c>
      <c r="T438" s="11">
        <f t="shared" si="41"/>
        <v>43576.208333333328</v>
      </c>
    </row>
    <row r="439" spans="1:20" hidden="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8"/>
        <v>film &amp; video</v>
      </c>
      <c r="R439" t="str">
        <f t="shared" si="39"/>
        <v>animation</v>
      </c>
      <c r="S439" s="11">
        <f t="shared" si="40"/>
        <v>42260.208333333328</v>
      </c>
      <c r="T439" s="11">
        <f t="shared" si="41"/>
        <v>42263.208333333328</v>
      </c>
    </row>
    <row r="440" spans="1:20" ht="31.2" hidden="1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8"/>
        <v>theater</v>
      </c>
      <c r="R440" t="str">
        <f t="shared" si="39"/>
        <v>plays</v>
      </c>
      <c r="S440" s="11">
        <f t="shared" si="40"/>
        <v>41337.25</v>
      </c>
      <c r="T440" s="11">
        <f t="shared" si="41"/>
        <v>41367.208333333336</v>
      </c>
    </row>
    <row r="441" spans="1:20" hidden="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8"/>
        <v>film &amp; video</v>
      </c>
      <c r="R441" t="str">
        <f t="shared" si="39"/>
        <v>science fiction</v>
      </c>
      <c r="S441" s="11">
        <f t="shared" si="40"/>
        <v>42680.208333333328</v>
      </c>
      <c r="T441" s="11">
        <f t="shared" si="41"/>
        <v>42687.25</v>
      </c>
    </row>
    <row r="442" spans="1:20" hidden="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8"/>
        <v>film &amp; video</v>
      </c>
      <c r="R442" t="str">
        <f t="shared" si="39"/>
        <v>television</v>
      </c>
      <c r="S442" s="11">
        <f t="shared" si="40"/>
        <v>42916.208333333328</v>
      </c>
      <c r="T442" s="11">
        <f t="shared" si="41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8"/>
        <v>technology</v>
      </c>
      <c r="R443" t="str">
        <f t="shared" si="39"/>
        <v>wearables</v>
      </c>
      <c r="S443" s="11">
        <f t="shared" si="40"/>
        <v>41025.208333333336</v>
      </c>
      <c r="T443" s="11">
        <f t="shared" si="41"/>
        <v>41053.208333333336</v>
      </c>
    </row>
    <row r="444" spans="1:20" hidden="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8"/>
        <v>theater</v>
      </c>
      <c r="R444" t="str">
        <f t="shared" si="39"/>
        <v>plays</v>
      </c>
      <c r="S444" s="11">
        <f t="shared" si="40"/>
        <v>42980.208333333328</v>
      </c>
      <c r="T444" s="11">
        <f t="shared" si="41"/>
        <v>42996.208333333328</v>
      </c>
    </row>
    <row r="445" spans="1:20" hidden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8"/>
        <v>theater</v>
      </c>
      <c r="R445" t="str">
        <f t="shared" si="39"/>
        <v>plays</v>
      </c>
      <c r="S445" s="11">
        <f t="shared" si="40"/>
        <v>40451.208333333336</v>
      </c>
      <c r="T445" s="11">
        <f t="shared" si="41"/>
        <v>40470.208333333336</v>
      </c>
    </row>
    <row r="446" spans="1:20" hidden="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8"/>
        <v>music</v>
      </c>
      <c r="R446" t="str">
        <f t="shared" si="39"/>
        <v>indie rock</v>
      </c>
      <c r="S446" s="11">
        <f t="shared" si="40"/>
        <v>40748.208333333336</v>
      </c>
      <c r="T446" s="11">
        <f t="shared" si="41"/>
        <v>40750.208333333336</v>
      </c>
    </row>
    <row r="447" spans="1:20" ht="31.2" hidden="1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8"/>
        <v>theater</v>
      </c>
      <c r="R447" t="str">
        <f t="shared" si="39"/>
        <v>plays</v>
      </c>
      <c r="S447" s="11">
        <f t="shared" si="40"/>
        <v>40515.25</v>
      </c>
      <c r="T447" s="11">
        <f t="shared" si="41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8"/>
        <v>technology</v>
      </c>
      <c r="R448" t="str">
        <f t="shared" si="39"/>
        <v>wearables</v>
      </c>
      <c r="S448" s="11">
        <f t="shared" si="40"/>
        <v>41261.25</v>
      </c>
      <c r="T448" s="11">
        <f t="shared" si="41"/>
        <v>41263.25</v>
      </c>
    </row>
    <row r="449" spans="1:20" ht="31.2" hidden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8"/>
        <v>film &amp; video</v>
      </c>
      <c r="R449" t="str">
        <f t="shared" si="39"/>
        <v>television</v>
      </c>
      <c r="S449" s="11">
        <f t="shared" si="40"/>
        <v>43088.25</v>
      </c>
      <c r="T449" s="11">
        <f t="shared" si="41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8"/>
        <v>games</v>
      </c>
      <c r="R450" t="str">
        <f t="shared" si="39"/>
        <v>video games</v>
      </c>
      <c r="S450" s="11">
        <f t="shared" si="40"/>
        <v>41378.208333333336</v>
      </c>
      <c r="T450" s="11">
        <f t="shared" si="41"/>
        <v>41380.208333333336</v>
      </c>
    </row>
    <row r="451" spans="1:20" hidden="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42">ROUND(((E451/D451)*100),0)</f>
        <v>967</v>
      </c>
      <c r="G451" t="s">
        <v>20</v>
      </c>
      <c r="H451">
        <v>86</v>
      </c>
      <c r="I451">
        <f t="shared" ref="I451:I514" si="43">ROUND((E451/H451),2)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4">LEFT(P451,SEARCH("/",P451)-1)</f>
        <v>games</v>
      </c>
      <c r="R451" t="str">
        <f t="shared" ref="R451:R514" si="45">RIGHT(P451,LEN(P451)-SEARCH("/",P451))</f>
        <v>video games</v>
      </c>
      <c r="S451" s="11">
        <f t="shared" ref="S451:S514" si="46">(((L451/60)/60)/24)+DATE(1970,1,1)</f>
        <v>43530.25</v>
      </c>
      <c r="T451" s="11">
        <f t="shared" ref="T451:T514" si="47">(((M451/60)/60)/24)+DATE(1970,1,1)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4"/>
        <v>film &amp; video</v>
      </c>
      <c r="R452" t="str">
        <f t="shared" si="45"/>
        <v>animation</v>
      </c>
      <c r="S452" s="11">
        <f t="shared" si="46"/>
        <v>43394.208333333328</v>
      </c>
      <c r="T452" s="11">
        <f t="shared" si="47"/>
        <v>43417.25</v>
      </c>
    </row>
    <row r="453" spans="1:20" hidden="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4"/>
        <v>music</v>
      </c>
      <c r="R453" t="str">
        <f t="shared" si="45"/>
        <v>rock</v>
      </c>
      <c r="S453" s="11">
        <f t="shared" si="46"/>
        <v>42935.208333333328</v>
      </c>
      <c r="T453" s="11">
        <f t="shared" si="47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4"/>
        <v>film &amp; video</v>
      </c>
      <c r="R454" t="str">
        <f t="shared" si="45"/>
        <v>drama</v>
      </c>
      <c r="S454" s="11">
        <f t="shared" si="46"/>
        <v>40365.208333333336</v>
      </c>
      <c r="T454" s="11">
        <f t="shared" si="47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4"/>
        <v>film &amp; video</v>
      </c>
      <c r="R455" t="str">
        <f t="shared" si="45"/>
        <v>science fiction</v>
      </c>
      <c r="S455" s="11">
        <f t="shared" si="46"/>
        <v>42705.25</v>
      </c>
      <c r="T455" s="11">
        <f t="shared" si="47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4"/>
        <v>film &amp; video</v>
      </c>
      <c r="R456" t="str">
        <f t="shared" si="45"/>
        <v>drama</v>
      </c>
      <c r="S456" s="11">
        <f t="shared" si="46"/>
        <v>41568.208333333336</v>
      </c>
      <c r="T456" s="11">
        <f t="shared" si="47"/>
        <v>41604.25</v>
      </c>
    </row>
    <row r="457" spans="1:20" hidden="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4"/>
        <v>theater</v>
      </c>
      <c r="R457" t="str">
        <f t="shared" si="45"/>
        <v>plays</v>
      </c>
      <c r="S457" s="11">
        <f t="shared" si="46"/>
        <v>40809.208333333336</v>
      </c>
      <c r="T457" s="11">
        <f t="shared" si="47"/>
        <v>40832.208333333336</v>
      </c>
    </row>
    <row r="458" spans="1:20" ht="31.2" hidden="1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4"/>
        <v>music</v>
      </c>
      <c r="R458" t="str">
        <f t="shared" si="45"/>
        <v>indie rock</v>
      </c>
      <c r="S458" s="11">
        <f t="shared" si="46"/>
        <v>43141.25</v>
      </c>
      <c r="T458" s="11">
        <f t="shared" si="47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4"/>
        <v>theater</v>
      </c>
      <c r="R459" t="str">
        <f t="shared" si="45"/>
        <v>plays</v>
      </c>
      <c r="S459" s="11">
        <f t="shared" si="46"/>
        <v>42657.208333333328</v>
      </c>
      <c r="T459" s="11">
        <f t="shared" si="47"/>
        <v>42659.208333333328</v>
      </c>
    </row>
    <row r="460" spans="1:20" hidden="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4"/>
        <v>theater</v>
      </c>
      <c r="R460" t="str">
        <f t="shared" si="45"/>
        <v>plays</v>
      </c>
      <c r="S460" s="11">
        <f t="shared" si="46"/>
        <v>40265.208333333336</v>
      </c>
      <c r="T460" s="11">
        <f t="shared" si="47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4"/>
        <v>film &amp; video</v>
      </c>
      <c r="R461" t="str">
        <f t="shared" si="45"/>
        <v>documentary</v>
      </c>
      <c r="S461" s="11">
        <f t="shared" si="46"/>
        <v>42001.25</v>
      </c>
      <c r="T461" s="11">
        <f t="shared" si="47"/>
        <v>42026.25</v>
      </c>
    </row>
    <row r="462" spans="1:20" hidden="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4"/>
        <v>theater</v>
      </c>
      <c r="R462" t="str">
        <f t="shared" si="45"/>
        <v>plays</v>
      </c>
      <c r="S462" s="11">
        <f t="shared" si="46"/>
        <v>40399.208333333336</v>
      </c>
      <c r="T462" s="11">
        <f t="shared" si="47"/>
        <v>40402.208333333336</v>
      </c>
    </row>
    <row r="463" spans="1:20" hidden="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4"/>
        <v>film &amp; video</v>
      </c>
      <c r="R463" t="str">
        <f t="shared" si="45"/>
        <v>drama</v>
      </c>
      <c r="S463" s="11">
        <f t="shared" si="46"/>
        <v>41757.208333333336</v>
      </c>
      <c r="T463" s="11">
        <f t="shared" si="47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4"/>
        <v>games</v>
      </c>
      <c r="R464" t="str">
        <f t="shared" si="45"/>
        <v>mobile games</v>
      </c>
      <c r="S464" s="11">
        <f t="shared" si="46"/>
        <v>41304.25</v>
      </c>
      <c r="T464" s="11">
        <f t="shared" si="47"/>
        <v>41342.25</v>
      </c>
    </row>
    <row r="465" spans="1:20" ht="31.2" hidden="1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4"/>
        <v>film &amp; video</v>
      </c>
      <c r="R465" t="str">
        <f t="shared" si="45"/>
        <v>animation</v>
      </c>
      <c r="S465" s="11">
        <f t="shared" si="46"/>
        <v>41639.25</v>
      </c>
      <c r="T465" s="11">
        <f t="shared" si="47"/>
        <v>41643.25</v>
      </c>
    </row>
    <row r="466" spans="1:20" hidden="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4"/>
        <v>theater</v>
      </c>
      <c r="R466" t="str">
        <f t="shared" si="45"/>
        <v>plays</v>
      </c>
      <c r="S466" s="11">
        <f t="shared" si="46"/>
        <v>43142.25</v>
      </c>
      <c r="T466" s="11">
        <f t="shared" si="47"/>
        <v>43156.25</v>
      </c>
    </row>
    <row r="467" spans="1:20" hidden="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4"/>
        <v>publishing</v>
      </c>
      <c r="R467" t="str">
        <f t="shared" si="45"/>
        <v>translations</v>
      </c>
      <c r="S467" s="11">
        <f t="shared" si="46"/>
        <v>43127.25</v>
      </c>
      <c r="T467" s="11">
        <f t="shared" si="47"/>
        <v>43136.25</v>
      </c>
    </row>
    <row r="468" spans="1:20" hidden="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4"/>
        <v>technology</v>
      </c>
      <c r="R468" t="str">
        <f t="shared" si="45"/>
        <v>wearables</v>
      </c>
      <c r="S468" s="11">
        <f t="shared" si="46"/>
        <v>41409.208333333336</v>
      </c>
      <c r="T468" s="11">
        <f t="shared" si="47"/>
        <v>41432.208333333336</v>
      </c>
    </row>
    <row r="469" spans="1:20" ht="31.2" hidden="1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4"/>
        <v>technology</v>
      </c>
      <c r="R469" t="str">
        <f t="shared" si="45"/>
        <v>web</v>
      </c>
      <c r="S469" s="11">
        <f t="shared" si="46"/>
        <v>42331.25</v>
      </c>
      <c r="T469" s="11">
        <f t="shared" si="47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4"/>
        <v>theater</v>
      </c>
      <c r="R470" t="str">
        <f t="shared" si="45"/>
        <v>plays</v>
      </c>
      <c r="S470" s="11">
        <f t="shared" si="46"/>
        <v>43569.208333333328</v>
      </c>
      <c r="T470" s="11">
        <f t="shared" si="47"/>
        <v>43585.208333333328</v>
      </c>
    </row>
    <row r="471" spans="1:20" hidden="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4"/>
        <v>film &amp; video</v>
      </c>
      <c r="R471" t="str">
        <f t="shared" si="45"/>
        <v>drama</v>
      </c>
      <c r="S471" s="11">
        <f t="shared" si="46"/>
        <v>42142.208333333328</v>
      </c>
      <c r="T471" s="11">
        <f t="shared" si="47"/>
        <v>42144.208333333328</v>
      </c>
    </row>
    <row r="472" spans="1:20" hidden="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4"/>
        <v>technology</v>
      </c>
      <c r="R472" t="str">
        <f t="shared" si="45"/>
        <v>wearables</v>
      </c>
      <c r="S472" s="11">
        <f t="shared" si="46"/>
        <v>42716.25</v>
      </c>
      <c r="T472" s="11">
        <f t="shared" si="47"/>
        <v>42723.25</v>
      </c>
    </row>
    <row r="473" spans="1:20" hidden="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4"/>
        <v>food</v>
      </c>
      <c r="R473" t="str">
        <f t="shared" si="45"/>
        <v>food trucks</v>
      </c>
      <c r="S473" s="11">
        <f t="shared" si="46"/>
        <v>41031.208333333336</v>
      </c>
      <c r="T473" s="11">
        <f t="shared" si="47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4"/>
        <v>music</v>
      </c>
      <c r="R474" t="str">
        <f t="shared" si="45"/>
        <v>rock</v>
      </c>
      <c r="S474" s="11">
        <f t="shared" si="46"/>
        <v>43535.208333333328</v>
      </c>
      <c r="T474" s="11">
        <f t="shared" si="47"/>
        <v>43589.208333333328</v>
      </c>
    </row>
    <row r="475" spans="1:20" hidden="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4"/>
        <v>music</v>
      </c>
      <c r="R475" t="str">
        <f t="shared" si="45"/>
        <v>electric music</v>
      </c>
      <c r="S475" s="11">
        <f t="shared" si="46"/>
        <v>43277.208333333328</v>
      </c>
      <c r="T475" s="11">
        <f t="shared" si="47"/>
        <v>43278.208333333328</v>
      </c>
    </row>
    <row r="476" spans="1:20" hidden="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4"/>
        <v>film &amp; video</v>
      </c>
      <c r="R476" t="str">
        <f t="shared" si="45"/>
        <v>television</v>
      </c>
      <c r="S476" s="11">
        <f t="shared" si="46"/>
        <v>41989.25</v>
      </c>
      <c r="T476" s="11">
        <f t="shared" si="47"/>
        <v>41990.25</v>
      </c>
    </row>
    <row r="477" spans="1:20" ht="31.2" hidden="1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4"/>
        <v>publishing</v>
      </c>
      <c r="R477" t="str">
        <f t="shared" si="45"/>
        <v>translations</v>
      </c>
      <c r="S477" s="11">
        <f t="shared" si="46"/>
        <v>41450.208333333336</v>
      </c>
      <c r="T477" s="11">
        <f t="shared" si="47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4"/>
        <v>publishing</v>
      </c>
      <c r="R478" t="str">
        <f t="shared" si="45"/>
        <v>fiction</v>
      </c>
      <c r="S478" s="11">
        <f t="shared" si="46"/>
        <v>43322.208333333328</v>
      </c>
      <c r="T478" s="11">
        <f t="shared" si="47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4"/>
        <v>film &amp; video</v>
      </c>
      <c r="R479" t="str">
        <f t="shared" si="45"/>
        <v>science fiction</v>
      </c>
      <c r="S479" s="11">
        <f t="shared" si="46"/>
        <v>40720.208333333336</v>
      </c>
      <c r="T479" s="11">
        <f t="shared" si="47"/>
        <v>40747.208333333336</v>
      </c>
    </row>
    <row r="480" spans="1:20" hidden="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4"/>
        <v>technology</v>
      </c>
      <c r="R480" t="str">
        <f t="shared" si="45"/>
        <v>wearables</v>
      </c>
      <c r="S480" s="11">
        <f t="shared" si="46"/>
        <v>42072.208333333328</v>
      </c>
      <c r="T480" s="11">
        <f t="shared" si="47"/>
        <v>42084.208333333328</v>
      </c>
    </row>
    <row r="481" spans="1:20" hidden="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4"/>
        <v>food</v>
      </c>
      <c r="R481" t="str">
        <f t="shared" si="45"/>
        <v>food trucks</v>
      </c>
      <c r="S481" s="11">
        <f t="shared" si="46"/>
        <v>42945.208333333328</v>
      </c>
      <c r="T481" s="11">
        <f t="shared" si="47"/>
        <v>42947.208333333328</v>
      </c>
    </row>
    <row r="482" spans="1:20" hidden="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4"/>
        <v>photography</v>
      </c>
      <c r="R482" t="str">
        <f t="shared" si="45"/>
        <v>photography books</v>
      </c>
      <c r="S482" s="11">
        <f t="shared" si="46"/>
        <v>40248.25</v>
      </c>
      <c r="T482" s="11">
        <f t="shared" si="47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4"/>
        <v>theater</v>
      </c>
      <c r="R483" t="str">
        <f t="shared" si="45"/>
        <v>plays</v>
      </c>
      <c r="S483" s="11">
        <f t="shared" si="46"/>
        <v>41913.208333333336</v>
      </c>
      <c r="T483" s="11">
        <f t="shared" si="47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4"/>
        <v>publishing</v>
      </c>
      <c r="R484" t="str">
        <f t="shared" si="45"/>
        <v>fiction</v>
      </c>
      <c r="S484" s="11">
        <f t="shared" si="46"/>
        <v>40963.25</v>
      </c>
      <c r="T484" s="11">
        <f t="shared" si="47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4"/>
        <v>theater</v>
      </c>
      <c r="R485" t="str">
        <f t="shared" si="45"/>
        <v>plays</v>
      </c>
      <c r="S485" s="11">
        <f t="shared" si="46"/>
        <v>43811.25</v>
      </c>
      <c r="T485" s="11">
        <f t="shared" si="47"/>
        <v>43818.25</v>
      </c>
    </row>
    <row r="486" spans="1:20" hidden="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4"/>
        <v>food</v>
      </c>
      <c r="R486" t="str">
        <f t="shared" si="45"/>
        <v>food trucks</v>
      </c>
      <c r="S486" s="11">
        <f t="shared" si="46"/>
        <v>41855.208333333336</v>
      </c>
      <c r="T486" s="11">
        <f t="shared" si="47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4"/>
        <v>theater</v>
      </c>
      <c r="R487" t="str">
        <f t="shared" si="45"/>
        <v>plays</v>
      </c>
      <c r="S487" s="11">
        <f t="shared" si="46"/>
        <v>43626.208333333328</v>
      </c>
      <c r="T487" s="11">
        <f t="shared" si="47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4"/>
        <v>publishing</v>
      </c>
      <c r="R488" t="str">
        <f t="shared" si="45"/>
        <v>translations</v>
      </c>
      <c r="S488" s="11">
        <f t="shared" si="46"/>
        <v>43168.25</v>
      </c>
      <c r="T488" s="11">
        <f t="shared" si="47"/>
        <v>43183.208333333328</v>
      </c>
    </row>
    <row r="489" spans="1:20" hidden="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4"/>
        <v>theater</v>
      </c>
      <c r="R489" t="str">
        <f t="shared" si="45"/>
        <v>plays</v>
      </c>
      <c r="S489" s="11">
        <f t="shared" si="46"/>
        <v>42845.208333333328</v>
      </c>
      <c r="T489" s="11">
        <f t="shared" si="47"/>
        <v>42878.208333333328</v>
      </c>
    </row>
    <row r="490" spans="1:20" hidden="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4"/>
        <v>theater</v>
      </c>
      <c r="R490" t="str">
        <f t="shared" si="45"/>
        <v>plays</v>
      </c>
      <c r="S490" s="11">
        <f t="shared" si="46"/>
        <v>42403.25</v>
      </c>
      <c r="T490" s="11">
        <f t="shared" si="47"/>
        <v>42420.25</v>
      </c>
    </row>
    <row r="491" spans="1:20" hidden="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4"/>
        <v>technology</v>
      </c>
      <c r="R491" t="str">
        <f t="shared" si="45"/>
        <v>wearables</v>
      </c>
      <c r="S491" s="11">
        <f t="shared" si="46"/>
        <v>40406.208333333336</v>
      </c>
      <c r="T491" s="11">
        <f t="shared" si="47"/>
        <v>40411.208333333336</v>
      </c>
    </row>
    <row r="492" spans="1:20" ht="31.2" hidden="1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4"/>
        <v>journalism</v>
      </c>
      <c r="R492" t="str">
        <f t="shared" si="45"/>
        <v>audio</v>
      </c>
      <c r="S492" s="11">
        <f t="shared" si="46"/>
        <v>43786.25</v>
      </c>
      <c r="T492" s="11">
        <f t="shared" si="47"/>
        <v>43793.25</v>
      </c>
    </row>
    <row r="493" spans="1:20" ht="31.2" hidden="1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4"/>
        <v>food</v>
      </c>
      <c r="R493" t="str">
        <f t="shared" si="45"/>
        <v>food trucks</v>
      </c>
      <c r="S493" s="11">
        <f t="shared" si="46"/>
        <v>41456.208333333336</v>
      </c>
      <c r="T493" s="11">
        <f t="shared" si="47"/>
        <v>41482.208333333336</v>
      </c>
    </row>
    <row r="494" spans="1:20" hidden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4"/>
        <v>film &amp; video</v>
      </c>
      <c r="R494" t="str">
        <f t="shared" si="45"/>
        <v>shorts</v>
      </c>
      <c r="S494" s="11">
        <f t="shared" si="46"/>
        <v>40336.208333333336</v>
      </c>
      <c r="T494" s="11">
        <f t="shared" si="47"/>
        <v>40371.208333333336</v>
      </c>
    </row>
    <row r="495" spans="1:20" hidden="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4"/>
        <v>photography</v>
      </c>
      <c r="R495" t="str">
        <f t="shared" si="45"/>
        <v>photography books</v>
      </c>
      <c r="S495" s="11">
        <f t="shared" si="46"/>
        <v>43645.208333333328</v>
      </c>
      <c r="T495" s="11">
        <f t="shared" si="47"/>
        <v>43658.208333333328</v>
      </c>
    </row>
    <row r="496" spans="1:20" ht="31.2" hidden="1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4"/>
        <v>technology</v>
      </c>
      <c r="R496" t="str">
        <f t="shared" si="45"/>
        <v>wearables</v>
      </c>
      <c r="S496" s="11">
        <f t="shared" si="46"/>
        <v>40990.208333333336</v>
      </c>
      <c r="T496" s="11">
        <f t="shared" si="47"/>
        <v>40991.208333333336</v>
      </c>
    </row>
    <row r="497" spans="1:20" hidden="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4"/>
        <v>theater</v>
      </c>
      <c r="R497" t="str">
        <f t="shared" si="45"/>
        <v>plays</v>
      </c>
      <c r="S497" s="11">
        <f t="shared" si="46"/>
        <v>41800.208333333336</v>
      </c>
      <c r="T497" s="11">
        <f t="shared" si="47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4"/>
        <v>film &amp; video</v>
      </c>
      <c r="R498" t="str">
        <f t="shared" si="45"/>
        <v>animation</v>
      </c>
      <c r="S498" s="11">
        <f t="shared" si="46"/>
        <v>42876.208333333328</v>
      </c>
      <c r="T498" s="11">
        <f t="shared" si="47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4"/>
        <v>technology</v>
      </c>
      <c r="R499" t="str">
        <f t="shared" si="45"/>
        <v>wearables</v>
      </c>
      <c r="S499" s="11">
        <f t="shared" si="46"/>
        <v>42724.25</v>
      </c>
      <c r="T499" s="11">
        <f t="shared" si="47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4"/>
        <v>technology</v>
      </c>
      <c r="R500" t="str">
        <f t="shared" si="45"/>
        <v>web</v>
      </c>
      <c r="S500" s="11">
        <f t="shared" si="46"/>
        <v>42005.25</v>
      </c>
      <c r="T500" s="11">
        <f t="shared" si="47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4"/>
        <v>film &amp; video</v>
      </c>
      <c r="R501" t="str">
        <f t="shared" si="45"/>
        <v>documentary</v>
      </c>
      <c r="S501" s="11">
        <f t="shared" si="46"/>
        <v>42444.208333333328</v>
      </c>
      <c r="T501" s="11">
        <f t="shared" si="47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42"/>
        <v>0</v>
      </c>
      <c r="G502" t="s">
        <v>14</v>
      </c>
      <c r="H502"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4"/>
        <v>theater</v>
      </c>
      <c r="R502" t="str">
        <f t="shared" si="45"/>
        <v>plays</v>
      </c>
      <c r="S502" s="11">
        <f t="shared" si="46"/>
        <v>41395.208333333336</v>
      </c>
      <c r="T502" s="11">
        <f t="shared" si="47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4"/>
        <v>film &amp; video</v>
      </c>
      <c r="R503" t="str">
        <f t="shared" si="45"/>
        <v>documentary</v>
      </c>
      <c r="S503" s="11">
        <f t="shared" si="46"/>
        <v>41345.208333333336</v>
      </c>
      <c r="T503" s="11">
        <f t="shared" si="47"/>
        <v>41347.208333333336</v>
      </c>
    </row>
    <row r="504" spans="1:20" hidden="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4"/>
        <v>games</v>
      </c>
      <c r="R504" t="str">
        <f t="shared" si="45"/>
        <v>video games</v>
      </c>
      <c r="S504" s="11">
        <f t="shared" si="46"/>
        <v>41117.208333333336</v>
      </c>
      <c r="T504" s="11">
        <f t="shared" si="47"/>
        <v>41146.208333333336</v>
      </c>
    </row>
    <row r="505" spans="1:20" ht="31.2" hidden="1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4"/>
        <v>film &amp; video</v>
      </c>
      <c r="R505" t="str">
        <f t="shared" si="45"/>
        <v>drama</v>
      </c>
      <c r="S505" s="11">
        <f t="shared" si="46"/>
        <v>42186.208333333328</v>
      </c>
      <c r="T505" s="11">
        <f t="shared" si="47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4"/>
        <v>music</v>
      </c>
      <c r="R506" t="str">
        <f t="shared" si="45"/>
        <v>rock</v>
      </c>
      <c r="S506" s="11">
        <f t="shared" si="46"/>
        <v>42142.208333333328</v>
      </c>
      <c r="T506" s="11">
        <f t="shared" si="47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4"/>
        <v>publishing</v>
      </c>
      <c r="R507" t="str">
        <f t="shared" si="45"/>
        <v>radio &amp; podcasts</v>
      </c>
      <c r="S507" s="11">
        <f t="shared" si="46"/>
        <v>41341.25</v>
      </c>
      <c r="T507" s="11">
        <f t="shared" si="47"/>
        <v>41383.208333333336</v>
      </c>
    </row>
    <row r="508" spans="1:20" hidden="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4"/>
        <v>theater</v>
      </c>
      <c r="R508" t="str">
        <f t="shared" si="45"/>
        <v>plays</v>
      </c>
      <c r="S508" s="11">
        <f t="shared" si="46"/>
        <v>43062.25</v>
      </c>
      <c r="T508" s="11">
        <f t="shared" si="47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4"/>
        <v>technology</v>
      </c>
      <c r="R509" t="str">
        <f t="shared" si="45"/>
        <v>web</v>
      </c>
      <c r="S509" s="11">
        <f t="shared" si="46"/>
        <v>41373.208333333336</v>
      </c>
      <c r="T509" s="11">
        <f t="shared" si="47"/>
        <v>41422.208333333336</v>
      </c>
    </row>
    <row r="510" spans="1:20" hidden="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4"/>
        <v>theater</v>
      </c>
      <c r="R510" t="str">
        <f t="shared" si="45"/>
        <v>plays</v>
      </c>
      <c r="S510" s="11">
        <f t="shared" si="46"/>
        <v>43310.208333333328</v>
      </c>
      <c r="T510" s="11">
        <f t="shared" si="47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4"/>
        <v>theater</v>
      </c>
      <c r="R511" t="str">
        <f t="shared" si="45"/>
        <v>plays</v>
      </c>
      <c r="S511" s="11">
        <f t="shared" si="46"/>
        <v>41034.208333333336</v>
      </c>
      <c r="T511" s="11">
        <f t="shared" si="47"/>
        <v>41044.208333333336</v>
      </c>
    </row>
    <row r="512" spans="1:20" hidden="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4"/>
        <v>film &amp; video</v>
      </c>
      <c r="R512" t="str">
        <f t="shared" si="45"/>
        <v>drama</v>
      </c>
      <c r="S512" s="11">
        <f t="shared" si="46"/>
        <v>43251.208333333328</v>
      </c>
      <c r="T512" s="11">
        <f t="shared" si="47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4"/>
        <v>theater</v>
      </c>
      <c r="R513" t="str">
        <f t="shared" si="45"/>
        <v>plays</v>
      </c>
      <c r="S513" s="11">
        <f t="shared" si="46"/>
        <v>43671.208333333328</v>
      </c>
      <c r="T513" s="11">
        <f t="shared" si="47"/>
        <v>43681.208333333328</v>
      </c>
    </row>
    <row r="514" spans="1:20" hidden="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4"/>
        <v>games</v>
      </c>
      <c r="R514" t="str">
        <f t="shared" si="45"/>
        <v>video games</v>
      </c>
      <c r="S514" s="11">
        <f t="shared" si="46"/>
        <v>41825.208333333336</v>
      </c>
      <c r="T514" s="11">
        <f t="shared" si="47"/>
        <v>41826.208333333336</v>
      </c>
    </row>
    <row r="515" spans="1:20" hidden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48">ROUND(((E515/D515)*100),0)</f>
        <v>39</v>
      </c>
      <c r="G515" t="s">
        <v>74</v>
      </c>
      <c r="H515">
        <v>35</v>
      </c>
      <c r="I515">
        <f t="shared" ref="I515:I578" si="49">ROUND((E515/H515),2)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0">LEFT(P515,SEARCH("/",P515)-1)</f>
        <v>film &amp; video</v>
      </c>
      <c r="R515" t="str">
        <f t="shared" ref="R515:R578" si="51">RIGHT(P515,LEN(P515)-SEARCH("/",P515))</f>
        <v>television</v>
      </c>
      <c r="S515" s="11">
        <f t="shared" ref="S515:S578" si="52">(((L515/60)/60)/24)+DATE(1970,1,1)</f>
        <v>40430.208333333336</v>
      </c>
      <c r="T515" s="11">
        <f t="shared" ref="T515:T578" si="53">(((M515/60)/60)/24)+DATE(1970,1,1)</f>
        <v>40432.208333333336</v>
      </c>
    </row>
    <row r="516" spans="1:20" hidden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0"/>
        <v>music</v>
      </c>
      <c r="R516" t="str">
        <f t="shared" si="51"/>
        <v>rock</v>
      </c>
      <c r="S516" s="11">
        <f t="shared" si="52"/>
        <v>41614.25</v>
      </c>
      <c r="T516" s="11">
        <f t="shared" si="53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0"/>
        <v>theater</v>
      </c>
      <c r="R517" t="str">
        <f t="shared" si="51"/>
        <v>plays</v>
      </c>
      <c r="S517" s="11">
        <f t="shared" si="52"/>
        <v>40900.25</v>
      </c>
      <c r="T517" s="11">
        <f t="shared" si="53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0"/>
        <v>publishing</v>
      </c>
      <c r="R518" t="str">
        <f t="shared" si="51"/>
        <v>nonfiction</v>
      </c>
      <c r="S518" s="11">
        <f t="shared" si="52"/>
        <v>40396.208333333336</v>
      </c>
      <c r="T518" s="11">
        <f t="shared" si="53"/>
        <v>40434.208333333336</v>
      </c>
    </row>
    <row r="519" spans="1:20" hidden="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0"/>
        <v>food</v>
      </c>
      <c r="R519" t="str">
        <f t="shared" si="51"/>
        <v>food trucks</v>
      </c>
      <c r="S519" s="11">
        <f t="shared" si="52"/>
        <v>42860.208333333328</v>
      </c>
      <c r="T519" s="11">
        <f t="shared" si="53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0"/>
        <v>film &amp; video</v>
      </c>
      <c r="R520" t="str">
        <f t="shared" si="51"/>
        <v>animation</v>
      </c>
      <c r="S520" s="11">
        <f t="shared" si="52"/>
        <v>43154.25</v>
      </c>
      <c r="T520" s="11">
        <f t="shared" si="53"/>
        <v>43156.25</v>
      </c>
    </row>
    <row r="521" spans="1:20" hidden="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0"/>
        <v>music</v>
      </c>
      <c r="R521" t="str">
        <f t="shared" si="51"/>
        <v>rock</v>
      </c>
      <c r="S521" s="11">
        <f t="shared" si="52"/>
        <v>42012.25</v>
      </c>
      <c r="T521" s="11">
        <f t="shared" si="53"/>
        <v>42026.25</v>
      </c>
    </row>
    <row r="522" spans="1:20" hidden="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0"/>
        <v>theater</v>
      </c>
      <c r="R522" t="str">
        <f t="shared" si="51"/>
        <v>plays</v>
      </c>
      <c r="S522" s="11">
        <f t="shared" si="52"/>
        <v>43574.208333333328</v>
      </c>
      <c r="T522" s="11">
        <f t="shared" si="53"/>
        <v>43577.208333333328</v>
      </c>
    </row>
    <row r="523" spans="1:20" hidden="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0"/>
        <v>film &amp; video</v>
      </c>
      <c r="R523" t="str">
        <f t="shared" si="51"/>
        <v>drama</v>
      </c>
      <c r="S523" s="11">
        <f t="shared" si="52"/>
        <v>42605.208333333328</v>
      </c>
      <c r="T523" s="11">
        <f t="shared" si="53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0"/>
        <v>film &amp; video</v>
      </c>
      <c r="R524" t="str">
        <f t="shared" si="51"/>
        <v>shorts</v>
      </c>
      <c r="S524" s="11">
        <f t="shared" si="52"/>
        <v>41093.208333333336</v>
      </c>
      <c r="T524" s="11">
        <f t="shared" si="53"/>
        <v>41105.208333333336</v>
      </c>
    </row>
    <row r="525" spans="1:20" hidden="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0"/>
        <v>film &amp; video</v>
      </c>
      <c r="R525" t="str">
        <f t="shared" si="51"/>
        <v>shorts</v>
      </c>
      <c r="S525" s="11">
        <f t="shared" si="52"/>
        <v>40241.25</v>
      </c>
      <c r="T525" s="11">
        <f t="shared" si="53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0"/>
        <v>theater</v>
      </c>
      <c r="R526" t="str">
        <f t="shared" si="51"/>
        <v>plays</v>
      </c>
      <c r="S526" s="11">
        <f t="shared" si="52"/>
        <v>40294.208333333336</v>
      </c>
      <c r="T526" s="11">
        <f t="shared" si="53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0"/>
        <v>technology</v>
      </c>
      <c r="R527" t="str">
        <f t="shared" si="51"/>
        <v>wearables</v>
      </c>
      <c r="S527" s="11">
        <f t="shared" si="52"/>
        <v>40505.25</v>
      </c>
      <c r="T527" s="11">
        <f t="shared" si="53"/>
        <v>40509.25</v>
      </c>
    </row>
    <row r="528" spans="1:20" ht="31.2" hidden="1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0"/>
        <v>theater</v>
      </c>
      <c r="R528" t="str">
        <f t="shared" si="51"/>
        <v>plays</v>
      </c>
      <c r="S528" s="11">
        <f t="shared" si="52"/>
        <v>42364.25</v>
      </c>
      <c r="T528" s="11">
        <f t="shared" si="53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0"/>
        <v>film &amp; video</v>
      </c>
      <c r="R529" t="str">
        <f t="shared" si="51"/>
        <v>animation</v>
      </c>
      <c r="S529" s="11">
        <f t="shared" si="52"/>
        <v>42405.25</v>
      </c>
      <c r="T529" s="11">
        <f t="shared" si="53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0"/>
        <v>music</v>
      </c>
      <c r="R530" t="str">
        <f t="shared" si="51"/>
        <v>indie rock</v>
      </c>
      <c r="S530" s="11">
        <f t="shared" si="52"/>
        <v>41601.25</v>
      </c>
      <c r="T530" s="11">
        <f t="shared" si="53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0"/>
        <v>games</v>
      </c>
      <c r="R531" t="str">
        <f t="shared" si="51"/>
        <v>video games</v>
      </c>
      <c r="S531" s="11">
        <f t="shared" si="52"/>
        <v>41769.208333333336</v>
      </c>
      <c r="T531" s="11">
        <f t="shared" si="53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0"/>
        <v>publishing</v>
      </c>
      <c r="R532" t="str">
        <f t="shared" si="51"/>
        <v>fiction</v>
      </c>
      <c r="S532" s="11">
        <f t="shared" si="52"/>
        <v>40421.208333333336</v>
      </c>
      <c r="T532" s="11">
        <f t="shared" si="53"/>
        <v>40435.208333333336</v>
      </c>
    </row>
    <row r="533" spans="1:20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0"/>
        <v>games</v>
      </c>
      <c r="R533" t="str">
        <f t="shared" si="51"/>
        <v>video games</v>
      </c>
      <c r="S533" s="11">
        <f t="shared" si="52"/>
        <v>41589.25</v>
      </c>
      <c r="T533" s="11">
        <f t="shared" si="53"/>
        <v>41645.25</v>
      </c>
    </row>
    <row r="534" spans="1:20" hidden="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0"/>
        <v>theater</v>
      </c>
      <c r="R534" t="str">
        <f t="shared" si="51"/>
        <v>plays</v>
      </c>
      <c r="S534" s="11">
        <f t="shared" si="52"/>
        <v>43125.25</v>
      </c>
      <c r="T534" s="11">
        <f t="shared" si="53"/>
        <v>43126.25</v>
      </c>
    </row>
    <row r="535" spans="1:20" hidden="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0"/>
        <v>music</v>
      </c>
      <c r="R535" t="str">
        <f t="shared" si="51"/>
        <v>indie rock</v>
      </c>
      <c r="S535" s="11">
        <f t="shared" si="52"/>
        <v>41479.208333333336</v>
      </c>
      <c r="T535" s="11">
        <f t="shared" si="53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0"/>
        <v>film &amp; video</v>
      </c>
      <c r="R536" t="str">
        <f t="shared" si="51"/>
        <v>drama</v>
      </c>
      <c r="S536" s="11">
        <f t="shared" si="52"/>
        <v>43329.208333333328</v>
      </c>
      <c r="T536" s="11">
        <f t="shared" si="53"/>
        <v>43330.208333333328</v>
      </c>
    </row>
    <row r="537" spans="1:20" hidden="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0"/>
        <v>theater</v>
      </c>
      <c r="R537" t="str">
        <f t="shared" si="51"/>
        <v>plays</v>
      </c>
      <c r="S537" s="11">
        <f t="shared" si="52"/>
        <v>43259.208333333328</v>
      </c>
      <c r="T537" s="11">
        <f t="shared" si="53"/>
        <v>43261.208333333328</v>
      </c>
    </row>
    <row r="538" spans="1:20" hidden="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0"/>
        <v>publishing</v>
      </c>
      <c r="R538" t="str">
        <f t="shared" si="51"/>
        <v>fiction</v>
      </c>
      <c r="S538" s="11">
        <f t="shared" si="52"/>
        <v>40414.208333333336</v>
      </c>
      <c r="T538" s="11">
        <f t="shared" si="53"/>
        <v>40440.208333333336</v>
      </c>
    </row>
    <row r="539" spans="1:20" hidden="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0"/>
        <v>film &amp; video</v>
      </c>
      <c r="R539" t="str">
        <f t="shared" si="51"/>
        <v>documentary</v>
      </c>
      <c r="S539" s="11">
        <f t="shared" si="52"/>
        <v>43342.208333333328</v>
      </c>
      <c r="T539" s="11">
        <f t="shared" si="53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0"/>
        <v>games</v>
      </c>
      <c r="R540" t="str">
        <f t="shared" si="51"/>
        <v>mobile games</v>
      </c>
      <c r="S540" s="11">
        <f t="shared" si="52"/>
        <v>41539.208333333336</v>
      </c>
      <c r="T540" s="11">
        <f t="shared" si="53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0"/>
        <v>food</v>
      </c>
      <c r="R541" t="str">
        <f t="shared" si="51"/>
        <v>food trucks</v>
      </c>
      <c r="S541" s="11">
        <f t="shared" si="52"/>
        <v>43647.208333333328</v>
      </c>
      <c r="T541" s="11">
        <f t="shared" si="53"/>
        <v>43653.208333333328</v>
      </c>
    </row>
    <row r="542" spans="1:20" hidden="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0"/>
        <v>photography</v>
      </c>
      <c r="R542" t="str">
        <f t="shared" si="51"/>
        <v>photography books</v>
      </c>
      <c r="S542" s="11">
        <f t="shared" si="52"/>
        <v>43225.208333333328</v>
      </c>
      <c r="T542" s="11">
        <f t="shared" si="53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0"/>
        <v>games</v>
      </c>
      <c r="R543" t="str">
        <f t="shared" si="51"/>
        <v>mobile games</v>
      </c>
      <c r="S543" s="11">
        <f t="shared" si="52"/>
        <v>42165.208333333328</v>
      </c>
      <c r="T543" s="11">
        <f t="shared" si="53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0"/>
        <v>music</v>
      </c>
      <c r="R544" t="str">
        <f t="shared" si="51"/>
        <v>indie rock</v>
      </c>
      <c r="S544" s="11">
        <f t="shared" si="52"/>
        <v>42391.25</v>
      </c>
      <c r="T544" s="11">
        <f t="shared" si="53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0"/>
        <v>games</v>
      </c>
      <c r="R545" t="str">
        <f t="shared" si="51"/>
        <v>video games</v>
      </c>
      <c r="S545" s="11">
        <f t="shared" si="52"/>
        <v>41528.208333333336</v>
      </c>
      <c r="T545" s="11">
        <f t="shared" si="53"/>
        <v>41543.208333333336</v>
      </c>
    </row>
    <row r="546" spans="1:20" ht="31.2" hidden="1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0"/>
        <v>music</v>
      </c>
      <c r="R546" t="str">
        <f t="shared" si="51"/>
        <v>rock</v>
      </c>
      <c r="S546" s="11">
        <f t="shared" si="52"/>
        <v>42377.25</v>
      </c>
      <c r="T546" s="11">
        <f t="shared" si="53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0"/>
        <v>theater</v>
      </c>
      <c r="R547" t="str">
        <f t="shared" si="51"/>
        <v>plays</v>
      </c>
      <c r="S547" s="11">
        <f t="shared" si="52"/>
        <v>43824.25</v>
      </c>
      <c r="T547" s="11">
        <f t="shared" si="53"/>
        <v>43844.25</v>
      </c>
    </row>
    <row r="548" spans="1:20" ht="31.2" hidden="1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0"/>
        <v>theater</v>
      </c>
      <c r="R548" t="str">
        <f t="shared" si="51"/>
        <v>plays</v>
      </c>
      <c r="S548" s="11">
        <f t="shared" si="52"/>
        <v>43360.208333333328</v>
      </c>
      <c r="T548" s="11">
        <f t="shared" si="53"/>
        <v>43363.208333333328</v>
      </c>
    </row>
    <row r="549" spans="1:20" hidden="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0"/>
        <v>film &amp; video</v>
      </c>
      <c r="R549" t="str">
        <f t="shared" si="51"/>
        <v>drama</v>
      </c>
      <c r="S549" s="11">
        <f t="shared" si="52"/>
        <v>42029.25</v>
      </c>
      <c r="T549" s="11">
        <f t="shared" si="53"/>
        <v>42041.25</v>
      </c>
    </row>
    <row r="550" spans="1:20" hidden="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0"/>
        <v>theater</v>
      </c>
      <c r="R550" t="str">
        <f t="shared" si="51"/>
        <v>plays</v>
      </c>
      <c r="S550" s="11">
        <f t="shared" si="52"/>
        <v>42461.208333333328</v>
      </c>
      <c r="T550" s="11">
        <f t="shared" si="53"/>
        <v>42474.208333333328</v>
      </c>
    </row>
    <row r="551" spans="1:20" ht="31.2" hidden="1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0"/>
        <v>technology</v>
      </c>
      <c r="R551" t="str">
        <f t="shared" si="51"/>
        <v>wearables</v>
      </c>
      <c r="S551" s="11">
        <f t="shared" si="52"/>
        <v>41422.208333333336</v>
      </c>
      <c r="T551" s="11">
        <f t="shared" si="53"/>
        <v>41431.208333333336</v>
      </c>
    </row>
    <row r="552" spans="1:20" ht="31.2" hidden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0"/>
        <v>music</v>
      </c>
      <c r="R552" t="str">
        <f t="shared" si="51"/>
        <v>indie rock</v>
      </c>
      <c r="S552" s="11">
        <f t="shared" si="52"/>
        <v>40968.25</v>
      </c>
      <c r="T552" s="11">
        <f t="shared" si="53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0"/>
        <v>technology</v>
      </c>
      <c r="R553" t="str">
        <f t="shared" si="51"/>
        <v>web</v>
      </c>
      <c r="S553" s="11">
        <f t="shared" si="52"/>
        <v>41993.25</v>
      </c>
      <c r="T553" s="11">
        <f t="shared" si="53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0"/>
        <v>theater</v>
      </c>
      <c r="R554" t="str">
        <f t="shared" si="51"/>
        <v>plays</v>
      </c>
      <c r="S554" s="11">
        <f t="shared" si="52"/>
        <v>42700.25</v>
      </c>
      <c r="T554" s="11">
        <f t="shared" si="53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0"/>
        <v>music</v>
      </c>
      <c r="R555" t="str">
        <f t="shared" si="51"/>
        <v>rock</v>
      </c>
      <c r="S555" s="11">
        <f t="shared" si="52"/>
        <v>40545.25</v>
      </c>
      <c r="T555" s="11">
        <f t="shared" si="53"/>
        <v>40546.25</v>
      </c>
    </row>
    <row r="556" spans="1:20" ht="31.2" hidden="1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0"/>
        <v>music</v>
      </c>
      <c r="R556" t="str">
        <f t="shared" si="51"/>
        <v>indie rock</v>
      </c>
      <c r="S556" s="11">
        <f t="shared" si="52"/>
        <v>42723.25</v>
      </c>
      <c r="T556" s="11">
        <f t="shared" si="53"/>
        <v>42729.25</v>
      </c>
    </row>
    <row r="557" spans="1:20" hidden="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0"/>
        <v>music</v>
      </c>
      <c r="R557" t="str">
        <f t="shared" si="51"/>
        <v>rock</v>
      </c>
      <c r="S557" s="11">
        <f t="shared" si="52"/>
        <v>41731.208333333336</v>
      </c>
      <c r="T557" s="11">
        <f t="shared" si="53"/>
        <v>41762.208333333336</v>
      </c>
    </row>
    <row r="558" spans="1:20" hidden="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0"/>
        <v>publishing</v>
      </c>
      <c r="R558" t="str">
        <f t="shared" si="51"/>
        <v>translations</v>
      </c>
      <c r="S558" s="11">
        <f t="shared" si="52"/>
        <v>40792.208333333336</v>
      </c>
      <c r="T558" s="11">
        <f t="shared" si="53"/>
        <v>40799.208333333336</v>
      </c>
    </row>
    <row r="559" spans="1:20" hidden="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0"/>
        <v>film &amp; video</v>
      </c>
      <c r="R559" t="str">
        <f t="shared" si="51"/>
        <v>science fiction</v>
      </c>
      <c r="S559" s="11">
        <f t="shared" si="52"/>
        <v>42279.208333333328</v>
      </c>
      <c r="T559" s="11">
        <f t="shared" si="53"/>
        <v>42282.208333333328</v>
      </c>
    </row>
    <row r="560" spans="1:20" hidden="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0"/>
        <v>theater</v>
      </c>
      <c r="R560" t="str">
        <f t="shared" si="51"/>
        <v>plays</v>
      </c>
      <c r="S560" s="11">
        <f t="shared" si="52"/>
        <v>42424.25</v>
      </c>
      <c r="T560" s="11">
        <f t="shared" si="53"/>
        <v>42467.208333333328</v>
      </c>
    </row>
    <row r="561" spans="1:20" hidden="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0"/>
        <v>theater</v>
      </c>
      <c r="R561" t="str">
        <f t="shared" si="51"/>
        <v>plays</v>
      </c>
      <c r="S561" s="11">
        <f t="shared" si="52"/>
        <v>42584.208333333328</v>
      </c>
      <c r="T561" s="11">
        <f t="shared" si="53"/>
        <v>42591.208333333328</v>
      </c>
    </row>
    <row r="562" spans="1:20" hidden="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0"/>
        <v>film &amp; video</v>
      </c>
      <c r="R562" t="str">
        <f t="shared" si="51"/>
        <v>animation</v>
      </c>
      <c r="S562" s="11">
        <f t="shared" si="52"/>
        <v>40865.25</v>
      </c>
      <c r="T562" s="11">
        <f t="shared" si="53"/>
        <v>40905.25</v>
      </c>
    </row>
    <row r="563" spans="1:20" hidden="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0"/>
        <v>theater</v>
      </c>
      <c r="R563" t="str">
        <f t="shared" si="51"/>
        <v>plays</v>
      </c>
      <c r="S563" s="11">
        <f t="shared" si="52"/>
        <v>40833.208333333336</v>
      </c>
      <c r="T563" s="11">
        <f t="shared" si="53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0"/>
        <v>music</v>
      </c>
      <c r="R564" t="str">
        <f t="shared" si="51"/>
        <v>rock</v>
      </c>
      <c r="S564" s="11">
        <f t="shared" si="52"/>
        <v>43536.208333333328</v>
      </c>
      <c r="T564" s="11">
        <f t="shared" si="53"/>
        <v>43538.208333333328</v>
      </c>
    </row>
    <row r="565" spans="1:20" hidden="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0"/>
        <v>film &amp; video</v>
      </c>
      <c r="R565" t="str">
        <f t="shared" si="51"/>
        <v>documentary</v>
      </c>
      <c r="S565" s="11">
        <f t="shared" si="52"/>
        <v>43417.25</v>
      </c>
      <c r="T565" s="11">
        <f t="shared" si="53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0"/>
        <v>theater</v>
      </c>
      <c r="R566" t="str">
        <f t="shared" si="51"/>
        <v>plays</v>
      </c>
      <c r="S566" s="11">
        <f t="shared" si="52"/>
        <v>42078.208333333328</v>
      </c>
      <c r="T566" s="11">
        <f t="shared" si="53"/>
        <v>42086.208333333328</v>
      </c>
    </row>
    <row r="567" spans="1:20" hidden="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0"/>
        <v>theater</v>
      </c>
      <c r="R567" t="str">
        <f t="shared" si="51"/>
        <v>plays</v>
      </c>
      <c r="S567" s="11">
        <f t="shared" si="52"/>
        <v>40862.25</v>
      </c>
      <c r="T567" s="11">
        <f t="shared" si="53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0"/>
        <v>music</v>
      </c>
      <c r="R568" t="str">
        <f t="shared" si="51"/>
        <v>electric music</v>
      </c>
      <c r="S568" s="11">
        <f t="shared" si="52"/>
        <v>42424.25</v>
      </c>
      <c r="T568" s="11">
        <f t="shared" si="53"/>
        <v>42447.208333333328</v>
      </c>
    </row>
    <row r="569" spans="1:20" ht="31.2" hidden="1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0"/>
        <v>music</v>
      </c>
      <c r="R569" t="str">
        <f t="shared" si="51"/>
        <v>rock</v>
      </c>
      <c r="S569" s="11">
        <f t="shared" si="52"/>
        <v>41830.208333333336</v>
      </c>
      <c r="T569" s="11">
        <f t="shared" si="53"/>
        <v>41832.208333333336</v>
      </c>
    </row>
    <row r="570" spans="1:20" hidden="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0"/>
        <v>theater</v>
      </c>
      <c r="R570" t="str">
        <f t="shared" si="51"/>
        <v>plays</v>
      </c>
      <c r="S570" s="11">
        <f t="shared" si="52"/>
        <v>40374.208333333336</v>
      </c>
      <c r="T570" s="11">
        <f t="shared" si="53"/>
        <v>40419.208333333336</v>
      </c>
    </row>
    <row r="571" spans="1:20" hidden="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0"/>
        <v>film &amp; video</v>
      </c>
      <c r="R571" t="str">
        <f t="shared" si="51"/>
        <v>animation</v>
      </c>
      <c r="S571" s="11">
        <f t="shared" si="52"/>
        <v>40554.25</v>
      </c>
      <c r="T571" s="11">
        <f t="shared" si="53"/>
        <v>40566.25</v>
      </c>
    </row>
    <row r="572" spans="1:20" hidden="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0"/>
        <v>music</v>
      </c>
      <c r="R572" t="str">
        <f t="shared" si="51"/>
        <v>rock</v>
      </c>
      <c r="S572" s="11">
        <f t="shared" si="52"/>
        <v>41993.25</v>
      </c>
      <c r="T572" s="11">
        <f t="shared" si="53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0"/>
        <v>film &amp; video</v>
      </c>
      <c r="R573" t="str">
        <f t="shared" si="51"/>
        <v>shorts</v>
      </c>
      <c r="S573" s="11">
        <f t="shared" si="52"/>
        <v>42174.208333333328</v>
      </c>
      <c r="T573" s="11">
        <f t="shared" si="53"/>
        <v>42221.208333333328</v>
      </c>
    </row>
    <row r="574" spans="1:20" hidden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0"/>
        <v>music</v>
      </c>
      <c r="R574" t="str">
        <f t="shared" si="51"/>
        <v>rock</v>
      </c>
      <c r="S574" s="11">
        <f t="shared" si="52"/>
        <v>42275.208333333328</v>
      </c>
      <c r="T574" s="11">
        <f t="shared" si="53"/>
        <v>42291.208333333328</v>
      </c>
    </row>
    <row r="575" spans="1:20" hidden="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0"/>
        <v>journalism</v>
      </c>
      <c r="R575" t="str">
        <f t="shared" si="51"/>
        <v>audio</v>
      </c>
      <c r="S575" s="11">
        <f t="shared" si="52"/>
        <v>41761.208333333336</v>
      </c>
      <c r="T575" s="11">
        <f t="shared" si="53"/>
        <v>41763.208333333336</v>
      </c>
    </row>
    <row r="576" spans="1:20" hidden="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0"/>
        <v>food</v>
      </c>
      <c r="R576" t="str">
        <f t="shared" si="51"/>
        <v>food trucks</v>
      </c>
      <c r="S576" s="11">
        <f t="shared" si="52"/>
        <v>43806.25</v>
      </c>
      <c r="T576" s="11">
        <f t="shared" si="53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0"/>
        <v>theater</v>
      </c>
      <c r="R577" t="str">
        <f t="shared" si="51"/>
        <v>plays</v>
      </c>
      <c r="S577" s="11">
        <f t="shared" si="52"/>
        <v>41779.208333333336</v>
      </c>
      <c r="T577" s="11">
        <f t="shared" si="53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0"/>
        <v>theater</v>
      </c>
      <c r="R578" t="str">
        <f t="shared" si="51"/>
        <v>plays</v>
      </c>
      <c r="S578" s="11">
        <f t="shared" si="52"/>
        <v>43040.208333333328</v>
      </c>
      <c r="T578" s="11">
        <f t="shared" si="53"/>
        <v>43057.25</v>
      </c>
    </row>
    <row r="579" spans="1:20" hidden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54">ROUND(((E579/D579)*100),0)</f>
        <v>19</v>
      </c>
      <c r="G579" t="s">
        <v>74</v>
      </c>
      <c r="H579">
        <v>37</v>
      </c>
      <c r="I579">
        <f t="shared" ref="I579:I642" si="55">ROUND((E579/H579),2)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6">LEFT(P579,SEARCH("/",P579)-1)</f>
        <v>music</v>
      </c>
      <c r="R579" t="str">
        <f t="shared" ref="R579:R642" si="57">RIGHT(P579,LEN(P579)-SEARCH("/",P579))</f>
        <v>jazz</v>
      </c>
      <c r="S579" s="11">
        <f t="shared" ref="S579:S642" si="58">(((L579/60)/60)/24)+DATE(1970,1,1)</f>
        <v>40613.25</v>
      </c>
      <c r="T579" s="11">
        <f t="shared" ref="T579:T642" si="59">(((M579/60)/60)/24)+DATE(1970,1,1)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6"/>
        <v>film &amp; video</v>
      </c>
      <c r="R580" t="str">
        <f t="shared" si="57"/>
        <v>science fiction</v>
      </c>
      <c r="S580" s="11">
        <f t="shared" si="58"/>
        <v>40878.25</v>
      </c>
      <c r="T580" s="11">
        <f t="shared" si="59"/>
        <v>40881.25</v>
      </c>
    </row>
    <row r="581" spans="1:20" hidden="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6"/>
        <v>music</v>
      </c>
      <c r="R581" t="str">
        <f t="shared" si="57"/>
        <v>jazz</v>
      </c>
      <c r="S581" s="11">
        <f t="shared" si="58"/>
        <v>40762.208333333336</v>
      </c>
      <c r="T581" s="11">
        <f t="shared" si="59"/>
        <v>40774.208333333336</v>
      </c>
    </row>
    <row r="582" spans="1:20" hidden="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6"/>
        <v>theater</v>
      </c>
      <c r="R582" t="str">
        <f t="shared" si="57"/>
        <v>plays</v>
      </c>
      <c r="S582" s="11">
        <f t="shared" si="58"/>
        <v>41696.25</v>
      </c>
      <c r="T582" s="11">
        <f t="shared" si="59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6"/>
        <v>technology</v>
      </c>
      <c r="R583" t="str">
        <f t="shared" si="57"/>
        <v>web</v>
      </c>
      <c r="S583" s="11">
        <f t="shared" si="58"/>
        <v>40662.208333333336</v>
      </c>
      <c r="T583" s="11">
        <f t="shared" si="59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6"/>
        <v>games</v>
      </c>
      <c r="R584" t="str">
        <f t="shared" si="57"/>
        <v>video games</v>
      </c>
      <c r="S584" s="11">
        <f t="shared" si="58"/>
        <v>42165.208333333328</v>
      </c>
      <c r="T584" s="11">
        <f t="shared" si="59"/>
        <v>42170.208333333328</v>
      </c>
    </row>
    <row r="585" spans="1:20" ht="31.2" hidden="1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6"/>
        <v>film &amp; video</v>
      </c>
      <c r="R585" t="str">
        <f t="shared" si="57"/>
        <v>documentary</v>
      </c>
      <c r="S585" s="11">
        <f t="shared" si="58"/>
        <v>40959.25</v>
      </c>
      <c r="T585" s="11">
        <f t="shared" si="59"/>
        <v>40976.25</v>
      </c>
    </row>
    <row r="586" spans="1:20" ht="31.2" hidden="1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6"/>
        <v>technology</v>
      </c>
      <c r="R586" t="str">
        <f t="shared" si="57"/>
        <v>web</v>
      </c>
      <c r="S586" s="11">
        <f t="shared" si="58"/>
        <v>41024.208333333336</v>
      </c>
      <c r="T586" s="11">
        <f t="shared" si="59"/>
        <v>41038.208333333336</v>
      </c>
    </row>
    <row r="587" spans="1:20" hidden="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6"/>
        <v>publishing</v>
      </c>
      <c r="R587" t="str">
        <f t="shared" si="57"/>
        <v>translations</v>
      </c>
      <c r="S587" s="11">
        <f t="shared" si="58"/>
        <v>40255.208333333336</v>
      </c>
      <c r="T587" s="11">
        <f t="shared" si="59"/>
        <v>40265.208333333336</v>
      </c>
    </row>
    <row r="588" spans="1:20" ht="31.2" hidden="1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6"/>
        <v>music</v>
      </c>
      <c r="R588" t="str">
        <f t="shared" si="57"/>
        <v>rock</v>
      </c>
      <c r="S588" s="11">
        <f t="shared" si="58"/>
        <v>40499.25</v>
      </c>
      <c r="T588" s="11">
        <f t="shared" si="59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6"/>
        <v>food</v>
      </c>
      <c r="R589" t="str">
        <f t="shared" si="57"/>
        <v>food trucks</v>
      </c>
      <c r="S589" s="11">
        <f t="shared" si="58"/>
        <v>43484.25</v>
      </c>
      <c r="T589" s="11">
        <f t="shared" si="59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6"/>
        <v>theater</v>
      </c>
      <c r="R590" t="str">
        <f t="shared" si="57"/>
        <v>plays</v>
      </c>
      <c r="S590" s="11">
        <f t="shared" si="58"/>
        <v>40262.208333333336</v>
      </c>
      <c r="T590" s="11">
        <f t="shared" si="59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6"/>
        <v>film &amp; video</v>
      </c>
      <c r="R591" t="str">
        <f t="shared" si="57"/>
        <v>documentary</v>
      </c>
      <c r="S591" s="11">
        <f t="shared" si="58"/>
        <v>42190.208333333328</v>
      </c>
      <c r="T591" s="11">
        <f t="shared" si="59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6"/>
        <v>publishing</v>
      </c>
      <c r="R592" t="str">
        <f t="shared" si="57"/>
        <v>radio &amp; podcasts</v>
      </c>
      <c r="S592" s="11">
        <f t="shared" si="58"/>
        <v>41994.25</v>
      </c>
      <c r="T592" s="11">
        <f t="shared" si="59"/>
        <v>42005.25</v>
      </c>
    </row>
    <row r="593" spans="1:20" hidden="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6"/>
        <v>games</v>
      </c>
      <c r="R593" t="str">
        <f t="shared" si="57"/>
        <v>video games</v>
      </c>
      <c r="S593" s="11">
        <f t="shared" si="58"/>
        <v>40373.208333333336</v>
      </c>
      <c r="T593" s="11">
        <f t="shared" si="59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6"/>
        <v>theater</v>
      </c>
      <c r="R594" t="str">
        <f t="shared" si="57"/>
        <v>plays</v>
      </c>
      <c r="S594" s="11">
        <f t="shared" si="58"/>
        <v>41789.208333333336</v>
      </c>
      <c r="T594" s="11">
        <f t="shared" si="59"/>
        <v>41798.208333333336</v>
      </c>
    </row>
    <row r="595" spans="1:20" ht="31.2" hidden="1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6"/>
        <v>film &amp; video</v>
      </c>
      <c r="R595" t="str">
        <f t="shared" si="57"/>
        <v>animation</v>
      </c>
      <c r="S595" s="11">
        <f t="shared" si="58"/>
        <v>41724.208333333336</v>
      </c>
      <c r="T595" s="11">
        <f t="shared" si="59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6"/>
        <v>theater</v>
      </c>
      <c r="R596" t="str">
        <f t="shared" si="57"/>
        <v>plays</v>
      </c>
      <c r="S596" s="11">
        <f t="shared" si="58"/>
        <v>42548.208333333328</v>
      </c>
      <c r="T596" s="11">
        <f t="shared" si="59"/>
        <v>42551.208333333328</v>
      </c>
    </row>
    <row r="597" spans="1:20" ht="31.2" hidden="1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6"/>
        <v>theater</v>
      </c>
      <c r="R597" t="str">
        <f t="shared" si="57"/>
        <v>plays</v>
      </c>
      <c r="S597" s="11">
        <f t="shared" si="58"/>
        <v>40253.208333333336</v>
      </c>
      <c r="T597" s="11">
        <f t="shared" si="59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6"/>
        <v>film &amp; video</v>
      </c>
      <c r="R598" t="str">
        <f t="shared" si="57"/>
        <v>drama</v>
      </c>
      <c r="S598" s="11">
        <f t="shared" si="58"/>
        <v>42434.25</v>
      </c>
      <c r="T598" s="11">
        <f t="shared" si="59"/>
        <v>42441.25</v>
      </c>
    </row>
    <row r="599" spans="1:20" hidden="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6"/>
        <v>theater</v>
      </c>
      <c r="R599" t="str">
        <f t="shared" si="57"/>
        <v>plays</v>
      </c>
      <c r="S599" s="11">
        <f t="shared" si="58"/>
        <v>43786.25</v>
      </c>
      <c r="T599" s="11">
        <f t="shared" si="59"/>
        <v>43804.25</v>
      </c>
    </row>
    <row r="600" spans="1:20" hidden="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6"/>
        <v>music</v>
      </c>
      <c r="R600" t="str">
        <f t="shared" si="57"/>
        <v>rock</v>
      </c>
      <c r="S600" s="11">
        <f t="shared" si="58"/>
        <v>40344.208333333336</v>
      </c>
      <c r="T600" s="11">
        <f t="shared" si="59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6"/>
        <v>film &amp; video</v>
      </c>
      <c r="R601" t="str">
        <f t="shared" si="57"/>
        <v>documentary</v>
      </c>
      <c r="S601" s="11">
        <f t="shared" si="58"/>
        <v>42047.25</v>
      </c>
      <c r="T601" s="11">
        <f t="shared" si="59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6"/>
        <v>food</v>
      </c>
      <c r="R602" t="str">
        <f t="shared" si="57"/>
        <v>food trucks</v>
      </c>
      <c r="S602" s="11">
        <f t="shared" si="58"/>
        <v>41485.208333333336</v>
      </c>
      <c r="T602" s="11">
        <f t="shared" si="59"/>
        <v>41497.208333333336</v>
      </c>
    </row>
    <row r="603" spans="1:20" hidden="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6"/>
        <v>technology</v>
      </c>
      <c r="R603" t="str">
        <f t="shared" si="57"/>
        <v>wearables</v>
      </c>
      <c r="S603" s="11">
        <f t="shared" si="58"/>
        <v>41789.208333333336</v>
      </c>
      <c r="T603" s="11">
        <f t="shared" si="59"/>
        <v>41806.208333333336</v>
      </c>
    </row>
    <row r="604" spans="1:20" ht="31.2" hidden="1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6"/>
        <v>theater</v>
      </c>
      <c r="R604" t="str">
        <f t="shared" si="57"/>
        <v>plays</v>
      </c>
      <c r="S604" s="11">
        <f t="shared" si="58"/>
        <v>42160.208333333328</v>
      </c>
      <c r="T604" s="11">
        <f t="shared" si="59"/>
        <v>42171.208333333328</v>
      </c>
    </row>
    <row r="605" spans="1:20" hidden="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6"/>
        <v>theater</v>
      </c>
      <c r="R605" t="str">
        <f t="shared" si="57"/>
        <v>plays</v>
      </c>
      <c r="S605" s="11">
        <f t="shared" si="58"/>
        <v>43573.208333333328</v>
      </c>
      <c r="T605" s="11">
        <f t="shared" si="59"/>
        <v>43600.208333333328</v>
      </c>
    </row>
    <row r="606" spans="1:20" hidden="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6"/>
        <v>theater</v>
      </c>
      <c r="R606" t="str">
        <f t="shared" si="57"/>
        <v>plays</v>
      </c>
      <c r="S606" s="11">
        <f t="shared" si="58"/>
        <v>40565.25</v>
      </c>
      <c r="T606" s="11">
        <f t="shared" si="59"/>
        <v>40586.25</v>
      </c>
    </row>
    <row r="607" spans="1:20" hidden="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6"/>
        <v>publishing</v>
      </c>
      <c r="R607" t="str">
        <f t="shared" si="57"/>
        <v>nonfiction</v>
      </c>
      <c r="S607" s="11">
        <f t="shared" si="58"/>
        <v>42280.208333333328</v>
      </c>
      <c r="T607" s="11">
        <f t="shared" si="59"/>
        <v>42321.25</v>
      </c>
    </row>
    <row r="608" spans="1:20" hidden="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6"/>
        <v>music</v>
      </c>
      <c r="R608" t="str">
        <f t="shared" si="57"/>
        <v>rock</v>
      </c>
      <c r="S608" s="11">
        <f t="shared" si="58"/>
        <v>42436.25</v>
      </c>
      <c r="T608" s="11">
        <f t="shared" si="59"/>
        <v>42447.208333333328</v>
      </c>
    </row>
    <row r="609" spans="1:20" hidden="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6"/>
        <v>food</v>
      </c>
      <c r="R609" t="str">
        <f t="shared" si="57"/>
        <v>food trucks</v>
      </c>
      <c r="S609" s="11">
        <f t="shared" si="58"/>
        <v>41721.208333333336</v>
      </c>
      <c r="T609" s="11">
        <f t="shared" si="59"/>
        <v>41723.208333333336</v>
      </c>
    </row>
    <row r="610" spans="1:20" hidden="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6"/>
        <v>music</v>
      </c>
      <c r="R610" t="str">
        <f t="shared" si="57"/>
        <v>jazz</v>
      </c>
      <c r="S610" s="11">
        <f t="shared" si="58"/>
        <v>43530.25</v>
      </c>
      <c r="T610" s="11">
        <f t="shared" si="59"/>
        <v>43534.25</v>
      </c>
    </row>
    <row r="611" spans="1:20" hidden="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6"/>
        <v>film &amp; video</v>
      </c>
      <c r="R611" t="str">
        <f t="shared" si="57"/>
        <v>science fiction</v>
      </c>
      <c r="S611" s="11">
        <f t="shared" si="58"/>
        <v>43481.25</v>
      </c>
      <c r="T611" s="11">
        <f t="shared" si="59"/>
        <v>43498.25</v>
      </c>
    </row>
    <row r="612" spans="1:20" ht="31.2" hidden="1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6"/>
        <v>theater</v>
      </c>
      <c r="R612" t="str">
        <f t="shared" si="57"/>
        <v>plays</v>
      </c>
      <c r="S612" s="11">
        <f t="shared" si="58"/>
        <v>41259.25</v>
      </c>
      <c r="T612" s="11">
        <f t="shared" si="59"/>
        <v>41273.25</v>
      </c>
    </row>
    <row r="613" spans="1:20" hidden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6"/>
        <v>theater</v>
      </c>
      <c r="R613" t="str">
        <f t="shared" si="57"/>
        <v>plays</v>
      </c>
      <c r="S613" s="11">
        <f t="shared" si="58"/>
        <v>41480.208333333336</v>
      </c>
      <c r="T613" s="11">
        <f t="shared" si="59"/>
        <v>41492.208333333336</v>
      </c>
    </row>
    <row r="614" spans="1:20" hidden="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6"/>
        <v>music</v>
      </c>
      <c r="R614" t="str">
        <f t="shared" si="57"/>
        <v>electric music</v>
      </c>
      <c r="S614" s="11">
        <f t="shared" si="58"/>
        <v>40474.208333333336</v>
      </c>
      <c r="T614" s="11">
        <f t="shared" si="59"/>
        <v>40497.25</v>
      </c>
    </row>
    <row r="615" spans="1:20" ht="31.2" hidden="1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6"/>
        <v>theater</v>
      </c>
      <c r="R615" t="str">
        <f t="shared" si="57"/>
        <v>plays</v>
      </c>
      <c r="S615" s="11">
        <f t="shared" si="58"/>
        <v>42973.208333333328</v>
      </c>
      <c r="T615" s="11">
        <f t="shared" si="59"/>
        <v>42982.208333333328</v>
      </c>
    </row>
    <row r="616" spans="1:20" ht="31.2" hidden="1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6"/>
        <v>theater</v>
      </c>
      <c r="R616" t="str">
        <f t="shared" si="57"/>
        <v>plays</v>
      </c>
      <c r="S616" s="11">
        <f t="shared" si="58"/>
        <v>42746.25</v>
      </c>
      <c r="T616" s="11">
        <f t="shared" si="59"/>
        <v>42764.25</v>
      </c>
    </row>
    <row r="617" spans="1:20" hidden="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6"/>
        <v>theater</v>
      </c>
      <c r="R617" t="str">
        <f t="shared" si="57"/>
        <v>plays</v>
      </c>
      <c r="S617" s="11">
        <f t="shared" si="58"/>
        <v>42489.208333333328</v>
      </c>
      <c r="T617" s="11">
        <f t="shared" si="59"/>
        <v>42499.208333333328</v>
      </c>
    </row>
    <row r="618" spans="1:20" hidden="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6"/>
        <v>music</v>
      </c>
      <c r="R618" t="str">
        <f t="shared" si="57"/>
        <v>indie rock</v>
      </c>
      <c r="S618" s="11">
        <f t="shared" si="58"/>
        <v>41537.208333333336</v>
      </c>
      <c r="T618" s="11">
        <f t="shared" si="59"/>
        <v>41538.208333333336</v>
      </c>
    </row>
    <row r="619" spans="1:20" hidden="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6"/>
        <v>theater</v>
      </c>
      <c r="R619" t="str">
        <f t="shared" si="57"/>
        <v>plays</v>
      </c>
      <c r="S619" s="11">
        <f t="shared" si="58"/>
        <v>41794.208333333336</v>
      </c>
      <c r="T619" s="11">
        <f t="shared" si="59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6"/>
        <v>publishing</v>
      </c>
      <c r="R620" t="str">
        <f t="shared" si="57"/>
        <v>nonfiction</v>
      </c>
      <c r="S620" s="11">
        <f t="shared" si="58"/>
        <v>41396.208333333336</v>
      </c>
      <c r="T620" s="11">
        <f t="shared" si="59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6"/>
        <v>theater</v>
      </c>
      <c r="R621" t="str">
        <f t="shared" si="57"/>
        <v>plays</v>
      </c>
      <c r="S621" s="11">
        <f t="shared" si="58"/>
        <v>40669.208333333336</v>
      </c>
      <c r="T621" s="11">
        <f t="shared" si="59"/>
        <v>40670.208333333336</v>
      </c>
    </row>
    <row r="622" spans="1:20" hidden="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6"/>
        <v>photography</v>
      </c>
      <c r="R622" t="str">
        <f t="shared" si="57"/>
        <v>photography books</v>
      </c>
      <c r="S622" s="11">
        <f t="shared" si="58"/>
        <v>42559.208333333328</v>
      </c>
      <c r="T622" s="11">
        <f t="shared" si="59"/>
        <v>42563.208333333328</v>
      </c>
    </row>
    <row r="623" spans="1:20" hidden="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6"/>
        <v>theater</v>
      </c>
      <c r="R623" t="str">
        <f t="shared" si="57"/>
        <v>plays</v>
      </c>
      <c r="S623" s="11">
        <f t="shared" si="58"/>
        <v>42626.208333333328</v>
      </c>
      <c r="T623" s="11">
        <f t="shared" si="59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6"/>
        <v>music</v>
      </c>
      <c r="R624" t="str">
        <f t="shared" si="57"/>
        <v>indie rock</v>
      </c>
      <c r="S624" s="11">
        <f t="shared" si="58"/>
        <v>43205.208333333328</v>
      </c>
      <c r="T624" s="11">
        <f t="shared" si="59"/>
        <v>43231.208333333328</v>
      </c>
    </row>
    <row r="625" spans="1:20" hidden="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6"/>
        <v>theater</v>
      </c>
      <c r="R625" t="str">
        <f t="shared" si="57"/>
        <v>plays</v>
      </c>
      <c r="S625" s="11">
        <f t="shared" si="58"/>
        <v>42201.208333333328</v>
      </c>
      <c r="T625" s="11">
        <f t="shared" si="59"/>
        <v>42206.208333333328</v>
      </c>
    </row>
    <row r="626" spans="1:20" hidden="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6"/>
        <v>photography</v>
      </c>
      <c r="R626" t="str">
        <f t="shared" si="57"/>
        <v>photography books</v>
      </c>
      <c r="S626" s="11">
        <f t="shared" si="58"/>
        <v>42029.25</v>
      </c>
      <c r="T626" s="11">
        <f t="shared" si="59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6"/>
        <v>theater</v>
      </c>
      <c r="R627" t="str">
        <f t="shared" si="57"/>
        <v>plays</v>
      </c>
      <c r="S627" s="11">
        <f t="shared" si="58"/>
        <v>43857.25</v>
      </c>
      <c r="T627" s="11">
        <f t="shared" si="59"/>
        <v>43871.25</v>
      </c>
    </row>
    <row r="628" spans="1:20" ht="31.2" hidden="1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6"/>
        <v>theater</v>
      </c>
      <c r="R628" t="str">
        <f t="shared" si="57"/>
        <v>plays</v>
      </c>
      <c r="S628" s="11">
        <f t="shared" si="58"/>
        <v>40449.208333333336</v>
      </c>
      <c r="T628" s="11">
        <f t="shared" si="59"/>
        <v>40458.208333333336</v>
      </c>
    </row>
    <row r="629" spans="1:20" hidden="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6"/>
        <v>food</v>
      </c>
      <c r="R629" t="str">
        <f t="shared" si="57"/>
        <v>food trucks</v>
      </c>
      <c r="S629" s="11">
        <f t="shared" si="58"/>
        <v>40345.208333333336</v>
      </c>
      <c r="T629" s="11">
        <f t="shared" si="59"/>
        <v>40369.208333333336</v>
      </c>
    </row>
    <row r="630" spans="1:20" hidden="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6"/>
        <v>music</v>
      </c>
      <c r="R630" t="str">
        <f t="shared" si="57"/>
        <v>indie rock</v>
      </c>
      <c r="S630" s="11">
        <f t="shared" si="58"/>
        <v>40455.208333333336</v>
      </c>
      <c r="T630" s="11">
        <f t="shared" si="59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6"/>
        <v>theater</v>
      </c>
      <c r="R631" t="str">
        <f t="shared" si="57"/>
        <v>plays</v>
      </c>
      <c r="S631" s="11">
        <f t="shared" si="58"/>
        <v>42557.208333333328</v>
      </c>
      <c r="T631" s="11">
        <f t="shared" si="59"/>
        <v>42559.208333333328</v>
      </c>
    </row>
    <row r="632" spans="1:20" hidden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6"/>
        <v>theater</v>
      </c>
      <c r="R632" t="str">
        <f t="shared" si="57"/>
        <v>plays</v>
      </c>
      <c r="S632" s="11">
        <f t="shared" si="58"/>
        <v>43586.208333333328</v>
      </c>
      <c r="T632" s="11">
        <f t="shared" si="59"/>
        <v>43597.208333333328</v>
      </c>
    </row>
    <row r="633" spans="1:20" hidden="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6"/>
        <v>theater</v>
      </c>
      <c r="R633" t="str">
        <f t="shared" si="57"/>
        <v>plays</v>
      </c>
      <c r="S633" s="11">
        <f t="shared" si="58"/>
        <v>43550.208333333328</v>
      </c>
      <c r="T633" s="11">
        <f t="shared" si="59"/>
        <v>43554.208333333328</v>
      </c>
    </row>
    <row r="634" spans="1:20" hidden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6"/>
        <v>theater</v>
      </c>
      <c r="R634" t="str">
        <f t="shared" si="57"/>
        <v>plays</v>
      </c>
      <c r="S634" s="11">
        <f t="shared" si="58"/>
        <v>41945.208333333336</v>
      </c>
      <c r="T634" s="11">
        <f t="shared" si="59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6"/>
        <v>film &amp; video</v>
      </c>
      <c r="R635" t="str">
        <f t="shared" si="57"/>
        <v>animation</v>
      </c>
      <c r="S635" s="11">
        <f t="shared" si="58"/>
        <v>42315.25</v>
      </c>
      <c r="T635" s="11">
        <f t="shared" si="59"/>
        <v>42319.25</v>
      </c>
    </row>
    <row r="636" spans="1:20" hidden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6"/>
        <v>film &amp; video</v>
      </c>
      <c r="R636" t="str">
        <f t="shared" si="57"/>
        <v>television</v>
      </c>
      <c r="S636" s="11">
        <f t="shared" si="58"/>
        <v>42819.208333333328</v>
      </c>
      <c r="T636" s="11">
        <f t="shared" si="59"/>
        <v>42833.208333333328</v>
      </c>
    </row>
    <row r="637" spans="1:20" hidden="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6"/>
        <v>film &amp; video</v>
      </c>
      <c r="R637" t="str">
        <f t="shared" si="57"/>
        <v>television</v>
      </c>
      <c r="S637" s="11">
        <f t="shared" si="58"/>
        <v>41314.25</v>
      </c>
      <c r="T637" s="11">
        <f t="shared" si="59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6"/>
        <v>film &amp; video</v>
      </c>
      <c r="R638" t="str">
        <f t="shared" si="57"/>
        <v>animation</v>
      </c>
      <c r="S638" s="11">
        <f t="shared" si="58"/>
        <v>40926.25</v>
      </c>
      <c r="T638" s="11">
        <f t="shared" si="59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6"/>
        <v>theater</v>
      </c>
      <c r="R639" t="str">
        <f t="shared" si="57"/>
        <v>plays</v>
      </c>
      <c r="S639" s="11">
        <f t="shared" si="58"/>
        <v>42688.25</v>
      </c>
      <c r="T639" s="11">
        <f t="shared" si="59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6"/>
        <v>theater</v>
      </c>
      <c r="R640" t="str">
        <f t="shared" si="57"/>
        <v>plays</v>
      </c>
      <c r="S640" s="11">
        <f t="shared" si="58"/>
        <v>40386.208333333336</v>
      </c>
      <c r="T640" s="11">
        <f t="shared" si="59"/>
        <v>40398.208333333336</v>
      </c>
    </row>
    <row r="641" spans="1:20" hidden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6"/>
        <v>film &amp; video</v>
      </c>
      <c r="R641" t="str">
        <f t="shared" si="57"/>
        <v>drama</v>
      </c>
      <c r="S641" s="11">
        <f t="shared" si="58"/>
        <v>43309.208333333328</v>
      </c>
      <c r="T641" s="11">
        <f t="shared" si="59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6"/>
        <v>theater</v>
      </c>
      <c r="R642" t="str">
        <f t="shared" si="57"/>
        <v>plays</v>
      </c>
      <c r="S642" s="11">
        <f t="shared" si="58"/>
        <v>42387.25</v>
      </c>
      <c r="T642" s="11">
        <f t="shared" si="59"/>
        <v>42390.25</v>
      </c>
    </row>
    <row r="643" spans="1:20" ht="31.2" hidden="1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60">ROUND(((E643/D643)*100),0)</f>
        <v>120</v>
      </c>
      <c r="G643" t="s">
        <v>20</v>
      </c>
      <c r="H643">
        <v>194</v>
      </c>
      <c r="I643">
        <f t="shared" ref="I643:I706" si="61">ROUND((E643/H643),2)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2">LEFT(P643,SEARCH("/",P643)-1)</f>
        <v>theater</v>
      </c>
      <c r="R643" t="str">
        <f t="shared" ref="R643:R706" si="63">RIGHT(P643,LEN(P643)-SEARCH("/",P643))</f>
        <v>plays</v>
      </c>
      <c r="S643" s="11">
        <f t="shared" ref="S643:S706" si="64">(((L643/60)/60)/24)+DATE(1970,1,1)</f>
        <v>42786.25</v>
      </c>
      <c r="T643" s="11">
        <f t="shared" ref="T643:T706" si="65">(((M643/60)/60)/24)+DATE(1970,1,1)</f>
        <v>42814.208333333328</v>
      </c>
    </row>
    <row r="644" spans="1:20" hidden="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2"/>
        <v>technology</v>
      </c>
      <c r="R644" t="str">
        <f t="shared" si="63"/>
        <v>wearables</v>
      </c>
      <c r="S644" s="11">
        <f t="shared" si="64"/>
        <v>43451.25</v>
      </c>
      <c r="T644" s="11">
        <f t="shared" si="65"/>
        <v>43460.25</v>
      </c>
    </row>
    <row r="645" spans="1:20" hidden="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2"/>
        <v>theater</v>
      </c>
      <c r="R645" t="str">
        <f t="shared" si="63"/>
        <v>plays</v>
      </c>
      <c r="S645" s="11">
        <f t="shared" si="64"/>
        <v>42795.25</v>
      </c>
      <c r="T645" s="11">
        <f t="shared" si="65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2"/>
        <v>theater</v>
      </c>
      <c r="R646" t="str">
        <f t="shared" si="63"/>
        <v>plays</v>
      </c>
      <c r="S646" s="11">
        <f t="shared" si="64"/>
        <v>43452.25</v>
      </c>
      <c r="T646" s="11">
        <f t="shared" si="65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2"/>
        <v>music</v>
      </c>
      <c r="R647" t="str">
        <f t="shared" si="63"/>
        <v>rock</v>
      </c>
      <c r="S647" s="11">
        <f t="shared" si="64"/>
        <v>43369.208333333328</v>
      </c>
      <c r="T647" s="11">
        <f t="shared" si="65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2"/>
        <v>games</v>
      </c>
      <c r="R648" t="str">
        <f t="shared" si="63"/>
        <v>video games</v>
      </c>
      <c r="S648" s="11">
        <f t="shared" si="64"/>
        <v>41346.208333333336</v>
      </c>
      <c r="T648" s="11">
        <f t="shared" si="65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2"/>
        <v>publishing</v>
      </c>
      <c r="R649" t="str">
        <f t="shared" si="63"/>
        <v>translations</v>
      </c>
      <c r="S649" s="11">
        <f t="shared" si="64"/>
        <v>43199.208333333328</v>
      </c>
      <c r="T649" s="11">
        <f t="shared" si="65"/>
        <v>43223.208333333328</v>
      </c>
    </row>
    <row r="650" spans="1:20" hidden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2"/>
        <v>food</v>
      </c>
      <c r="R650" t="str">
        <f t="shared" si="63"/>
        <v>food trucks</v>
      </c>
      <c r="S650" s="11">
        <f t="shared" si="64"/>
        <v>42922.208333333328</v>
      </c>
      <c r="T650" s="11">
        <f t="shared" si="65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2"/>
        <v>theater</v>
      </c>
      <c r="R651" t="str">
        <f t="shared" si="63"/>
        <v>plays</v>
      </c>
      <c r="S651" s="11">
        <f t="shared" si="64"/>
        <v>40471.208333333336</v>
      </c>
      <c r="T651" s="11">
        <f t="shared" si="65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2"/>
        <v>music</v>
      </c>
      <c r="R652" t="str">
        <f t="shared" si="63"/>
        <v>jazz</v>
      </c>
      <c r="S652" s="11">
        <f t="shared" si="64"/>
        <v>41828.208333333336</v>
      </c>
      <c r="T652" s="11">
        <f t="shared" si="65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2"/>
        <v>film &amp; video</v>
      </c>
      <c r="R653" t="str">
        <f t="shared" si="63"/>
        <v>shorts</v>
      </c>
      <c r="S653" s="11">
        <f t="shared" si="64"/>
        <v>41692.25</v>
      </c>
      <c r="T653" s="11">
        <f t="shared" si="65"/>
        <v>41707.25</v>
      </c>
    </row>
    <row r="654" spans="1:20" hidden="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2"/>
        <v>technology</v>
      </c>
      <c r="R654" t="str">
        <f t="shared" si="63"/>
        <v>web</v>
      </c>
      <c r="S654" s="11">
        <f t="shared" si="64"/>
        <v>42587.208333333328</v>
      </c>
      <c r="T654" s="11">
        <f t="shared" si="65"/>
        <v>42630.208333333328</v>
      </c>
    </row>
    <row r="655" spans="1:20" ht="31.2" hidden="1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2"/>
        <v>technology</v>
      </c>
      <c r="R655" t="str">
        <f t="shared" si="63"/>
        <v>web</v>
      </c>
      <c r="S655" s="11">
        <f t="shared" si="64"/>
        <v>42468.208333333328</v>
      </c>
      <c r="T655" s="11">
        <f t="shared" si="65"/>
        <v>42470.208333333328</v>
      </c>
    </row>
    <row r="656" spans="1:20" hidden="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2"/>
        <v>music</v>
      </c>
      <c r="R656" t="str">
        <f t="shared" si="63"/>
        <v>metal</v>
      </c>
      <c r="S656" s="11">
        <f t="shared" si="64"/>
        <v>42240.208333333328</v>
      </c>
      <c r="T656" s="11">
        <f t="shared" si="65"/>
        <v>42245.208333333328</v>
      </c>
    </row>
    <row r="657" spans="1:20" hidden="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2"/>
        <v>photography</v>
      </c>
      <c r="R657" t="str">
        <f t="shared" si="63"/>
        <v>photography books</v>
      </c>
      <c r="S657" s="11">
        <f t="shared" si="64"/>
        <v>42796.25</v>
      </c>
      <c r="T657" s="11">
        <f t="shared" si="65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2"/>
        <v>food</v>
      </c>
      <c r="R658" t="str">
        <f t="shared" si="63"/>
        <v>food trucks</v>
      </c>
      <c r="S658" s="11">
        <f t="shared" si="64"/>
        <v>43097.25</v>
      </c>
      <c r="T658" s="11">
        <f t="shared" si="65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2"/>
        <v>film &amp; video</v>
      </c>
      <c r="R659" t="str">
        <f t="shared" si="63"/>
        <v>science fiction</v>
      </c>
      <c r="S659" s="11">
        <f t="shared" si="64"/>
        <v>43096.25</v>
      </c>
      <c r="T659" s="11">
        <f t="shared" si="65"/>
        <v>43112.25</v>
      </c>
    </row>
    <row r="660" spans="1:20" hidden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2"/>
        <v>music</v>
      </c>
      <c r="R660" t="str">
        <f t="shared" si="63"/>
        <v>rock</v>
      </c>
      <c r="S660" s="11">
        <f t="shared" si="64"/>
        <v>42246.208333333328</v>
      </c>
      <c r="T660" s="11">
        <f t="shared" si="65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2"/>
        <v>film &amp; video</v>
      </c>
      <c r="R661" t="str">
        <f t="shared" si="63"/>
        <v>documentary</v>
      </c>
      <c r="S661" s="11">
        <f t="shared" si="64"/>
        <v>40570.25</v>
      </c>
      <c r="T661" s="11">
        <f t="shared" si="65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2"/>
        <v>theater</v>
      </c>
      <c r="R662" t="str">
        <f t="shared" si="63"/>
        <v>plays</v>
      </c>
      <c r="S662" s="11">
        <f t="shared" si="64"/>
        <v>42237.208333333328</v>
      </c>
      <c r="T662" s="11">
        <f t="shared" si="65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2"/>
        <v>music</v>
      </c>
      <c r="R663" t="str">
        <f t="shared" si="63"/>
        <v>jazz</v>
      </c>
      <c r="S663" s="11">
        <f t="shared" si="64"/>
        <v>40996.208333333336</v>
      </c>
      <c r="T663" s="11">
        <f t="shared" si="65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2"/>
        <v>theater</v>
      </c>
      <c r="R664" t="str">
        <f t="shared" si="63"/>
        <v>plays</v>
      </c>
      <c r="S664" s="11">
        <f t="shared" si="64"/>
        <v>43443.25</v>
      </c>
      <c r="T664" s="11">
        <f t="shared" si="65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2"/>
        <v>theater</v>
      </c>
      <c r="R665" t="str">
        <f t="shared" si="63"/>
        <v>plays</v>
      </c>
      <c r="S665" s="11">
        <f t="shared" si="64"/>
        <v>40458.208333333336</v>
      </c>
      <c r="T665" s="11">
        <f t="shared" si="65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2"/>
        <v>music</v>
      </c>
      <c r="R666" t="str">
        <f t="shared" si="63"/>
        <v>jazz</v>
      </c>
      <c r="S666" s="11">
        <f t="shared" si="64"/>
        <v>40959.25</v>
      </c>
      <c r="T666" s="11">
        <f t="shared" si="65"/>
        <v>40969.25</v>
      </c>
    </row>
    <row r="667" spans="1:20" hidden="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2"/>
        <v>film &amp; video</v>
      </c>
      <c r="R667" t="str">
        <f t="shared" si="63"/>
        <v>documentary</v>
      </c>
      <c r="S667" s="11">
        <f t="shared" si="64"/>
        <v>40733.208333333336</v>
      </c>
      <c r="T667" s="11">
        <f t="shared" si="65"/>
        <v>40747.208333333336</v>
      </c>
    </row>
    <row r="668" spans="1:20" hidden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2"/>
        <v>theater</v>
      </c>
      <c r="R668" t="str">
        <f t="shared" si="63"/>
        <v>plays</v>
      </c>
      <c r="S668" s="11">
        <f t="shared" si="64"/>
        <v>41516.208333333336</v>
      </c>
      <c r="T668" s="11">
        <f t="shared" si="65"/>
        <v>41522.208333333336</v>
      </c>
    </row>
    <row r="669" spans="1:20" ht="31.2" hidden="1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2"/>
        <v>journalism</v>
      </c>
      <c r="R669" t="str">
        <f t="shared" si="63"/>
        <v>audio</v>
      </c>
      <c r="S669" s="11">
        <f t="shared" si="64"/>
        <v>41892.208333333336</v>
      </c>
      <c r="T669" s="11">
        <f t="shared" si="65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2"/>
        <v>theater</v>
      </c>
      <c r="R670" t="str">
        <f t="shared" si="63"/>
        <v>plays</v>
      </c>
      <c r="S670" s="11">
        <f t="shared" si="64"/>
        <v>41122.208333333336</v>
      </c>
      <c r="T670" s="11">
        <f t="shared" si="65"/>
        <v>41134.208333333336</v>
      </c>
    </row>
    <row r="671" spans="1:20" hidden="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2"/>
        <v>theater</v>
      </c>
      <c r="R671" t="str">
        <f t="shared" si="63"/>
        <v>plays</v>
      </c>
      <c r="S671" s="11">
        <f t="shared" si="64"/>
        <v>42912.208333333328</v>
      </c>
      <c r="T671" s="11">
        <f t="shared" si="65"/>
        <v>42921.208333333328</v>
      </c>
    </row>
    <row r="672" spans="1:20" ht="31.2" hidden="1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2"/>
        <v>music</v>
      </c>
      <c r="R672" t="str">
        <f t="shared" si="63"/>
        <v>indie rock</v>
      </c>
      <c r="S672" s="11">
        <f t="shared" si="64"/>
        <v>42425.25</v>
      </c>
      <c r="T672" s="11">
        <f t="shared" si="65"/>
        <v>42437.25</v>
      </c>
    </row>
    <row r="673" spans="1:20" ht="31.2" hidden="1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2"/>
        <v>theater</v>
      </c>
      <c r="R673" t="str">
        <f t="shared" si="63"/>
        <v>plays</v>
      </c>
      <c r="S673" s="11">
        <f t="shared" si="64"/>
        <v>40390.208333333336</v>
      </c>
      <c r="T673" s="11">
        <f t="shared" si="65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2"/>
        <v>theater</v>
      </c>
      <c r="R674" t="str">
        <f t="shared" si="63"/>
        <v>plays</v>
      </c>
      <c r="S674" s="11">
        <f t="shared" si="64"/>
        <v>43180.208333333328</v>
      </c>
      <c r="T674" s="11">
        <f t="shared" si="65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2"/>
        <v>music</v>
      </c>
      <c r="R675" t="str">
        <f t="shared" si="63"/>
        <v>indie rock</v>
      </c>
      <c r="S675" s="11">
        <f t="shared" si="64"/>
        <v>42475.208333333328</v>
      </c>
      <c r="T675" s="11">
        <f t="shared" si="65"/>
        <v>42496.208333333328</v>
      </c>
    </row>
    <row r="676" spans="1:20" hidden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2"/>
        <v>photography</v>
      </c>
      <c r="R676" t="str">
        <f t="shared" si="63"/>
        <v>photography books</v>
      </c>
      <c r="S676" s="11">
        <f t="shared" si="64"/>
        <v>40774.208333333336</v>
      </c>
      <c r="T676" s="11">
        <f t="shared" si="65"/>
        <v>40821.208333333336</v>
      </c>
    </row>
    <row r="677" spans="1:20" hidden="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2"/>
        <v>journalism</v>
      </c>
      <c r="R677" t="str">
        <f t="shared" si="63"/>
        <v>audio</v>
      </c>
      <c r="S677" s="11">
        <f t="shared" si="64"/>
        <v>43719.208333333328</v>
      </c>
      <c r="T677" s="11">
        <f t="shared" si="65"/>
        <v>43726.208333333328</v>
      </c>
    </row>
    <row r="678" spans="1:20" hidden="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2"/>
        <v>photography</v>
      </c>
      <c r="R678" t="str">
        <f t="shared" si="63"/>
        <v>photography books</v>
      </c>
      <c r="S678" s="11">
        <f t="shared" si="64"/>
        <v>41178.208333333336</v>
      </c>
      <c r="T678" s="11">
        <f t="shared" si="65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2"/>
        <v>publishing</v>
      </c>
      <c r="R679" t="str">
        <f t="shared" si="63"/>
        <v>fiction</v>
      </c>
      <c r="S679" s="11">
        <f t="shared" si="64"/>
        <v>42561.208333333328</v>
      </c>
      <c r="T679" s="11">
        <f t="shared" si="65"/>
        <v>42611.208333333328</v>
      </c>
    </row>
    <row r="680" spans="1:20" hidden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2"/>
        <v>film &amp; video</v>
      </c>
      <c r="R680" t="str">
        <f t="shared" si="63"/>
        <v>drama</v>
      </c>
      <c r="S680" s="11">
        <f t="shared" si="64"/>
        <v>43484.25</v>
      </c>
      <c r="T680" s="11">
        <f t="shared" si="65"/>
        <v>43486.25</v>
      </c>
    </row>
    <row r="681" spans="1:20" hidden="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2"/>
        <v>food</v>
      </c>
      <c r="R681" t="str">
        <f t="shared" si="63"/>
        <v>food trucks</v>
      </c>
      <c r="S681" s="11">
        <f t="shared" si="64"/>
        <v>43756.208333333328</v>
      </c>
      <c r="T681" s="11">
        <f t="shared" si="65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2"/>
        <v>games</v>
      </c>
      <c r="R682" t="str">
        <f t="shared" si="63"/>
        <v>mobile games</v>
      </c>
      <c r="S682" s="11">
        <f t="shared" si="64"/>
        <v>43813.25</v>
      </c>
      <c r="T682" s="11">
        <f t="shared" si="65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2"/>
        <v>theater</v>
      </c>
      <c r="R683" t="str">
        <f t="shared" si="63"/>
        <v>plays</v>
      </c>
      <c r="S683" s="11">
        <f t="shared" si="64"/>
        <v>40898.25</v>
      </c>
      <c r="T683" s="11">
        <f t="shared" si="65"/>
        <v>40904.25</v>
      </c>
    </row>
    <row r="684" spans="1:20" hidden="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2"/>
        <v>theater</v>
      </c>
      <c r="R684" t="str">
        <f t="shared" si="63"/>
        <v>plays</v>
      </c>
      <c r="S684" s="11">
        <f t="shared" si="64"/>
        <v>41619.25</v>
      </c>
      <c r="T684" s="11">
        <f t="shared" si="65"/>
        <v>41628.25</v>
      </c>
    </row>
    <row r="685" spans="1:20" hidden="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2"/>
        <v>theater</v>
      </c>
      <c r="R685" t="str">
        <f t="shared" si="63"/>
        <v>plays</v>
      </c>
      <c r="S685" s="11">
        <f t="shared" si="64"/>
        <v>43359.208333333328</v>
      </c>
      <c r="T685" s="11">
        <f t="shared" si="65"/>
        <v>43361.208333333328</v>
      </c>
    </row>
    <row r="686" spans="1:20" hidden="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2"/>
        <v>publishing</v>
      </c>
      <c r="R686" t="str">
        <f t="shared" si="63"/>
        <v>nonfiction</v>
      </c>
      <c r="S686" s="11">
        <f t="shared" si="64"/>
        <v>40358.208333333336</v>
      </c>
      <c r="T686" s="11">
        <f t="shared" si="65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2"/>
        <v>theater</v>
      </c>
      <c r="R687" t="str">
        <f t="shared" si="63"/>
        <v>plays</v>
      </c>
      <c r="S687" s="11">
        <f t="shared" si="64"/>
        <v>42239.208333333328</v>
      </c>
      <c r="T687" s="11">
        <f t="shared" si="65"/>
        <v>42263.208333333328</v>
      </c>
    </row>
    <row r="688" spans="1:20" hidden="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2"/>
        <v>technology</v>
      </c>
      <c r="R688" t="str">
        <f t="shared" si="63"/>
        <v>wearables</v>
      </c>
      <c r="S688" s="11">
        <f t="shared" si="64"/>
        <v>43186.208333333328</v>
      </c>
      <c r="T688" s="11">
        <f t="shared" si="65"/>
        <v>43197.208333333328</v>
      </c>
    </row>
    <row r="689" spans="1:20" hidden="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2"/>
        <v>theater</v>
      </c>
      <c r="R689" t="str">
        <f t="shared" si="63"/>
        <v>plays</v>
      </c>
      <c r="S689" s="11">
        <f t="shared" si="64"/>
        <v>42806.25</v>
      </c>
      <c r="T689" s="11">
        <f t="shared" si="65"/>
        <v>42809.208333333328</v>
      </c>
    </row>
    <row r="690" spans="1:20" hidden="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2"/>
        <v>film &amp; video</v>
      </c>
      <c r="R690" t="str">
        <f t="shared" si="63"/>
        <v>television</v>
      </c>
      <c r="S690" s="11">
        <f t="shared" si="64"/>
        <v>43475.25</v>
      </c>
      <c r="T690" s="11">
        <f t="shared" si="65"/>
        <v>43491.25</v>
      </c>
    </row>
    <row r="691" spans="1:20" hidden="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2"/>
        <v>technology</v>
      </c>
      <c r="R691" t="str">
        <f t="shared" si="63"/>
        <v>web</v>
      </c>
      <c r="S691" s="11">
        <f t="shared" si="64"/>
        <v>41576.208333333336</v>
      </c>
      <c r="T691" s="11">
        <f t="shared" si="65"/>
        <v>41588.25</v>
      </c>
    </row>
    <row r="692" spans="1:20" hidden="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2"/>
        <v>film &amp; video</v>
      </c>
      <c r="R692" t="str">
        <f t="shared" si="63"/>
        <v>documentary</v>
      </c>
      <c r="S692" s="11">
        <f t="shared" si="64"/>
        <v>40874.25</v>
      </c>
      <c r="T692" s="11">
        <f t="shared" si="65"/>
        <v>40880.25</v>
      </c>
    </row>
    <row r="693" spans="1:20" hidden="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2"/>
        <v>film &amp; video</v>
      </c>
      <c r="R693" t="str">
        <f t="shared" si="63"/>
        <v>documentary</v>
      </c>
      <c r="S693" s="11">
        <f t="shared" si="64"/>
        <v>41185.208333333336</v>
      </c>
      <c r="T693" s="11">
        <f t="shared" si="65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2"/>
        <v>music</v>
      </c>
      <c r="R694" t="str">
        <f t="shared" si="63"/>
        <v>rock</v>
      </c>
      <c r="S694" s="11">
        <f t="shared" si="64"/>
        <v>43655.208333333328</v>
      </c>
      <c r="T694" s="11">
        <f t="shared" si="65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2"/>
        <v>theater</v>
      </c>
      <c r="R695" t="str">
        <f t="shared" si="63"/>
        <v>plays</v>
      </c>
      <c r="S695" s="11">
        <f t="shared" si="64"/>
        <v>43025.208333333328</v>
      </c>
      <c r="T695" s="11">
        <f t="shared" si="65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2"/>
        <v>theater</v>
      </c>
      <c r="R696" t="str">
        <f t="shared" si="63"/>
        <v>plays</v>
      </c>
      <c r="S696" s="11">
        <f t="shared" si="64"/>
        <v>43066.25</v>
      </c>
      <c r="T696" s="11">
        <f t="shared" si="65"/>
        <v>43103.25</v>
      </c>
    </row>
    <row r="697" spans="1:20" hidden="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2"/>
        <v>music</v>
      </c>
      <c r="R697" t="str">
        <f t="shared" si="63"/>
        <v>rock</v>
      </c>
      <c r="S697" s="11">
        <f t="shared" si="64"/>
        <v>42322.25</v>
      </c>
      <c r="T697" s="11">
        <f t="shared" si="65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2"/>
        <v>theater</v>
      </c>
      <c r="R698" t="str">
        <f t="shared" si="63"/>
        <v>plays</v>
      </c>
      <c r="S698" s="11">
        <f t="shared" si="64"/>
        <v>42114.208333333328</v>
      </c>
      <c r="T698" s="11">
        <f t="shared" si="65"/>
        <v>42115.208333333328</v>
      </c>
    </row>
    <row r="699" spans="1:20" ht="31.2" hidden="1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2"/>
        <v>music</v>
      </c>
      <c r="R699" t="str">
        <f t="shared" si="63"/>
        <v>electric music</v>
      </c>
      <c r="S699" s="11">
        <f t="shared" si="64"/>
        <v>43190.208333333328</v>
      </c>
      <c r="T699" s="11">
        <f t="shared" si="65"/>
        <v>43192.208333333328</v>
      </c>
    </row>
    <row r="700" spans="1:20" hidden="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2"/>
        <v>technology</v>
      </c>
      <c r="R700" t="str">
        <f t="shared" si="63"/>
        <v>wearables</v>
      </c>
      <c r="S700" s="11">
        <f t="shared" si="64"/>
        <v>40871.25</v>
      </c>
      <c r="T700" s="11">
        <f t="shared" si="65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2"/>
        <v>film &amp; video</v>
      </c>
      <c r="R701" t="str">
        <f t="shared" si="63"/>
        <v>drama</v>
      </c>
      <c r="S701" s="11">
        <f t="shared" si="64"/>
        <v>43641.208333333328</v>
      </c>
      <c r="T701" s="11">
        <f t="shared" si="65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2"/>
        <v>technology</v>
      </c>
      <c r="R702" t="str">
        <f t="shared" si="63"/>
        <v>wearables</v>
      </c>
      <c r="S702" s="11">
        <f t="shared" si="64"/>
        <v>40203.25</v>
      </c>
      <c r="T702" s="11">
        <f t="shared" si="65"/>
        <v>40218.25</v>
      </c>
    </row>
    <row r="703" spans="1:20" ht="31.2" hidden="1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2"/>
        <v>theater</v>
      </c>
      <c r="R703" t="str">
        <f t="shared" si="63"/>
        <v>plays</v>
      </c>
      <c r="S703" s="11">
        <f t="shared" si="64"/>
        <v>40629.208333333336</v>
      </c>
      <c r="T703" s="11">
        <f t="shared" si="65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2"/>
        <v>technology</v>
      </c>
      <c r="R704" t="str">
        <f t="shared" si="63"/>
        <v>wearables</v>
      </c>
      <c r="S704" s="11">
        <f t="shared" si="64"/>
        <v>41477.208333333336</v>
      </c>
      <c r="T704" s="11">
        <f t="shared" si="65"/>
        <v>41482.208333333336</v>
      </c>
    </row>
    <row r="705" spans="1:20" hidden="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2"/>
        <v>publishing</v>
      </c>
      <c r="R705" t="str">
        <f t="shared" si="63"/>
        <v>translations</v>
      </c>
      <c r="S705" s="11">
        <f t="shared" si="64"/>
        <v>41020.208333333336</v>
      </c>
      <c r="T705" s="11">
        <f t="shared" si="65"/>
        <v>41037.208333333336</v>
      </c>
    </row>
    <row r="706" spans="1:20" ht="31.2" hidden="1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2"/>
        <v>film &amp; video</v>
      </c>
      <c r="R706" t="str">
        <f t="shared" si="63"/>
        <v>animation</v>
      </c>
      <c r="S706" s="11">
        <f t="shared" si="64"/>
        <v>42555.208333333328</v>
      </c>
      <c r="T706" s="11">
        <f t="shared" si="65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66">ROUND(((E707/D707)*100),0)</f>
        <v>99</v>
      </c>
      <c r="G707" t="s">
        <v>14</v>
      </c>
      <c r="H707">
        <v>2025</v>
      </c>
      <c r="I707">
        <f t="shared" ref="I707:I770" si="67">ROUND((E707/H707),2)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8">LEFT(P707,SEARCH("/",P707)-1)</f>
        <v>publishing</v>
      </c>
      <c r="R707" t="str">
        <f t="shared" ref="R707:R770" si="69">RIGHT(P707,LEN(P707)-SEARCH("/",P707))</f>
        <v>nonfiction</v>
      </c>
      <c r="S707" s="11">
        <f t="shared" ref="S707:S770" si="70">(((L707/60)/60)/24)+DATE(1970,1,1)</f>
        <v>41619.25</v>
      </c>
      <c r="T707" s="11">
        <f t="shared" ref="T707:T770" si="71">(((M707/60)/60)/24)+DATE(1970,1,1)</f>
        <v>41623.25</v>
      </c>
    </row>
    <row r="708" spans="1:20" ht="31.2" hidden="1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8"/>
        <v>technology</v>
      </c>
      <c r="R708" t="str">
        <f t="shared" si="69"/>
        <v>web</v>
      </c>
      <c r="S708" s="11">
        <f t="shared" si="70"/>
        <v>43471.25</v>
      </c>
      <c r="T708" s="11">
        <f t="shared" si="71"/>
        <v>43479.25</v>
      </c>
    </row>
    <row r="709" spans="1:20" ht="31.2" hidden="1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8"/>
        <v>film &amp; video</v>
      </c>
      <c r="R709" t="str">
        <f t="shared" si="69"/>
        <v>drama</v>
      </c>
      <c r="S709" s="11">
        <f t="shared" si="70"/>
        <v>43442.25</v>
      </c>
      <c r="T709" s="11">
        <f t="shared" si="71"/>
        <v>43478.25</v>
      </c>
    </row>
    <row r="710" spans="1:20" hidden="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8"/>
        <v>theater</v>
      </c>
      <c r="R710" t="str">
        <f t="shared" si="69"/>
        <v>plays</v>
      </c>
      <c r="S710" s="11">
        <f t="shared" si="70"/>
        <v>42877.208333333328</v>
      </c>
      <c r="T710" s="11">
        <f t="shared" si="71"/>
        <v>42887.208333333328</v>
      </c>
    </row>
    <row r="711" spans="1:20" hidden="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8"/>
        <v>theater</v>
      </c>
      <c r="R711" t="str">
        <f t="shared" si="69"/>
        <v>plays</v>
      </c>
      <c r="S711" s="11">
        <f t="shared" si="70"/>
        <v>41018.208333333336</v>
      </c>
      <c r="T711" s="11">
        <f t="shared" si="71"/>
        <v>41025.208333333336</v>
      </c>
    </row>
    <row r="712" spans="1:20" ht="31.2" hidden="1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8"/>
        <v>theater</v>
      </c>
      <c r="R712" t="str">
        <f t="shared" si="69"/>
        <v>plays</v>
      </c>
      <c r="S712" s="11">
        <f t="shared" si="70"/>
        <v>43295.208333333328</v>
      </c>
      <c r="T712" s="11">
        <f t="shared" si="71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8"/>
        <v>theater</v>
      </c>
      <c r="R713" t="str">
        <f t="shared" si="69"/>
        <v>plays</v>
      </c>
      <c r="S713" s="11">
        <f t="shared" si="70"/>
        <v>42393.25</v>
      </c>
      <c r="T713" s="11">
        <f t="shared" si="71"/>
        <v>42395.25</v>
      </c>
    </row>
    <row r="714" spans="1:20" ht="31.2" hidden="1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8"/>
        <v>theater</v>
      </c>
      <c r="R714" t="str">
        <f t="shared" si="69"/>
        <v>plays</v>
      </c>
      <c r="S714" s="11">
        <f t="shared" si="70"/>
        <v>42559.208333333328</v>
      </c>
      <c r="T714" s="11">
        <f t="shared" si="71"/>
        <v>42600.208333333328</v>
      </c>
    </row>
    <row r="715" spans="1:20" hidden="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8"/>
        <v>publishing</v>
      </c>
      <c r="R715" t="str">
        <f t="shared" si="69"/>
        <v>radio &amp; podcasts</v>
      </c>
      <c r="S715" s="11">
        <f t="shared" si="70"/>
        <v>42604.208333333328</v>
      </c>
      <c r="T715" s="11">
        <f t="shared" si="71"/>
        <v>42616.208333333328</v>
      </c>
    </row>
    <row r="716" spans="1:20" hidden="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8"/>
        <v>music</v>
      </c>
      <c r="R716" t="str">
        <f t="shared" si="69"/>
        <v>rock</v>
      </c>
      <c r="S716" s="11">
        <f t="shared" si="70"/>
        <v>41870.208333333336</v>
      </c>
      <c r="T716" s="11">
        <f t="shared" si="71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8"/>
        <v>games</v>
      </c>
      <c r="R717" t="str">
        <f t="shared" si="69"/>
        <v>mobile games</v>
      </c>
      <c r="S717" s="11">
        <f t="shared" si="70"/>
        <v>40397.208333333336</v>
      </c>
      <c r="T717" s="11">
        <f t="shared" si="71"/>
        <v>40402.208333333336</v>
      </c>
    </row>
    <row r="718" spans="1:20" hidden="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8"/>
        <v>theater</v>
      </c>
      <c r="R718" t="str">
        <f t="shared" si="69"/>
        <v>plays</v>
      </c>
      <c r="S718" s="11">
        <f t="shared" si="70"/>
        <v>41465.208333333336</v>
      </c>
      <c r="T718" s="11">
        <f t="shared" si="71"/>
        <v>41493.208333333336</v>
      </c>
    </row>
    <row r="719" spans="1:20" ht="31.2" hidden="1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8"/>
        <v>film &amp; video</v>
      </c>
      <c r="R719" t="str">
        <f t="shared" si="69"/>
        <v>documentary</v>
      </c>
      <c r="S719" s="11">
        <f t="shared" si="70"/>
        <v>40777.208333333336</v>
      </c>
      <c r="T719" s="11">
        <f t="shared" si="71"/>
        <v>40798.208333333336</v>
      </c>
    </row>
    <row r="720" spans="1:20" hidden="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8"/>
        <v>technology</v>
      </c>
      <c r="R720" t="str">
        <f t="shared" si="69"/>
        <v>wearables</v>
      </c>
      <c r="S720" s="11">
        <f t="shared" si="70"/>
        <v>41442.208333333336</v>
      </c>
      <c r="T720" s="11">
        <f t="shared" si="71"/>
        <v>41468.208333333336</v>
      </c>
    </row>
    <row r="721" spans="1:20" hidden="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8"/>
        <v>publishing</v>
      </c>
      <c r="R721" t="str">
        <f t="shared" si="69"/>
        <v>fiction</v>
      </c>
      <c r="S721" s="11">
        <f t="shared" si="70"/>
        <v>41058.208333333336</v>
      </c>
      <c r="T721" s="11">
        <f t="shared" si="71"/>
        <v>41069.208333333336</v>
      </c>
    </row>
    <row r="722" spans="1:20" ht="31.2" hidden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8"/>
        <v>theater</v>
      </c>
      <c r="R722" t="str">
        <f t="shared" si="69"/>
        <v>plays</v>
      </c>
      <c r="S722" s="11">
        <f t="shared" si="70"/>
        <v>43152.25</v>
      </c>
      <c r="T722" s="11">
        <f t="shared" si="71"/>
        <v>43166.25</v>
      </c>
    </row>
    <row r="723" spans="1:20" hidden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8"/>
        <v>music</v>
      </c>
      <c r="R723" t="str">
        <f t="shared" si="69"/>
        <v>rock</v>
      </c>
      <c r="S723" s="11">
        <f t="shared" si="70"/>
        <v>43194.208333333328</v>
      </c>
      <c r="T723" s="11">
        <f t="shared" si="71"/>
        <v>43200.208333333328</v>
      </c>
    </row>
    <row r="724" spans="1:20" hidden="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8"/>
        <v>film &amp; video</v>
      </c>
      <c r="R724" t="str">
        <f t="shared" si="69"/>
        <v>documentary</v>
      </c>
      <c r="S724" s="11">
        <f t="shared" si="70"/>
        <v>43045.25</v>
      </c>
      <c r="T724" s="11">
        <f t="shared" si="71"/>
        <v>43072.25</v>
      </c>
    </row>
    <row r="725" spans="1:20" hidden="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8"/>
        <v>theater</v>
      </c>
      <c r="R725" t="str">
        <f t="shared" si="69"/>
        <v>plays</v>
      </c>
      <c r="S725" s="11">
        <f t="shared" si="70"/>
        <v>42431.25</v>
      </c>
      <c r="T725" s="11">
        <f t="shared" si="71"/>
        <v>42452.208333333328</v>
      </c>
    </row>
    <row r="726" spans="1:20" ht="31.2" hidden="1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8"/>
        <v>theater</v>
      </c>
      <c r="R726" t="str">
        <f t="shared" si="69"/>
        <v>plays</v>
      </c>
      <c r="S726" s="11">
        <f t="shared" si="70"/>
        <v>41934.208333333336</v>
      </c>
      <c r="T726" s="11">
        <f t="shared" si="71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8"/>
        <v>games</v>
      </c>
      <c r="R727" t="str">
        <f t="shared" si="69"/>
        <v>mobile games</v>
      </c>
      <c r="S727" s="11">
        <f t="shared" si="70"/>
        <v>41958.25</v>
      </c>
      <c r="T727" s="11">
        <f t="shared" si="71"/>
        <v>41960.25</v>
      </c>
    </row>
    <row r="728" spans="1:20" ht="31.2" hidden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8"/>
        <v>theater</v>
      </c>
      <c r="R728" t="str">
        <f t="shared" si="69"/>
        <v>plays</v>
      </c>
      <c r="S728" s="11">
        <f t="shared" si="70"/>
        <v>40476.208333333336</v>
      </c>
      <c r="T728" s="11">
        <f t="shared" si="71"/>
        <v>40482.208333333336</v>
      </c>
    </row>
    <row r="729" spans="1:20" hidden="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8"/>
        <v>technology</v>
      </c>
      <c r="R729" t="str">
        <f t="shared" si="69"/>
        <v>web</v>
      </c>
      <c r="S729" s="11">
        <f t="shared" si="70"/>
        <v>43485.25</v>
      </c>
      <c r="T729" s="11">
        <f t="shared" si="71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8"/>
        <v>theater</v>
      </c>
      <c r="R730" t="str">
        <f t="shared" si="69"/>
        <v>plays</v>
      </c>
      <c r="S730" s="11">
        <f t="shared" si="70"/>
        <v>42515.208333333328</v>
      </c>
      <c r="T730" s="11">
        <f t="shared" si="71"/>
        <v>42526.208333333328</v>
      </c>
    </row>
    <row r="731" spans="1:20" ht="31.2" hidden="1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8"/>
        <v>film &amp; video</v>
      </c>
      <c r="R731" t="str">
        <f t="shared" si="69"/>
        <v>drama</v>
      </c>
      <c r="S731" s="11">
        <f t="shared" si="70"/>
        <v>41309.25</v>
      </c>
      <c r="T731" s="11">
        <f t="shared" si="71"/>
        <v>41311.25</v>
      </c>
    </row>
    <row r="732" spans="1:20" hidden="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8"/>
        <v>technology</v>
      </c>
      <c r="R732" t="str">
        <f t="shared" si="69"/>
        <v>wearables</v>
      </c>
      <c r="S732" s="11">
        <f t="shared" si="70"/>
        <v>42147.208333333328</v>
      </c>
      <c r="T732" s="11">
        <f t="shared" si="71"/>
        <v>42153.208333333328</v>
      </c>
    </row>
    <row r="733" spans="1:20" hidden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8"/>
        <v>technology</v>
      </c>
      <c r="R733" t="str">
        <f t="shared" si="69"/>
        <v>web</v>
      </c>
      <c r="S733" s="11">
        <f t="shared" si="70"/>
        <v>42939.208333333328</v>
      </c>
      <c r="T733" s="11">
        <f t="shared" si="71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8"/>
        <v>music</v>
      </c>
      <c r="R734" t="str">
        <f t="shared" si="69"/>
        <v>rock</v>
      </c>
      <c r="S734" s="11">
        <f t="shared" si="70"/>
        <v>42816.208333333328</v>
      </c>
      <c r="T734" s="11">
        <f t="shared" si="71"/>
        <v>42839.208333333328</v>
      </c>
    </row>
    <row r="735" spans="1:20" hidden="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8"/>
        <v>music</v>
      </c>
      <c r="R735" t="str">
        <f t="shared" si="69"/>
        <v>metal</v>
      </c>
      <c r="S735" s="11">
        <f t="shared" si="70"/>
        <v>41844.208333333336</v>
      </c>
      <c r="T735" s="11">
        <f t="shared" si="71"/>
        <v>41857.208333333336</v>
      </c>
    </row>
    <row r="736" spans="1:20" hidden="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8"/>
        <v>theater</v>
      </c>
      <c r="R736" t="str">
        <f t="shared" si="69"/>
        <v>plays</v>
      </c>
      <c r="S736" s="11">
        <f t="shared" si="70"/>
        <v>42763.25</v>
      </c>
      <c r="T736" s="11">
        <f t="shared" si="71"/>
        <v>42775.25</v>
      </c>
    </row>
    <row r="737" spans="1:20" ht="31.2" hidden="1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8"/>
        <v>photography</v>
      </c>
      <c r="R737" t="str">
        <f t="shared" si="69"/>
        <v>photography books</v>
      </c>
      <c r="S737" s="11">
        <f t="shared" si="70"/>
        <v>42459.208333333328</v>
      </c>
      <c r="T737" s="11">
        <f t="shared" si="71"/>
        <v>42466.208333333328</v>
      </c>
    </row>
    <row r="738" spans="1:20" hidden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8"/>
        <v>publishing</v>
      </c>
      <c r="R738" t="str">
        <f t="shared" si="69"/>
        <v>nonfiction</v>
      </c>
      <c r="S738" s="11">
        <f t="shared" si="70"/>
        <v>42055.25</v>
      </c>
      <c r="T738" s="11">
        <f t="shared" si="71"/>
        <v>42059.25</v>
      </c>
    </row>
    <row r="739" spans="1:20" ht="31.2" hidden="1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8"/>
        <v>music</v>
      </c>
      <c r="R739" t="str">
        <f t="shared" si="69"/>
        <v>indie rock</v>
      </c>
      <c r="S739" s="11">
        <f t="shared" si="70"/>
        <v>42685.25</v>
      </c>
      <c r="T739" s="11">
        <f t="shared" si="71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8"/>
        <v>theater</v>
      </c>
      <c r="R740" t="str">
        <f t="shared" si="69"/>
        <v>plays</v>
      </c>
      <c r="S740" s="11">
        <f t="shared" si="70"/>
        <v>41959.25</v>
      </c>
      <c r="T740" s="11">
        <f t="shared" si="71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8"/>
        <v>music</v>
      </c>
      <c r="R741" t="str">
        <f t="shared" si="69"/>
        <v>indie rock</v>
      </c>
      <c r="S741" s="11">
        <f t="shared" si="70"/>
        <v>41089.208333333336</v>
      </c>
      <c r="T741" s="11">
        <f t="shared" si="71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8"/>
        <v>theater</v>
      </c>
      <c r="R742" t="str">
        <f t="shared" si="69"/>
        <v>plays</v>
      </c>
      <c r="S742" s="11">
        <f t="shared" si="70"/>
        <v>42769.25</v>
      </c>
      <c r="T742" s="11">
        <f t="shared" si="71"/>
        <v>42772.25</v>
      </c>
    </row>
    <row r="743" spans="1:20" hidden="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8"/>
        <v>theater</v>
      </c>
      <c r="R743" t="str">
        <f t="shared" si="69"/>
        <v>plays</v>
      </c>
      <c r="S743" s="11">
        <f t="shared" si="70"/>
        <v>40321.208333333336</v>
      </c>
      <c r="T743" s="11">
        <f t="shared" si="71"/>
        <v>40322.208333333336</v>
      </c>
    </row>
    <row r="744" spans="1:20" hidden="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8"/>
        <v>music</v>
      </c>
      <c r="R744" t="str">
        <f t="shared" si="69"/>
        <v>electric music</v>
      </c>
      <c r="S744" s="11">
        <f t="shared" si="70"/>
        <v>40197.25</v>
      </c>
      <c r="T744" s="11">
        <f t="shared" si="71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8"/>
        <v>theater</v>
      </c>
      <c r="R745" t="str">
        <f t="shared" si="69"/>
        <v>plays</v>
      </c>
      <c r="S745" s="11">
        <f t="shared" si="70"/>
        <v>42298.208333333328</v>
      </c>
      <c r="T745" s="11">
        <f t="shared" si="71"/>
        <v>42304.208333333328</v>
      </c>
    </row>
    <row r="746" spans="1:20" hidden="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8"/>
        <v>theater</v>
      </c>
      <c r="R746" t="str">
        <f t="shared" si="69"/>
        <v>plays</v>
      </c>
      <c r="S746" s="11">
        <f t="shared" si="70"/>
        <v>43322.208333333328</v>
      </c>
      <c r="T746" s="11">
        <f t="shared" si="71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8"/>
        <v>technology</v>
      </c>
      <c r="R747" t="str">
        <f t="shared" si="69"/>
        <v>wearables</v>
      </c>
      <c r="S747" s="11">
        <f t="shared" si="70"/>
        <v>40328.208333333336</v>
      </c>
      <c r="T747" s="11">
        <f t="shared" si="71"/>
        <v>40355.208333333336</v>
      </c>
    </row>
    <row r="748" spans="1:20" hidden="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8"/>
        <v>technology</v>
      </c>
      <c r="R748" t="str">
        <f t="shared" si="69"/>
        <v>web</v>
      </c>
      <c r="S748" s="11">
        <f t="shared" si="70"/>
        <v>40825.208333333336</v>
      </c>
      <c r="T748" s="11">
        <f t="shared" si="71"/>
        <v>40830.208333333336</v>
      </c>
    </row>
    <row r="749" spans="1:20" hidden="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8"/>
        <v>theater</v>
      </c>
      <c r="R749" t="str">
        <f t="shared" si="69"/>
        <v>plays</v>
      </c>
      <c r="S749" s="11">
        <f t="shared" si="70"/>
        <v>40423.208333333336</v>
      </c>
      <c r="T749" s="11">
        <f t="shared" si="71"/>
        <v>40434.208333333336</v>
      </c>
    </row>
    <row r="750" spans="1:20" hidden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8"/>
        <v>film &amp; video</v>
      </c>
      <c r="R750" t="str">
        <f t="shared" si="69"/>
        <v>animation</v>
      </c>
      <c r="S750" s="11">
        <f t="shared" si="70"/>
        <v>40238.25</v>
      </c>
      <c r="T750" s="11">
        <f t="shared" si="71"/>
        <v>40263.208333333336</v>
      </c>
    </row>
    <row r="751" spans="1:20" hidden="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8"/>
        <v>technology</v>
      </c>
      <c r="R751" t="str">
        <f t="shared" si="69"/>
        <v>wearables</v>
      </c>
      <c r="S751" s="11">
        <f t="shared" si="70"/>
        <v>41920.208333333336</v>
      </c>
      <c r="T751" s="11">
        <f t="shared" si="71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8"/>
        <v>music</v>
      </c>
      <c r="R752" t="str">
        <f t="shared" si="69"/>
        <v>electric music</v>
      </c>
      <c r="S752" s="11">
        <f t="shared" si="70"/>
        <v>40360.208333333336</v>
      </c>
      <c r="T752" s="11">
        <f t="shared" si="71"/>
        <v>40385.208333333336</v>
      </c>
    </row>
    <row r="753" spans="1:20" hidden="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8"/>
        <v>publishing</v>
      </c>
      <c r="R753" t="str">
        <f t="shared" si="69"/>
        <v>nonfiction</v>
      </c>
      <c r="S753" s="11">
        <f t="shared" si="70"/>
        <v>42446.208333333328</v>
      </c>
      <c r="T753" s="11">
        <f t="shared" si="71"/>
        <v>42461.208333333328</v>
      </c>
    </row>
    <row r="754" spans="1:20" hidden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8"/>
        <v>theater</v>
      </c>
      <c r="R754" t="str">
        <f t="shared" si="69"/>
        <v>plays</v>
      </c>
      <c r="S754" s="11">
        <f t="shared" si="70"/>
        <v>40395.208333333336</v>
      </c>
      <c r="T754" s="11">
        <f t="shared" si="71"/>
        <v>40413.208333333336</v>
      </c>
    </row>
    <row r="755" spans="1:20" hidden="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8"/>
        <v>photography</v>
      </c>
      <c r="R755" t="str">
        <f t="shared" si="69"/>
        <v>photography books</v>
      </c>
      <c r="S755" s="11">
        <f t="shared" si="70"/>
        <v>40321.208333333336</v>
      </c>
      <c r="T755" s="11">
        <f t="shared" si="71"/>
        <v>40336.208333333336</v>
      </c>
    </row>
    <row r="756" spans="1:20" hidden="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8"/>
        <v>theater</v>
      </c>
      <c r="R756" t="str">
        <f t="shared" si="69"/>
        <v>plays</v>
      </c>
      <c r="S756" s="11">
        <f t="shared" si="70"/>
        <v>41210.208333333336</v>
      </c>
      <c r="T756" s="11">
        <f t="shared" si="71"/>
        <v>41263.25</v>
      </c>
    </row>
    <row r="757" spans="1:20" hidden="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8"/>
        <v>theater</v>
      </c>
      <c r="R757" t="str">
        <f t="shared" si="69"/>
        <v>plays</v>
      </c>
      <c r="S757" s="11">
        <f t="shared" si="70"/>
        <v>43096.25</v>
      </c>
      <c r="T757" s="11">
        <f t="shared" si="71"/>
        <v>43108.25</v>
      </c>
    </row>
    <row r="758" spans="1:20" ht="31.2" hidden="1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8"/>
        <v>theater</v>
      </c>
      <c r="R758" t="str">
        <f t="shared" si="69"/>
        <v>plays</v>
      </c>
      <c r="S758" s="11">
        <f t="shared" si="70"/>
        <v>42024.25</v>
      </c>
      <c r="T758" s="11">
        <f t="shared" si="71"/>
        <v>42030.25</v>
      </c>
    </row>
    <row r="759" spans="1:20" hidden="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8"/>
        <v>film &amp; video</v>
      </c>
      <c r="R759" t="str">
        <f t="shared" si="69"/>
        <v>drama</v>
      </c>
      <c r="S759" s="11">
        <f t="shared" si="70"/>
        <v>40675.208333333336</v>
      </c>
      <c r="T759" s="11">
        <f t="shared" si="71"/>
        <v>40679.208333333336</v>
      </c>
    </row>
    <row r="760" spans="1:20" hidden="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8"/>
        <v>music</v>
      </c>
      <c r="R760" t="str">
        <f t="shared" si="69"/>
        <v>rock</v>
      </c>
      <c r="S760" s="11">
        <f t="shared" si="70"/>
        <v>41936.208333333336</v>
      </c>
      <c r="T760" s="11">
        <f t="shared" si="71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8"/>
        <v>music</v>
      </c>
      <c r="R761" t="str">
        <f t="shared" si="69"/>
        <v>electric music</v>
      </c>
      <c r="S761" s="11">
        <f t="shared" si="70"/>
        <v>43136.25</v>
      </c>
      <c r="T761" s="11">
        <f t="shared" si="71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8"/>
        <v>games</v>
      </c>
      <c r="R762" t="str">
        <f t="shared" si="69"/>
        <v>video games</v>
      </c>
      <c r="S762" s="11">
        <f t="shared" si="70"/>
        <v>43678.208333333328</v>
      </c>
      <c r="T762" s="11">
        <f t="shared" si="71"/>
        <v>43707.208333333328</v>
      </c>
    </row>
    <row r="763" spans="1:20" hidden="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8"/>
        <v>music</v>
      </c>
      <c r="R763" t="str">
        <f t="shared" si="69"/>
        <v>rock</v>
      </c>
      <c r="S763" s="11">
        <f t="shared" si="70"/>
        <v>42938.208333333328</v>
      </c>
      <c r="T763" s="11">
        <f t="shared" si="71"/>
        <v>42943.208333333328</v>
      </c>
    </row>
    <row r="764" spans="1:20" hidden="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8"/>
        <v>music</v>
      </c>
      <c r="R764" t="str">
        <f t="shared" si="69"/>
        <v>jazz</v>
      </c>
      <c r="S764" s="11">
        <f t="shared" si="70"/>
        <v>41241.25</v>
      </c>
      <c r="T764" s="11">
        <f t="shared" si="71"/>
        <v>41252.25</v>
      </c>
    </row>
    <row r="765" spans="1:20" hidden="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8"/>
        <v>theater</v>
      </c>
      <c r="R765" t="str">
        <f t="shared" si="69"/>
        <v>plays</v>
      </c>
      <c r="S765" s="11">
        <f t="shared" si="70"/>
        <v>41037.208333333336</v>
      </c>
      <c r="T765" s="11">
        <f t="shared" si="71"/>
        <v>41072.208333333336</v>
      </c>
    </row>
    <row r="766" spans="1:20" ht="31.2" hidden="1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8"/>
        <v>music</v>
      </c>
      <c r="R766" t="str">
        <f t="shared" si="69"/>
        <v>rock</v>
      </c>
      <c r="S766" s="11">
        <f t="shared" si="70"/>
        <v>40676.208333333336</v>
      </c>
      <c r="T766" s="11">
        <f t="shared" si="71"/>
        <v>40684.208333333336</v>
      </c>
    </row>
    <row r="767" spans="1:20" hidden="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8"/>
        <v>music</v>
      </c>
      <c r="R767" t="str">
        <f t="shared" si="69"/>
        <v>indie rock</v>
      </c>
      <c r="S767" s="11">
        <f t="shared" si="70"/>
        <v>42840.208333333328</v>
      </c>
      <c r="T767" s="11">
        <f t="shared" si="71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8"/>
        <v>film &amp; video</v>
      </c>
      <c r="R768" t="str">
        <f t="shared" si="69"/>
        <v>science fiction</v>
      </c>
      <c r="S768" s="11">
        <f t="shared" si="70"/>
        <v>43362.208333333328</v>
      </c>
      <c r="T768" s="11">
        <f t="shared" si="71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8"/>
        <v>publishing</v>
      </c>
      <c r="R769" t="str">
        <f t="shared" si="69"/>
        <v>translations</v>
      </c>
      <c r="S769" s="11">
        <f t="shared" si="70"/>
        <v>42283.208333333328</v>
      </c>
      <c r="T769" s="11">
        <f t="shared" si="71"/>
        <v>42328.25</v>
      </c>
    </row>
    <row r="770" spans="1:20" hidden="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8"/>
        <v>theater</v>
      </c>
      <c r="R770" t="str">
        <f t="shared" si="69"/>
        <v>plays</v>
      </c>
      <c r="S770" s="11">
        <f t="shared" si="70"/>
        <v>41619.25</v>
      </c>
      <c r="T770" s="11">
        <f t="shared" si="71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72">ROUND(((E771/D771)*100),0)</f>
        <v>87</v>
      </c>
      <c r="G771" t="s">
        <v>14</v>
      </c>
      <c r="H771">
        <v>3410</v>
      </c>
      <c r="I771">
        <f t="shared" ref="I771:I834" si="73">ROUND((E771/H771),2)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4">LEFT(P771,SEARCH("/",P771)-1)</f>
        <v>games</v>
      </c>
      <c r="R771" t="str">
        <f t="shared" ref="R771:R834" si="75">RIGHT(P771,LEN(P771)-SEARCH("/",P771))</f>
        <v>video games</v>
      </c>
      <c r="S771" s="11">
        <f t="shared" ref="S771:S834" si="76">(((L771/60)/60)/24)+DATE(1970,1,1)</f>
        <v>41501.208333333336</v>
      </c>
      <c r="T771" s="11">
        <f t="shared" ref="T771:T834" si="77">(((M771/60)/60)/24)+DATE(1970,1,1)</f>
        <v>41527.208333333336</v>
      </c>
    </row>
    <row r="772" spans="1:20" ht="31.2" hidden="1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4"/>
        <v>theater</v>
      </c>
      <c r="R772" t="str">
        <f t="shared" si="75"/>
        <v>plays</v>
      </c>
      <c r="S772" s="11">
        <f t="shared" si="76"/>
        <v>41743.208333333336</v>
      </c>
      <c r="T772" s="11">
        <f t="shared" si="77"/>
        <v>41750.208333333336</v>
      </c>
    </row>
    <row r="773" spans="1:20" hidden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4"/>
        <v>theater</v>
      </c>
      <c r="R773" t="str">
        <f t="shared" si="75"/>
        <v>plays</v>
      </c>
      <c r="S773" s="11">
        <f t="shared" si="76"/>
        <v>43491.25</v>
      </c>
      <c r="T773" s="11">
        <f t="shared" si="77"/>
        <v>43518.25</v>
      </c>
    </row>
    <row r="774" spans="1:20" hidden="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4"/>
        <v>music</v>
      </c>
      <c r="R774" t="str">
        <f t="shared" si="75"/>
        <v>indie rock</v>
      </c>
      <c r="S774" s="11">
        <f t="shared" si="76"/>
        <v>43505.25</v>
      </c>
      <c r="T774" s="11">
        <f t="shared" si="77"/>
        <v>43509.25</v>
      </c>
    </row>
    <row r="775" spans="1:20" hidden="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4"/>
        <v>theater</v>
      </c>
      <c r="R775" t="str">
        <f t="shared" si="75"/>
        <v>plays</v>
      </c>
      <c r="S775" s="11">
        <f t="shared" si="76"/>
        <v>42838.208333333328</v>
      </c>
      <c r="T775" s="11">
        <f t="shared" si="77"/>
        <v>42848.208333333328</v>
      </c>
    </row>
    <row r="776" spans="1:20" hidden="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4"/>
        <v>technology</v>
      </c>
      <c r="R776" t="str">
        <f t="shared" si="75"/>
        <v>web</v>
      </c>
      <c r="S776" s="11">
        <f t="shared" si="76"/>
        <v>42513.208333333328</v>
      </c>
      <c r="T776" s="11">
        <f t="shared" si="77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4"/>
        <v>music</v>
      </c>
      <c r="R777" t="str">
        <f t="shared" si="75"/>
        <v>rock</v>
      </c>
      <c r="S777" s="11">
        <f t="shared" si="76"/>
        <v>41949.25</v>
      </c>
      <c r="T777" s="11">
        <f t="shared" si="77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4"/>
        <v>theater</v>
      </c>
      <c r="R778" t="str">
        <f t="shared" si="75"/>
        <v>plays</v>
      </c>
      <c r="S778" s="11">
        <f t="shared" si="76"/>
        <v>43650.208333333328</v>
      </c>
      <c r="T778" s="11">
        <f t="shared" si="77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4"/>
        <v>theater</v>
      </c>
      <c r="R779" t="str">
        <f t="shared" si="75"/>
        <v>plays</v>
      </c>
      <c r="S779" s="11">
        <f t="shared" si="76"/>
        <v>40809.208333333336</v>
      </c>
      <c r="T779" s="11">
        <f t="shared" si="77"/>
        <v>40838.208333333336</v>
      </c>
    </row>
    <row r="780" spans="1:20" hidden="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4"/>
        <v>film &amp; video</v>
      </c>
      <c r="R780" t="str">
        <f t="shared" si="75"/>
        <v>animation</v>
      </c>
      <c r="S780" s="11">
        <f t="shared" si="76"/>
        <v>40768.208333333336</v>
      </c>
      <c r="T780" s="11">
        <f t="shared" si="77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4"/>
        <v>theater</v>
      </c>
      <c r="R781" t="str">
        <f t="shared" si="75"/>
        <v>plays</v>
      </c>
      <c r="S781" s="11">
        <f t="shared" si="76"/>
        <v>42230.208333333328</v>
      </c>
      <c r="T781" s="11">
        <f t="shared" si="77"/>
        <v>42239.208333333328</v>
      </c>
    </row>
    <row r="782" spans="1:20" ht="31.2" hidden="1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4"/>
        <v>film &amp; video</v>
      </c>
      <c r="R782" t="str">
        <f t="shared" si="75"/>
        <v>drama</v>
      </c>
      <c r="S782" s="11">
        <f t="shared" si="76"/>
        <v>42573.208333333328</v>
      </c>
      <c r="T782" s="11">
        <f t="shared" si="77"/>
        <v>42592.208333333328</v>
      </c>
    </row>
    <row r="783" spans="1:20" hidden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4"/>
        <v>theater</v>
      </c>
      <c r="R783" t="str">
        <f t="shared" si="75"/>
        <v>plays</v>
      </c>
      <c r="S783" s="11">
        <f t="shared" si="76"/>
        <v>40482.208333333336</v>
      </c>
      <c r="T783" s="11">
        <f t="shared" si="77"/>
        <v>40533.25</v>
      </c>
    </row>
    <row r="784" spans="1:20" hidden="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4"/>
        <v>film &amp; video</v>
      </c>
      <c r="R784" t="str">
        <f t="shared" si="75"/>
        <v>animation</v>
      </c>
      <c r="S784" s="11">
        <f t="shared" si="76"/>
        <v>40603.25</v>
      </c>
      <c r="T784" s="11">
        <f t="shared" si="77"/>
        <v>40631.208333333336</v>
      </c>
    </row>
    <row r="785" spans="1:20" hidden="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4"/>
        <v>music</v>
      </c>
      <c r="R785" t="str">
        <f t="shared" si="75"/>
        <v>rock</v>
      </c>
      <c r="S785" s="11">
        <f t="shared" si="76"/>
        <v>41625.25</v>
      </c>
      <c r="T785" s="11">
        <f t="shared" si="77"/>
        <v>41632.25</v>
      </c>
    </row>
    <row r="786" spans="1:20" hidden="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4"/>
        <v>technology</v>
      </c>
      <c r="R786" t="str">
        <f t="shared" si="75"/>
        <v>web</v>
      </c>
      <c r="S786" s="11">
        <f t="shared" si="76"/>
        <v>42435.25</v>
      </c>
      <c r="T786" s="11">
        <f t="shared" si="77"/>
        <v>42446.208333333328</v>
      </c>
    </row>
    <row r="787" spans="1:20" ht="31.2" hidden="1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4"/>
        <v>film &amp; video</v>
      </c>
      <c r="R787" t="str">
        <f t="shared" si="75"/>
        <v>animation</v>
      </c>
      <c r="S787" s="11">
        <f t="shared" si="76"/>
        <v>43582.208333333328</v>
      </c>
      <c r="T787" s="11">
        <f t="shared" si="77"/>
        <v>43616.208333333328</v>
      </c>
    </row>
    <row r="788" spans="1:20" hidden="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4"/>
        <v>music</v>
      </c>
      <c r="R788" t="str">
        <f t="shared" si="75"/>
        <v>jazz</v>
      </c>
      <c r="S788" s="11">
        <f t="shared" si="76"/>
        <v>43186.208333333328</v>
      </c>
      <c r="T788" s="11">
        <f t="shared" si="77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4"/>
        <v>music</v>
      </c>
      <c r="R789" t="str">
        <f t="shared" si="75"/>
        <v>rock</v>
      </c>
      <c r="S789" s="11">
        <f t="shared" si="76"/>
        <v>40684.208333333336</v>
      </c>
      <c r="T789" s="11">
        <f t="shared" si="77"/>
        <v>40693.208333333336</v>
      </c>
    </row>
    <row r="790" spans="1:20" hidden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4"/>
        <v>film &amp; video</v>
      </c>
      <c r="R790" t="str">
        <f t="shared" si="75"/>
        <v>animation</v>
      </c>
      <c r="S790" s="11">
        <f t="shared" si="76"/>
        <v>41202.208333333336</v>
      </c>
      <c r="T790" s="11">
        <f t="shared" si="77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4"/>
        <v>theater</v>
      </c>
      <c r="R791" t="str">
        <f t="shared" si="75"/>
        <v>plays</v>
      </c>
      <c r="S791" s="11">
        <f t="shared" si="76"/>
        <v>41786.208333333336</v>
      </c>
      <c r="T791" s="11">
        <f t="shared" si="77"/>
        <v>41823.208333333336</v>
      </c>
    </row>
    <row r="792" spans="1:20" hidden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4"/>
        <v>theater</v>
      </c>
      <c r="R792" t="str">
        <f t="shared" si="75"/>
        <v>plays</v>
      </c>
      <c r="S792" s="11">
        <f t="shared" si="76"/>
        <v>40223.25</v>
      </c>
      <c r="T792" s="11">
        <f t="shared" si="77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4"/>
        <v>food</v>
      </c>
      <c r="R793" t="str">
        <f t="shared" si="75"/>
        <v>food trucks</v>
      </c>
      <c r="S793" s="11">
        <f t="shared" si="76"/>
        <v>42715.25</v>
      </c>
      <c r="T793" s="11">
        <f t="shared" si="77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4"/>
        <v>theater</v>
      </c>
      <c r="R794" t="str">
        <f t="shared" si="75"/>
        <v>plays</v>
      </c>
      <c r="S794" s="11">
        <f t="shared" si="76"/>
        <v>41451.208333333336</v>
      </c>
      <c r="T794" s="11">
        <f t="shared" si="77"/>
        <v>41479.208333333336</v>
      </c>
    </row>
    <row r="795" spans="1:20" hidden="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4"/>
        <v>publishing</v>
      </c>
      <c r="R795" t="str">
        <f t="shared" si="75"/>
        <v>nonfiction</v>
      </c>
      <c r="S795" s="11">
        <f t="shared" si="76"/>
        <v>41450.208333333336</v>
      </c>
      <c r="T795" s="11">
        <f t="shared" si="77"/>
        <v>41454.208333333336</v>
      </c>
    </row>
    <row r="796" spans="1:20" hidden="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4"/>
        <v>music</v>
      </c>
      <c r="R796" t="str">
        <f t="shared" si="75"/>
        <v>rock</v>
      </c>
      <c r="S796" s="11">
        <f t="shared" si="76"/>
        <v>43091.25</v>
      </c>
      <c r="T796" s="11">
        <f t="shared" si="77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4"/>
        <v>film &amp; video</v>
      </c>
      <c r="R797" t="str">
        <f t="shared" si="75"/>
        <v>drama</v>
      </c>
      <c r="S797" s="11">
        <f t="shared" si="76"/>
        <v>42675.208333333328</v>
      </c>
      <c r="T797" s="11">
        <f t="shared" si="77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4"/>
        <v>games</v>
      </c>
      <c r="R798" t="str">
        <f t="shared" si="75"/>
        <v>mobile games</v>
      </c>
      <c r="S798" s="11">
        <f t="shared" si="76"/>
        <v>41859.208333333336</v>
      </c>
      <c r="T798" s="11">
        <f t="shared" si="77"/>
        <v>41866.208333333336</v>
      </c>
    </row>
    <row r="799" spans="1:20" hidden="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4"/>
        <v>technology</v>
      </c>
      <c r="R799" t="str">
        <f t="shared" si="75"/>
        <v>web</v>
      </c>
      <c r="S799" s="11">
        <f t="shared" si="76"/>
        <v>43464.25</v>
      </c>
      <c r="T799" s="11">
        <f t="shared" si="77"/>
        <v>43487.25</v>
      </c>
    </row>
    <row r="800" spans="1:20" hidden="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4"/>
        <v>theater</v>
      </c>
      <c r="R800" t="str">
        <f t="shared" si="75"/>
        <v>plays</v>
      </c>
      <c r="S800" s="11">
        <f t="shared" si="76"/>
        <v>41060.208333333336</v>
      </c>
      <c r="T800" s="11">
        <f t="shared" si="77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4"/>
        <v>theater</v>
      </c>
      <c r="R801" t="str">
        <f t="shared" si="75"/>
        <v>plays</v>
      </c>
      <c r="S801" s="11">
        <f t="shared" si="76"/>
        <v>42399.25</v>
      </c>
      <c r="T801" s="11">
        <f t="shared" si="77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4"/>
        <v>music</v>
      </c>
      <c r="R802" t="str">
        <f t="shared" si="75"/>
        <v>rock</v>
      </c>
      <c r="S802" s="11">
        <f t="shared" si="76"/>
        <v>42167.208333333328</v>
      </c>
      <c r="T802" s="11">
        <f t="shared" si="77"/>
        <v>42171.208333333328</v>
      </c>
    </row>
    <row r="803" spans="1:20" hidden="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4"/>
        <v>photography</v>
      </c>
      <c r="R803" t="str">
        <f t="shared" si="75"/>
        <v>photography books</v>
      </c>
      <c r="S803" s="11">
        <f t="shared" si="76"/>
        <v>43830.25</v>
      </c>
      <c r="T803" s="11">
        <f t="shared" si="77"/>
        <v>43852.25</v>
      </c>
    </row>
    <row r="804" spans="1:20" ht="31.2" hidden="1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4"/>
        <v>photography</v>
      </c>
      <c r="R804" t="str">
        <f t="shared" si="75"/>
        <v>photography books</v>
      </c>
      <c r="S804" s="11">
        <f t="shared" si="76"/>
        <v>43650.208333333328</v>
      </c>
      <c r="T804" s="11">
        <f t="shared" si="77"/>
        <v>43652.208333333328</v>
      </c>
    </row>
    <row r="805" spans="1:20" ht="31.2" hidden="1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4"/>
        <v>theater</v>
      </c>
      <c r="R805" t="str">
        <f t="shared" si="75"/>
        <v>plays</v>
      </c>
      <c r="S805" s="11">
        <f t="shared" si="76"/>
        <v>43492.25</v>
      </c>
      <c r="T805" s="11">
        <f t="shared" si="77"/>
        <v>43526.25</v>
      </c>
    </row>
    <row r="806" spans="1:20" hidden="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4"/>
        <v>music</v>
      </c>
      <c r="R806" t="str">
        <f t="shared" si="75"/>
        <v>rock</v>
      </c>
      <c r="S806" s="11">
        <f t="shared" si="76"/>
        <v>43102.25</v>
      </c>
      <c r="T806" s="11">
        <f t="shared" si="77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4"/>
        <v>film &amp; video</v>
      </c>
      <c r="R807" t="str">
        <f t="shared" si="75"/>
        <v>documentary</v>
      </c>
      <c r="S807" s="11">
        <f t="shared" si="76"/>
        <v>41958.25</v>
      </c>
      <c r="T807" s="11">
        <f t="shared" si="77"/>
        <v>42009.25</v>
      </c>
    </row>
    <row r="808" spans="1:20" hidden="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4"/>
        <v>film &amp; video</v>
      </c>
      <c r="R808" t="str">
        <f t="shared" si="75"/>
        <v>drama</v>
      </c>
      <c r="S808" s="11">
        <f t="shared" si="76"/>
        <v>40973.25</v>
      </c>
      <c r="T808" s="11">
        <f t="shared" si="77"/>
        <v>40997.208333333336</v>
      </c>
    </row>
    <row r="809" spans="1:20" hidden="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4"/>
        <v>theater</v>
      </c>
      <c r="R809" t="str">
        <f t="shared" si="75"/>
        <v>plays</v>
      </c>
      <c r="S809" s="11">
        <f t="shared" si="76"/>
        <v>43753.208333333328</v>
      </c>
      <c r="T809" s="11">
        <f t="shared" si="77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4"/>
        <v>food</v>
      </c>
      <c r="R810" t="str">
        <f t="shared" si="75"/>
        <v>food trucks</v>
      </c>
      <c r="S810" s="11">
        <f t="shared" si="76"/>
        <v>42507.208333333328</v>
      </c>
      <c r="T810" s="11">
        <f t="shared" si="77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4"/>
        <v>film &amp; video</v>
      </c>
      <c r="R811" t="str">
        <f t="shared" si="75"/>
        <v>documentary</v>
      </c>
      <c r="S811" s="11">
        <f t="shared" si="76"/>
        <v>41135.208333333336</v>
      </c>
      <c r="T811" s="11">
        <f t="shared" si="77"/>
        <v>41136.208333333336</v>
      </c>
    </row>
    <row r="812" spans="1:20" ht="31.2" hidden="1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4"/>
        <v>theater</v>
      </c>
      <c r="R812" t="str">
        <f t="shared" si="75"/>
        <v>plays</v>
      </c>
      <c r="S812" s="11">
        <f t="shared" si="76"/>
        <v>43067.25</v>
      </c>
      <c r="T812" s="11">
        <f t="shared" si="77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4"/>
        <v>games</v>
      </c>
      <c r="R813" t="str">
        <f t="shared" si="75"/>
        <v>video games</v>
      </c>
      <c r="S813" s="11">
        <f t="shared" si="76"/>
        <v>42378.25</v>
      </c>
      <c r="T813" s="11">
        <f t="shared" si="77"/>
        <v>42380.25</v>
      </c>
    </row>
    <row r="814" spans="1:20" hidden="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4"/>
        <v>publishing</v>
      </c>
      <c r="R814" t="str">
        <f t="shared" si="75"/>
        <v>nonfiction</v>
      </c>
      <c r="S814" s="11">
        <f t="shared" si="76"/>
        <v>43206.208333333328</v>
      </c>
      <c r="T814" s="11">
        <f t="shared" si="77"/>
        <v>43211.208333333328</v>
      </c>
    </row>
    <row r="815" spans="1:20" hidden="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4"/>
        <v>games</v>
      </c>
      <c r="R815" t="str">
        <f t="shared" si="75"/>
        <v>video games</v>
      </c>
      <c r="S815" s="11">
        <f t="shared" si="76"/>
        <v>41148.208333333336</v>
      </c>
      <c r="T815" s="11">
        <f t="shared" si="77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4"/>
        <v>music</v>
      </c>
      <c r="R816" t="str">
        <f t="shared" si="75"/>
        <v>rock</v>
      </c>
      <c r="S816" s="11">
        <f t="shared" si="76"/>
        <v>42517.208333333328</v>
      </c>
      <c r="T816" s="11">
        <f t="shared" si="77"/>
        <v>42519.208333333328</v>
      </c>
    </row>
    <row r="817" spans="1:20" ht="31.2" hidden="1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4"/>
        <v>music</v>
      </c>
      <c r="R817" t="str">
        <f t="shared" si="75"/>
        <v>rock</v>
      </c>
      <c r="S817" s="11">
        <f t="shared" si="76"/>
        <v>43068.25</v>
      </c>
      <c r="T817" s="11">
        <f t="shared" si="77"/>
        <v>43094.25</v>
      </c>
    </row>
    <row r="818" spans="1:20" ht="31.2" hidden="1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4"/>
        <v>theater</v>
      </c>
      <c r="R818" t="str">
        <f t="shared" si="75"/>
        <v>plays</v>
      </c>
      <c r="S818" s="11">
        <f t="shared" si="76"/>
        <v>41680.25</v>
      </c>
      <c r="T818" s="11">
        <f t="shared" si="77"/>
        <v>41682.25</v>
      </c>
    </row>
    <row r="819" spans="1:20" hidden="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4"/>
        <v>publishing</v>
      </c>
      <c r="R819" t="str">
        <f t="shared" si="75"/>
        <v>nonfiction</v>
      </c>
      <c r="S819" s="11">
        <f t="shared" si="76"/>
        <v>43589.208333333328</v>
      </c>
      <c r="T819" s="11">
        <f t="shared" si="77"/>
        <v>43617.208333333328</v>
      </c>
    </row>
    <row r="820" spans="1:20" hidden="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4"/>
        <v>theater</v>
      </c>
      <c r="R820" t="str">
        <f t="shared" si="75"/>
        <v>plays</v>
      </c>
      <c r="S820" s="11">
        <f t="shared" si="76"/>
        <v>43486.25</v>
      </c>
      <c r="T820" s="11">
        <f t="shared" si="77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4"/>
        <v>games</v>
      </c>
      <c r="R821" t="str">
        <f t="shared" si="75"/>
        <v>video games</v>
      </c>
      <c r="S821" s="11">
        <f t="shared" si="76"/>
        <v>41237.25</v>
      </c>
      <c r="T821" s="11">
        <f t="shared" si="77"/>
        <v>41252.25</v>
      </c>
    </row>
    <row r="822" spans="1:20" hidden="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4"/>
        <v>music</v>
      </c>
      <c r="R822" t="str">
        <f t="shared" si="75"/>
        <v>rock</v>
      </c>
      <c r="S822" s="11">
        <f t="shared" si="76"/>
        <v>43310.208333333328</v>
      </c>
      <c r="T822" s="11">
        <f t="shared" si="77"/>
        <v>43323.208333333328</v>
      </c>
    </row>
    <row r="823" spans="1:20" hidden="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4"/>
        <v>film &amp; video</v>
      </c>
      <c r="R823" t="str">
        <f t="shared" si="75"/>
        <v>documentary</v>
      </c>
      <c r="S823" s="11">
        <f t="shared" si="76"/>
        <v>42794.25</v>
      </c>
      <c r="T823" s="11">
        <f t="shared" si="77"/>
        <v>42807.208333333328</v>
      </c>
    </row>
    <row r="824" spans="1:20" hidden="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4"/>
        <v>music</v>
      </c>
      <c r="R824" t="str">
        <f t="shared" si="75"/>
        <v>rock</v>
      </c>
      <c r="S824" s="11">
        <f t="shared" si="76"/>
        <v>41698.25</v>
      </c>
      <c r="T824" s="11">
        <f t="shared" si="77"/>
        <v>41715.208333333336</v>
      </c>
    </row>
    <row r="825" spans="1:20" ht="31.2" hidden="1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4"/>
        <v>music</v>
      </c>
      <c r="R825" t="str">
        <f t="shared" si="75"/>
        <v>rock</v>
      </c>
      <c r="S825" s="11">
        <f t="shared" si="76"/>
        <v>41892.208333333336</v>
      </c>
      <c r="T825" s="11">
        <f t="shared" si="77"/>
        <v>41917.208333333336</v>
      </c>
    </row>
    <row r="826" spans="1:20" hidden="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4"/>
        <v>publishing</v>
      </c>
      <c r="R826" t="str">
        <f t="shared" si="75"/>
        <v>nonfiction</v>
      </c>
      <c r="S826" s="11">
        <f t="shared" si="76"/>
        <v>40348.208333333336</v>
      </c>
      <c r="T826" s="11">
        <f t="shared" si="77"/>
        <v>40380.208333333336</v>
      </c>
    </row>
    <row r="827" spans="1:20" hidden="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4"/>
        <v>film &amp; video</v>
      </c>
      <c r="R827" t="str">
        <f t="shared" si="75"/>
        <v>shorts</v>
      </c>
      <c r="S827" s="11">
        <f t="shared" si="76"/>
        <v>42941.208333333328</v>
      </c>
      <c r="T827" s="11">
        <f t="shared" si="77"/>
        <v>42953.208333333328</v>
      </c>
    </row>
    <row r="828" spans="1:20" ht="31.2" hidden="1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4"/>
        <v>theater</v>
      </c>
      <c r="R828" t="str">
        <f t="shared" si="75"/>
        <v>plays</v>
      </c>
      <c r="S828" s="11">
        <f t="shared" si="76"/>
        <v>40525.25</v>
      </c>
      <c r="T828" s="11">
        <f t="shared" si="77"/>
        <v>40553.25</v>
      </c>
    </row>
    <row r="829" spans="1:20" ht="31.2" hidden="1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4"/>
        <v>film &amp; video</v>
      </c>
      <c r="R829" t="str">
        <f t="shared" si="75"/>
        <v>drama</v>
      </c>
      <c r="S829" s="11">
        <f t="shared" si="76"/>
        <v>40666.208333333336</v>
      </c>
      <c r="T829" s="11">
        <f t="shared" si="77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4"/>
        <v>theater</v>
      </c>
      <c r="R830" t="str">
        <f t="shared" si="75"/>
        <v>plays</v>
      </c>
      <c r="S830" s="11">
        <f t="shared" si="76"/>
        <v>43340.208333333328</v>
      </c>
      <c r="T830" s="11">
        <f t="shared" si="77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4"/>
        <v>theater</v>
      </c>
      <c r="R831" t="str">
        <f t="shared" si="75"/>
        <v>plays</v>
      </c>
      <c r="S831" s="11">
        <f t="shared" si="76"/>
        <v>42164.208333333328</v>
      </c>
      <c r="T831" s="11">
        <f t="shared" si="77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4"/>
        <v>theater</v>
      </c>
      <c r="R832" t="str">
        <f t="shared" si="75"/>
        <v>plays</v>
      </c>
      <c r="S832" s="11">
        <f t="shared" si="76"/>
        <v>43103.25</v>
      </c>
      <c r="T832" s="11">
        <f t="shared" si="77"/>
        <v>43162.25</v>
      </c>
    </row>
    <row r="833" spans="1:20" ht="31.2" hidden="1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4"/>
        <v>photography</v>
      </c>
      <c r="R833" t="str">
        <f t="shared" si="75"/>
        <v>photography books</v>
      </c>
      <c r="S833" s="11">
        <f t="shared" si="76"/>
        <v>40994.208333333336</v>
      </c>
      <c r="T833" s="11">
        <f t="shared" si="77"/>
        <v>41028.208333333336</v>
      </c>
    </row>
    <row r="834" spans="1:20" hidden="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4"/>
        <v>publishing</v>
      </c>
      <c r="R834" t="str">
        <f t="shared" si="75"/>
        <v>translations</v>
      </c>
      <c r="S834" s="11">
        <f t="shared" si="76"/>
        <v>42299.208333333328</v>
      </c>
      <c r="T834" s="11">
        <f t="shared" si="77"/>
        <v>42333.25</v>
      </c>
    </row>
    <row r="835" spans="1:20" hidden="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78">ROUND(((E835/D835)*100),0)</f>
        <v>158</v>
      </c>
      <c r="G835" t="s">
        <v>20</v>
      </c>
      <c r="H835">
        <v>165</v>
      </c>
      <c r="I835">
        <f t="shared" ref="I835:I898" si="79">ROUND((E835/H835),2)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80">LEFT(P835,SEARCH("/",P835)-1)</f>
        <v>publishing</v>
      </c>
      <c r="R835" t="str">
        <f t="shared" ref="R835:R898" si="81">RIGHT(P835,LEN(P835)-SEARCH("/",P835))</f>
        <v>translations</v>
      </c>
      <c r="S835" s="11">
        <f t="shared" ref="S835:S898" si="82">(((L835/60)/60)/24)+DATE(1970,1,1)</f>
        <v>40588.25</v>
      </c>
      <c r="T835" s="11">
        <f t="shared" ref="T835:T898" si="83">(((M835/60)/60)/24)+DATE(1970,1,1)</f>
        <v>40599.25</v>
      </c>
    </row>
    <row r="836" spans="1:20" hidden="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0"/>
        <v>theater</v>
      </c>
      <c r="R836" t="str">
        <f t="shared" si="81"/>
        <v>plays</v>
      </c>
      <c r="S836" s="11">
        <f t="shared" si="82"/>
        <v>41448.208333333336</v>
      </c>
      <c r="T836" s="11">
        <f t="shared" si="83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0"/>
        <v>technology</v>
      </c>
      <c r="R837" t="str">
        <f t="shared" si="81"/>
        <v>web</v>
      </c>
      <c r="S837" s="11">
        <f t="shared" si="82"/>
        <v>42063.25</v>
      </c>
      <c r="T837" s="11">
        <f t="shared" si="83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0"/>
        <v>music</v>
      </c>
      <c r="R838" t="str">
        <f t="shared" si="81"/>
        <v>indie rock</v>
      </c>
      <c r="S838" s="11">
        <f t="shared" si="82"/>
        <v>40214.25</v>
      </c>
      <c r="T838" s="11">
        <f t="shared" si="83"/>
        <v>40225.25</v>
      </c>
    </row>
    <row r="839" spans="1:20" hidden="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0"/>
        <v>music</v>
      </c>
      <c r="R839" t="str">
        <f t="shared" si="81"/>
        <v>jazz</v>
      </c>
      <c r="S839" s="11">
        <f t="shared" si="82"/>
        <v>40629.208333333336</v>
      </c>
      <c r="T839" s="11">
        <f t="shared" si="83"/>
        <v>40683.208333333336</v>
      </c>
    </row>
    <row r="840" spans="1:20" hidden="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0"/>
        <v>theater</v>
      </c>
      <c r="R840" t="str">
        <f t="shared" si="81"/>
        <v>plays</v>
      </c>
      <c r="S840" s="11">
        <f t="shared" si="82"/>
        <v>43370.208333333328</v>
      </c>
      <c r="T840" s="11">
        <f t="shared" si="83"/>
        <v>43379.208333333328</v>
      </c>
    </row>
    <row r="841" spans="1:20" hidden="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0"/>
        <v>film &amp; video</v>
      </c>
      <c r="R841" t="str">
        <f t="shared" si="81"/>
        <v>documentary</v>
      </c>
      <c r="S841" s="11">
        <f t="shared" si="82"/>
        <v>41715.208333333336</v>
      </c>
      <c r="T841" s="11">
        <f t="shared" si="83"/>
        <v>41760.208333333336</v>
      </c>
    </row>
    <row r="842" spans="1:20" hidden="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0"/>
        <v>theater</v>
      </c>
      <c r="R842" t="str">
        <f t="shared" si="81"/>
        <v>plays</v>
      </c>
      <c r="S842" s="11">
        <f t="shared" si="82"/>
        <v>41836.208333333336</v>
      </c>
      <c r="T842" s="11">
        <f t="shared" si="83"/>
        <v>41838.208333333336</v>
      </c>
    </row>
    <row r="843" spans="1:20" hidden="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0"/>
        <v>technology</v>
      </c>
      <c r="R843" t="str">
        <f t="shared" si="81"/>
        <v>web</v>
      </c>
      <c r="S843" s="11">
        <f t="shared" si="82"/>
        <v>42419.25</v>
      </c>
      <c r="T843" s="11">
        <f t="shared" si="83"/>
        <v>42435.25</v>
      </c>
    </row>
    <row r="844" spans="1:20" ht="31.2" hidden="1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0"/>
        <v>technology</v>
      </c>
      <c r="R844" t="str">
        <f t="shared" si="81"/>
        <v>wearables</v>
      </c>
      <c r="S844" s="11">
        <f t="shared" si="82"/>
        <v>43266.208333333328</v>
      </c>
      <c r="T844" s="11">
        <f t="shared" si="83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0"/>
        <v>photography</v>
      </c>
      <c r="R845" t="str">
        <f t="shared" si="81"/>
        <v>photography books</v>
      </c>
      <c r="S845" s="11">
        <f t="shared" si="82"/>
        <v>43338.208333333328</v>
      </c>
      <c r="T845" s="11">
        <f t="shared" si="83"/>
        <v>43344.208333333328</v>
      </c>
    </row>
    <row r="846" spans="1:20" hidden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0"/>
        <v>film &amp; video</v>
      </c>
      <c r="R846" t="str">
        <f t="shared" si="81"/>
        <v>documentary</v>
      </c>
      <c r="S846" s="11">
        <f t="shared" si="82"/>
        <v>40930.25</v>
      </c>
      <c r="T846" s="11">
        <f t="shared" si="83"/>
        <v>40933.25</v>
      </c>
    </row>
    <row r="847" spans="1:20" hidden="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0"/>
        <v>technology</v>
      </c>
      <c r="R847" t="str">
        <f t="shared" si="81"/>
        <v>web</v>
      </c>
      <c r="S847" s="11">
        <f t="shared" si="82"/>
        <v>43235.208333333328</v>
      </c>
      <c r="T847" s="11">
        <f t="shared" si="83"/>
        <v>43272.208333333328</v>
      </c>
    </row>
    <row r="848" spans="1:20" hidden="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0"/>
        <v>technology</v>
      </c>
      <c r="R848" t="str">
        <f t="shared" si="81"/>
        <v>web</v>
      </c>
      <c r="S848" s="11">
        <f t="shared" si="82"/>
        <v>43302.208333333328</v>
      </c>
      <c r="T848" s="11">
        <f t="shared" si="83"/>
        <v>43338.208333333328</v>
      </c>
    </row>
    <row r="849" spans="1:20" hidden="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0"/>
        <v>food</v>
      </c>
      <c r="R849" t="str">
        <f t="shared" si="81"/>
        <v>food trucks</v>
      </c>
      <c r="S849" s="11">
        <f t="shared" si="82"/>
        <v>43107.25</v>
      </c>
      <c r="T849" s="11">
        <f t="shared" si="83"/>
        <v>43110.25</v>
      </c>
    </row>
    <row r="850" spans="1:20" hidden="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0"/>
        <v>film &amp; video</v>
      </c>
      <c r="R850" t="str">
        <f t="shared" si="81"/>
        <v>drama</v>
      </c>
      <c r="S850" s="11">
        <f t="shared" si="82"/>
        <v>40341.208333333336</v>
      </c>
      <c r="T850" s="11">
        <f t="shared" si="83"/>
        <v>40350.208333333336</v>
      </c>
    </row>
    <row r="851" spans="1:20" ht="31.2" hidden="1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0"/>
        <v>music</v>
      </c>
      <c r="R851" t="str">
        <f t="shared" si="81"/>
        <v>indie rock</v>
      </c>
      <c r="S851" s="11">
        <f t="shared" si="82"/>
        <v>40948.25</v>
      </c>
      <c r="T851" s="11">
        <f t="shared" si="83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0"/>
        <v>music</v>
      </c>
      <c r="R852" t="str">
        <f t="shared" si="81"/>
        <v>rock</v>
      </c>
      <c r="S852" s="11">
        <f t="shared" si="82"/>
        <v>40866.25</v>
      </c>
      <c r="T852" s="11">
        <f t="shared" si="83"/>
        <v>40881.25</v>
      </c>
    </row>
    <row r="853" spans="1:20" ht="31.2" hidden="1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0"/>
        <v>music</v>
      </c>
      <c r="R853" t="str">
        <f t="shared" si="81"/>
        <v>electric music</v>
      </c>
      <c r="S853" s="11">
        <f t="shared" si="82"/>
        <v>41031.208333333336</v>
      </c>
      <c r="T853" s="11">
        <f t="shared" si="83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0"/>
        <v>games</v>
      </c>
      <c r="R854" t="str">
        <f t="shared" si="81"/>
        <v>video games</v>
      </c>
      <c r="S854" s="11">
        <f t="shared" si="82"/>
        <v>40740.208333333336</v>
      </c>
      <c r="T854" s="11">
        <f t="shared" si="83"/>
        <v>40750.208333333336</v>
      </c>
    </row>
    <row r="855" spans="1:20" hidden="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0"/>
        <v>music</v>
      </c>
      <c r="R855" t="str">
        <f t="shared" si="81"/>
        <v>indie rock</v>
      </c>
      <c r="S855" s="11">
        <f t="shared" si="82"/>
        <v>40714.208333333336</v>
      </c>
      <c r="T855" s="11">
        <f t="shared" si="83"/>
        <v>40719.208333333336</v>
      </c>
    </row>
    <row r="856" spans="1:20" ht="31.2" hidden="1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0"/>
        <v>publishing</v>
      </c>
      <c r="R856" t="str">
        <f t="shared" si="81"/>
        <v>fiction</v>
      </c>
      <c r="S856" s="11">
        <f t="shared" si="82"/>
        <v>43787.25</v>
      </c>
      <c r="T856" s="11">
        <f t="shared" si="83"/>
        <v>43814.25</v>
      </c>
    </row>
    <row r="857" spans="1:20" hidden="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0"/>
        <v>theater</v>
      </c>
      <c r="R857" t="str">
        <f t="shared" si="81"/>
        <v>plays</v>
      </c>
      <c r="S857" s="11">
        <f t="shared" si="82"/>
        <v>40712.208333333336</v>
      </c>
      <c r="T857" s="11">
        <f t="shared" si="83"/>
        <v>40743.208333333336</v>
      </c>
    </row>
    <row r="858" spans="1:20" hidden="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0"/>
        <v>food</v>
      </c>
      <c r="R858" t="str">
        <f t="shared" si="81"/>
        <v>food trucks</v>
      </c>
      <c r="S858" s="11">
        <f t="shared" si="82"/>
        <v>41023.208333333336</v>
      </c>
      <c r="T858" s="11">
        <f t="shared" si="83"/>
        <v>41040.208333333336</v>
      </c>
    </row>
    <row r="859" spans="1:20" ht="31.2" hidden="1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0"/>
        <v>film &amp; video</v>
      </c>
      <c r="R859" t="str">
        <f t="shared" si="81"/>
        <v>shorts</v>
      </c>
      <c r="S859" s="11">
        <f t="shared" si="82"/>
        <v>40944.25</v>
      </c>
      <c r="T859" s="11">
        <f t="shared" si="83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0"/>
        <v>food</v>
      </c>
      <c r="R860" t="str">
        <f t="shared" si="81"/>
        <v>food trucks</v>
      </c>
      <c r="S860" s="11">
        <f t="shared" si="82"/>
        <v>43211.208333333328</v>
      </c>
      <c r="T860" s="11">
        <f t="shared" si="83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0"/>
        <v>theater</v>
      </c>
      <c r="R861" t="str">
        <f t="shared" si="81"/>
        <v>plays</v>
      </c>
      <c r="S861" s="11">
        <f t="shared" si="82"/>
        <v>41334.25</v>
      </c>
      <c r="T861" s="11">
        <f t="shared" si="83"/>
        <v>41352.208333333336</v>
      </c>
    </row>
    <row r="862" spans="1:20" ht="31.2" hidden="1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0"/>
        <v>technology</v>
      </c>
      <c r="R862" t="str">
        <f t="shared" si="81"/>
        <v>wearables</v>
      </c>
      <c r="S862" s="11">
        <f t="shared" si="82"/>
        <v>43515.25</v>
      </c>
      <c r="T862" s="11">
        <f t="shared" si="83"/>
        <v>43525.25</v>
      </c>
    </row>
    <row r="863" spans="1:20" hidden="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0"/>
        <v>theater</v>
      </c>
      <c r="R863" t="str">
        <f t="shared" si="81"/>
        <v>plays</v>
      </c>
      <c r="S863" s="11">
        <f t="shared" si="82"/>
        <v>40258.208333333336</v>
      </c>
      <c r="T863" s="11">
        <f t="shared" si="83"/>
        <v>40266.208333333336</v>
      </c>
    </row>
    <row r="864" spans="1:20" ht="31.2" hidden="1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0"/>
        <v>theater</v>
      </c>
      <c r="R864" t="str">
        <f t="shared" si="81"/>
        <v>plays</v>
      </c>
      <c r="S864" s="11">
        <f t="shared" si="82"/>
        <v>40756.208333333336</v>
      </c>
      <c r="T864" s="11">
        <f t="shared" si="83"/>
        <v>40760.208333333336</v>
      </c>
    </row>
    <row r="865" spans="1:20" hidden="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0"/>
        <v>film &amp; video</v>
      </c>
      <c r="R865" t="str">
        <f t="shared" si="81"/>
        <v>television</v>
      </c>
      <c r="S865" s="11">
        <f t="shared" si="82"/>
        <v>42172.208333333328</v>
      </c>
      <c r="T865" s="11">
        <f t="shared" si="83"/>
        <v>42195.208333333328</v>
      </c>
    </row>
    <row r="866" spans="1:20" hidden="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0"/>
        <v>film &amp; video</v>
      </c>
      <c r="R866" t="str">
        <f t="shared" si="81"/>
        <v>shorts</v>
      </c>
      <c r="S866" s="11">
        <f t="shared" si="82"/>
        <v>42601.208333333328</v>
      </c>
      <c r="T866" s="11">
        <f t="shared" si="83"/>
        <v>42606.208333333328</v>
      </c>
    </row>
    <row r="867" spans="1:20" ht="31.2" hidden="1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0"/>
        <v>theater</v>
      </c>
      <c r="R867" t="str">
        <f t="shared" si="81"/>
        <v>plays</v>
      </c>
      <c r="S867" s="11">
        <f t="shared" si="82"/>
        <v>41897.208333333336</v>
      </c>
      <c r="T867" s="11">
        <f t="shared" si="83"/>
        <v>41906.208333333336</v>
      </c>
    </row>
    <row r="868" spans="1:20" hidden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0"/>
        <v>photography</v>
      </c>
      <c r="R868" t="str">
        <f t="shared" si="81"/>
        <v>photography books</v>
      </c>
      <c r="S868" s="11">
        <f t="shared" si="82"/>
        <v>40671.208333333336</v>
      </c>
      <c r="T868" s="11">
        <f t="shared" si="83"/>
        <v>40672.208333333336</v>
      </c>
    </row>
    <row r="869" spans="1:20" ht="31.2" hidden="1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0"/>
        <v>food</v>
      </c>
      <c r="R869" t="str">
        <f t="shared" si="81"/>
        <v>food trucks</v>
      </c>
      <c r="S869" s="11">
        <f t="shared" si="82"/>
        <v>43382.208333333328</v>
      </c>
      <c r="T869" s="11">
        <f t="shared" si="83"/>
        <v>43388.208333333328</v>
      </c>
    </row>
    <row r="870" spans="1:20" hidden="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0"/>
        <v>theater</v>
      </c>
      <c r="R870" t="str">
        <f t="shared" si="81"/>
        <v>plays</v>
      </c>
      <c r="S870" s="11">
        <f t="shared" si="82"/>
        <v>41559.208333333336</v>
      </c>
      <c r="T870" s="11">
        <f t="shared" si="83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0"/>
        <v>film &amp; video</v>
      </c>
      <c r="R871" t="str">
        <f t="shared" si="81"/>
        <v>drama</v>
      </c>
      <c r="S871" s="11">
        <f t="shared" si="82"/>
        <v>40350.208333333336</v>
      </c>
      <c r="T871" s="11">
        <f t="shared" si="83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0"/>
        <v>theater</v>
      </c>
      <c r="R872" t="str">
        <f t="shared" si="81"/>
        <v>plays</v>
      </c>
      <c r="S872" s="11">
        <f t="shared" si="82"/>
        <v>42240.208333333328</v>
      </c>
      <c r="T872" s="11">
        <f t="shared" si="83"/>
        <v>42265.208333333328</v>
      </c>
    </row>
    <row r="873" spans="1:20" ht="31.2" hidden="1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0"/>
        <v>theater</v>
      </c>
      <c r="R873" t="str">
        <f t="shared" si="81"/>
        <v>plays</v>
      </c>
      <c r="S873" s="11">
        <f t="shared" si="82"/>
        <v>43040.208333333328</v>
      </c>
      <c r="T873" s="11">
        <f t="shared" si="83"/>
        <v>43058.25</v>
      </c>
    </row>
    <row r="874" spans="1:20" hidden="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0"/>
        <v>film &amp; video</v>
      </c>
      <c r="R874" t="str">
        <f t="shared" si="81"/>
        <v>science fiction</v>
      </c>
      <c r="S874" s="11">
        <f t="shared" si="82"/>
        <v>43346.208333333328</v>
      </c>
      <c r="T874" s="11">
        <f t="shared" si="83"/>
        <v>43351.208333333328</v>
      </c>
    </row>
    <row r="875" spans="1:20" hidden="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0"/>
        <v>photography</v>
      </c>
      <c r="R875" t="str">
        <f t="shared" si="81"/>
        <v>photography books</v>
      </c>
      <c r="S875" s="11">
        <f t="shared" si="82"/>
        <v>41647.25</v>
      </c>
      <c r="T875" s="11">
        <f t="shared" si="83"/>
        <v>41652.25</v>
      </c>
    </row>
    <row r="876" spans="1:20" hidden="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0"/>
        <v>photography</v>
      </c>
      <c r="R876" t="str">
        <f t="shared" si="81"/>
        <v>photography books</v>
      </c>
      <c r="S876" s="11">
        <f t="shared" si="82"/>
        <v>40291.208333333336</v>
      </c>
      <c r="T876" s="11">
        <f t="shared" si="83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0"/>
        <v>music</v>
      </c>
      <c r="R877" t="str">
        <f t="shared" si="81"/>
        <v>rock</v>
      </c>
      <c r="S877" s="11">
        <f t="shared" si="82"/>
        <v>40556.25</v>
      </c>
      <c r="T877" s="11">
        <f t="shared" si="83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0"/>
        <v>photography</v>
      </c>
      <c r="R878" t="str">
        <f t="shared" si="81"/>
        <v>photography books</v>
      </c>
      <c r="S878" s="11">
        <f t="shared" si="82"/>
        <v>43624.208333333328</v>
      </c>
      <c r="T878" s="11">
        <f t="shared" si="83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0"/>
        <v>food</v>
      </c>
      <c r="R879" t="str">
        <f t="shared" si="81"/>
        <v>food trucks</v>
      </c>
      <c r="S879" s="11">
        <f t="shared" si="82"/>
        <v>42577.208333333328</v>
      </c>
      <c r="T879" s="11">
        <f t="shared" si="83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0"/>
        <v>music</v>
      </c>
      <c r="R880" t="str">
        <f t="shared" si="81"/>
        <v>metal</v>
      </c>
      <c r="S880" s="11">
        <f t="shared" si="82"/>
        <v>43845.25</v>
      </c>
      <c r="T880" s="11">
        <f t="shared" si="83"/>
        <v>43869.25</v>
      </c>
    </row>
    <row r="881" spans="1:20" hidden="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0"/>
        <v>publishing</v>
      </c>
      <c r="R881" t="str">
        <f t="shared" si="81"/>
        <v>nonfiction</v>
      </c>
      <c r="S881" s="11">
        <f t="shared" si="82"/>
        <v>42788.25</v>
      </c>
      <c r="T881" s="11">
        <f t="shared" si="83"/>
        <v>42797.25</v>
      </c>
    </row>
    <row r="882" spans="1:20" ht="31.2" hidden="1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0"/>
        <v>music</v>
      </c>
      <c r="R882" t="str">
        <f t="shared" si="81"/>
        <v>electric music</v>
      </c>
      <c r="S882" s="11">
        <f t="shared" si="82"/>
        <v>43667.208333333328</v>
      </c>
      <c r="T882" s="11">
        <f t="shared" si="83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0"/>
        <v>theater</v>
      </c>
      <c r="R883" t="str">
        <f t="shared" si="81"/>
        <v>plays</v>
      </c>
      <c r="S883" s="11">
        <f t="shared" si="82"/>
        <v>42194.208333333328</v>
      </c>
      <c r="T883" s="11">
        <f t="shared" si="83"/>
        <v>42223.208333333328</v>
      </c>
    </row>
    <row r="884" spans="1:20" hidden="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0"/>
        <v>theater</v>
      </c>
      <c r="R884" t="str">
        <f t="shared" si="81"/>
        <v>plays</v>
      </c>
      <c r="S884" s="11">
        <f t="shared" si="82"/>
        <v>42025.25</v>
      </c>
      <c r="T884" s="11">
        <f t="shared" si="83"/>
        <v>42029.25</v>
      </c>
    </row>
    <row r="885" spans="1:20" ht="31.2" hidden="1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0"/>
        <v>film &amp; video</v>
      </c>
      <c r="R885" t="str">
        <f t="shared" si="81"/>
        <v>shorts</v>
      </c>
      <c r="S885" s="11">
        <f t="shared" si="82"/>
        <v>40323.208333333336</v>
      </c>
      <c r="T885" s="11">
        <f t="shared" si="83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0"/>
        <v>theater</v>
      </c>
      <c r="R886" t="str">
        <f t="shared" si="81"/>
        <v>plays</v>
      </c>
      <c r="S886" s="11">
        <f t="shared" si="82"/>
        <v>41763.208333333336</v>
      </c>
      <c r="T886" s="11">
        <f t="shared" si="83"/>
        <v>41765.208333333336</v>
      </c>
    </row>
    <row r="887" spans="1:20" hidden="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0"/>
        <v>theater</v>
      </c>
      <c r="R887" t="str">
        <f t="shared" si="81"/>
        <v>plays</v>
      </c>
      <c r="S887" s="11">
        <f t="shared" si="82"/>
        <v>40335.208333333336</v>
      </c>
      <c r="T887" s="11">
        <f t="shared" si="83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0"/>
        <v>music</v>
      </c>
      <c r="R888" t="str">
        <f t="shared" si="81"/>
        <v>indie rock</v>
      </c>
      <c r="S888" s="11">
        <f t="shared" si="82"/>
        <v>40416.208333333336</v>
      </c>
      <c r="T888" s="11">
        <f t="shared" si="83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0"/>
        <v>theater</v>
      </c>
      <c r="R889" t="str">
        <f t="shared" si="81"/>
        <v>plays</v>
      </c>
      <c r="S889" s="11">
        <f t="shared" si="82"/>
        <v>42202.208333333328</v>
      </c>
      <c r="T889" s="11">
        <f t="shared" si="83"/>
        <v>42249.208333333328</v>
      </c>
    </row>
    <row r="890" spans="1:20" ht="31.2" hidden="1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0"/>
        <v>theater</v>
      </c>
      <c r="R890" t="str">
        <f t="shared" si="81"/>
        <v>plays</v>
      </c>
      <c r="S890" s="11">
        <f t="shared" si="82"/>
        <v>42836.208333333328</v>
      </c>
      <c r="T890" s="11">
        <f t="shared" si="83"/>
        <v>42855.208333333328</v>
      </c>
    </row>
    <row r="891" spans="1:20" hidden="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0"/>
        <v>music</v>
      </c>
      <c r="R891" t="str">
        <f t="shared" si="81"/>
        <v>electric music</v>
      </c>
      <c r="S891" s="11">
        <f t="shared" si="82"/>
        <v>41710.208333333336</v>
      </c>
      <c r="T891" s="11">
        <f t="shared" si="83"/>
        <v>41717.208333333336</v>
      </c>
    </row>
    <row r="892" spans="1:20" hidden="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0"/>
        <v>music</v>
      </c>
      <c r="R892" t="str">
        <f t="shared" si="81"/>
        <v>indie rock</v>
      </c>
      <c r="S892" s="11">
        <f t="shared" si="82"/>
        <v>43640.208333333328</v>
      </c>
      <c r="T892" s="11">
        <f t="shared" si="83"/>
        <v>43641.208333333328</v>
      </c>
    </row>
    <row r="893" spans="1:20" ht="31.2" hidden="1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0"/>
        <v>film &amp; video</v>
      </c>
      <c r="R893" t="str">
        <f t="shared" si="81"/>
        <v>documentary</v>
      </c>
      <c r="S893" s="11">
        <f t="shared" si="82"/>
        <v>40880.25</v>
      </c>
      <c r="T893" s="11">
        <f t="shared" si="83"/>
        <v>40924.25</v>
      </c>
    </row>
    <row r="894" spans="1:20" hidden="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0"/>
        <v>publishing</v>
      </c>
      <c r="R894" t="str">
        <f t="shared" si="81"/>
        <v>translations</v>
      </c>
      <c r="S894" s="11">
        <f t="shared" si="82"/>
        <v>40319.208333333336</v>
      </c>
      <c r="T894" s="11">
        <f t="shared" si="83"/>
        <v>40360.208333333336</v>
      </c>
    </row>
    <row r="895" spans="1:20" hidden="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0"/>
        <v>film &amp; video</v>
      </c>
      <c r="R895" t="str">
        <f t="shared" si="81"/>
        <v>documentary</v>
      </c>
      <c r="S895" s="11">
        <f t="shared" si="82"/>
        <v>42170.208333333328</v>
      </c>
      <c r="T895" s="11">
        <f t="shared" si="83"/>
        <v>42174.208333333328</v>
      </c>
    </row>
    <row r="896" spans="1:20" hidden="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0"/>
        <v>film &amp; video</v>
      </c>
      <c r="R896" t="str">
        <f t="shared" si="81"/>
        <v>television</v>
      </c>
      <c r="S896" s="11">
        <f t="shared" si="82"/>
        <v>41466.208333333336</v>
      </c>
      <c r="T896" s="11">
        <f t="shared" si="83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0"/>
        <v>theater</v>
      </c>
      <c r="R897" t="str">
        <f t="shared" si="81"/>
        <v>plays</v>
      </c>
      <c r="S897" s="11">
        <f t="shared" si="82"/>
        <v>43134.25</v>
      </c>
      <c r="T897" s="11">
        <f t="shared" si="83"/>
        <v>43143.25</v>
      </c>
    </row>
    <row r="898" spans="1:20" ht="31.2" hidden="1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0"/>
        <v>food</v>
      </c>
      <c r="R898" t="str">
        <f t="shared" si="81"/>
        <v>food trucks</v>
      </c>
      <c r="S898" s="11">
        <f t="shared" si="82"/>
        <v>40738.208333333336</v>
      </c>
      <c r="T898" s="11">
        <f t="shared" si="83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84">ROUND(((E899/D899)*100),0)</f>
        <v>28</v>
      </c>
      <c r="G899" t="s">
        <v>14</v>
      </c>
      <c r="H899">
        <v>27</v>
      </c>
      <c r="I899">
        <f t="shared" ref="I899:I962" si="85">ROUND((E899/H899),2)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6">LEFT(P899,SEARCH("/",P899)-1)</f>
        <v>theater</v>
      </c>
      <c r="R899" t="str">
        <f t="shared" ref="R899:R962" si="87">RIGHT(P899,LEN(P899)-SEARCH("/",P899))</f>
        <v>plays</v>
      </c>
      <c r="S899" s="11">
        <f t="shared" ref="S899:S962" si="88">(((L899/60)/60)/24)+DATE(1970,1,1)</f>
        <v>43583.208333333328</v>
      </c>
      <c r="T899" s="11">
        <f t="shared" ref="T899:T962" si="89">(((M899/60)/60)/24)+DATE(1970,1,1)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6"/>
        <v>film &amp; video</v>
      </c>
      <c r="R900" t="str">
        <f t="shared" si="87"/>
        <v>documentary</v>
      </c>
      <c r="S900" s="11">
        <f t="shared" si="88"/>
        <v>43815.25</v>
      </c>
      <c r="T900" s="11">
        <f t="shared" si="89"/>
        <v>43821.25</v>
      </c>
    </row>
    <row r="901" spans="1:20" hidden="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6"/>
        <v>music</v>
      </c>
      <c r="R901" t="str">
        <f t="shared" si="87"/>
        <v>jazz</v>
      </c>
      <c r="S901" s="11">
        <f t="shared" si="88"/>
        <v>41554.208333333336</v>
      </c>
      <c r="T901" s="11">
        <f t="shared" si="89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6"/>
        <v>technology</v>
      </c>
      <c r="R902" t="str">
        <f t="shared" si="87"/>
        <v>web</v>
      </c>
      <c r="S902" s="11">
        <f t="shared" si="88"/>
        <v>41901.208333333336</v>
      </c>
      <c r="T902" s="11">
        <f t="shared" si="89"/>
        <v>41902.208333333336</v>
      </c>
    </row>
    <row r="903" spans="1:20" hidden="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6"/>
        <v>music</v>
      </c>
      <c r="R903" t="str">
        <f t="shared" si="87"/>
        <v>rock</v>
      </c>
      <c r="S903" s="11">
        <f t="shared" si="88"/>
        <v>43298.208333333328</v>
      </c>
      <c r="T903" s="11">
        <f t="shared" si="89"/>
        <v>43331.208333333328</v>
      </c>
    </row>
    <row r="904" spans="1:20" hidden="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6"/>
        <v>technology</v>
      </c>
      <c r="R904" t="str">
        <f t="shared" si="87"/>
        <v>web</v>
      </c>
      <c r="S904" s="11">
        <f t="shared" si="88"/>
        <v>42399.25</v>
      </c>
      <c r="T904" s="11">
        <f t="shared" si="89"/>
        <v>42441.25</v>
      </c>
    </row>
    <row r="905" spans="1:20" ht="31.2" hidden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6"/>
        <v>publishing</v>
      </c>
      <c r="R905" t="str">
        <f t="shared" si="87"/>
        <v>nonfiction</v>
      </c>
      <c r="S905" s="11">
        <f t="shared" si="88"/>
        <v>41034.208333333336</v>
      </c>
      <c r="T905" s="11">
        <f t="shared" si="89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6"/>
        <v>publishing</v>
      </c>
      <c r="R906" t="str">
        <f t="shared" si="87"/>
        <v>radio &amp; podcasts</v>
      </c>
      <c r="S906" s="11">
        <f t="shared" si="88"/>
        <v>41186.208333333336</v>
      </c>
      <c r="T906" s="11">
        <f t="shared" si="89"/>
        <v>41190.208333333336</v>
      </c>
    </row>
    <row r="907" spans="1:20" hidden="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6"/>
        <v>theater</v>
      </c>
      <c r="R907" t="str">
        <f t="shared" si="87"/>
        <v>plays</v>
      </c>
      <c r="S907" s="11">
        <f t="shared" si="88"/>
        <v>41536.208333333336</v>
      </c>
      <c r="T907" s="11">
        <f t="shared" si="89"/>
        <v>41539.208333333336</v>
      </c>
    </row>
    <row r="908" spans="1:20" ht="31.2" hidden="1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6"/>
        <v>film &amp; video</v>
      </c>
      <c r="R908" t="str">
        <f t="shared" si="87"/>
        <v>documentary</v>
      </c>
      <c r="S908" s="11">
        <f t="shared" si="88"/>
        <v>42868.208333333328</v>
      </c>
      <c r="T908" s="11">
        <f t="shared" si="89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6"/>
        <v>theater</v>
      </c>
      <c r="R909" t="str">
        <f t="shared" si="87"/>
        <v>plays</v>
      </c>
      <c r="S909" s="11">
        <f t="shared" si="88"/>
        <v>40660.208333333336</v>
      </c>
      <c r="T909" s="11">
        <f t="shared" si="89"/>
        <v>40667.208333333336</v>
      </c>
    </row>
    <row r="910" spans="1:20" hidden="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6"/>
        <v>games</v>
      </c>
      <c r="R910" t="str">
        <f t="shared" si="87"/>
        <v>video games</v>
      </c>
      <c r="S910" s="11">
        <f t="shared" si="88"/>
        <v>41031.208333333336</v>
      </c>
      <c r="T910" s="11">
        <f t="shared" si="89"/>
        <v>41042.208333333336</v>
      </c>
    </row>
    <row r="911" spans="1:20" hidden="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6"/>
        <v>theater</v>
      </c>
      <c r="R911" t="str">
        <f t="shared" si="87"/>
        <v>plays</v>
      </c>
      <c r="S911" s="11">
        <f t="shared" si="88"/>
        <v>43255.208333333328</v>
      </c>
      <c r="T911" s="11">
        <f t="shared" si="89"/>
        <v>43282.208333333328</v>
      </c>
    </row>
    <row r="912" spans="1:20" hidden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6"/>
        <v>theater</v>
      </c>
      <c r="R912" t="str">
        <f t="shared" si="87"/>
        <v>plays</v>
      </c>
      <c r="S912" s="11">
        <f t="shared" si="88"/>
        <v>42026.25</v>
      </c>
      <c r="T912" s="11">
        <f t="shared" si="89"/>
        <v>42027.25</v>
      </c>
    </row>
    <row r="913" spans="1:20" hidden="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6"/>
        <v>technology</v>
      </c>
      <c r="R913" t="str">
        <f t="shared" si="87"/>
        <v>web</v>
      </c>
      <c r="S913" s="11">
        <f t="shared" si="88"/>
        <v>43717.208333333328</v>
      </c>
      <c r="T913" s="11">
        <f t="shared" si="89"/>
        <v>43719.208333333328</v>
      </c>
    </row>
    <row r="914" spans="1:20" hidden="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6"/>
        <v>film &amp; video</v>
      </c>
      <c r="R914" t="str">
        <f t="shared" si="87"/>
        <v>drama</v>
      </c>
      <c r="S914" s="11">
        <f t="shared" si="88"/>
        <v>41157.208333333336</v>
      </c>
      <c r="T914" s="11">
        <f t="shared" si="89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6"/>
        <v>film &amp; video</v>
      </c>
      <c r="R915" t="str">
        <f t="shared" si="87"/>
        <v>drama</v>
      </c>
      <c r="S915" s="11">
        <f t="shared" si="88"/>
        <v>43597.208333333328</v>
      </c>
      <c r="T915" s="11">
        <f t="shared" si="89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6"/>
        <v>theater</v>
      </c>
      <c r="R916" t="str">
        <f t="shared" si="87"/>
        <v>plays</v>
      </c>
      <c r="S916" s="11">
        <f t="shared" si="88"/>
        <v>41490.208333333336</v>
      </c>
      <c r="T916" s="11">
        <f t="shared" si="89"/>
        <v>41502.208333333336</v>
      </c>
    </row>
    <row r="917" spans="1:20" ht="31.2" hidden="1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6"/>
        <v>film &amp; video</v>
      </c>
      <c r="R917" t="str">
        <f t="shared" si="87"/>
        <v>television</v>
      </c>
      <c r="S917" s="11">
        <f t="shared" si="88"/>
        <v>42976.208333333328</v>
      </c>
      <c r="T917" s="11">
        <f t="shared" si="89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6"/>
        <v>photography</v>
      </c>
      <c r="R918" t="str">
        <f t="shared" si="87"/>
        <v>photography books</v>
      </c>
      <c r="S918" s="11">
        <f t="shared" si="88"/>
        <v>41991.25</v>
      </c>
      <c r="T918" s="11">
        <f t="shared" si="89"/>
        <v>42000.25</v>
      </c>
    </row>
    <row r="919" spans="1:20" hidden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6"/>
        <v>film &amp; video</v>
      </c>
      <c r="R919" t="str">
        <f t="shared" si="87"/>
        <v>shorts</v>
      </c>
      <c r="S919" s="11">
        <f t="shared" si="88"/>
        <v>40722.208333333336</v>
      </c>
      <c r="T919" s="11">
        <f t="shared" si="89"/>
        <v>40746.208333333336</v>
      </c>
    </row>
    <row r="920" spans="1:20" hidden="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6"/>
        <v>publishing</v>
      </c>
      <c r="R920" t="str">
        <f t="shared" si="87"/>
        <v>radio &amp; podcasts</v>
      </c>
      <c r="S920" s="11">
        <f t="shared" si="88"/>
        <v>41117.208333333336</v>
      </c>
      <c r="T920" s="11">
        <f t="shared" si="89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6"/>
        <v>theater</v>
      </c>
      <c r="R921" t="str">
        <f t="shared" si="87"/>
        <v>plays</v>
      </c>
      <c r="S921" s="11">
        <f t="shared" si="88"/>
        <v>43022.208333333328</v>
      </c>
      <c r="T921" s="11">
        <f t="shared" si="89"/>
        <v>43054.25</v>
      </c>
    </row>
    <row r="922" spans="1:20" hidden="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6"/>
        <v>film &amp; video</v>
      </c>
      <c r="R922" t="str">
        <f t="shared" si="87"/>
        <v>animation</v>
      </c>
      <c r="S922" s="11">
        <f t="shared" si="88"/>
        <v>43503.25</v>
      </c>
      <c r="T922" s="11">
        <f t="shared" si="89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6"/>
        <v>technology</v>
      </c>
      <c r="R923" t="str">
        <f t="shared" si="87"/>
        <v>web</v>
      </c>
      <c r="S923" s="11">
        <f t="shared" si="88"/>
        <v>40951.25</v>
      </c>
      <c r="T923" s="11">
        <f t="shared" si="89"/>
        <v>40965.25</v>
      </c>
    </row>
    <row r="924" spans="1:20" hidden="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6"/>
        <v>music</v>
      </c>
      <c r="R924" t="str">
        <f t="shared" si="87"/>
        <v>world music</v>
      </c>
      <c r="S924" s="11">
        <f t="shared" si="88"/>
        <v>43443.25</v>
      </c>
      <c r="T924" s="11">
        <f t="shared" si="89"/>
        <v>43452.25</v>
      </c>
    </row>
    <row r="925" spans="1:20" hidden="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6"/>
        <v>theater</v>
      </c>
      <c r="R925" t="str">
        <f t="shared" si="87"/>
        <v>plays</v>
      </c>
      <c r="S925" s="11">
        <f t="shared" si="88"/>
        <v>40373.208333333336</v>
      </c>
      <c r="T925" s="11">
        <f t="shared" si="89"/>
        <v>40374.208333333336</v>
      </c>
    </row>
    <row r="926" spans="1:20" hidden="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6"/>
        <v>theater</v>
      </c>
      <c r="R926" t="str">
        <f t="shared" si="87"/>
        <v>plays</v>
      </c>
      <c r="S926" s="11">
        <f t="shared" si="88"/>
        <v>43769.208333333328</v>
      </c>
      <c r="T926" s="11">
        <f t="shared" si="89"/>
        <v>43780.25</v>
      </c>
    </row>
    <row r="927" spans="1:20" ht="31.2" hidden="1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6"/>
        <v>theater</v>
      </c>
      <c r="R927" t="str">
        <f t="shared" si="87"/>
        <v>plays</v>
      </c>
      <c r="S927" s="11">
        <f t="shared" si="88"/>
        <v>43000.208333333328</v>
      </c>
      <c r="T927" s="11">
        <f t="shared" si="89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6"/>
        <v>food</v>
      </c>
      <c r="R928" t="str">
        <f t="shared" si="87"/>
        <v>food trucks</v>
      </c>
      <c r="S928" s="11">
        <f t="shared" si="88"/>
        <v>42502.208333333328</v>
      </c>
      <c r="T928" s="11">
        <f t="shared" si="89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6"/>
        <v>theater</v>
      </c>
      <c r="R929" t="str">
        <f t="shared" si="87"/>
        <v>plays</v>
      </c>
      <c r="S929" s="11">
        <f t="shared" si="88"/>
        <v>41102.208333333336</v>
      </c>
      <c r="T929" s="11">
        <f t="shared" si="89"/>
        <v>41131.208333333336</v>
      </c>
    </row>
    <row r="930" spans="1:20" hidden="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6"/>
        <v>technology</v>
      </c>
      <c r="R930" t="str">
        <f t="shared" si="87"/>
        <v>web</v>
      </c>
      <c r="S930" s="11">
        <f t="shared" si="88"/>
        <v>41637.25</v>
      </c>
      <c r="T930" s="11">
        <f t="shared" si="89"/>
        <v>41646.25</v>
      </c>
    </row>
    <row r="931" spans="1:20" hidden="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6"/>
        <v>theater</v>
      </c>
      <c r="R931" t="str">
        <f t="shared" si="87"/>
        <v>plays</v>
      </c>
      <c r="S931" s="11">
        <f t="shared" si="88"/>
        <v>42858.208333333328</v>
      </c>
      <c r="T931" s="11">
        <f t="shared" si="89"/>
        <v>42872.208333333328</v>
      </c>
    </row>
    <row r="932" spans="1:20" hidden="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6"/>
        <v>theater</v>
      </c>
      <c r="R932" t="str">
        <f t="shared" si="87"/>
        <v>plays</v>
      </c>
      <c r="S932" s="11">
        <f t="shared" si="88"/>
        <v>42060.25</v>
      </c>
      <c r="T932" s="11">
        <f t="shared" si="89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6"/>
        <v>theater</v>
      </c>
      <c r="R933" t="str">
        <f t="shared" si="87"/>
        <v>plays</v>
      </c>
      <c r="S933" s="11">
        <f t="shared" si="88"/>
        <v>41818.208333333336</v>
      </c>
      <c r="T933" s="11">
        <f t="shared" si="89"/>
        <v>41820.208333333336</v>
      </c>
    </row>
    <row r="934" spans="1:20" hidden="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6"/>
        <v>music</v>
      </c>
      <c r="R934" t="str">
        <f t="shared" si="87"/>
        <v>rock</v>
      </c>
      <c r="S934" s="11">
        <f t="shared" si="88"/>
        <v>41709.208333333336</v>
      </c>
      <c r="T934" s="11">
        <f t="shared" si="89"/>
        <v>41712.208333333336</v>
      </c>
    </row>
    <row r="935" spans="1:20" hidden="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6"/>
        <v>theater</v>
      </c>
      <c r="R935" t="str">
        <f t="shared" si="87"/>
        <v>plays</v>
      </c>
      <c r="S935" s="11">
        <f t="shared" si="88"/>
        <v>41372.208333333336</v>
      </c>
      <c r="T935" s="11">
        <f t="shared" si="89"/>
        <v>41385.208333333336</v>
      </c>
    </row>
    <row r="936" spans="1:20" hidden="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6"/>
        <v>theater</v>
      </c>
      <c r="R936" t="str">
        <f t="shared" si="87"/>
        <v>plays</v>
      </c>
      <c r="S936" s="11">
        <f t="shared" si="88"/>
        <v>42422.25</v>
      </c>
      <c r="T936" s="11">
        <f t="shared" si="89"/>
        <v>42428.25</v>
      </c>
    </row>
    <row r="937" spans="1:20" ht="31.2" hidden="1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6"/>
        <v>theater</v>
      </c>
      <c r="R937" t="str">
        <f t="shared" si="87"/>
        <v>plays</v>
      </c>
      <c r="S937" s="11">
        <f t="shared" si="88"/>
        <v>42209.208333333328</v>
      </c>
      <c r="T937" s="11">
        <f t="shared" si="89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6"/>
        <v>theater</v>
      </c>
      <c r="R938" t="str">
        <f t="shared" si="87"/>
        <v>plays</v>
      </c>
      <c r="S938" s="11">
        <f t="shared" si="88"/>
        <v>43668.208333333328</v>
      </c>
      <c r="T938" s="11">
        <f t="shared" si="89"/>
        <v>43671.208333333328</v>
      </c>
    </row>
    <row r="939" spans="1:20" hidden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6"/>
        <v>film &amp; video</v>
      </c>
      <c r="R939" t="str">
        <f t="shared" si="87"/>
        <v>documentary</v>
      </c>
      <c r="S939" s="11">
        <f t="shared" si="88"/>
        <v>42334.25</v>
      </c>
      <c r="T939" s="11">
        <f t="shared" si="89"/>
        <v>42343.25</v>
      </c>
    </row>
    <row r="940" spans="1:20" hidden="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6"/>
        <v>publishing</v>
      </c>
      <c r="R940" t="str">
        <f t="shared" si="87"/>
        <v>fiction</v>
      </c>
      <c r="S940" s="11">
        <f t="shared" si="88"/>
        <v>43263.208333333328</v>
      </c>
      <c r="T940" s="11">
        <f t="shared" si="89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6"/>
        <v>games</v>
      </c>
      <c r="R941" t="str">
        <f t="shared" si="87"/>
        <v>video games</v>
      </c>
      <c r="S941" s="11">
        <f t="shared" si="88"/>
        <v>40670.208333333336</v>
      </c>
      <c r="T941" s="11">
        <f t="shared" si="89"/>
        <v>40687.208333333336</v>
      </c>
    </row>
    <row r="942" spans="1:20" hidden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6"/>
        <v>technology</v>
      </c>
      <c r="R942" t="str">
        <f t="shared" si="87"/>
        <v>web</v>
      </c>
      <c r="S942" s="11">
        <f t="shared" si="88"/>
        <v>41244.25</v>
      </c>
      <c r="T942" s="11">
        <f t="shared" si="89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6"/>
        <v>theater</v>
      </c>
      <c r="R943" t="str">
        <f t="shared" si="87"/>
        <v>plays</v>
      </c>
      <c r="S943" s="11">
        <f t="shared" si="88"/>
        <v>40552.25</v>
      </c>
      <c r="T943" s="11">
        <f t="shared" si="89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6"/>
        <v>theater</v>
      </c>
      <c r="R944" t="str">
        <f t="shared" si="87"/>
        <v>plays</v>
      </c>
      <c r="S944" s="11">
        <f t="shared" si="88"/>
        <v>40568.25</v>
      </c>
      <c r="T944" s="11">
        <f t="shared" si="89"/>
        <v>40571.25</v>
      </c>
    </row>
    <row r="945" spans="1:20" hidden="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6"/>
        <v>food</v>
      </c>
      <c r="R945" t="str">
        <f t="shared" si="87"/>
        <v>food trucks</v>
      </c>
      <c r="S945" s="11">
        <f t="shared" si="88"/>
        <v>41906.208333333336</v>
      </c>
      <c r="T945" s="11">
        <f t="shared" si="89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6"/>
        <v>photography</v>
      </c>
      <c r="R946" t="str">
        <f t="shared" si="87"/>
        <v>photography books</v>
      </c>
      <c r="S946" s="11">
        <f t="shared" si="88"/>
        <v>42776.25</v>
      </c>
      <c r="T946" s="11">
        <f t="shared" si="89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6"/>
        <v>photography</v>
      </c>
      <c r="R947" t="str">
        <f t="shared" si="87"/>
        <v>photography books</v>
      </c>
      <c r="S947" s="11">
        <f t="shared" si="88"/>
        <v>41004.208333333336</v>
      </c>
      <c r="T947" s="11">
        <f t="shared" si="89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6"/>
        <v>theater</v>
      </c>
      <c r="R948" t="str">
        <f t="shared" si="87"/>
        <v>plays</v>
      </c>
      <c r="S948" s="11">
        <f t="shared" si="88"/>
        <v>40710.208333333336</v>
      </c>
      <c r="T948" s="11">
        <f t="shared" si="89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6"/>
        <v>theater</v>
      </c>
      <c r="R949" t="str">
        <f t="shared" si="87"/>
        <v>plays</v>
      </c>
      <c r="S949" s="11">
        <f t="shared" si="88"/>
        <v>41908.208333333336</v>
      </c>
      <c r="T949" s="11">
        <f t="shared" si="89"/>
        <v>41915.208333333336</v>
      </c>
    </row>
    <row r="950" spans="1:20" hidden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6"/>
        <v>film &amp; video</v>
      </c>
      <c r="R950" t="str">
        <f t="shared" si="87"/>
        <v>documentary</v>
      </c>
      <c r="S950" s="11">
        <f t="shared" si="88"/>
        <v>41985.25</v>
      </c>
      <c r="T950" s="11">
        <f t="shared" si="89"/>
        <v>41995.25</v>
      </c>
    </row>
    <row r="951" spans="1:20" ht="31.2" hidden="1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6"/>
        <v>technology</v>
      </c>
      <c r="R951" t="str">
        <f t="shared" si="87"/>
        <v>web</v>
      </c>
      <c r="S951" s="11">
        <f t="shared" si="88"/>
        <v>42112.208333333328</v>
      </c>
      <c r="T951" s="11">
        <f t="shared" si="89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6"/>
        <v>theater</v>
      </c>
      <c r="R952" t="str">
        <f t="shared" si="87"/>
        <v>plays</v>
      </c>
      <c r="S952" s="11">
        <f t="shared" si="88"/>
        <v>43571.208333333328</v>
      </c>
      <c r="T952" s="11">
        <f t="shared" si="89"/>
        <v>43576.208333333328</v>
      </c>
    </row>
    <row r="953" spans="1:20" hidden="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6"/>
        <v>music</v>
      </c>
      <c r="R953" t="str">
        <f t="shared" si="87"/>
        <v>rock</v>
      </c>
      <c r="S953" s="11">
        <f t="shared" si="88"/>
        <v>42730.25</v>
      </c>
      <c r="T953" s="11">
        <f t="shared" si="89"/>
        <v>42731.25</v>
      </c>
    </row>
    <row r="954" spans="1:20" hidden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6"/>
        <v>film &amp; video</v>
      </c>
      <c r="R954" t="str">
        <f t="shared" si="87"/>
        <v>documentary</v>
      </c>
      <c r="S954" s="11">
        <f t="shared" si="88"/>
        <v>42591.208333333328</v>
      </c>
      <c r="T954" s="11">
        <f t="shared" si="89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6"/>
        <v>film &amp; video</v>
      </c>
      <c r="R955" t="str">
        <f t="shared" si="87"/>
        <v>science fiction</v>
      </c>
      <c r="S955" s="11">
        <f t="shared" si="88"/>
        <v>42358.25</v>
      </c>
      <c r="T955" s="11">
        <f t="shared" si="89"/>
        <v>42394.25</v>
      </c>
    </row>
    <row r="956" spans="1:20" hidden="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6"/>
        <v>technology</v>
      </c>
      <c r="R956" t="str">
        <f t="shared" si="87"/>
        <v>web</v>
      </c>
      <c r="S956" s="11">
        <f t="shared" si="88"/>
        <v>41174.208333333336</v>
      </c>
      <c r="T956" s="11">
        <f t="shared" si="89"/>
        <v>41198.208333333336</v>
      </c>
    </row>
    <row r="957" spans="1:20" ht="31.2" hidden="1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6"/>
        <v>theater</v>
      </c>
      <c r="R957" t="str">
        <f t="shared" si="87"/>
        <v>plays</v>
      </c>
      <c r="S957" s="11">
        <f t="shared" si="88"/>
        <v>41238.25</v>
      </c>
      <c r="T957" s="11">
        <f t="shared" si="89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6"/>
        <v>film &amp; video</v>
      </c>
      <c r="R958" t="str">
        <f t="shared" si="87"/>
        <v>science fiction</v>
      </c>
      <c r="S958" s="11">
        <f t="shared" si="88"/>
        <v>42360.25</v>
      </c>
      <c r="T958" s="11">
        <f t="shared" si="89"/>
        <v>42364.25</v>
      </c>
    </row>
    <row r="959" spans="1:20" hidden="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6"/>
        <v>theater</v>
      </c>
      <c r="R959" t="str">
        <f t="shared" si="87"/>
        <v>plays</v>
      </c>
      <c r="S959" s="11">
        <f t="shared" si="88"/>
        <v>40955.25</v>
      </c>
      <c r="T959" s="11">
        <f t="shared" si="89"/>
        <v>40958.25</v>
      </c>
    </row>
    <row r="960" spans="1:20" ht="31.2" hidden="1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6"/>
        <v>film &amp; video</v>
      </c>
      <c r="R960" t="str">
        <f t="shared" si="87"/>
        <v>animation</v>
      </c>
      <c r="S960" s="11">
        <f t="shared" si="88"/>
        <v>40350.208333333336</v>
      </c>
      <c r="T960" s="11">
        <f t="shared" si="89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6"/>
        <v>publishing</v>
      </c>
      <c r="R961" t="str">
        <f t="shared" si="87"/>
        <v>translations</v>
      </c>
      <c r="S961" s="11">
        <f t="shared" si="88"/>
        <v>40357.208333333336</v>
      </c>
      <c r="T961" s="11">
        <f t="shared" si="89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6"/>
        <v>technology</v>
      </c>
      <c r="R962" t="str">
        <f t="shared" si="87"/>
        <v>web</v>
      </c>
      <c r="S962" s="11">
        <f t="shared" si="88"/>
        <v>42408.25</v>
      </c>
      <c r="T962" s="11">
        <f t="shared" si="89"/>
        <v>42445.208333333328</v>
      </c>
    </row>
    <row r="963" spans="1:20" ht="31.2" hidden="1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90">ROUND(((E963/D963)*100),0)</f>
        <v>119</v>
      </c>
      <c r="G963" t="s">
        <v>20</v>
      </c>
      <c r="H963">
        <v>155</v>
      </c>
      <c r="I963">
        <f t="shared" ref="I963:I1001" si="91">ROUND((E963/H963),2)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2">LEFT(P963,SEARCH("/",P963)-1)</f>
        <v>publishing</v>
      </c>
      <c r="R963" t="str">
        <f t="shared" ref="R963:R1001" si="93">RIGHT(P963,LEN(P963)-SEARCH("/",P963))</f>
        <v>translations</v>
      </c>
      <c r="S963" s="11">
        <f t="shared" ref="S963:S1001" si="94">(((L963/60)/60)/24)+DATE(1970,1,1)</f>
        <v>40591.25</v>
      </c>
      <c r="T963" s="11">
        <f t="shared" ref="T963:T1001" si="95">(((M963/60)/60)/24)+DATE(1970,1,1)</f>
        <v>40595.25</v>
      </c>
    </row>
    <row r="964" spans="1:20" hidden="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2"/>
        <v>food</v>
      </c>
      <c r="R964" t="str">
        <f t="shared" si="93"/>
        <v>food trucks</v>
      </c>
      <c r="S964" s="11">
        <f t="shared" si="94"/>
        <v>41592.25</v>
      </c>
      <c r="T964" s="11">
        <f t="shared" si="95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2"/>
        <v>photography</v>
      </c>
      <c r="R965" t="str">
        <f t="shared" si="93"/>
        <v>photography books</v>
      </c>
      <c r="S965" s="11">
        <f t="shared" si="94"/>
        <v>40607.25</v>
      </c>
      <c r="T965" s="11">
        <f t="shared" si="95"/>
        <v>40613.25</v>
      </c>
    </row>
    <row r="966" spans="1:20" hidden="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2"/>
        <v>theater</v>
      </c>
      <c r="R966" t="str">
        <f t="shared" si="93"/>
        <v>plays</v>
      </c>
      <c r="S966" s="11">
        <f t="shared" si="94"/>
        <v>42135.208333333328</v>
      </c>
      <c r="T966" s="11">
        <f t="shared" si="95"/>
        <v>42140.208333333328</v>
      </c>
    </row>
    <row r="967" spans="1:20" hidden="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2"/>
        <v>music</v>
      </c>
      <c r="R967" t="str">
        <f t="shared" si="93"/>
        <v>rock</v>
      </c>
      <c r="S967" s="11">
        <f t="shared" si="94"/>
        <v>40203.25</v>
      </c>
      <c r="T967" s="11">
        <f t="shared" si="95"/>
        <v>40243.25</v>
      </c>
    </row>
    <row r="968" spans="1:20" hidden="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2"/>
        <v>theater</v>
      </c>
      <c r="R968" t="str">
        <f t="shared" si="93"/>
        <v>plays</v>
      </c>
      <c r="S968" s="11">
        <f t="shared" si="94"/>
        <v>42901.208333333328</v>
      </c>
      <c r="T968" s="11">
        <f t="shared" si="95"/>
        <v>42903.208333333328</v>
      </c>
    </row>
    <row r="969" spans="1:20" hidden="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2"/>
        <v>music</v>
      </c>
      <c r="R969" t="str">
        <f t="shared" si="93"/>
        <v>world music</v>
      </c>
      <c r="S969" s="11">
        <f t="shared" si="94"/>
        <v>41005.208333333336</v>
      </c>
      <c r="T969" s="11">
        <f t="shared" si="95"/>
        <v>41042.208333333336</v>
      </c>
    </row>
    <row r="970" spans="1:20" ht="31.2" hidden="1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2"/>
        <v>food</v>
      </c>
      <c r="R970" t="str">
        <f t="shared" si="93"/>
        <v>food trucks</v>
      </c>
      <c r="S970" s="11">
        <f t="shared" si="94"/>
        <v>40544.25</v>
      </c>
      <c r="T970" s="11">
        <f t="shared" si="95"/>
        <v>40559.25</v>
      </c>
    </row>
    <row r="971" spans="1:20" hidden="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2"/>
        <v>theater</v>
      </c>
      <c r="R971" t="str">
        <f t="shared" si="93"/>
        <v>plays</v>
      </c>
      <c r="S971" s="11">
        <f t="shared" si="94"/>
        <v>43821.25</v>
      </c>
      <c r="T971" s="11">
        <f t="shared" si="95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2"/>
        <v>theater</v>
      </c>
      <c r="R972" t="str">
        <f t="shared" si="93"/>
        <v>plays</v>
      </c>
      <c r="S972" s="11">
        <f t="shared" si="94"/>
        <v>40672.208333333336</v>
      </c>
      <c r="T972" s="11">
        <f t="shared" si="95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2"/>
        <v>film &amp; video</v>
      </c>
      <c r="R973" t="str">
        <f t="shared" si="93"/>
        <v>television</v>
      </c>
      <c r="S973" s="11">
        <f t="shared" si="94"/>
        <v>41555.208333333336</v>
      </c>
      <c r="T973" s="11">
        <f t="shared" si="95"/>
        <v>41561.208333333336</v>
      </c>
    </row>
    <row r="974" spans="1:20" ht="31.2" hidden="1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2"/>
        <v>technology</v>
      </c>
      <c r="R974" t="str">
        <f t="shared" si="93"/>
        <v>web</v>
      </c>
      <c r="S974" s="11">
        <f t="shared" si="94"/>
        <v>41792.208333333336</v>
      </c>
      <c r="T974" s="11">
        <f t="shared" si="95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2"/>
        <v>theater</v>
      </c>
      <c r="R975" t="str">
        <f t="shared" si="93"/>
        <v>plays</v>
      </c>
      <c r="S975" s="11">
        <f t="shared" si="94"/>
        <v>40522.25</v>
      </c>
      <c r="T975" s="11">
        <f t="shared" si="95"/>
        <v>40524.25</v>
      </c>
    </row>
    <row r="976" spans="1:20" hidden="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2"/>
        <v>music</v>
      </c>
      <c r="R976" t="str">
        <f t="shared" si="93"/>
        <v>indie rock</v>
      </c>
      <c r="S976" s="11">
        <f t="shared" si="94"/>
        <v>41412.208333333336</v>
      </c>
      <c r="T976" s="11">
        <f t="shared" si="95"/>
        <v>41413.208333333336</v>
      </c>
    </row>
    <row r="977" spans="1:20" hidden="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2"/>
        <v>theater</v>
      </c>
      <c r="R977" t="str">
        <f t="shared" si="93"/>
        <v>plays</v>
      </c>
      <c r="S977" s="11">
        <f t="shared" si="94"/>
        <v>42337.25</v>
      </c>
      <c r="T977" s="11">
        <f t="shared" si="95"/>
        <v>42376.25</v>
      </c>
    </row>
    <row r="978" spans="1:20" ht="31.2" hidden="1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2"/>
        <v>theater</v>
      </c>
      <c r="R978" t="str">
        <f t="shared" si="93"/>
        <v>plays</v>
      </c>
      <c r="S978" s="11">
        <f t="shared" si="94"/>
        <v>40571.25</v>
      </c>
      <c r="T978" s="11">
        <f t="shared" si="95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2"/>
        <v>food</v>
      </c>
      <c r="R979" t="str">
        <f t="shared" si="93"/>
        <v>food trucks</v>
      </c>
      <c r="S979" s="11">
        <f t="shared" si="94"/>
        <v>43138.25</v>
      </c>
      <c r="T979" s="11">
        <f t="shared" si="95"/>
        <v>43170.25</v>
      </c>
    </row>
    <row r="980" spans="1:20" hidden="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2"/>
        <v>games</v>
      </c>
      <c r="R980" t="str">
        <f t="shared" si="93"/>
        <v>video games</v>
      </c>
      <c r="S980" s="11">
        <f t="shared" si="94"/>
        <v>42686.25</v>
      </c>
      <c r="T980" s="11">
        <f t="shared" si="95"/>
        <v>42708.25</v>
      </c>
    </row>
    <row r="981" spans="1:20" hidden="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2"/>
        <v>theater</v>
      </c>
      <c r="R981" t="str">
        <f t="shared" si="93"/>
        <v>plays</v>
      </c>
      <c r="S981" s="11">
        <f t="shared" si="94"/>
        <v>42078.208333333328</v>
      </c>
      <c r="T981" s="11">
        <f t="shared" si="95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2"/>
        <v>publishing</v>
      </c>
      <c r="R982" t="str">
        <f t="shared" si="93"/>
        <v>nonfiction</v>
      </c>
      <c r="S982" s="11">
        <f t="shared" si="94"/>
        <v>42307.208333333328</v>
      </c>
      <c r="T982" s="11">
        <f t="shared" si="95"/>
        <v>42312.25</v>
      </c>
    </row>
    <row r="983" spans="1:20" hidden="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2"/>
        <v>technology</v>
      </c>
      <c r="R983" t="str">
        <f t="shared" si="93"/>
        <v>web</v>
      </c>
      <c r="S983" s="11">
        <f t="shared" si="94"/>
        <v>43094.25</v>
      </c>
      <c r="T983" s="11">
        <f t="shared" si="95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2"/>
        <v>film &amp; video</v>
      </c>
      <c r="R984" t="str">
        <f t="shared" si="93"/>
        <v>documentary</v>
      </c>
      <c r="S984" s="11">
        <f t="shared" si="94"/>
        <v>40743.208333333336</v>
      </c>
      <c r="T984" s="11">
        <f t="shared" si="95"/>
        <v>40745.208333333336</v>
      </c>
    </row>
    <row r="985" spans="1:20" hidden="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2"/>
        <v>film &amp; video</v>
      </c>
      <c r="R985" t="str">
        <f t="shared" si="93"/>
        <v>documentary</v>
      </c>
      <c r="S985" s="11">
        <f t="shared" si="94"/>
        <v>43681.208333333328</v>
      </c>
      <c r="T985" s="11">
        <f t="shared" si="95"/>
        <v>43696.208333333328</v>
      </c>
    </row>
    <row r="986" spans="1:20" ht="31.2" hidden="1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2"/>
        <v>theater</v>
      </c>
      <c r="R986" t="str">
        <f t="shared" si="93"/>
        <v>plays</v>
      </c>
      <c r="S986" s="11">
        <f t="shared" si="94"/>
        <v>43716.208333333328</v>
      </c>
      <c r="T986" s="11">
        <f t="shared" si="95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2"/>
        <v>music</v>
      </c>
      <c r="R987" t="str">
        <f t="shared" si="93"/>
        <v>rock</v>
      </c>
      <c r="S987" s="11">
        <f t="shared" si="94"/>
        <v>41614.25</v>
      </c>
      <c r="T987" s="11">
        <f t="shared" si="95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2"/>
        <v>music</v>
      </c>
      <c r="R988" t="str">
        <f t="shared" si="93"/>
        <v>rock</v>
      </c>
      <c r="S988" s="11">
        <f t="shared" si="94"/>
        <v>40638.208333333336</v>
      </c>
      <c r="T988" s="11">
        <f t="shared" si="95"/>
        <v>40652.208333333336</v>
      </c>
    </row>
    <row r="989" spans="1:20" hidden="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2"/>
        <v>film &amp; video</v>
      </c>
      <c r="R989" t="str">
        <f t="shared" si="93"/>
        <v>documentary</v>
      </c>
      <c r="S989" s="11">
        <f t="shared" si="94"/>
        <v>42852.208333333328</v>
      </c>
      <c r="T989" s="11">
        <f t="shared" si="95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2"/>
        <v>publishing</v>
      </c>
      <c r="R990" t="str">
        <f t="shared" si="93"/>
        <v>radio &amp; podcasts</v>
      </c>
      <c r="S990" s="11">
        <f t="shared" si="94"/>
        <v>42686.25</v>
      </c>
      <c r="T990" s="11">
        <f t="shared" si="95"/>
        <v>42707.25</v>
      </c>
    </row>
    <row r="991" spans="1:20" hidden="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2"/>
        <v>publishing</v>
      </c>
      <c r="R991" t="str">
        <f t="shared" si="93"/>
        <v>translations</v>
      </c>
      <c r="S991" s="11">
        <f t="shared" si="94"/>
        <v>43571.208333333328</v>
      </c>
      <c r="T991" s="11">
        <f t="shared" si="95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2"/>
        <v>film &amp; video</v>
      </c>
      <c r="R992" t="str">
        <f t="shared" si="93"/>
        <v>drama</v>
      </c>
      <c r="S992" s="11">
        <f t="shared" si="94"/>
        <v>42432.25</v>
      </c>
      <c r="T992" s="11">
        <f t="shared" si="95"/>
        <v>42454.208333333328</v>
      </c>
    </row>
    <row r="993" spans="1:20" hidden="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2"/>
        <v>music</v>
      </c>
      <c r="R993" t="str">
        <f t="shared" si="93"/>
        <v>rock</v>
      </c>
      <c r="S993" s="11">
        <f t="shared" si="94"/>
        <v>41907.208333333336</v>
      </c>
      <c r="T993" s="11">
        <f t="shared" si="95"/>
        <v>41911.208333333336</v>
      </c>
    </row>
    <row r="994" spans="1:20" hidden="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2"/>
        <v>film &amp; video</v>
      </c>
      <c r="R994" t="str">
        <f t="shared" si="93"/>
        <v>drama</v>
      </c>
      <c r="S994" s="11">
        <f t="shared" si="94"/>
        <v>43227.208333333328</v>
      </c>
      <c r="T994" s="11">
        <f t="shared" si="95"/>
        <v>43241.208333333328</v>
      </c>
    </row>
    <row r="995" spans="1:20" hidden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2"/>
        <v>photography</v>
      </c>
      <c r="R995" t="str">
        <f t="shared" si="93"/>
        <v>photography books</v>
      </c>
      <c r="S995" s="11">
        <f t="shared" si="94"/>
        <v>42362.25</v>
      </c>
      <c r="T995" s="11">
        <f t="shared" si="95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2"/>
        <v>publishing</v>
      </c>
      <c r="R996" t="str">
        <f t="shared" si="93"/>
        <v>translations</v>
      </c>
      <c r="S996" s="11">
        <f t="shared" si="94"/>
        <v>41929.208333333336</v>
      </c>
      <c r="T996" s="11">
        <f t="shared" si="95"/>
        <v>41935.208333333336</v>
      </c>
    </row>
    <row r="997" spans="1:20" hidden="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2"/>
        <v>food</v>
      </c>
      <c r="R997" t="str">
        <f t="shared" si="93"/>
        <v>food trucks</v>
      </c>
      <c r="S997" s="11">
        <f t="shared" si="94"/>
        <v>43408.208333333328</v>
      </c>
      <c r="T997" s="11">
        <f t="shared" si="95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2"/>
        <v>theater</v>
      </c>
      <c r="R998" t="str">
        <f t="shared" si="93"/>
        <v>plays</v>
      </c>
      <c r="S998" s="11">
        <f t="shared" si="94"/>
        <v>41276.25</v>
      </c>
      <c r="T998" s="11">
        <f t="shared" si="95"/>
        <v>41306.25</v>
      </c>
    </row>
    <row r="999" spans="1:20" hidden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2"/>
        <v>theater</v>
      </c>
      <c r="R999" t="str">
        <f t="shared" si="93"/>
        <v>plays</v>
      </c>
      <c r="S999" s="11">
        <f t="shared" si="94"/>
        <v>41659.25</v>
      </c>
      <c r="T999" s="11">
        <f t="shared" si="95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2"/>
        <v>music</v>
      </c>
      <c r="R1000" t="str">
        <f t="shared" si="93"/>
        <v>indie rock</v>
      </c>
      <c r="S1000" s="11">
        <f t="shared" si="94"/>
        <v>40220.25</v>
      </c>
      <c r="T1000" s="11">
        <f t="shared" si="95"/>
        <v>40234.25</v>
      </c>
    </row>
    <row r="1001" spans="1:20" hidden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2"/>
        <v>food</v>
      </c>
      <c r="R1001" t="str">
        <f t="shared" si="93"/>
        <v>food trucks</v>
      </c>
      <c r="S1001" s="11">
        <f t="shared" si="94"/>
        <v>42550.208333333328</v>
      </c>
      <c r="T1001" s="11">
        <f t="shared" si="95"/>
        <v>42557.208333333328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1:G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D6F3-FE63-46BE-8C3B-E386340131B5}">
  <dimension ref="A1:F14"/>
  <sheetViews>
    <sheetView workbookViewId="0">
      <selection activeCell="E4" sqref="E4:E14"/>
      <pivotSelection pane="bottomRight" showHeader="1" extendable="1" start="3" max="5" activeRow="3" activeCol="4" click="1" r:id="rId1">
        <pivotArea dataOnly="0" outline="0" fieldPosition="0">
          <references count="1">
            <reference field="6" count="1">
              <x v="3"/>
            </reference>
          </references>
        </pivotArea>
      </pivotSelection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2070</v>
      </c>
    </row>
    <row r="3" spans="1:6" x14ac:dyDescent="0.3">
      <c r="A3" s="8" t="s">
        <v>2060</v>
      </c>
      <c r="B3" s="8" t="s">
        <v>2059</v>
      </c>
    </row>
    <row r="4" spans="1:6" x14ac:dyDescent="0.3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2058</v>
      </c>
    </row>
    <row r="5" spans="1:6" x14ac:dyDescent="0.3">
      <c r="A5" s="9" t="s">
        <v>2061</v>
      </c>
      <c r="B5" s="4">
        <v>11</v>
      </c>
      <c r="C5" s="4">
        <v>60</v>
      </c>
      <c r="D5" s="4">
        <v>5</v>
      </c>
      <c r="E5" s="4">
        <v>102</v>
      </c>
      <c r="F5" s="4">
        <v>178</v>
      </c>
    </row>
    <row r="6" spans="1:6" x14ac:dyDescent="0.3">
      <c r="A6" s="9" t="s">
        <v>2062</v>
      </c>
      <c r="B6" s="4">
        <v>4</v>
      </c>
      <c r="C6" s="4">
        <v>20</v>
      </c>
      <c r="D6" s="4"/>
      <c r="E6" s="4">
        <v>22</v>
      </c>
      <c r="F6" s="4">
        <v>46</v>
      </c>
    </row>
    <row r="7" spans="1:6" x14ac:dyDescent="0.3">
      <c r="A7" s="9" t="s">
        <v>2063</v>
      </c>
      <c r="B7" s="4">
        <v>1</v>
      </c>
      <c r="C7" s="4">
        <v>23</v>
      </c>
      <c r="D7" s="4">
        <v>3</v>
      </c>
      <c r="E7" s="4">
        <v>21</v>
      </c>
      <c r="F7" s="4">
        <v>48</v>
      </c>
    </row>
    <row r="8" spans="1:6" x14ac:dyDescent="0.3">
      <c r="A8" s="9" t="s">
        <v>2064</v>
      </c>
      <c r="B8" s="4"/>
      <c r="C8" s="4"/>
      <c r="D8" s="4"/>
      <c r="E8" s="4">
        <v>4</v>
      </c>
      <c r="F8" s="4">
        <v>4</v>
      </c>
    </row>
    <row r="9" spans="1:6" x14ac:dyDescent="0.3">
      <c r="A9" s="9" t="s">
        <v>2065</v>
      </c>
      <c r="B9" s="4">
        <v>10</v>
      </c>
      <c r="C9" s="4">
        <v>66</v>
      </c>
      <c r="D9" s="4"/>
      <c r="E9" s="4">
        <v>99</v>
      </c>
      <c r="F9" s="4">
        <v>175</v>
      </c>
    </row>
    <row r="10" spans="1:6" x14ac:dyDescent="0.3">
      <c r="A10" s="9" t="s">
        <v>2066</v>
      </c>
      <c r="B10" s="4">
        <v>4</v>
      </c>
      <c r="C10" s="4">
        <v>11</v>
      </c>
      <c r="D10" s="4">
        <v>1</v>
      </c>
      <c r="E10" s="4">
        <v>26</v>
      </c>
      <c r="F10" s="4">
        <v>42</v>
      </c>
    </row>
    <row r="11" spans="1:6" x14ac:dyDescent="0.3">
      <c r="A11" s="9" t="s">
        <v>2067</v>
      </c>
      <c r="B11" s="4">
        <v>2</v>
      </c>
      <c r="C11" s="4">
        <v>24</v>
      </c>
      <c r="D11" s="4">
        <v>1</v>
      </c>
      <c r="E11" s="4">
        <v>40</v>
      </c>
      <c r="F11" s="4">
        <v>67</v>
      </c>
    </row>
    <row r="12" spans="1:6" x14ac:dyDescent="0.3">
      <c r="A12" s="9" t="s">
        <v>2068</v>
      </c>
      <c r="B12" s="4">
        <v>2</v>
      </c>
      <c r="C12" s="4">
        <v>28</v>
      </c>
      <c r="D12" s="4">
        <v>2</v>
      </c>
      <c r="E12" s="4">
        <v>64</v>
      </c>
      <c r="F12" s="4">
        <v>96</v>
      </c>
    </row>
    <row r="13" spans="1:6" x14ac:dyDescent="0.3">
      <c r="A13" s="9" t="s">
        <v>2069</v>
      </c>
      <c r="B13" s="4">
        <v>23</v>
      </c>
      <c r="C13" s="4">
        <v>132</v>
      </c>
      <c r="D13" s="4">
        <v>2</v>
      </c>
      <c r="E13" s="4">
        <v>187</v>
      </c>
      <c r="F13" s="4">
        <v>344</v>
      </c>
    </row>
    <row r="14" spans="1:6" x14ac:dyDescent="0.3">
      <c r="A14" s="9" t="s">
        <v>2058</v>
      </c>
      <c r="B14" s="4">
        <v>57</v>
      </c>
      <c r="C14" s="4">
        <v>364</v>
      </c>
      <c r="D14" s="4">
        <v>14</v>
      </c>
      <c r="E14" s="4">
        <v>565</v>
      </c>
      <c r="F14" s="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EF0B-6BA4-45DA-8043-206AD5A14FDA}">
  <dimension ref="A1:F30"/>
  <sheetViews>
    <sheetView topLeftCell="A10" workbookViewId="0">
      <selection activeCell="B4" sqref="B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2070</v>
      </c>
    </row>
    <row r="2" spans="1:6" x14ac:dyDescent="0.3">
      <c r="A2" s="8" t="s">
        <v>2031</v>
      </c>
      <c r="B2" t="s">
        <v>2070</v>
      </c>
    </row>
    <row r="4" spans="1:6" x14ac:dyDescent="0.3">
      <c r="A4" s="8" t="s">
        <v>2060</v>
      </c>
      <c r="B4" s="8" t="s">
        <v>2059</v>
      </c>
    </row>
    <row r="5" spans="1:6" x14ac:dyDescent="0.3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2058</v>
      </c>
    </row>
    <row r="6" spans="1:6" x14ac:dyDescent="0.3">
      <c r="A6" s="9" t="s">
        <v>2034</v>
      </c>
      <c r="B6" s="4">
        <v>1</v>
      </c>
      <c r="C6" s="4">
        <v>10</v>
      </c>
      <c r="D6" s="4">
        <v>2</v>
      </c>
      <c r="E6" s="4">
        <v>21</v>
      </c>
      <c r="F6" s="4">
        <v>34</v>
      </c>
    </row>
    <row r="7" spans="1:6" x14ac:dyDescent="0.3">
      <c r="A7" s="9" t="s">
        <v>2035</v>
      </c>
      <c r="B7" s="4"/>
      <c r="C7" s="4"/>
      <c r="D7" s="4"/>
      <c r="E7" s="4">
        <v>4</v>
      </c>
      <c r="F7" s="4">
        <v>4</v>
      </c>
    </row>
    <row r="8" spans="1:6" x14ac:dyDescent="0.3">
      <c r="A8" s="9" t="s">
        <v>2036</v>
      </c>
      <c r="B8" s="4">
        <v>4</v>
      </c>
      <c r="C8" s="4">
        <v>21</v>
      </c>
      <c r="D8" s="4">
        <v>1</v>
      </c>
      <c r="E8" s="4">
        <v>34</v>
      </c>
      <c r="F8" s="4">
        <v>60</v>
      </c>
    </row>
    <row r="9" spans="1:6" x14ac:dyDescent="0.3">
      <c r="A9" s="9" t="s">
        <v>2037</v>
      </c>
      <c r="B9" s="4">
        <v>2</v>
      </c>
      <c r="C9" s="4">
        <v>12</v>
      </c>
      <c r="D9" s="4">
        <v>1</v>
      </c>
      <c r="E9" s="4">
        <v>22</v>
      </c>
      <c r="F9" s="4">
        <v>37</v>
      </c>
    </row>
    <row r="10" spans="1:6" x14ac:dyDescent="0.3">
      <c r="A10" s="9" t="s">
        <v>2038</v>
      </c>
      <c r="B10" s="4"/>
      <c r="C10" s="4">
        <v>8</v>
      </c>
      <c r="D10" s="4"/>
      <c r="E10" s="4">
        <v>10</v>
      </c>
      <c r="F10" s="4">
        <v>18</v>
      </c>
    </row>
    <row r="11" spans="1:6" x14ac:dyDescent="0.3">
      <c r="A11" s="9" t="s">
        <v>2039</v>
      </c>
      <c r="B11" s="4">
        <v>1</v>
      </c>
      <c r="C11" s="4">
        <v>7</v>
      </c>
      <c r="D11" s="4"/>
      <c r="E11" s="4">
        <v>9</v>
      </c>
      <c r="F11" s="4">
        <v>17</v>
      </c>
    </row>
    <row r="12" spans="1:6" x14ac:dyDescent="0.3">
      <c r="A12" s="9" t="s">
        <v>2040</v>
      </c>
      <c r="B12" s="4">
        <v>4</v>
      </c>
      <c r="C12" s="4">
        <v>20</v>
      </c>
      <c r="D12" s="4"/>
      <c r="E12" s="4">
        <v>22</v>
      </c>
      <c r="F12" s="4">
        <v>46</v>
      </c>
    </row>
    <row r="13" spans="1:6" x14ac:dyDescent="0.3">
      <c r="A13" s="9" t="s">
        <v>2041</v>
      </c>
      <c r="B13" s="4">
        <v>3</v>
      </c>
      <c r="C13" s="4">
        <v>19</v>
      </c>
      <c r="D13" s="4"/>
      <c r="E13" s="4">
        <v>23</v>
      </c>
      <c r="F13" s="4">
        <v>45</v>
      </c>
    </row>
    <row r="14" spans="1:6" x14ac:dyDescent="0.3">
      <c r="A14" s="9" t="s">
        <v>2042</v>
      </c>
      <c r="B14" s="4">
        <v>1</v>
      </c>
      <c r="C14" s="4">
        <v>6</v>
      </c>
      <c r="D14" s="4"/>
      <c r="E14" s="4">
        <v>10</v>
      </c>
      <c r="F14" s="4">
        <v>17</v>
      </c>
    </row>
    <row r="15" spans="1:6" x14ac:dyDescent="0.3">
      <c r="A15" s="9" t="s">
        <v>2043</v>
      </c>
      <c r="B15" s="4"/>
      <c r="C15" s="4">
        <v>3</v>
      </c>
      <c r="D15" s="4"/>
      <c r="E15" s="4">
        <v>4</v>
      </c>
      <c r="F15" s="4">
        <v>7</v>
      </c>
    </row>
    <row r="16" spans="1:6" x14ac:dyDescent="0.3">
      <c r="A16" s="9" t="s">
        <v>2044</v>
      </c>
      <c r="B16" s="4"/>
      <c r="C16" s="4">
        <v>8</v>
      </c>
      <c r="D16" s="4">
        <v>1</v>
      </c>
      <c r="E16" s="4">
        <v>4</v>
      </c>
      <c r="F16" s="4">
        <v>13</v>
      </c>
    </row>
    <row r="17" spans="1:6" x14ac:dyDescent="0.3">
      <c r="A17" s="9" t="s">
        <v>2045</v>
      </c>
      <c r="B17" s="4">
        <v>1</v>
      </c>
      <c r="C17" s="4">
        <v>6</v>
      </c>
      <c r="D17" s="4">
        <v>1</v>
      </c>
      <c r="E17" s="4">
        <v>13</v>
      </c>
      <c r="F17" s="4">
        <v>21</v>
      </c>
    </row>
    <row r="18" spans="1:6" x14ac:dyDescent="0.3">
      <c r="A18" s="9" t="s">
        <v>2046</v>
      </c>
      <c r="B18" s="4">
        <v>4</v>
      </c>
      <c r="C18" s="4">
        <v>11</v>
      </c>
      <c r="D18" s="4">
        <v>1</v>
      </c>
      <c r="E18" s="4">
        <v>26</v>
      </c>
      <c r="F18" s="4">
        <v>42</v>
      </c>
    </row>
    <row r="19" spans="1:6" x14ac:dyDescent="0.3">
      <c r="A19" s="9" t="s">
        <v>2047</v>
      </c>
      <c r="B19" s="4">
        <v>23</v>
      </c>
      <c r="C19" s="4">
        <v>132</v>
      </c>
      <c r="D19" s="4">
        <v>2</v>
      </c>
      <c r="E19" s="4">
        <v>187</v>
      </c>
      <c r="F19" s="4">
        <v>344</v>
      </c>
    </row>
    <row r="20" spans="1:6" x14ac:dyDescent="0.3">
      <c r="A20" s="9" t="s">
        <v>2048</v>
      </c>
      <c r="B20" s="4"/>
      <c r="C20" s="4">
        <v>4</v>
      </c>
      <c r="D20" s="4"/>
      <c r="E20" s="4">
        <v>4</v>
      </c>
      <c r="F20" s="4">
        <v>8</v>
      </c>
    </row>
    <row r="21" spans="1:6" x14ac:dyDescent="0.3">
      <c r="A21" s="9" t="s">
        <v>2049</v>
      </c>
      <c r="B21" s="4">
        <v>6</v>
      </c>
      <c r="C21" s="4">
        <v>30</v>
      </c>
      <c r="D21" s="4"/>
      <c r="E21" s="4">
        <v>49</v>
      </c>
      <c r="F21" s="4">
        <v>85</v>
      </c>
    </row>
    <row r="22" spans="1:6" x14ac:dyDescent="0.3">
      <c r="A22" s="9" t="s">
        <v>2050</v>
      </c>
      <c r="B22" s="4"/>
      <c r="C22" s="4">
        <v>9</v>
      </c>
      <c r="D22" s="4"/>
      <c r="E22" s="4">
        <v>5</v>
      </c>
      <c r="F22" s="4">
        <v>14</v>
      </c>
    </row>
    <row r="23" spans="1:6" x14ac:dyDescent="0.3">
      <c r="A23" s="9" t="s">
        <v>2051</v>
      </c>
      <c r="B23" s="4">
        <v>1</v>
      </c>
      <c r="C23" s="4">
        <v>5</v>
      </c>
      <c r="D23" s="4">
        <v>1</v>
      </c>
      <c r="E23" s="4">
        <v>9</v>
      </c>
      <c r="F23" s="4">
        <v>16</v>
      </c>
    </row>
    <row r="24" spans="1:6" x14ac:dyDescent="0.3">
      <c r="A24" s="9" t="s">
        <v>2052</v>
      </c>
      <c r="B24" s="4">
        <v>3</v>
      </c>
      <c r="C24" s="4">
        <v>3</v>
      </c>
      <c r="D24" s="4"/>
      <c r="E24" s="4">
        <v>11</v>
      </c>
      <c r="F24" s="4">
        <v>17</v>
      </c>
    </row>
    <row r="25" spans="1:6" x14ac:dyDescent="0.3">
      <c r="A25" s="9" t="s">
        <v>2053</v>
      </c>
      <c r="B25" s="4"/>
      <c r="C25" s="4">
        <v>7</v>
      </c>
      <c r="D25" s="4"/>
      <c r="E25" s="4">
        <v>14</v>
      </c>
      <c r="F25" s="4">
        <v>21</v>
      </c>
    </row>
    <row r="26" spans="1:6" x14ac:dyDescent="0.3">
      <c r="A26" s="9" t="s">
        <v>2054</v>
      </c>
      <c r="B26" s="4">
        <v>1</v>
      </c>
      <c r="C26" s="4">
        <v>15</v>
      </c>
      <c r="D26" s="4">
        <v>2</v>
      </c>
      <c r="E26" s="4">
        <v>17</v>
      </c>
      <c r="F26" s="4">
        <v>35</v>
      </c>
    </row>
    <row r="27" spans="1:6" x14ac:dyDescent="0.3">
      <c r="A27" s="9" t="s">
        <v>2055</v>
      </c>
      <c r="B27" s="4"/>
      <c r="C27" s="4">
        <v>16</v>
      </c>
      <c r="D27" s="4">
        <v>1</v>
      </c>
      <c r="E27" s="4">
        <v>28</v>
      </c>
      <c r="F27" s="4">
        <v>45</v>
      </c>
    </row>
    <row r="28" spans="1:6" x14ac:dyDescent="0.3">
      <c r="A28" s="9" t="s">
        <v>2056</v>
      </c>
      <c r="B28" s="4">
        <v>2</v>
      </c>
      <c r="C28" s="4">
        <v>12</v>
      </c>
      <c r="D28" s="4">
        <v>1</v>
      </c>
      <c r="E28" s="4">
        <v>36</v>
      </c>
      <c r="F28" s="4">
        <v>51</v>
      </c>
    </row>
    <row r="29" spans="1:6" x14ac:dyDescent="0.3">
      <c r="A29" s="9" t="s">
        <v>2057</v>
      </c>
      <c r="B29" s="4"/>
      <c r="C29" s="4"/>
      <c r="D29" s="4"/>
      <c r="E29" s="4">
        <v>3</v>
      </c>
      <c r="F29" s="4">
        <v>3</v>
      </c>
    </row>
    <row r="30" spans="1:6" x14ac:dyDescent="0.3">
      <c r="A30" s="9" t="s">
        <v>2058</v>
      </c>
      <c r="B30" s="4">
        <v>57</v>
      </c>
      <c r="C30" s="4">
        <v>364</v>
      </c>
      <c r="D30" s="4">
        <v>14</v>
      </c>
      <c r="E30" s="4">
        <v>565</v>
      </c>
      <c r="F30" s="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C298B-D0E1-449F-A4D1-85F768B5EB67}">
  <dimension ref="A2:E19"/>
  <sheetViews>
    <sheetView workbookViewId="0">
      <selection activeCell="B2" sqref="B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  <col min="6" max="6" width="11" bestFit="1" customWidth="1"/>
  </cols>
  <sheetData>
    <row r="2" spans="1:5" x14ac:dyDescent="0.3">
      <c r="A2" s="8" t="s">
        <v>2031</v>
      </c>
      <c r="B2" t="s">
        <v>2070</v>
      </c>
    </row>
    <row r="3" spans="1:5" x14ac:dyDescent="0.3">
      <c r="A3" s="8" t="s">
        <v>2073</v>
      </c>
      <c r="B3" t="s">
        <v>2070</v>
      </c>
    </row>
    <row r="5" spans="1:5" x14ac:dyDescent="0.3">
      <c r="A5" s="8" t="s">
        <v>2060</v>
      </c>
      <c r="B5" s="8" t="s">
        <v>2059</v>
      </c>
    </row>
    <row r="6" spans="1:5" x14ac:dyDescent="0.3">
      <c r="A6" s="8" t="s">
        <v>2033</v>
      </c>
      <c r="B6" t="s">
        <v>74</v>
      </c>
      <c r="C6" t="s">
        <v>14</v>
      </c>
      <c r="D6" t="s">
        <v>20</v>
      </c>
      <c r="E6" t="s">
        <v>2058</v>
      </c>
    </row>
    <row r="7" spans="1:5" x14ac:dyDescent="0.3">
      <c r="A7" s="9" t="s">
        <v>2074</v>
      </c>
      <c r="B7" s="4">
        <v>6</v>
      </c>
      <c r="C7" s="4">
        <v>36</v>
      </c>
      <c r="D7" s="4">
        <v>49</v>
      </c>
      <c r="E7" s="4">
        <v>91</v>
      </c>
    </row>
    <row r="8" spans="1:5" x14ac:dyDescent="0.3">
      <c r="A8" s="9" t="s">
        <v>2075</v>
      </c>
      <c r="B8" s="4">
        <v>7</v>
      </c>
      <c r="C8" s="4">
        <v>28</v>
      </c>
      <c r="D8" s="4">
        <v>44</v>
      </c>
      <c r="E8" s="4">
        <v>79</v>
      </c>
    </row>
    <row r="9" spans="1:5" x14ac:dyDescent="0.3">
      <c r="A9" s="9" t="s">
        <v>2076</v>
      </c>
      <c r="B9" s="4">
        <v>4</v>
      </c>
      <c r="C9" s="4">
        <v>33</v>
      </c>
      <c r="D9" s="4">
        <v>49</v>
      </c>
      <c r="E9" s="4">
        <v>86</v>
      </c>
    </row>
    <row r="10" spans="1:5" x14ac:dyDescent="0.3">
      <c r="A10" s="9" t="s">
        <v>2077</v>
      </c>
      <c r="B10" s="4">
        <v>1</v>
      </c>
      <c r="C10" s="4">
        <v>30</v>
      </c>
      <c r="D10" s="4">
        <v>46</v>
      </c>
      <c r="E10" s="4">
        <v>77</v>
      </c>
    </row>
    <row r="11" spans="1:5" x14ac:dyDescent="0.3">
      <c r="A11" s="9" t="s">
        <v>2078</v>
      </c>
      <c r="B11" s="4">
        <v>3</v>
      </c>
      <c r="C11" s="4">
        <v>35</v>
      </c>
      <c r="D11" s="4">
        <v>46</v>
      </c>
      <c r="E11" s="4">
        <v>84</v>
      </c>
    </row>
    <row r="12" spans="1:5" x14ac:dyDescent="0.3">
      <c r="A12" s="9" t="s">
        <v>2079</v>
      </c>
      <c r="B12" s="4">
        <v>3</v>
      </c>
      <c r="C12" s="4">
        <v>28</v>
      </c>
      <c r="D12" s="4">
        <v>55</v>
      </c>
      <c r="E12" s="4">
        <v>86</v>
      </c>
    </row>
    <row r="13" spans="1:5" x14ac:dyDescent="0.3">
      <c r="A13" s="9" t="s">
        <v>2080</v>
      </c>
      <c r="B13" s="4">
        <v>4</v>
      </c>
      <c r="C13" s="4">
        <v>31</v>
      </c>
      <c r="D13" s="4">
        <v>58</v>
      </c>
      <c r="E13" s="4">
        <v>93</v>
      </c>
    </row>
    <row r="14" spans="1:5" x14ac:dyDescent="0.3">
      <c r="A14" s="9" t="s">
        <v>2081</v>
      </c>
      <c r="B14" s="4">
        <v>8</v>
      </c>
      <c r="C14" s="4">
        <v>35</v>
      </c>
      <c r="D14" s="4">
        <v>41</v>
      </c>
      <c r="E14" s="4">
        <v>84</v>
      </c>
    </row>
    <row r="15" spans="1:5" x14ac:dyDescent="0.3">
      <c r="A15" s="9" t="s">
        <v>2082</v>
      </c>
      <c r="B15" s="4">
        <v>5</v>
      </c>
      <c r="C15" s="4">
        <v>23</v>
      </c>
      <c r="D15" s="4">
        <v>45</v>
      </c>
      <c r="E15" s="4">
        <v>73</v>
      </c>
    </row>
    <row r="16" spans="1:5" x14ac:dyDescent="0.3">
      <c r="A16" s="9" t="s">
        <v>2083</v>
      </c>
      <c r="B16" s="4">
        <v>6</v>
      </c>
      <c r="C16" s="4">
        <v>26</v>
      </c>
      <c r="D16" s="4">
        <v>45</v>
      </c>
      <c r="E16" s="4">
        <v>77</v>
      </c>
    </row>
    <row r="17" spans="1:5" x14ac:dyDescent="0.3">
      <c r="A17" s="9" t="s">
        <v>2084</v>
      </c>
      <c r="B17" s="4">
        <v>3</v>
      </c>
      <c r="C17" s="4">
        <v>27</v>
      </c>
      <c r="D17" s="4">
        <v>45</v>
      </c>
      <c r="E17" s="4">
        <v>75</v>
      </c>
    </row>
    <row r="18" spans="1:5" x14ac:dyDescent="0.3">
      <c r="A18" s="9" t="s">
        <v>2085</v>
      </c>
      <c r="B18" s="4">
        <v>7</v>
      </c>
      <c r="C18" s="4">
        <v>32</v>
      </c>
      <c r="D18" s="4">
        <v>42</v>
      </c>
      <c r="E18" s="4">
        <v>81</v>
      </c>
    </row>
    <row r="19" spans="1:5" x14ac:dyDescent="0.3">
      <c r="A19" s="9" t="s">
        <v>2058</v>
      </c>
      <c r="B19" s="4">
        <v>57</v>
      </c>
      <c r="C19" s="4">
        <v>364</v>
      </c>
      <c r="D19" s="4">
        <v>565</v>
      </c>
      <c r="E19" s="4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D4F4-6FF9-41B0-A7FE-F1A23359E05B}">
  <dimension ref="A1:H13"/>
  <sheetViews>
    <sheetView workbookViewId="0">
      <selection activeCell="D14" sqref="D14"/>
    </sheetView>
  </sheetViews>
  <sheetFormatPr defaultColWidth="9.19921875"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8.3984375" bestFit="1" customWidth="1"/>
    <col min="7" max="7" width="15.3984375" bestFit="1" customWidth="1"/>
    <col min="8" max="8" width="17.3984375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3">
      <c r="A3" t="s">
        <v>2095</v>
      </c>
      <c r="B3">
        <f>COUNTIFS(Crowdfunding!$D:$D,"&gt;=1000",Crowdfunding!$D:$D,"&lt;=4999",Crowdfunding!$G:$G,"successful")</f>
        <v>191</v>
      </c>
      <c r="C3">
        <f>COUNTIFS(Crowdfunding!$D:$D,"&gt;=1000",Crowdfunding!$D:$D,"&lt;=4999",Crowdfunding!$G:$G,"failed")</f>
        <v>38</v>
      </c>
      <c r="D3">
        <f>COUNTIFS(Crowdfunding!$D:$D,"&gt;=1000",Crowdfunding!$D:$D,"&lt;=4999",Crowdfunding!$G:$G,"canceled")</f>
        <v>2</v>
      </c>
      <c r="E3">
        <f t="shared" ref="E3:E13" si="0">SUM(B3:D3)</f>
        <v>231</v>
      </c>
      <c r="F3" s="6">
        <f t="shared" ref="F3:F13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8" x14ac:dyDescent="0.3">
      <c r="A4" t="s">
        <v>2096</v>
      </c>
      <c r="B4">
        <f>COUNTIFS(Crowdfunding!$D:$D,"&gt;=5000",Crowdfunding!$D:$D,"&lt;=9999",Crowdfunding!$G:$G,"successful")</f>
        <v>164</v>
      </c>
      <c r="C4">
        <f>COUNTIFS(Crowdfunding!$D:$D,"&gt;=5000",Crowdfunding!$D:$D,"&lt;=9999",Crowdfunding!$G:$G,"failed")</f>
        <v>126</v>
      </c>
      <c r="D4">
        <f>COUNTIFS(Crowdfunding!$D:$D,"&gt;=5000",Crowdfunding!$D:$D,"&lt;=9999",Crowdfunding!$G:$G,"canceled")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x14ac:dyDescent="0.3">
      <c r="A5" t="s">
        <v>2097</v>
      </c>
      <c r="B5">
        <f>COUNTIFS(Crowdfunding!$D:$D,"&gt;=10000",Crowdfunding!$D:$D,"&lt;=14999",Crowdfunding!$G:$G,"successful")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3">
      <c r="A6" t="s">
        <v>2098</v>
      </c>
      <c r="B6">
        <f>COUNTIFS(Crowdfunding!$D:$D,"&gt;=15000",Crowdfunding!$D:$D,"&lt;=19999",Crowdfunding!$G:$G,"successful")</f>
        <v>10</v>
      </c>
      <c r="C6">
        <f>COUNTIFS(Crowdfunding!$D:$D,"&gt;=15000",Crowdfunding!$D:$D,"&lt;=19999",Crowdfunding!$G:$G,"failed")</f>
        <v>0</v>
      </c>
      <c r="D6">
        <f>COUNTIFS(Crowdfunding!$D:$D,"&gt;=15000",Crowdfunding!$D:$D,"&lt;=19999",Crowdfunding!$G:$G,"canceled")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3">
      <c r="A7" t="s">
        <v>2099</v>
      </c>
      <c r="B7">
        <f>COUNTIFS(Crowdfunding!$D:$D,"&gt;=20000",Crowdfunding!$D:$D,"&lt;=24999",Crowdfunding!$G:$G,"successful")</f>
        <v>7</v>
      </c>
      <c r="C7">
        <f>COUNTIFS(Crowdfunding!$D:$D,"&gt;=20000",Crowdfunding!$D:$D,"&lt;=24999",Crowdfunding!$G:$G,"failed")</f>
        <v>0</v>
      </c>
      <c r="D7">
        <f>COUNTIFS(Crowdfunding!$D:$D,"&gt;=20000",Crowdfunding!$D:$D,"&lt;=24999",Crowdfunding!$G:$G,"canceled")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3">
      <c r="A8" t="s">
        <v>2100</v>
      </c>
      <c r="B8">
        <f>COUNTIFS(Crowdfunding!$D:$D,"&gt;=25000",Crowdfunding!$D:$D,"&lt;=29999",Crowdfunding!$G:$G,"successful")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3">
      <c r="A9" t="s">
        <v>2101</v>
      </c>
      <c r="B9">
        <f>COUNTIFS(Crowdfunding!$D:$D,"&gt;=30000",Crowdfunding!$D:$D,"&lt;=34999",Crowdfunding!$G:$G,"successful")</f>
        <v>7</v>
      </c>
      <c r="C9">
        <f>COUNTIFS(Crowdfunding!$D:$D,"&gt;=30000",Crowdfunding!$D:$D,"&lt;=34999",Crowdfunding!$G:$G,"failed")</f>
        <v>0</v>
      </c>
      <c r="D9">
        <f>COUNTIFS(Crowdfunding!$D:$D,"&gt;=30000",Crowdfunding!$D:$D,"&lt;=34999",Crowdfunding!$G:$G,"canceled")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3">
      <c r="A10" t="s">
        <v>2102</v>
      </c>
      <c r="B10">
        <f>COUNTIFS(Crowdfunding!$D:$D,"&gt;=35000",Crowdfunding!$D:$D,"&lt;=39999",Crowdfunding!$G:$G,"successful")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3">
      <c r="A11" t="s">
        <v>2103</v>
      </c>
      <c r="B11">
        <f>COUNTIFS(Crowdfunding!$D:$D,"&gt;=40000",Crowdfunding!$D:$D,"&lt;=44999",Crowdfunding!$G:$G,"successful")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3">
      <c r="A12" t="s">
        <v>2104</v>
      </c>
      <c r="B12">
        <f>COUNTIFS(Crowdfunding!$D:$D,"&gt;=45000",Crowdfunding!$D:$D,"&lt;=49999",Crowdfunding!$G:$G,"successful")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3">
      <c r="A13" t="s">
        <v>2105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ADCB-5FA4-4AFB-8653-B3A06DBC3F65}">
  <dimension ref="A1:K566"/>
  <sheetViews>
    <sheetView tabSelected="1" workbookViewId="0">
      <selection activeCell="J12" sqref="J12"/>
    </sheetView>
  </sheetViews>
  <sheetFormatPr defaultRowHeight="15.6" x14ac:dyDescent="0.3"/>
  <cols>
    <col min="7" max="7" width="17.09765625" bestFit="1" customWidth="1"/>
    <col min="8" max="8" width="9.8984375" bestFit="1" customWidth="1"/>
    <col min="10" max="10" width="17.09765625" bestFit="1" customWidth="1"/>
  </cols>
  <sheetData>
    <row r="1" spans="1:11" x14ac:dyDescent="0.3">
      <c r="A1" s="1" t="s">
        <v>4</v>
      </c>
      <c r="B1" s="1" t="s">
        <v>5</v>
      </c>
      <c r="D1" s="1" t="s">
        <v>4</v>
      </c>
      <c r="E1" s="1" t="s">
        <v>5</v>
      </c>
    </row>
    <row r="2" spans="1:11" x14ac:dyDescent="0.3">
      <c r="A2" t="s">
        <v>20</v>
      </c>
      <c r="B2">
        <v>158</v>
      </c>
      <c r="D2" t="s">
        <v>14</v>
      </c>
      <c r="E2">
        <v>0</v>
      </c>
    </row>
    <row r="3" spans="1:11" x14ac:dyDescent="0.3">
      <c r="A3" t="s">
        <v>20</v>
      </c>
      <c r="B3">
        <v>1425</v>
      </c>
      <c r="D3" t="s">
        <v>14</v>
      </c>
      <c r="E3">
        <v>24</v>
      </c>
    </row>
    <row r="4" spans="1:11" x14ac:dyDescent="0.3">
      <c r="A4" t="s">
        <v>20</v>
      </c>
      <c r="B4">
        <v>174</v>
      </c>
      <c r="D4" t="s">
        <v>14</v>
      </c>
      <c r="E4">
        <v>53</v>
      </c>
    </row>
    <row r="5" spans="1:11" x14ac:dyDescent="0.3">
      <c r="A5" t="s">
        <v>20</v>
      </c>
      <c r="B5">
        <v>227</v>
      </c>
      <c r="D5" t="s">
        <v>14</v>
      </c>
      <c r="E5">
        <v>18</v>
      </c>
      <c r="G5" s="12" t="s">
        <v>2106</v>
      </c>
      <c r="H5" s="13"/>
      <c r="J5" s="12" t="s">
        <v>2113</v>
      </c>
      <c r="K5" s="13"/>
    </row>
    <row r="6" spans="1:11" x14ac:dyDescent="0.3">
      <c r="A6" t="s">
        <v>20</v>
      </c>
      <c r="B6">
        <v>220</v>
      </c>
      <c r="D6" t="s">
        <v>14</v>
      </c>
      <c r="E6">
        <v>44</v>
      </c>
      <c r="G6" s="12" t="s">
        <v>2107</v>
      </c>
      <c r="H6" s="13">
        <f>AVERAGE(B:B)</f>
        <v>851.14690265486729</v>
      </c>
      <c r="J6" s="12" t="s">
        <v>2107</v>
      </c>
      <c r="K6" s="13">
        <f>AVERAGE(E2:E365)</f>
        <v>585.61538461538464</v>
      </c>
    </row>
    <row r="7" spans="1:11" x14ac:dyDescent="0.3">
      <c r="A7" t="s">
        <v>20</v>
      </c>
      <c r="B7">
        <v>98</v>
      </c>
      <c r="D7" t="s">
        <v>14</v>
      </c>
      <c r="E7">
        <v>27</v>
      </c>
      <c r="G7" s="12" t="s">
        <v>2108</v>
      </c>
      <c r="H7" s="13">
        <f>MEDIAN(B:B)</f>
        <v>201</v>
      </c>
      <c r="J7" s="12" t="s">
        <v>2108</v>
      </c>
      <c r="K7" s="13">
        <f>MEDIAN(E2:E365)</f>
        <v>114.5</v>
      </c>
    </row>
    <row r="8" spans="1:11" x14ac:dyDescent="0.3">
      <c r="A8" t="s">
        <v>20</v>
      </c>
      <c r="B8">
        <v>100</v>
      </c>
      <c r="D8" t="s">
        <v>14</v>
      </c>
      <c r="E8">
        <v>55</v>
      </c>
      <c r="G8" s="12" t="s">
        <v>2109</v>
      </c>
      <c r="H8" s="13">
        <f>-MIN(B2:B566)*-1</f>
        <v>16</v>
      </c>
      <c r="J8" s="12" t="s">
        <v>2109</v>
      </c>
      <c r="K8" s="13">
        <f>MIN(E2:E365)</f>
        <v>0</v>
      </c>
    </row>
    <row r="9" spans="1:11" x14ac:dyDescent="0.3">
      <c r="A9" t="s">
        <v>20</v>
      </c>
      <c r="B9">
        <v>1249</v>
      </c>
      <c r="D9" t="s">
        <v>14</v>
      </c>
      <c r="E9">
        <v>200</v>
      </c>
      <c r="G9" s="12" t="s">
        <v>2110</v>
      </c>
      <c r="H9" s="13">
        <f>MAX(B:B)</f>
        <v>7295</v>
      </c>
      <c r="J9" s="12" t="s">
        <v>2110</v>
      </c>
      <c r="K9" s="13">
        <f>MAX(E2:E365)</f>
        <v>6080</v>
      </c>
    </row>
    <row r="10" spans="1:11" x14ac:dyDescent="0.3">
      <c r="A10" t="s">
        <v>20</v>
      </c>
      <c r="B10">
        <v>1396</v>
      </c>
      <c r="D10" t="s">
        <v>14</v>
      </c>
      <c r="E10">
        <v>452</v>
      </c>
      <c r="G10" s="12" t="s">
        <v>2111</v>
      </c>
      <c r="H10" s="13">
        <f>_xlfn.VAR.S(B2:B566)</f>
        <v>1606216.5936295739</v>
      </c>
      <c r="J10" s="12" t="s">
        <v>2111</v>
      </c>
      <c r="K10" s="13">
        <f>_xlfn.VAR.S(E2:E365)</f>
        <v>924113.45496927318</v>
      </c>
    </row>
    <row r="11" spans="1:11" x14ac:dyDescent="0.3">
      <c r="A11" t="s">
        <v>20</v>
      </c>
      <c r="B11">
        <v>890</v>
      </c>
      <c r="D11" t="s">
        <v>14</v>
      </c>
      <c r="E11">
        <v>674</v>
      </c>
      <c r="G11" s="12" t="s">
        <v>2112</v>
      </c>
      <c r="H11" s="13">
        <f>_xlfn.STDEV.S(B2:B566)</f>
        <v>1267.366006183523</v>
      </c>
      <c r="J11" s="12" t="s">
        <v>2112</v>
      </c>
      <c r="K11" s="13">
        <f>_xlfn.STDEV.S(E2:E365)</f>
        <v>961.30819978260524</v>
      </c>
    </row>
    <row r="12" spans="1:11" x14ac:dyDescent="0.3">
      <c r="A12" t="s">
        <v>20</v>
      </c>
      <c r="B12">
        <v>142</v>
      </c>
      <c r="D12" t="s">
        <v>14</v>
      </c>
      <c r="E12">
        <v>558</v>
      </c>
    </row>
    <row r="13" spans="1:11" x14ac:dyDescent="0.3">
      <c r="A13" t="s">
        <v>20</v>
      </c>
      <c r="B13">
        <v>2673</v>
      </c>
      <c r="D13" t="s">
        <v>14</v>
      </c>
      <c r="E13">
        <v>15</v>
      </c>
    </row>
    <row r="14" spans="1:11" x14ac:dyDescent="0.3">
      <c r="A14" t="s">
        <v>20</v>
      </c>
      <c r="B14">
        <v>163</v>
      </c>
      <c r="D14" t="s">
        <v>14</v>
      </c>
      <c r="E14">
        <v>2307</v>
      </c>
    </row>
    <row r="15" spans="1:11" x14ac:dyDescent="0.3">
      <c r="A15" t="s">
        <v>20</v>
      </c>
      <c r="B15">
        <v>2220</v>
      </c>
      <c r="D15" t="s">
        <v>14</v>
      </c>
      <c r="E15">
        <v>88</v>
      </c>
    </row>
    <row r="16" spans="1:11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 Category</vt:lpstr>
      <vt:lpstr>Date Created</vt:lpstr>
      <vt:lpstr>Analysis</vt:lpstr>
      <vt:lpstr>Stat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Jim Lao</cp:lastModifiedBy>
  <dcterms:created xsi:type="dcterms:W3CDTF">2021-09-29T18:52:28Z</dcterms:created>
  <dcterms:modified xsi:type="dcterms:W3CDTF">2024-04-04T04:45:59Z</dcterms:modified>
</cp:coreProperties>
</file>