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mylin/Desktop/Assignment 1/"/>
    </mc:Choice>
  </mc:AlternateContent>
  <xr:revisionPtr revIDLastSave="0" documentId="13_ncr:1_{9E20881F-B022-6949-86A3-7017376637E3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Crowdfunding" sheetId="1" r:id="rId1"/>
    <sheet name="Per Category" sheetId="2" r:id="rId2"/>
    <sheet name="Per Sub-Category" sheetId="3" r:id="rId3"/>
    <sheet name="Campaign Status By Month" sheetId="4" r:id="rId4"/>
    <sheet name="Outcome based on goal" sheetId="5" r:id="rId5"/>
    <sheet name="Backers Count" sheetId="6" r:id="rId6"/>
  </sheets>
  <definedNames>
    <definedName name="_xlnm._FilterDatabase" localSheetId="5" hidden="1">'Backers Count'!$A$1:$D$566</definedName>
    <definedName name="_xlnm._FilterDatabase" localSheetId="0" hidden="1">Crowdfunding!$A$1:$X$1001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6" l="1"/>
  <c r="K11" i="6"/>
  <c r="K10" i="6"/>
  <c r="K6" i="6"/>
  <c r="K7" i="6"/>
  <c r="K8" i="6"/>
  <c r="K9" i="6"/>
  <c r="I11" i="6"/>
  <c r="I9" i="6"/>
  <c r="I8" i="6"/>
  <c r="I7" i="6"/>
  <c r="I6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2" i="1"/>
  <c r="E9" i="5" l="1"/>
  <c r="E8" i="5"/>
  <c r="G8" i="5" s="1"/>
  <c r="E10" i="5"/>
  <c r="G10" i="5" s="1"/>
  <c r="E7" i="5"/>
  <c r="G7" i="5" s="1"/>
  <c r="H8" i="5"/>
  <c r="H7" i="5"/>
  <c r="H9" i="5"/>
  <c r="F10" i="5"/>
  <c r="G9" i="5"/>
  <c r="E2" i="5"/>
  <c r="G2" i="5" s="1"/>
  <c r="E6" i="5"/>
  <c r="H6" i="5" s="1"/>
  <c r="E13" i="5"/>
  <c r="G13" i="5" s="1"/>
  <c r="E5" i="5"/>
  <c r="F5" i="5" s="1"/>
  <c r="F9" i="5"/>
  <c r="E12" i="5"/>
  <c r="H12" i="5" s="1"/>
  <c r="E4" i="5"/>
  <c r="H4" i="5" s="1"/>
  <c r="E11" i="5"/>
  <c r="G11" i="5" s="1"/>
  <c r="E3" i="5"/>
  <c r="G3" i="5" s="1"/>
  <c r="H10" i="5" l="1"/>
  <c r="F7" i="5"/>
  <c r="F8" i="5"/>
  <c r="F6" i="5"/>
  <c r="F13" i="5"/>
  <c r="F12" i="5"/>
  <c r="G5" i="5"/>
  <c r="H3" i="5"/>
  <c r="F3" i="5"/>
  <c r="H13" i="5"/>
  <c r="G6" i="5"/>
  <c r="H5" i="5"/>
  <c r="H2" i="5"/>
  <c r="F4" i="5"/>
  <c r="H11" i="5"/>
  <c r="F2" i="5"/>
  <c r="G12" i="5"/>
  <c r="F11" i="5"/>
  <c r="G4" i="5"/>
</calcChain>
</file>

<file path=xl/sharedStrings.xml><?xml version="1.0" encoding="utf-8"?>
<sst xmlns="http://schemas.openxmlformats.org/spreadsheetml/2006/main" count="9075" uniqueCount="2120">
  <si>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</si>
  <si>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</si>
  <si>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</si>
  <si>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</si>
  <si>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</si>
  <si>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</si>
  <si>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</si>
  <si>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</si>
  <si>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</si>
  <si>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</si>
  <si>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</si>
  <si>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</si>
  <si>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</si>
  <si>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</si>
  <si>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</si>
  <si>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</si>
  <si>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</si>
  <si>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</si>
  <si>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</si>
  <si>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</si>
  <si>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</si>
  <si>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</si>
  <si>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</si>
  <si>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</si>
  <si>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</si>
  <si>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</si>
  <si>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</si>
  <si>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</si>
  <si>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</si>
  <si>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</si>
  <si>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</si>
  <si>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</si>
  <si>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</si>
  <si>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</si>
  <si>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</si>
  <si>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</si>
  <si>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</si>
  <si>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</si>
  <si>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</si>
  <si>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</si>
  <si>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</si>
  <si>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</si>
  <si>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</si>
  <si>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</si>
  <si>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</si>
  <si>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</si>
  <si>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</si>
  <si>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</si>
  <si>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</si>
  <si>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</si>
  <si>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</si>
  <si>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</si>
  <si>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</si>
  <si>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</si>
  <si>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</si>
  <si>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</si>
  <si>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</si>
  <si>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</si>
  <si>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</si>
  <si>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</si>
  <si>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</si>
  <si>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</si>
  <si>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</si>
  <si>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</si>
  <si>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</si>
  <si>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</si>
  <si>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</si>
  <si>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</si>
  <si>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</si>
  <si>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</si>
  <si>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</si>
  <si>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</si>
  <si>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</si>
  <si>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</si>
  <si>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</si>
  <si>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</si>
  <si>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</si>
  <si>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</si>
  <si>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</si>
  <si>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</si>
  <si>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</si>
  <si>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</si>
  <si>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</si>
  <si>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</si>
  <si>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</si>
  <si>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</si>
  <si>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</si>
  <si>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</si>
  <si>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</si>
  <si>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</si>
  <si>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</si>
  <si>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</si>
  <si>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</si>
  <si>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</si>
  <si>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</si>
  <si>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</si>
  <si>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</si>
  <si>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</si>
  <si>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</si>
  <si>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</si>
  <si>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</si>
  <si>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</si>
  <si>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</si>
  <si>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</si>
  <si>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</si>
  <si>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</si>
  <si>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</si>
  <si>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</si>
  <si>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</si>
  <si>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</si>
  <si>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</si>
  <si>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</si>
  <si>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</si>
  <si>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</si>
  <si>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</si>
  <si>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</si>
  <si>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</si>
  <si>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</si>
  <si>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</si>
  <si>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</si>
  <si>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</si>
  <si>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</si>
  <si>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</si>
  <si>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</si>
  <si>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</si>
  <si>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</si>
  <si>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</si>
  <si>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</si>
  <si>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</si>
  <si>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</si>
  <si>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</si>
  <si>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</si>
  <si>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</si>
  <si>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</si>
  <si>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</si>
  <si>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</si>
  <si>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</si>
  <si>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</si>
  <si>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</si>
  <si>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</si>
  <si>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</si>
  <si>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</si>
  <si>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</si>
  <si>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</si>
  <si>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</si>
  <si>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</si>
  <si>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</si>
  <si>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</si>
  <si>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</si>
  <si>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</si>
  <si>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</si>
  <si>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</si>
  <si>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</si>
  <si>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</si>
  <si>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</si>
  <si>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</si>
  <si>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</si>
  <si>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</si>
  <si>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</si>
  <si>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</si>
  <si>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</si>
  <si>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</si>
  <si>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</si>
  <si>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</si>
  <si>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</si>
  <si>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</si>
  <si>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</si>
  <si>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</si>
  <si>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</si>
  <si>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</si>
  <si>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</si>
  <si>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</si>
  <si>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</si>
  <si>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</si>
  <si>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</si>
  <si>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</si>
  <si>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</si>
  <si>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</si>
  <si>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</si>
  <si>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</si>
  <si>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</si>
  <si>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</si>
  <si>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</si>
  <si>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</si>
  <si>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</si>
  <si>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</si>
  <si>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</si>
  <si>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</si>
  <si>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</si>
  <si>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</si>
  <si>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</si>
  <si>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</si>
  <si>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</si>
  <si>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</si>
  <si>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</si>
  <si>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</si>
  <si>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</si>
  <si>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</si>
  <si>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</si>
  <si>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</si>
  <si>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</si>
  <si>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</si>
  <si>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</si>
  <si>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</si>
  <si>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</si>
  <si>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</si>
  <si>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</si>
  <si>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</si>
  <si>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</si>
  <si>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</si>
  <si>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</si>
  <si>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</si>
  <si>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</si>
  <si>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</si>
  <si>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</si>
  <si>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</si>
  <si>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</si>
  <si>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</si>
  <si>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</si>
  <si>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</si>
  <si>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</si>
  <si>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</si>
  <si>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</si>
  <si>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</si>
  <si>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</si>
  <si>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</si>
  <si>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</si>
  <si>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</si>
  <si>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</si>
  <si>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</si>
  <si>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</si>
  <si>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</si>
  <si>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</si>
  <si>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</si>
  <si>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</si>
  <si>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</si>
  <si>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</si>
  <si>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</si>
  <si>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</si>
  <si>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</si>
  <si>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</si>
  <si>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</si>
  <si>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</si>
  <si>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</si>
  <si>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</si>
  <si>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</si>
  <si>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</si>
  <si>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</si>
  <si>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</si>
  <si>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</si>
  <si>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</si>
  <si>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</si>
  <si>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</si>
  <si>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</si>
  <si>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</si>
  <si>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</si>
  <si>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</si>
  <si>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</si>
  <si>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</si>
  <si>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</si>
  <si>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</si>
  <si>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</si>
  <si>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</si>
  <si>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</si>
  <si>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</si>
  <si>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</si>
  <si>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</si>
  <si>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</si>
  <si>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</si>
  <si>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</si>
  <si>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</si>
  <si>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</si>
  <si>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</si>
  <si>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</si>
  <si>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</si>
  <si>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</si>
  <si>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</si>
  <si>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</si>
  <si>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</si>
  <si>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</si>
  <si>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</si>
  <si>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</si>
  <si>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</si>
  <si>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</si>
  <si>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</si>
  <si>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</si>
  <si>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</si>
  <si>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</si>
  <si>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</si>
  <si>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</si>
  <si>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</si>
  <si>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</si>
  <si>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</si>
  <si>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</si>
  <si>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</si>
  <si>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</si>
  <si>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</si>
  <si>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</si>
  <si>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</si>
  <si>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</si>
  <si>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</si>
  <si>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</si>
  <si>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</si>
  <si>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</si>
  <si>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</si>
  <si>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</si>
  <si>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</si>
  <si>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</si>
  <si>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</si>
  <si>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</si>
  <si>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</si>
  <si>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</si>
  <si>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</si>
  <si>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</si>
  <si>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</si>
  <si>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</si>
  <si>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</si>
  <si>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</si>
  <si>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</si>
  <si>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</si>
  <si>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</si>
  <si>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</si>
  <si>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</si>
  <si>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</si>
  <si>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</si>
  <si>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</si>
  <si>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</si>
  <si>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</si>
  <si>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</si>
  <si>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</si>
  <si>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</si>
  <si>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</si>
  <si>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</si>
  <si>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</si>
  <si>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</si>
  <si>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</si>
  <si>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</si>
  <si>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</si>
  <si>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</si>
  <si>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</si>
  <si>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</si>
  <si>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</si>
  <si>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</si>
  <si>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</si>
  <si>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</si>
  <si>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</si>
  <si>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</si>
  <si>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</si>
  <si>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</si>
  <si>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</si>
  <si>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</si>
  <si>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</si>
  <si>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</si>
  <si>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</si>
  <si>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</si>
  <si>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</si>
  <si>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</si>
  <si>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</si>
  <si>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</si>
  <si>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</si>
  <si>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</si>
  <si>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</si>
  <si>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</si>
  <si>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</si>
  <si>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</si>
  <si>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</si>
  <si>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</si>
  <si>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</si>
  <si>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</si>
  <si>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</si>
  <si>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</si>
  <si>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</si>
  <si>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</si>
  <si>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</si>
  <si>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</si>
  <si>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</si>
  <si>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</si>
  <si>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</si>
  <si>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</si>
  <si>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</si>
  <si>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</si>
  <si>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</si>
  <si>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</si>
  <si>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</si>
  <si>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</si>
  <si>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</si>
  <si>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</si>
  <si>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</si>
  <si>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</si>
  <si>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</si>
  <si>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</si>
  <si>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</si>
  <si>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</si>
  <si>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</si>
  <si>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</si>
  <si>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</si>
  <si>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</si>
  <si>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</si>
  <si>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</si>
  <si>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</si>
  <si>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</si>
  <si>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</si>
  <si>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</si>
  <si>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</si>
  <si>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</si>
  <si>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</si>
  <si>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</si>
  <si>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</si>
  <si>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</si>
  <si>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</si>
  <si>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</si>
  <si>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</si>
  <si>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</si>
  <si>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</si>
  <si>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</si>
  <si>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</si>
  <si>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</si>
  <si>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</si>
  <si>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</si>
  <si>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</si>
  <si>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</si>
  <si>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</si>
  <si>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</si>
  <si>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</si>
  <si>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</si>
  <si>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</si>
  <si>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</si>
  <si>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</si>
  <si>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</si>
  <si>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</si>
  <si>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</si>
  <si>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</si>
  <si>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</si>
  <si>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</si>
  <si>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</si>
  <si>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</si>
  <si>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</si>
  <si>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</si>
  <si>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</si>
  <si>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</si>
  <si>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</si>
  <si>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</si>
  <si>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</si>
  <si>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</si>
  <si>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</si>
  <si>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</si>
  <si>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</si>
  <si>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</si>
  <si>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</si>
  <si>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</si>
  <si>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</si>
  <si>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</si>
  <si>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</si>
  <si>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</si>
  <si>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</si>
  <si>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</si>
  <si>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</si>
  <si>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</si>
  <si>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</si>
  <si>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</si>
  <si>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</si>
  <si>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</si>
  <si>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</si>
  <si>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</si>
  <si>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</si>
  <si>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</si>
  <si>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</si>
  <si>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</si>
  <si>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</si>
  <si>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</si>
  <si>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</si>
  <si>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</si>
  <si>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</si>
  <si>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</si>
  <si>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</si>
  <si>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</si>
  <si>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</si>
  <si>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</si>
  <si>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</si>
  <si>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</si>
  <si>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</si>
  <si>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</si>
  <si>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</si>
  <si>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</si>
  <si>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</si>
  <si>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</si>
  <si>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</si>
  <si>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</si>
  <si>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</si>
  <si>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</si>
  <si>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</si>
  <si>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</si>
  <si>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</si>
  <si>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</si>
  <si>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</si>
  <si>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</si>
  <si>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</si>
  <si>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</si>
  <si>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</si>
  <si>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</si>
  <si>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</si>
  <si>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</si>
  <si>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</si>
  <si>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</si>
  <si>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</si>
  <si>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</si>
  <si>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</si>
  <si>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</si>
  <si>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</si>
  <si>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</si>
  <si>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</si>
  <si>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</si>
  <si>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</si>
  <si>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</si>
  <si>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</si>
  <si>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</si>
  <si>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</si>
  <si>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</si>
  <si>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</si>
  <si>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</si>
  <si>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</si>
  <si>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</si>
  <si>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</si>
  <si>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</si>
  <si>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</si>
  <si>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</si>
  <si>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</si>
  <si>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</si>
  <si>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</si>
  <si>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</si>
  <si>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</si>
  <si>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</si>
  <si>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</si>
  <si>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</si>
  <si>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</si>
  <si>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</si>
  <si>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</si>
  <si>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</si>
  <si>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</si>
  <si>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</si>
  <si>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</si>
  <si>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</si>
  <si>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</si>
  <si>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</si>
  <si>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</si>
  <si>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</si>
  <si>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</si>
  <si>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</si>
  <si>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</si>
  <si>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</si>
  <si>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</si>
  <si>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</si>
  <si>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</si>
  <si>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</si>
  <si>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</si>
  <si>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</si>
  <si>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</si>
  <si>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</si>
  <si>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</si>
  <si>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</si>
  <si>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</si>
  <si>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</si>
  <si>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</si>
  <si>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</si>
  <si>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</si>
  <si>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</si>
  <si>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</si>
  <si>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</si>
  <si>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</si>
  <si>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</si>
  <si>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</si>
  <si>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</si>
  <si>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</si>
  <si>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</si>
  <si>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</si>
  <si>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</si>
  <si>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</si>
  <si>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</si>
  <si>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</si>
  <si>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</si>
  <si>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</si>
  <si>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</si>
  <si>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</si>
  <si>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</si>
  <si>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</si>
  <si>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</si>
  <si>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</si>
  <si>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</si>
  <si>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</si>
  <si>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</si>
  <si>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</si>
  <si>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</si>
  <si>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</si>
  <si>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</si>
  <si>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</si>
  <si>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</si>
  <si>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</si>
  <si>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</si>
  <si>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</si>
  <si>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</si>
  <si>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</si>
  <si>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</si>
  <si>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</si>
  <si>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</si>
  <si>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</si>
  <si>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</si>
  <si>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</si>
  <si>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</si>
  <si>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</si>
  <si>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</si>
  <si>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</si>
  <si>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</si>
  <si>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</si>
  <si>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</si>
  <si>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</si>
  <si>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</si>
  <si>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</si>
  <si>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</si>
  <si>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</si>
  <si>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</si>
  <si>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</si>
  <si>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</si>
  <si>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</si>
  <si>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</si>
  <si>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</si>
  <si>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</si>
  <si>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</si>
  <si>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</si>
  <si>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</si>
  <si>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</si>
  <si>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</si>
  <si>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</si>
  <si>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</si>
  <si>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</si>
  <si>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</si>
  <si>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</si>
  <si>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</si>
  <si>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</si>
  <si>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</si>
  <si>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</si>
  <si>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</si>
  <si>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</si>
  <si>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</si>
  <si>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</si>
  <si>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</si>
  <si>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</si>
  <si>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</si>
  <si>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</si>
  <si>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</si>
  <si>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</si>
  <si>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</si>
  <si>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</si>
  <si>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</si>
  <si>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</si>
  <si>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</si>
  <si>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</si>
  <si>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</si>
  <si>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</si>
  <si>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</si>
  <si>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</si>
  <si>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</si>
  <si>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</si>
  <si>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</si>
  <si>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</si>
  <si>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</si>
  <si>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</si>
  <si>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</si>
  <si>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</si>
  <si>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</si>
  <si>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</si>
  <si>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</si>
  <si>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</si>
  <si>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</si>
  <si>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</si>
  <si>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</si>
  <si>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</si>
  <si>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</si>
  <si>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</si>
  <si>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</si>
  <si>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</si>
  <si>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</si>
  <si>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</si>
  <si>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</si>
  <si>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</si>
  <si>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</si>
  <si>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</si>
  <si>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</si>
  <si>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</si>
  <si>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</si>
  <si>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</si>
  <si>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</si>
  <si>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</si>
  <si>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</si>
  <si>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</si>
  <si>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</si>
  <si>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</si>
  <si>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</si>
  <si>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</si>
  <si>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</si>
  <si>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</si>
  <si>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</si>
  <si>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</si>
  <si>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</si>
  <si>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</si>
  <si>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</si>
  <si>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</si>
  <si>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</si>
  <si>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</si>
  <si>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</si>
  <si>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</si>
  <si>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</si>
  <si>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</si>
  <si>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</si>
  <si>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</si>
  <si>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</si>
  <si>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</si>
  <si>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</si>
  <si>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</si>
  <si>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</si>
  <si>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</si>
  <si>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</si>
  <si>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</si>
  <si>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</si>
  <si>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</si>
  <si>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</si>
  <si>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</si>
  <si>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</si>
  <si>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</si>
  <si>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</si>
  <si>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</si>
  <si>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</si>
  <si>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</si>
  <si>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</si>
  <si>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</si>
  <si>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</si>
  <si>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</si>
  <si>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</si>
  <si>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</si>
  <si>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</si>
  <si>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</si>
  <si>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</si>
  <si>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</si>
  <si>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</si>
  <si>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</si>
  <si>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</si>
  <si>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</si>
  <si>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</si>
  <si>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</si>
  <si>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</si>
  <si>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</si>
  <si>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</si>
  <si>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</si>
  <si>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</si>
  <si>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</si>
  <si>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</si>
  <si>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</si>
  <si>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</si>
  <si>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</si>
  <si>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</si>
  <si>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</si>
  <si>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</si>
  <si>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</si>
  <si>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</si>
  <si>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</si>
  <si>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</si>
  <si>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</si>
  <si>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</si>
  <si>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</si>
  <si>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</si>
  <si>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</si>
  <si>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</si>
  <si>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</si>
  <si>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</si>
  <si>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</si>
  <si>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</si>
  <si>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</si>
  <si>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</si>
  <si>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</si>
  <si>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</si>
  <si>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</si>
  <si>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</si>
  <si>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</si>
  <si>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</si>
  <si>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</si>
  <si>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</si>
  <si>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</si>
  <si>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</si>
  <si>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</si>
  <si>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</si>
  <si>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</si>
  <si>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</si>
  <si>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</si>
  <si>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</si>
  <si>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</si>
  <si>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</si>
  <si>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</si>
  <si>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</si>
  <si>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</si>
  <si>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</si>
  <si>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</si>
  <si>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</si>
  <si>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</si>
  <si>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</si>
  <si>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</si>
  <si>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</si>
  <si>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</si>
  <si>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</si>
  <si>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</si>
  <si>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</si>
  <si>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</si>
  <si>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</si>
  <si>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</si>
  <si>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</si>
  <si>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</si>
  <si>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</si>
  <si>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</si>
  <si>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</si>
  <si>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</si>
  <si>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</si>
  <si>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</si>
  <si>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</si>
  <si>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</si>
  <si>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</si>
  <si>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</si>
  <si>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</si>
  <si>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</si>
  <si>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</si>
  <si>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</si>
  <si>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</si>
  <si>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</si>
  <si>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</si>
  <si>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</si>
  <si>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</si>
  <si>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</si>
  <si>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</si>
  <si>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</si>
  <si>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</si>
  <si>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</si>
  <si>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</si>
  <si>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</si>
  <si>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</si>
  <si>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</si>
  <si>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</si>
  <si>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</si>
  <si>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</si>
  <si>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</si>
  <si>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</si>
  <si>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</si>
  <si>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</si>
  <si>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</si>
  <si>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</si>
  <si>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</si>
  <si>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</si>
  <si>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</si>
  <si>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</si>
  <si>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</si>
  <si>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</si>
  <si>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</si>
  <si>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</si>
  <si>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</si>
  <si>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</si>
  <si>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</si>
  <si>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</si>
  <si>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</si>
  <si>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</si>
  <si>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</si>
  <si>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</si>
  <si>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</si>
  <si>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</si>
  <si>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</si>
  <si>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</si>
  <si>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</si>
  <si>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</si>
  <si>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</si>
  <si>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</si>
  <si>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</si>
  <si>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</si>
  <si>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</si>
  <si>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</si>
  <si>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</si>
  <si>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</si>
  <si>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</si>
  <si>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</si>
  <si>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</si>
  <si>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</si>
  <si>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</si>
  <si>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</si>
  <si>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</si>
  <si>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</si>
  <si>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</si>
  <si>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</si>
  <si>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</si>
  <si>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</si>
  <si>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</si>
  <si>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</si>
  <si>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</si>
  <si>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</si>
  <si>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</si>
  <si>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</si>
  <si>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</si>
  <si>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</si>
  <si>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</si>
  <si>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</si>
  <si>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</si>
  <si>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</si>
  <si>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</si>
  <si>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</si>
  <si>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</si>
  <si>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</si>
  <si>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</si>
  <si>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</si>
  <si>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</si>
  <si>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</si>
  <si>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</si>
  <si>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</si>
  <si>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</si>
  <si>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</si>
  <si>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</si>
  <si>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</si>
  <si>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</si>
  <si>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</si>
  <si>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</si>
  <si>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</si>
  <si>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</si>
  <si>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</si>
  <si>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</si>
  <si>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</si>
  <si>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</si>
  <si>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</si>
  <si>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</si>
  <si>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</si>
  <si>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</si>
  <si>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</si>
  <si>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</si>
  <si>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</si>
  <si>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</si>
  <si>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</si>
  <si>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</si>
  <si>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</si>
  <si>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</si>
  <si>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</si>
  <si>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</si>
  <si>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</si>
  <si>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</si>
  <si>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</si>
  <si>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</si>
  <si>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</si>
  <si>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</si>
  <si>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</si>
  <si>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</si>
  <si>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</si>
  <si>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</si>
  <si>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</si>
  <si>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</si>
  <si>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</si>
  <si>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</si>
  <si>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</si>
  <si>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</si>
  <si>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</si>
  <si>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</si>
  <si>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</si>
  <si>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</si>
  <si>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</si>
  <si>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</si>
  <si>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</si>
  <si>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</si>
  <si>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</si>
  <si>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</si>
  <si>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</si>
  <si>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</si>
  <si>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</si>
  <si>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</si>
  <si>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</si>
  <si>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</si>
  <si>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</si>
  <si>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</si>
  <si>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</si>
  <si>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</si>
  <si>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</si>
  <si>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</si>
  <si>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</si>
  <si>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</si>
  <si>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</si>
  <si>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</si>
  <si>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</si>
  <si>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</si>
  <si>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</si>
  <si>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</si>
  <si>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</si>
  <si>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</si>
  <si>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</si>
  <si>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</si>
  <si>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</si>
  <si>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</si>
  <si>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</si>
  <si>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</si>
  <si>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</si>
  <si>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</si>
  <si>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</si>
  <si>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</si>
  <si>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</si>
  <si>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</si>
  <si>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</si>
  <si>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</si>
  <si>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</si>
  <si>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</si>
  <si>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</si>
  <si>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</si>
  <si>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</si>
  <si>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</si>
  <si>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</si>
  <si>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</si>
  <si>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</si>
  <si>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</si>
  <si>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</si>
  <si>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</si>
  <si>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</si>
  <si>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</si>
  <si>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</si>
  <si>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</si>
  <si>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</si>
  <si>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</si>
  <si>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</si>
  <si>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</si>
  <si>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</si>
  <si>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</si>
  <si>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</si>
  <si>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</si>
  <si>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</si>
  <si>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</si>
  <si>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</si>
  <si>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</si>
  <si>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</si>
  <si>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</si>
  <si>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</si>
  <si>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</si>
  <si>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</si>
  <si>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</si>
  <si>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</si>
  <si>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</si>
  <si>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</si>
  <si>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</si>
  <si>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</si>
  <si>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</si>
  <si>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</si>
  <si>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</si>
  <si>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</si>
  <si>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</si>
  <si>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</si>
  <si>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</si>
  <si>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</si>
  <si>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</si>
  <si>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</si>
  <si>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</si>
  <si>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</si>
  <si>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</si>
  <si>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</si>
  <si>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</si>
  <si>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</si>
  <si>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</si>
  <si>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</si>
  <si>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</si>
  <si>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</si>
  <si>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</si>
  <si>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</si>
  <si>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</si>
  <si>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</si>
  <si>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</si>
  <si>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</si>
  <si>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</si>
  <si>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</si>
  <si>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</si>
  <si>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</si>
  <si>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</si>
  <si>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</si>
  <si>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</si>
  <si>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</si>
  <si>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</si>
  <si>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</si>
  <si>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</si>
  <si>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</si>
  <si>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</si>
  <si>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</si>
  <si>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</si>
  <si>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</si>
  <si>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</si>
  <si>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</si>
  <si>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</si>
  <si>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</si>
  <si>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</si>
  <si>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</si>
  <si>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</si>
  <si>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</si>
  <si>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</si>
  <si>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</si>
  <si>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</si>
  <si>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</si>
  <si>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</si>
  <si>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</si>
  <si>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</si>
  <si>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</si>
  <si>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</si>
  <si>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</si>
  <si>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</si>
  <si>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</si>
  <si>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</si>
  <si>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</si>
  <si>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</si>
  <si>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</si>
  <si>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</si>
  <si>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</si>
  <si>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</si>
  <si>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</si>
  <si>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</si>
  <si>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</si>
  <si>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</si>
  <si>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</si>
  <si>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</si>
  <si>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</si>
  <si>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</si>
  <si>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</si>
  <si>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</si>
  <si>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</si>
  <si>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</si>
  <si>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</si>
  <si>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</si>
  <si>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</si>
  <si>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</si>
  <si>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</si>
  <si>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</si>
  <si>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</si>
  <si>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</si>
  <si>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</si>
  <si>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</si>
  <si>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</si>
  <si>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</si>
  <si>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</si>
  <si>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</si>
  <si>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</si>
  <si>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</si>
  <si>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</si>
  <si>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</si>
  <si>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</si>
  <si>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</si>
  <si>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</si>
  <si>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</si>
  <si>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</si>
  <si>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</si>
  <si>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</si>
  <si>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</si>
  <si>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</si>
  <si>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</si>
  <si>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</si>
  <si>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</si>
  <si>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</si>
  <si>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</si>
  <si>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</si>
  <si>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</si>
  <si>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</si>
  <si>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</si>
  <si>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</si>
  <si>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</si>
  <si>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</si>
  <si>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</si>
  <si>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</si>
  <si>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</si>
  <si>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</si>
  <si>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</si>
  <si>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</si>
  <si>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</si>
  <si>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</si>
  <si>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</si>
  <si>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</si>
  <si>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</si>
  <si>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</si>
  <si>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</si>
  <si>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</si>
  <si>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</si>
  <si>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</si>
  <si>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</si>
  <si>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</si>
  <si>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</si>
  <si>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</si>
  <si>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</si>
  <si>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</si>
  <si>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</si>
  <si>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</si>
  <si>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</si>
  <si>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</si>
  <si>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</si>
  <si>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</si>
  <si>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</si>
  <si>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</si>
  <si>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</si>
  <si>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</si>
  <si>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</si>
  <si>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</si>
  <si>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</si>
  <si>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</si>
  <si>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</si>
  <si>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</si>
  <si>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</si>
  <si>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</si>
  <si>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</si>
  <si>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</si>
  <si>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</si>
  <si>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</si>
  <si>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</si>
  <si>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</si>
  <si>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</si>
  <si>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</si>
  <si>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</si>
  <si>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</si>
  <si>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</si>
  <si>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</si>
  <si>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</si>
  <si>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</si>
  <si>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</si>
  <si>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</si>
  <si>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</si>
  <si>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</si>
  <si>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</si>
  <si>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</si>
  <si>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</si>
  <si>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</si>
  <si>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</si>
  <si>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</si>
  <si>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</si>
  <si>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</si>
  <si>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</si>
  <si>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</si>
  <si>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</si>
  <si>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</si>
  <si>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</si>
  <si>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</si>
  <si>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</si>
  <si>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</si>
  <si>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</si>
  <si>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</si>
  <si>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</si>
  <si>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</si>
  <si>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</si>
  <si>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</si>
  <si>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</si>
  <si>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</si>
  <si>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</si>
  <si>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</si>
  <si>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</si>
  <si>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</si>
  <si>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</si>
  <si>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</si>
  <si>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</si>
  <si>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</si>
  <si>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</si>
  <si>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</si>
  <si>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</si>
  <si>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</si>
  <si>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</si>
  <si>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</si>
  <si>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</si>
  <si>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</si>
  <si>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</si>
  <si>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</si>
  <si>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</si>
  <si>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</si>
  <si>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</si>
  <si>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</si>
  <si>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</si>
  <si>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</si>
  <si>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</si>
  <si>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</si>
  <si>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</si>
  <si>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</si>
  <si>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</si>
  <si>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</si>
  <si>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</si>
  <si>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</si>
  <si>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</si>
  <si>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</si>
  <si>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</si>
  <si>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</si>
  <si>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</si>
  <si>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</si>
  <si>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</si>
  <si>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</si>
  <si>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</si>
  <si>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</si>
  <si>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</si>
  <si>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</si>
  <si>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</si>
  <si>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</si>
  <si>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</si>
  <si>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</si>
  <si>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</si>
  <si>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</si>
  <si>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</si>
  <si>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</si>
  <si>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</si>
  <si>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</si>
  <si>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</si>
  <si>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</si>
  <si>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</si>
  <si>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</si>
  <si>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</si>
  <si>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</si>
  <si>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</si>
  <si>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</si>
  <si>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</si>
  <si>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</si>
  <si>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</si>
  <si>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</si>
  <si>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</si>
  <si>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</si>
  <si>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</si>
  <si>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</si>
  <si>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</si>
  <si>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</si>
  <si>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</si>
  <si>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</si>
  <si>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</si>
  <si>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</si>
  <si>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</si>
  <si>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</si>
  <si>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</si>
  <si>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</si>
  <si>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</si>
  <si>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</si>
  <si>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</si>
  <si>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</si>
  <si>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</si>
  <si>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</si>
  <si>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</si>
  <si>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</si>
  <si>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</si>
  <si>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</si>
  <si>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</si>
  <si>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</si>
  <si>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</si>
  <si>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</si>
  <si>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</si>
  <si>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</si>
  <si>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</si>
  <si>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</si>
  <si>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</si>
  <si>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</si>
  <si>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</si>
  <si>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</si>
  <si>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</si>
  <si>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</si>
  <si>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</si>
  <si>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</si>
  <si>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</si>
  <si>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</si>
  <si>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</si>
  <si>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</si>
  <si>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</si>
  <si>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</si>
  <si>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</si>
  <si>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</si>
  <si>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</si>
  <si>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</si>
  <si>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</si>
  <si>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</si>
  <si>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</si>
  <si>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</si>
  <si>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</si>
  <si>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</si>
  <si>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</si>
  <si>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</si>
  <si>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</si>
  <si>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</si>
  <si>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</si>
  <si>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</si>
  <si>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</si>
  <si>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</si>
  <si>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</si>
  <si>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</si>
  <si>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</si>
  <si>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</si>
  <si>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</si>
  <si>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</si>
  <si>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</si>
  <si>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</si>
  <si>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</si>
  <si>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</si>
  <si>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</si>
  <si>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</si>
  <si>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</si>
  <si>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</si>
  <si>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</si>
  <si>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</si>
  <si>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</si>
  <si>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</si>
  <si>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</si>
  <si>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</si>
  <si>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</si>
  <si>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</si>
  <si>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</si>
  <si>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</si>
  <si>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</si>
  <si>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</si>
  <si>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</si>
  <si>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</si>
  <si>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</si>
  <si>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</si>
  <si>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</si>
  <si>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</si>
  <si>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</si>
  <si>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</si>
  <si>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</si>
  <si>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</si>
  <si>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</si>
  <si>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</si>
  <si>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</si>
  <si>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</si>
  <si>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</si>
  <si>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</si>
  <si>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</si>
  <si>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</si>
  <si>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</si>
  <si>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</si>
  <si>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</si>
  <si>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</si>
  <si>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</si>
  <si>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</si>
  <si>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</si>
  <si>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</si>
  <si>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</si>
  <si>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</si>
  <si>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</si>
  <si>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</si>
  <si>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</si>
  <si>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</si>
  <si>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</si>
  <si>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</si>
  <si>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</si>
  <si>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</si>
  <si>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</si>
  <si>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</si>
  <si>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</si>
  <si>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</si>
  <si>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</si>
  <si>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</si>
  <si>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</si>
  <si>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</si>
  <si>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</si>
  <si>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</si>
  <si>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</si>
  <si>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</si>
  <si>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</si>
  <si>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</si>
  <si>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</si>
  <si>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</si>
  <si>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</si>
  <si>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</si>
  <si>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</si>
  <si>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</si>
  <si>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</si>
  <si>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</si>
  <si>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</si>
  <si>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</si>
  <si>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</si>
  <si>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</si>
  <si>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</si>
  <si>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</si>
  <si>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</si>
  <si>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</si>
  <si>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</si>
  <si>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</si>
  <si>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</si>
  <si>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</si>
  <si>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</si>
  <si>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</si>
  <si>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</si>
  <si>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</si>
  <si>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</si>
  <si>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</si>
  <si>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</si>
  <si>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</si>
  <si>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</si>
  <si>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</si>
  <si>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</si>
  <si>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</si>
  <si>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</si>
  <si>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</si>
  <si>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</si>
  <si>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</si>
  <si>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</si>
  <si>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</si>
  <si>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</si>
  <si>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</si>
  <si>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</si>
  <si>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</si>
  <si>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</si>
  <si>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</si>
  <si>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</si>
  <si>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</si>
  <si>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</si>
  <si>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</si>
  <si>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</si>
  <si>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</si>
  <si>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</si>
  <si>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</si>
  <si>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</si>
  <si>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</si>
  <si>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</si>
  <si>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</si>
  <si>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</si>
  <si>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</si>
  <si>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</si>
  <si>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</si>
  <si>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</si>
  <si>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</si>
  <si>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</si>
  <si>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</si>
  <si>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</si>
  <si>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</si>
  <si>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</si>
  <si>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</si>
  <si>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</si>
  <si>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</si>
  <si>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</si>
  <si>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</si>
  <si>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</si>
  <si>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</si>
  <si>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</si>
  <si>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</si>
  <si>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</si>
  <si>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</si>
  <si>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</si>
  <si>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</si>
  <si>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</si>
  <si>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</si>
  <si>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</si>
  <si>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</si>
  <si>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</si>
  <si>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</si>
  <si>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</si>
  <si>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</si>
  <si>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</si>
  <si>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</si>
  <si>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</si>
  <si>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</si>
  <si>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</si>
  <si>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</si>
  <si>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</si>
  <si>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</si>
  <si>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</si>
  <si>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</si>
  <si>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</si>
  <si>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</si>
  <si>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</si>
  <si>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</si>
  <si>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</si>
  <si>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</si>
  <si>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</si>
  <si>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</si>
  <si>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</si>
  <si>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</si>
  <si>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</si>
  <si>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</si>
  <si>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</si>
  <si>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</si>
  <si>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</si>
  <si>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</si>
  <si>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</si>
  <si>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</si>
  <si>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</si>
  <si>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</si>
  <si>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</si>
  <si>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</si>
  <si>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</si>
  <si>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</si>
  <si>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</si>
  <si>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</si>
  <si>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</si>
  <si>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</si>
  <si>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</si>
  <si>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</si>
  <si>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</si>
  <si>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</si>
  <si>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</si>
  <si>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</si>
  <si>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</si>
  <si>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</si>
  <si>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</si>
  <si>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</si>
  <si>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</si>
  <si>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</si>
  <si>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</si>
  <si>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</si>
  <si>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</si>
  <si>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</si>
  <si>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</si>
  <si>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</si>
  <si>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</si>
  <si>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</si>
  <si>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</si>
  <si>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</si>
  <si>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</si>
  <si>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</si>
  <si>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</si>
  <si>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</si>
  <si>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</si>
  <si>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</si>
  <si>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</si>
  <si>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</si>
  <si>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</si>
  <si>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</si>
  <si>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</si>
  <si>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</si>
  <si>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</si>
  <si>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</si>
  <si>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</si>
  <si>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</si>
  <si>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</si>
  <si>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</si>
  <si>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</si>
  <si>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</si>
  <si>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</si>
  <si>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</si>
  <si>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</si>
  <si>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</si>
  <si>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</si>
  <si>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</si>
  <si>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</si>
  <si>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</si>
  <si>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</si>
  <si>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</si>
  <si>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</si>
  <si>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</si>
  <si>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</si>
  <si>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</si>
  <si>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</si>
  <si>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</si>
  <si>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</si>
  <si>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</si>
  <si>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</si>
  <si>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</si>
  <si>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</si>
  <si>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</si>
  <si>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</si>
  <si>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</si>
  <si>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</si>
  <si>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</si>
  <si>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</si>
  <si>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</si>
  <si>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</si>
  <si>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</si>
  <si>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</si>
  <si>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</si>
  <si>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</si>
  <si>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</si>
  <si>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</si>
  <si>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</si>
  <si>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</si>
  <si>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</si>
  <si>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</si>
  <si>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</si>
  <si>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</si>
  <si>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</si>
  <si>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</si>
  <si>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</si>
  <si>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</si>
  <si>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</si>
  <si>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</si>
  <si>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</si>
  <si>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</si>
  <si>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</si>
  <si>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</si>
  <si>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</si>
  <si>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</si>
  <si>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</si>
  <si>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</si>
  <si>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</si>
  <si>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</si>
  <si>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</si>
  <si>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</si>
  <si>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</si>
  <si>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</si>
  <si>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</si>
  <si>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</si>
  <si>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</si>
  <si>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</si>
  <si>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</si>
  <si>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</si>
  <si>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</si>
  <si>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</si>
  <si>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</si>
  <si>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</si>
  <si>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</si>
  <si>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</si>
  <si>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</si>
  <si>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</si>
  <si>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</si>
  <si>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</si>
  <si>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</si>
  <si>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</si>
  <si>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</si>
  <si>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</si>
  <si>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</si>
  <si>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</si>
  <si>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</si>
  <si>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</si>
  <si>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</si>
  <si>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</si>
  <si>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</si>
  <si>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</si>
  <si>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</si>
  <si>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</si>
  <si>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</si>
  <si>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</si>
  <si>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</si>
  <si>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</si>
  <si>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</si>
  <si>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</si>
  <si>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</si>
  <si>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</si>
  <si>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</si>
  <si>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</si>
  <si>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</si>
  <si>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</si>
  <si>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</si>
  <si>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</si>
  <si>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</si>
  <si>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</si>
  <si>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</si>
  <si>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</si>
  <si>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</si>
  <si>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</si>
  <si>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</si>
  <si>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</si>
  <si>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</si>
  <si>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</si>
  <si>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</si>
  <si>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</si>
  <si>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</si>
  <si>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</si>
  <si>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</si>
  <si>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</si>
  <si>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</si>
  <si>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</si>
  <si>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</si>
  <si>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</si>
  <si>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</si>
  <si>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</si>
  <si>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</si>
  <si>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</si>
  <si>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</si>
  <si>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</si>
  <si>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</si>
  <si>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</si>
  <si>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</si>
  <si>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</si>
  <si>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</si>
  <si>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</si>
  <si>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</si>
  <si>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</si>
  <si>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</si>
  <si>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</si>
  <si>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</si>
  <si>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</si>
  <si>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</si>
  <si>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</si>
  <si>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</si>
  <si>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</si>
  <si>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</si>
  <si>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</si>
  <si>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</si>
  <si>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</si>
  <si>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</si>
  <si>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</si>
  <si>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</si>
  <si>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</si>
  <si>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</si>
  <si>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</si>
  <si>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</si>
  <si>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</si>
  <si>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</si>
  <si>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</si>
  <si>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</si>
  <si>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</si>
  <si>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</si>
  <si>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</si>
  <si>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</si>
  <si>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</si>
  <si>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</si>
  <si>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</si>
  <si>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</si>
  <si>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</si>
  <si>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</si>
  <si>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</si>
  <si>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</si>
  <si>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</si>
  <si>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</si>
  <si>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</si>
  <si>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</si>
  <si>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</si>
  <si>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</si>
  <si>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</si>
  <si>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</si>
  <si>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</si>
  <si>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</si>
  <si>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</si>
  <si>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</si>
  <si>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</si>
  <si>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</si>
  <si>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</si>
  <si>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</si>
  <si>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</si>
  <si>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</si>
  <si>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</si>
  <si>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</si>
  <si>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</si>
  <si>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</si>
  <si>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</si>
  <si>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</si>
  <si>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</si>
  <si>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</si>
  <si>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</si>
  <si>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</si>
  <si>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</si>
  <si>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</si>
  <si>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</si>
  <si>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</si>
  <si>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</si>
  <si>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</si>
  <si>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</si>
  <si>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</si>
  <si>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</si>
  <si>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</si>
  <si>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</si>
  <si>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</si>
  <si>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</si>
  <si>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</si>
  <si>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</si>
  <si>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</si>
  <si>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</si>
  <si>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</si>
  <si>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</si>
  <si>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</si>
  <si>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</si>
  <si>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</si>
  <si>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</si>
  <si>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</si>
  <si>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</si>
  <si>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</si>
  <si>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</si>
  <si>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</si>
  <si>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</si>
  <si>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</si>
  <si>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</si>
  <si>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</si>
  <si>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</si>
  <si>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</si>
  <si>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</si>
  <si>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</si>
  <si>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</si>
  <si>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</si>
  <si>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</si>
  <si>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</si>
  <si>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</si>
  <si>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</si>
  <si>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</si>
  <si>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</si>
  <si>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</si>
  <si>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</si>
  <si>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</si>
  <si>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</si>
  <si>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</si>
  <si>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</si>
  <si>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</si>
  <si>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</si>
  <si>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</si>
  <si>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</si>
  <si>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</si>
  <si>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</si>
  <si>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</si>
  <si>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</si>
  <si>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</si>
  <si>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</si>
  <si>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</si>
  <si>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</si>
  <si>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</si>
  <si>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</si>
  <si>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</si>
  <si>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</si>
  <si>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</si>
  <si>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</si>
  <si>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</si>
  <si>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</si>
  <si>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</si>
  <si>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</si>
  <si>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</si>
  <si>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</si>
  <si>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</si>
  <si>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</si>
  <si>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</si>
  <si>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</si>
  <si>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</si>
  <si>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</si>
  <si>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</si>
  <si>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</si>
  <si>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</si>
  <si>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</si>
  <si>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</si>
  <si>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</si>
  <si>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</si>
  <si>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</si>
  <si>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</si>
  <si>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</si>
  <si>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</si>
  <si>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</si>
  <si>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</si>
  <si>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</si>
  <si>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</si>
  <si>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</si>
  <si>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</si>
  <si>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</si>
  <si>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</si>
  <si>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</si>
  <si>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</si>
  <si>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</si>
  <si>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</si>
  <si>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</si>
  <si>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</si>
  <si>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</si>
  <si>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</si>
  <si>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</si>
  <si>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</si>
  <si>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</si>
  <si>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</si>
  <si>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</si>
  <si>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</si>
  <si>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</si>
  <si>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</si>
  <si>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</si>
  <si>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</si>
  <si>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</si>
  <si>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</si>
  <si>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</si>
  <si>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</si>
  <si>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</si>
  <si>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</si>
  <si>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</si>
  <si>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</si>
  <si>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</si>
  <si>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</si>
  <si>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</si>
  <si>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</si>
  <si>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</si>
  <si>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</si>
  <si>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</si>
  <si>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</si>
  <si>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</si>
  <si>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</si>
  <si>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</si>
  <si>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</si>
  <si>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</si>
  <si>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</si>
  <si>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</si>
  <si>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</si>
  <si>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</si>
  <si>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</si>
  <si>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</si>
  <si>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</si>
  <si>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</si>
  <si>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</si>
  <si>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</si>
  <si>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</si>
  <si>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</si>
  <si>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</si>
  <si>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</si>
  <si>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</si>
  <si>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</si>
  <si>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</si>
  <si>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</si>
  <si>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</si>
  <si>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</si>
  <si>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</si>
  <si>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</si>
  <si>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</si>
  <si>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</si>
  <si>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</si>
  <si>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</si>
  <si>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</si>
  <si>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</si>
  <si>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</si>
  <si>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</si>
  <si>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</si>
  <si>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</si>
  <si>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</si>
  <si>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</si>
  <si>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</si>
  <si>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</si>
  <si>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</si>
  <si>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</si>
  <si>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</si>
  <si>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</si>
  <si>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</si>
  <si>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</si>
  <si>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</si>
  <si>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</si>
  <si>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</si>
  <si>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</si>
  <si>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</si>
  <si>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</si>
  <si>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</si>
  <si>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</si>
  <si>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</si>
  <si>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</si>
  <si>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</si>
  <si>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</si>
  <si>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</si>
  <si>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</si>
  <si>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</si>
  <si>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</si>
  <si>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</si>
  <si>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</si>
  <si>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</si>
  <si>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</si>
  <si>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</si>
  <si>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</si>
  <si>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</si>
  <si>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</si>
  <si>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</si>
  <si>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</si>
  <si>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</si>
  <si>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</si>
  <si>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</si>
  <si>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</si>
  <si>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</si>
  <si>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</si>
  <si>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</si>
  <si>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</si>
  <si>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</si>
  <si>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</si>
  <si>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</si>
  <si>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</si>
  <si>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</si>
  <si>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</si>
  <si>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</si>
  <si>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</si>
  <si>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</si>
  <si>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</si>
  <si>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</si>
  <si>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</si>
  <si>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</si>
  <si>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</si>
  <si>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</si>
  <si>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</si>
  <si>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</si>
  <si>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</si>
  <si>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</si>
  <si>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</si>
  <si>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</si>
  <si>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</si>
  <si>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</si>
  <si>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</si>
  <si>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</si>
  <si>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</si>
  <si>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</si>
  <si>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</si>
  <si>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</si>
  <si>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</si>
  <si>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</si>
  <si>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</si>
  <si>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</si>
  <si>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</si>
  <si>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</si>
  <si>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</si>
  <si>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</si>
  <si>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</si>
  <si>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Date Created Year</t>
  </si>
  <si>
    <t>Date Created Month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</si>
  <si>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</si>
  <si>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</si>
  <si>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</si>
  <si>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</si>
  <si>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</si>
  <si>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</si>
  <si>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</si>
  <si>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</si>
  <si>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</si>
  <si>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</si>
  <si>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</si>
  <si>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</si>
  <si>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</si>
  <si>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</si>
  <si>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</si>
  <si>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</si>
  <si>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</si>
  <si>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</si>
  <si>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</si>
  <si>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</si>
  <si>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</si>
  <si>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</si>
  <si>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</si>
  <si>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</si>
  <si>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</si>
  <si>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</si>
  <si>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</si>
  <si>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</si>
  <si>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</si>
  <si>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</si>
  <si>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</si>
  <si>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</si>
  <si>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</si>
  <si>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</si>
  <si>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</si>
  <si>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</si>
  <si>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</si>
  <si>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</t>
  </si>
  <si>
    <t>Mean</t>
  </si>
  <si>
    <t>Median</t>
  </si>
  <si>
    <t>Min</t>
  </si>
  <si>
    <t xml:space="preserve">Successful </t>
  </si>
  <si>
    <t>Max</t>
  </si>
  <si>
    <t xml:space="preserve">Variance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</si>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</sst>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mmmm\ d\,\ yyyy;@"/>
    <numFmt numFmtId="165" formatCode="mmmm"/>
    <numFmt numFmtId="166" formatCode="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wrapText="1"/>
    </xf>
    <xf numFmtId="9" fontId="16" fillId="0" borderId="0" xfId="0" applyNumberFormat="1" applyFont="1"/>
    <xf numFmtId="9" fontId="0" fillId="0" borderId="0" xfId="0" applyNumberFormat="1"/>
    <xf numFmtId="0" fontId="16" fillId="33" borderId="0" xfId="0" applyFont="1" applyFill="1"/>
    <xf numFmtId="0" fontId="0" fillId="33" borderId="0" xfId="0" applyFill="1"/>
    <xf numFmtId="0" fontId="16" fillId="0" borderId="0" xfId="0" applyFont="1" applyFill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C747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C747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C747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C7475"/>
      <color rgb="FFFD5D18"/>
      <color rgb="FFFF4F55"/>
      <color rgb="FFFF4F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Category!PivotTable4</c:name>
    <c:fmtId val="0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74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1-DF45-A519-85B28223A2D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7475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1-DF45-A519-85B28223A2D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91-DF45-A519-85B28223A2D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91-DF45-A519-85B28223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525376"/>
        <c:axId val="1458164000"/>
      </c:barChart>
      <c:catAx>
        <c:axId val="16155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4000"/>
        <c:crosses val="autoZero"/>
        <c:auto val="1"/>
        <c:lblAlgn val="ctr"/>
        <c:lblOffset val="100"/>
        <c:noMultiLvlLbl val="0"/>
      </c:catAx>
      <c:valAx>
        <c:axId val="14581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Sub-Category!PivotTable4</c:name>
    <c:fmtId val="2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74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C74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C747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A-F44D-BBFD-A3F5D01F8AE5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7475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E7A-F44D-BBFD-A3F5D01F8AE5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E7A-F44D-BBFD-A3F5D01F8AE5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E7A-F44D-BBFD-A3F5D01F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5525376"/>
        <c:axId val="1458164000"/>
      </c:barChart>
      <c:catAx>
        <c:axId val="161552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164000"/>
        <c:crosses val="autoZero"/>
        <c:auto val="1"/>
        <c:lblAlgn val="ctr"/>
        <c:lblOffset val="100"/>
        <c:noMultiLvlLbl val="0"/>
      </c:catAx>
      <c:valAx>
        <c:axId val="14581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52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Status By Month!PivotTable5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747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Status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'Campaign Status By Month'!$A$6:$A$22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'Campaign Status By Month'!$B$6:$B$22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F44F-8A08-2592F66ED1D6}"/>
            </c:ext>
          </c:extLst>
        </c:ser>
        <c:ser>
          <c:idx val="1"/>
          <c:order val="1"/>
          <c:tx>
            <c:strRef>
              <c:f>'Campaign Status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7475"/>
              </a:solidFill>
              <a:round/>
            </a:ln>
            <a:effectLst/>
          </c:spPr>
          <c:marker>
            <c:symbol val="none"/>
          </c:marker>
          <c:cat>
            <c:multiLvlStrRef>
              <c:f>'Campaign Status By Month'!$A$6:$A$22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'Campaign Status By Month'!$C$6:$C$22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F44F-8A08-2592F66ED1D6}"/>
            </c:ext>
          </c:extLst>
        </c:ser>
        <c:ser>
          <c:idx val="2"/>
          <c:order val="2"/>
          <c:tx>
            <c:strRef>
              <c:f>'Campaign Status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'Campaign Status By Month'!$A$6:$A$22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'Campaign Status By Month'!$D$6:$D$22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F44F-8A08-2592F66ED1D6}"/>
            </c:ext>
          </c:extLst>
        </c:ser>
        <c:ser>
          <c:idx val="3"/>
          <c:order val="3"/>
          <c:tx>
            <c:strRef>
              <c:f>'Campaign Status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'Campaign Status By Month'!$A$6:$A$22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</c:multiLvlStrCache>
            </c:multiLvlStrRef>
          </c:cat>
          <c:val>
            <c:numRef>
              <c:f>'Campaign Status By Month'!$E$6:$E$22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F44F-8A08-2592F66E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919264"/>
        <c:axId val="1133920912"/>
      </c:lineChart>
      <c:catAx>
        <c:axId val="11339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920912"/>
        <c:crosses val="autoZero"/>
        <c:auto val="1"/>
        <c:lblAlgn val="ctr"/>
        <c:lblOffset val="100"/>
        <c:noMultiLvlLbl val="0"/>
      </c:catAx>
      <c:valAx>
        <c:axId val="11339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9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B-104A-A3E0-D99CFA486390}"/>
            </c:ext>
          </c:extLst>
        </c:ser>
        <c:ser>
          <c:idx val="1"/>
          <c:order val="1"/>
          <c:tx>
            <c:strRef>
              <c:f>'Outcome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B-104A-A3E0-D99CFA486390}"/>
            </c:ext>
          </c:extLst>
        </c:ser>
        <c:ser>
          <c:idx val="2"/>
          <c:order val="2"/>
          <c:tx>
            <c:strRef>
              <c:f>'Outcome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B-104A-A3E0-D99CFA48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044543"/>
        <c:axId val="475541055"/>
      </c:lineChart>
      <c:catAx>
        <c:axId val="47604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1055"/>
        <c:crosses val="autoZero"/>
        <c:auto val="1"/>
        <c:lblAlgn val="ctr"/>
        <c:lblOffset val="100"/>
        <c:noMultiLvlLbl val="0"/>
      </c:catAx>
      <c:valAx>
        <c:axId val="475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'Backers Count'!$A$2:$A$566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'Backers Count'!$B$2:$B$566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8-DD4D-8A8B-5161E53D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11712"/>
        <c:axId val="1454013360"/>
      </c:scatterChart>
      <c:valAx>
        <c:axId val="14540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13360"/>
        <c:crosses val="autoZero"/>
        <c:crossBetween val="midCat"/>
      </c:valAx>
      <c:valAx>
        <c:axId val="14540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01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'Backers Count'!$A$2:$A$566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'Backers Count'!$B$2:$B$566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3-8240-B325-3FBABDFCD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623775"/>
        <c:axId val="782140351"/>
      </c:scatterChart>
      <c:valAx>
        <c:axId val="78162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40351"/>
        <c:crosses val="autoZero"/>
        <c:crossBetween val="midCat"/>
      </c:valAx>
      <c:valAx>
        <c:axId val="7821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62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'Backers Count'!$A$2:$A$566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'Backers Count'!$B$2:$B$566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D-C74A-A384-F1BECFA6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11167"/>
        <c:axId val="138709215"/>
      </c:scatterChart>
      <c:valAx>
        <c:axId val="41191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09215"/>
        <c:crosses val="autoZero"/>
        <c:crossBetween val="midCat"/>
      </c:valAx>
      <c:valAx>
        <c:axId val="1387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82550</xdr:rowOff>
    </xdr:from>
    <xdr:to>
      <xdr:col>18</xdr:col>
      <xdr:colOff>787400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BADBF-DF83-3778-BE85-959C8FA9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133350</xdr:rowOff>
    </xdr:from>
    <xdr:to>
      <xdr:col>24</xdr:col>
      <xdr:colOff>101600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891C2-1797-E741-9A04-9B61830AD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8</xdr:row>
      <xdr:rowOff>171450</xdr:rowOff>
    </xdr:from>
    <xdr:to>
      <xdr:col>16</xdr:col>
      <xdr:colOff>50800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48426-D486-0624-9DE5-C88801833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1141929</xdr:colOff>
      <xdr:row>15</xdr:row>
      <xdr:rowOff>119081</xdr:rowOff>
    </xdr:from>
    <xdr:to>
      <xdr:col>8</xdr:col>
      <xdr:colOff>675525</xdr:colOff>
      <xdr:row>48</xdr:row>
      <xdr:rowOff>87331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E8414F-8298-08FE-756E-F9CAC1D00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556</xdr:row>
      <xdr:rowOff>95250</xdr:rowOff>
    </xdr:from>
    <xdr:to>
      <xdr:col>8</xdr:col>
      <xdr:colOff>1136650</xdr:colOff>
      <xdr:row>569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D05513-F5EF-703F-E3B1-60EAD6656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556</xdr:row>
      <xdr:rowOff>95250</xdr:rowOff>
    </xdr:from>
    <xdr:to>
      <xdr:col>8</xdr:col>
      <xdr:colOff>1136650</xdr:colOff>
      <xdr:row>569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B6DAF-BBA9-4CEB-F786-04E378A5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107950</xdr:colOff>
      <xdr:row>548</xdr:row>
      <xdr:rowOff>0</xdr:rowOff>
    </xdr:from>
    <xdr:to>
      <xdr:col>10</xdr:col>
      <xdr:colOff>361950</xdr:colOff>
      <xdr:row>561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EAC83-3B20-B980-A733-22C3EB8B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5.635559490744" createdVersion="8" refreshedVersion="8" minRefreshableVersion="3" recordCount="1000" xr:uid="{E4D92D12-E587-FD41-9A6B-C8A46DA1D1B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5.635559606482" createdVersion="8" refreshedVersion="8" minRefreshableVersion="3" recordCount="1000" xr:uid="{BB6F7DDA-7595-0F42-9863-00C6A85CC9FE}">
  <cacheSource type="worksheet">
    <worksheetSource ref="A1:V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ate Created Month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20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Created Year" numFmtId="166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Quarters" numFmtId="0" databaseField="0">
      <fieldGroup base="20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20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x v="0"/>
    <n v="0"/>
    <x v="0"/>
    <x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x v="1"/>
    <n v="1040"/>
    <x v="1"/>
    <x v="1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x v="2"/>
    <n v="131.4787822878229"/>
    <x v="1"/>
    <x v="2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x v="3"/>
    <n v="58.976190476190467"/>
    <x v="0"/>
    <x v="3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x v="4"/>
    <n v="69.276315789473685"/>
    <x v="0"/>
    <x v="4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x v="5"/>
    <n v="173.61842105263159"/>
    <x v="1"/>
    <x v="5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x v="6"/>
    <n v="20.961538461538463"/>
    <x v="0"/>
    <x v="6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x v="7"/>
    <n v="327.57777777777778"/>
    <x v="1"/>
    <x v="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x v="8"/>
    <n v="19.932788374205266"/>
    <x v="2"/>
    <x v="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x v="9"/>
    <n v="51.741935483870968"/>
    <x v="0"/>
    <x v="9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x v="10"/>
    <n v="266.11538461538464"/>
    <x v="1"/>
    <x v="1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x v="11"/>
    <n v="48.095238095238095"/>
    <x v="0"/>
    <x v="11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x v="12"/>
    <n v="89.349206349206341"/>
    <x v="0"/>
    <x v="12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x v="13"/>
    <n v="245.11904761904765"/>
    <x v="1"/>
    <x v="13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x v="14"/>
    <n v="66.769503546099301"/>
    <x v="0"/>
    <x v="14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x v="15"/>
    <n v="47.307881773399011"/>
    <x v="0"/>
    <x v="15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x v="16"/>
    <n v="649.47058823529414"/>
    <x v="1"/>
    <x v="16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x v="17"/>
    <n v="159.39125295508273"/>
    <x v="1"/>
    <x v="17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x v="18"/>
    <n v="66.912087912087912"/>
    <x v="3"/>
    <x v="18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x v="19"/>
    <n v="48.529600000000002"/>
    <x v="0"/>
    <x v="19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x v="20"/>
    <n v="112.24279210925646"/>
    <x v="1"/>
    <x v="20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x v="21"/>
    <n v="40.992553191489364"/>
    <x v="0"/>
    <x v="21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x v="22"/>
    <n v="128.07106598984771"/>
    <x v="1"/>
    <x v="22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x v="23"/>
    <n v="332.04444444444448"/>
    <x v="1"/>
    <x v="23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x v="24"/>
    <n v="112.83225108225108"/>
    <x v="1"/>
    <x v="24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x v="25"/>
    <n v="216.43636363636364"/>
    <x v="1"/>
    <x v="25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x v="26"/>
    <n v="48.199069767441863"/>
    <x v="3"/>
    <x v="26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x v="27"/>
    <n v="79.95"/>
    <x v="0"/>
    <x v="27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x v="28"/>
    <n v="105.22553516819573"/>
    <x v="1"/>
    <x v="28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x v="29"/>
    <n v="328.89978213507629"/>
    <x v="1"/>
    <x v="29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x v="30"/>
    <n v="160.61111111111111"/>
    <x v="1"/>
    <x v="30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x v="31"/>
    <n v="310"/>
    <x v="1"/>
    <x v="31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x v="32"/>
    <n v="86.807920792079202"/>
    <x v="0"/>
    <x v="32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x v="33"/>
    <n v="377.82071713147411"/>
    <x v="1"/>
    <x v="33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x v="34"/>
    <n v="150.80645161290323"/>
    <x v="1"/>
    <x v="34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x v="35"/>
    <n v="150.30119521912351"/>
    <x v="1"/>
    <x v="3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x v="36"/>
    <n v="157.28571428571431"/>
    <x v="1"/>
    <x v="3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x v="37"/>
    <n v="139.98765432098764"/>
    <x v="1"/>
    <x v="3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x v="38"/>
    <n v="325.32258064516128"/>
    <x v="1"/>
    <x v="38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x v="39"/>
    <n v="50.777777777777779"/>
    <x v="0"/>
    <x v="39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x v="40"/>
    <n v="169.06818181818181"/>
    <x v="1"/>
    <x v="40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x v="41"/>
    <n v="212.92857142857144"/>
    <x v="1"/>
    <x v="4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x v="42"/>
    <n v="443.94444444444446"/>
    <x v="1"/>
    <x v="4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x v="43"/>
    <n v="185.9390243902439"/>
    <x v="1"/>
    <x v="43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x v="44"/>
    <n v="658.8125"/>
    <x v="1"/>
    <x v="13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x v="45"/>
    <n v="47.684210526315788"/>
    <x v="0"/>
    <x v="44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x v="46"/>
    <n v="114.78378378378378"/>
    <x v="1"/>
    <x v="45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x v="47"/>
    <n v="475.26666666666665"/>
    <x v="1"/>
    <x v="46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x v="48"/>
    <n v="386.97297297297297"/>
    <x v="1"/>
    <x v="47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x v="49"/>
    <n v="189.625"/>
    <x v="1"/>
    <x v="48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x v="50"/>
    <n v="2"/>
    <x v="0"/>
    <x v="49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x v="51"/>
    <n v="91.867805186590772"/>
    <x v="0"/>
    <x v="50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x v="52"/>
    <n v="34.152777777777779"/>
    <x v="0"/>
    <x v="51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x v="53"/>
    <n v="140.40909090909091"/>
    <x v="1"/>
    <x v="52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x v="54"/>
    <n v="89.86666666666666"/>
    <x v="0"/>
    <x v="53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x v="55"/>
    <n v="177.96969696969697"/>
    <x v="1"/>
    <x v="54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x v="56"/>
    <n v="143.66249999999999"/>
    <x v="1"/>
    <x v="55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x v="57"/>
    <n v="215.27586206896552"/>
    <x v="1"/>
    <x v="56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x v="58"/>
    <n v="227.11111111111114"/>
    <x v="1"/>
    <x v="57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x v="59"/>
    <n v="275.07142857142861"/>
    <x v="1"/>
    <x v="5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x v="60"/>
    <n v="144.37048832271762"/>
    <x v="1"/>
    <x v="59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x v="61"/>
    <n v="92.74598393574297"/>
    <x v="0"/>
    <x v="60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x v="62"/>
    <n v="722.6"/>
    <x v="1"/>
    <x v="61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x v="63"/>
    <n v="11.851063829787234"/>
    <x v="0"/>
    <x v="62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x v="64"/>
    <n v="97.642857142857139"/>
    <x v="0"/>
    <x v="63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x v="65"/>
    <n v="236.14754098360655"/>
    <x v="1"/>
    <x v="64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x v="66"/>
    <n v="45.068965517241381"/>
    <x v="0"/>
    <x v="65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x v="67"/>
    <n v="162.38567493112947"/>
    <x v="1"/>
    <x v="66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x v="68"/>
    <n v="254.52631578947367"/>
    <x v="1"/>
    <x v="67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x v="69"/>
    <n v="24.063291139240505"/>
    <x v="3"/>
    <x v="68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x v="70"/>
    <n v="123.74140625000001"/>
    <x v="1"/>
    <x v="69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x v="71"/>
    <n v="108.06666666666666"/>
    <x v="1"/>
    <x v="70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x v="72"/>
    <n v="670.33333333333326"/>
    <x v="1"/>
    <x v="71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x v="73"/>
    <n v="660.92857142857144"/>
    <x v="1"/>
    <x v="39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x v="74"/>
    <n v="122.46153846153847"/>
    <x v="1"/>
    <x v="72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x v="75"/>
    <n v="150.57731958762886"/>
    <x v="1"/>
    <x v="73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x v="76"/>
    <n v="78.106590724165997"/>
    <x v="0"/>
    <x v="7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x v="77"/>
    <n v="46.94736842105263"/>
    <x v="0"/>
    <x v="75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x v="78"/>
    <n v="300.8"/>
    <x v="1"/>
    <x v="76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x v="79"/>
    <n v="69.598615916955026"/>
    <x v="0"/>
    <x v="77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x v="80"/>
    <n v="637.4545454545455"/>
    <x v="1"/>
    <x v="78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x v="81"/>
    <n v="225.33928571428569"/>
    <x v="1"/>
    <x v="79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x v="82"/>
    <n v="1497.3000000000002"/>
    <x v="1"/>
    <x v="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x v="83"/>
    <n v="37.590225563909776"/>
    <x v="0"/>
    <x v="81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x v="84"/>
    <n v="132.36942675159236"/>
    <x v="1"/>
    <x v="82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x v="85"/>
    <n v="131.22448979591837"/>
    <x v="1"/>
    <x v="83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x v="86"/>
    <n v="167.63513513513513"/>
    <x v="1"/>
    <x v="84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x v="87"/>
    <n v="61.984886649874063"/>
    <x v="0"/>
    <x v="85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x v="88"/>
    <n v="260.75"/>
    <x v="1"/>
    <x v="86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x v="89"/>
    <n v="252.58823529411765"/>
    <x v="1"/>
    <x v="87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x v="58"/>
    <n v="78.615384615384613"/>
    <x v="0"/>
    <x v="88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x v="90"/>
    <n v="48.404406999351913"/>
    <x v="0"/>
    <x v="8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x v="91"/>
    <n v="258.875"/>
    <x v="1"/>
    <x v="90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x v="92"/>
    <n v="60.548713235294116"/>
    <x v="3"/>
    <x v="91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x v="93"/>
    <n v="303.68965517241378"/>
    <x v="1"/>
    <x v="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x v="94"/>
    <n v="112.99999999999999"/>
    <x v="1"/>
    <x v="11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x v="95"/>
    <n v="217.37876614060258"/>
    <x v="1"/>
    <x v="92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x v="96"/>
    <n v="926.69230769230762"/>
    <x v="1"/>
    <x v="86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x v="97"/>
    <n v="33.692229038854805"/>
    <x v="0"/>
    <x v="93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x v="98"/>
    <n v="196.7236842105263"/>
    <x v="1"/>
    <x v="55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x v="99"/>
    <n v="1"/>
    <x v="0"/>
    <x v="49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x v="100"/>
    <n v="1021.4444444444445"/>
    <x v="1"/>
    <x v="55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x v="101"/>
    <n v="281.67567567567568"/>
    <x v="1"/>
    <x v="94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x v="102"/>
    <n v="24.610000000000003"/>
    <x v="0"/>
    <x v="95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x v="103"/>
    <n v="143.14010067114094"/>
    <x v="1"/>
    <x v="96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x v="104"/>
    <n v="144.54411764705884"/>
    <x v="1"/>
    <x v="97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x v="105"/>
    <n v="359.12820512820514"/>
    <x v="1"/>
    <x v="98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x v="106"/>
    <n v="186.48571428571427"/>
    <x v="1"/>
    <x v="99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x v="107"/>
    <n v="595.26666666666665"/>
    <x v="1"/>
    <x v="100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x v="108"/>
    <n v="59.21153846153846"/>
    <x v="0"/>
    <x v="101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x v="109"/>
    <n v="14.962780898876405"/>
    <x v="0"/>
    <x v="102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x v="110"/>
    <n v="119.95602605863192"/>
    <x v="1"/>
    <x v="103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x v="111"/>
    <n v="268.82978723404256"/>
    <x v="1"/>
    <x v="104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x v="112"/>
    <n v="376.87878787878788"/>
    <x v="1"/>
    <x v="54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x v="113"/>
    <n v="727.15789473684208"/>
    <x v="1"/>
    <x v="105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x v="114"/>
    <n v="87.211757648470297"/>
    <x v="0"/>
    <x v="106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x v="115"/>
    <n v="88"/>
    <x v="0"/>
    <x v="107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x v="116"/>
    <n v="173.9387755102041"/>
    <x v="1"/>
    <x v="108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x v="117"/>
    <n v="117.61111111111111"/>
    <x v="1"/>
    <x v="109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x v="118"/>
    <n v="214.96"/>
    <x v="1"/>
    <x v="110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x v="119"/>
    <n v="149.49667110519306"/>
    <x v="1"/>
    <x v="111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x v="120"/>
    <n v="219.33995584988963"/>
    <x v="1"/>
    <x v="112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x v="121"/>
    <n v="64.367690058479525"/>
    <x v="0"/>
    <x v="113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x v="122"/>
    <n v="18.622397298818232"/>
    <x v="0"/>
    <x v="114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x v="123"/>
    <n v="367.76923076923077"/>
    <x v="1"/>
    <x v="115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x v="124"/>
    <n v="159.90566037735849"/>
    <x v="1"/>
    <x v="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x v="125"/>
    <n v="38.633185349611544"/>
    <x v="0"/>
    <x v="116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x v="126"/>
    <n v="51.42151162790698"/>
    <x v="0"/>
    <x v="117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x v="127"/>
    <n v="60.334277620396605"/>
    <x v="3"/>
    <x v="118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x v="128"/>
    <n v="3.202693602693603"/>
    <x v="3"/>
    <x v="12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x v="129"/>
    <n v="155.46875"/>
    <x v="1"/>
    <x v="119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x v="130"/>
    <n v="100.85974499089254"/>
    <x v="1"/>
    <x v="120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x v="131"/>
    <n v="116.18181818181819"/>
    <x v="1"/>
    <x v="121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x v="132"/>
    <n v="310.77777777777777"/>
    <x v="1"/>
    <x v="122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x v="133"/>
    <n v="89.73668341708543"/>
    <x v="0"/>
    <x v="123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x v="134"/>
    <n v="71.27272727272728"/>
    <x v="0"/>
    <x v="124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x v="135"/>
    <n v="3.2862318840579712"/>
    <x v="3"/>
    <x v="125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x v="136"/>
    <n v="261.77777777777777"/>
    <x v="1"/>
    <x v="126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x v="137"/>
    <n v="96"/>
    <x v="0"/>
    <x v="127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x v="138"/>
    <n v="20.896851248642779"/>
    <x v="0"/>
    <x v="128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x v="139"/>
    <n v="223.16363636363636"/>
    <x v="1"/>
    <x v="129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x v="140"/>
    <n v="101.59097978227061"/>
    <x v="1"/>
    <x v="130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x v="141"/>
    <n v="230.03999999999996"/>
    <x v="1"/>
    <x v="124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x v="142"/>
    <n v="135.59259259259261"/>
    <x v="1"/>
    <x v="131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x v="143"/>
    <n v="129.1"/>
    <x v="1"/>
    <x v="18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x v="144"/>
    <n v="236.512"/>
    <x v="1"/>
    <x v="132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x v="145"/>
    <n v="17.25"/>
    <x v="3"/>
    <x v="133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x v="146"/>
    <n v="112.49397590361446"/>
    <x v="1"/>
    <x v="134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x v="147"/>
    <n v="121.02150537634408"/>
    <x v="1"/>
    <x v="3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x v="148"/>
    <n v="219.87096774193549"/>
    <x v="1"/>
    <x v="13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x v="99"/>
    <n v="1"/>
    <x v="0"/>
    <x v="49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x v="149"/>
    <n v="64.166909620991248"/>
    <x v="0"/>
    <x v="50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x v="150"/>
    <n v="423.06746987951806"/>
    <x v="1"/>
    <x v="13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x v="151"/>
    <n v="92.984160506863773"/>
    <x v="0"/>
    <x v="137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x v="152"/>
    <n v="58.756567425569173"/>
    <x v="0"/>
    <x v="138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x v="153"/>
    <n v="65.022222222222226"/>
    <x v="0"/>
    <x v="139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x v="154"/>
    <n v="73.939560439560438"/>
    <x v="3"/>
    <x v="140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x v="155"/>
    <n v="52.666666666666664"/>
    <x v="0"/>
    <x v="141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x v="156"/>
    <n v="220.95238095238096"/>
    <x v="1"/>
    <x v="142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x v="157"/>
    <n v="100.01150627615063"/>
    <x v="1"/>
    <x v="143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x v="158"/>
    <n v="162.3125"/>
    <x v="1"/>
    <x v="55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x v="159"/>
    <n v="78.181818181818187"/>
    <x v="0"/>
    <x v="51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x v="160"/>
    <n v="149.73770491803279"/>
    <x v="1"/>
    <x v="144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x v="161"/>
    <n v="253.25714285714284"/>
    <x v="1"/>
    <x v="67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x v="162"/>
    <n v="100.16943521594683"/>
    <x v="1"/>
    <x v="20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x v="163"/>
    <n v="121.99004424778761"/>
    <x v="1"/>
    <x v="145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x v="164"/>
    <n v="137.13265306122449"/>
    <x v="1"/>
    <x v="146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x v="165"/>
    <n v="415.53846153846149"/>
    <x v="1"/>
    <x v="147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x v="166"/>
    <n v="31.30913348946136"/>
    <x v="0"/>
    <x v="148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x v="167"/>
    <n v="424.08154506437768"/>
    <x v="1"/>
    <x v="149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x v="168"/>
    <n v="2.93886230728336"/>
    <x v="0"/>
    <x v="109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x v="169"/>
    <n v="10.63265306122449"/>
    <x v="0"/>
    <x v="62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x v="170"/>
    <n v="82.875"/>
    <x v="0"/>
    <x v="150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x v="171"/>
    <n v="163.01447776628748"/>
    <x v="1"/>
    <x v="15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x v="172"/>
    <n v="894.66666666666674"/>
    <x v="1"/>
    <x v="44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x v="173"/>
    <n v="26.191501103752756"/>
    <x v="0"/>
    <x v="152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x v="174"/>
    <n v="74.834782608695647"/>
    <x v="0"/>
    <x v="153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x v="175"/>
    <n v="416.47680412371136"/>
    <x v="1"/>
    <x v="154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x v="176"/>
    <n v="96.208333333333329"/>
    <x v="0"/>
    <x v="155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x v="177"/>
    <n v="357.71910112359546"/>
    <x v="1"/>
    <x v="156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x v="178"/>
    <n v="308.45714285714286"/>
    <x v="1"/>
    <x v="15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x v="179"/>
    <n v="61.802325581395344"/>
    <x v="0"/>
    <x v="158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x v="180"/>
    <n v="722.32472324723244"/>
    <x v="1"/>
    <x v="159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x v="181"/>
    <n v="69.117647058823522"/>
    <x v="0"/>
    <x v="99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x v="182"/>
    <n v="293.05555555555554"/>
    <x v="1"/>
    <x v="16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x v="183"/>
    <n v="71.8"/>
    <x v="0"/>
    <x v="161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x v="184"/>
    <n v="31.934684684684683"/>
    <x v="0"/>
    <x v="162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x v="185"/>
    <n v="229.87375415282392"/>
    <x v="1"/>
    <x v="163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x v="186"/>
    <n v="32.012195121951223"/>
    <x v="0"/>
    <x v="164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x v="187"/>
    <n v="23.525352848928385"/>
    <x v="3"/>
    <x v="165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x v="188"/>
    <n v="68.594594594594597"/>
    <x v="0"/>
    <x v="3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x v="189"/>
    <n v="37.952380952380956"/>
    <x v="0"/>
    <x v="99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x v="190"/>
    <n v="19.992957746478872"/>
    <x v="0"/>
    <x v="166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x v="191"/>
    <n v="45.636363636363633"/>
    <x v="0"/>
    <x v="167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x v="192"/>
    <n v="122.7605633802817"/>
    <x v="1"/>
    <x v="105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x v="193"/>
    <n v="361.75316455696202"/>
    <x v="1"/>
    <x v="168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x v="194"/>
    <n v="63.146341463414636"/>
    <x v="0"/>
    <x v="16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x v="195"/>
    <n v="298.20475319926874"/>
    <x v="1"/>
    <x v="16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x v="196"/>
    <n v="9.5585443037974684"/>
    <x v="0"/>
    <x v="170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x v="197"/>
    <n v="53.777777777777779"/>
    <x v="0"/>
    <x v="171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x v="50"/>
    <n v="2"/>
    <x v="0"/>
    <x v="49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x v="198"/>
    <n v="681.19047619047615"/>
    <x v="1"/>
    <x v="144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x v="199"/>
    <n v="78.831325301204828"/>
    <x v="3"/>
    <x v="17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x v="200"/>
    <n v="134.40792216817235"/>
    <x v="1"/>
    <x v="173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x v="201"/>
    <n v="3.3719999999999999"/>
    <x v="0"/>
    <x v="174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x v="202"/>
    <n v="431.84615384615387"/>
    <x v="1"/>
    <x v="175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x v="203"/>
    <n v="38.844444444444441"/>
    <x v="3"/>
    <x v="176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x v="204"/>
    <n v="425.7"/>
    <x v="1"/>
    <x v="177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x v="205"/>
    <n v="101.12239715591672"/>
    <x v="1"/>
    <x v="178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x v="206"/>
    <n v="21.188688946015425"/>
    <x v="2"/>
    <x v="179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x v="207"/>
    <n v="67.425531914893625"/>
    <x v="0"/>
    <x v="31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x v="208"/>
    <n v="94.923371647509583"/>
    <x v="0"/>
    <x v="180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x v="209"/>
    <n v="151.85185185185185"/>
    <x v="1"/>
    <x v="170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x v="210"/>
    <n v="195.16382252559728"/>
    <x v="1"/>
    <x v="181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x v="211"/>
    <n v="1023.1428571428571"/>
    <x v="1"/>
    <x v="34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x v="212"/>
    <n v="3.841836734693878"/>
    <x v="0"/>
    <x v="182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x v="213"/>
    <n v="155.07066557107643"/>
    <x v="1"/>
    <x v="183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x v="214"/>
    <n v="44.753477588871718"/>
    <x v="0"/>
    <x v="18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x v="215"/>
    <n v="215.94736842105263"/>
    <x v="1"/>
    <x v="185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x v="216"/>
    <n v="332.12709832134288"/>
    <x v="1"/>
    <x v="186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x v="217"/>
    <n v="8.4430379746835449"/>
    <x v="0"/>
    <x v="68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x v="218"/>
    <n v="98.625514403292186"/>
    <x v="0"/>
    <x v="187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x v="219"/>
    <n v="137.97916666666669"/>
    <x v="1"/>
    <x v="18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x v="220"/>
    <n v="93.81099656357388"/>
    <x v="0"/>
    <x v="189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x v="221"/>
    <n v="403.63930885529157"/>
    <x v="1"/>
    <x v="190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x v="222"/>
    <n v="260.1740412979351"/>
    <x v="1"/>
    <x v="191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x v="223"/>
    <n v="366.63333333333333"/>
    <x v="1"/>
    <x v="19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x v="224"/>
    <n v="168.72085385878489"/>
    <x v="1"/>
    <x v="19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x v="225"/>
    <n v="119.90717911530093"/>
    <x v="1"/>
    <x v="194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x v="226"/>
    <n v="193.68925233644859"/>
    <x v="1"/>
    <x v="195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x v="227"/>
    <n v="420.16666666666669"/>
    <x v="1"/>
    <x v="196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x v="228"/>
    <n v="76.708333333333329"/>
    <x v="3"/>
    <x v="109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x v="229"/>
    <n v="171.26470588235293"/>
    <x v="1"/>
    <x v="45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x v="230"/>
    <n v="157.89473684210526"/>
    <x v="1"/>
    <x v="197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x v="231"/>
    <n v="109.08"/>
    <x v="1"/>
    <x v="46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x v="232"/>
    <n v="41.732558139534881"/>
    <x v="0"/>
    <x v="45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x v="233"/>
    <n v="10.944303797468354"/>
    <x v="0"/>
    <x v="176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x v="234"/>
    <n v="159.3763440860215"/>
    <x v="1"/>
    <x v="198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x v="235"/>
    <n v="422.41666666666669"/>
    <x v="1"/>
    <x v="199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x v="236"/>
    <n v="97.71875"/>
    <x v="0"/>
    <x v="142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x v="237"/>
    <n v="418.78911564625849"/>
    <x v="1"/>
    <x v="200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x v="238"/>
    <n v="101.91632047477745"/>
    <x v="1"/>
    <x v="7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x v="239"/>
    <n v="127.72619047619047"/>
    <x v="1"/>
    <x v="201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x v="240"/>
    <n v="445.21739130434781"/>
    <x v="1"/>
    <x v="202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x v="241"/>
    <n v="569.71428571428578"/>
    <x v="1"/>
    <x v="4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x v="242"/>
    <n v="509.34482758620686"/>
    <x v="1"/>
    <x v="203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x v="243"/>
    <n v="325.5333333333333"/>
    <x v="1"/>
    <x v="4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x v="244"/>
    <n v="932.61616161616166"/>
    <x v="1"/>
    <x v="20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x v="245"/>
    <n v="211.33870967741933"/>
    <x v="1"/>
    <x v="205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x v="246"/>
    <n v="273.32520325203251"/>
    <x v="1"/>
    <x v="206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x v="247"/>
    <n v="3"/>
    <x v="0"/>
    <x v="49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x v="248"/>
    <n v="54.084507042253513"/>
    <x v="0"/>
    <x v="196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x v="249"/>
    <n v="626.29999999999995"/>
    <x v="1"/>
    <x v="207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x v="250"/>
    <n v="89.021399176954731"/>
    <x v="0"/>
    <x v="208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x v="251"/>
    <n v="184.89130434782609"/>
    <x v="1"/>
    <x v="39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x v="252"/>
    <n v="120.16770186335404"/>
    <x v="1"/>
    <x v="209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x v="253"/>
    <n v="23.390243902439025"/>
    <x v="0"/>
    <x v="27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x v="254"/>
    <n v="146"/>
    <x v="1"/>
    <x v="45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x v="255"/>
    <n v="268.48"/>
    <x v="1"/>
    <x v="129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x v="256"/>
    <n v="597.5"/>
    <x v="1"/>
    <x v="18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x v="257"/>
    <n v="157.69841269841268"/>
    <x v="1"/>
    <x v="210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x v="258"/>
    <n v="31.201660735468568"/>
    <x v="0"/>
    <x v="211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x v="259"/>
    <n v="313.41176470588238"/>
    <x v="1"/>
    <x v="3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x v="260"/>
    <n v="370.89655172413791"/>
    <x v="1"/>
    <x v="134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x v="261"/>
    <n v="362.66447368421052"/>
    <x v="1"/>
    <x v="2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x v="262"/>
    <n v="123.08163265306122"/>
    <x v="1"/>
    <x v="99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x v="263"/>
    <n v="76.766756032171585"/>
    <x v="0"/>
    <x v="213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x v="264"/>
    <n v="233.62012987012989"/>
    <x v="1"/>
    <x v="214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x v="265"/>
    <n v="180.53333333333333"/>
    <x v="1"/>
    <x v="44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x v="266"/>
    <n v="252.62857142857143"/>
    <x v="1"/>
    <x v="215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x v="267"/>
    <n v="27.176538240368025"/>
    <x v="3"/>
    <x v="216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x v="268"/>
    <n v="1.2706571242680547"/>
    <x v="2"/>
    <x v="217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x v="269"/>
    <n v="304.0097847358121"/>
    <x v="1"/>
    <x v="218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x v="270"/>
    <n v="137.23076923076923"/>
    <x v="1"/>
    <x v="219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x v="271"/>
    <n v="32.208333333333336"/>
    <x v="0"/>
    <x v="27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x v="272"/>
    <n v="241.51282051282053"/>
    <x v="1"/>
    <x v="220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x v="273"/>
    <n v="96.8"/>
    <x v="0"/>
    <x v="221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x v="274"/>
    <n v="1066.4285714285716"/>
    <x v="1"/>
    <x v="100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x v="275"/>
    <n v="325.88888888888891"/>
    <x v="1"/>
    <x v="222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x v="276"/>
    <n v="170.70000000000002"/>
    <x v="1"/>
    <x v="223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x v="277"/>
    <n v="581.44000000000005"/>
    <x v="1"/>
    <x v="224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x v="278"/>
    <n v="91.520972644376897"/>
    <x v="0"/>
    <x v="225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x v="279"/>
    <n v="108.04761904761904"/>
    <x v="1"/>
    <x v="221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x v="280"/>
    <n v="18.728395061728396"/>
    <x v="0"/>
    <x v="226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x v="281"/>
    <n v="83.193877551020407"/>
    <x v="0"/>
    <x v="227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x v="282"/>
    <n v="706.33333333333337"/>
    <x v="1"/>
    <x v="228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x v="283"/>
    <n v="17.446030330062445"/>
    <x v="3"/>
    <x v="229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x v="284"/>
    <n v="209.73015873015873"/>
    <x v="1"/>
    <x v="230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x v="285"/>
    <n v="97.785714285714292"/>
    <x v="0"/>
    <x v="231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x v="286"/>
    <n v="1684.25"/>
    <x v="1"/>
    <x v="232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x v="287"/>
    <n v="54.402135231316727"/>
    <x v="0"/>
    <x v="233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x v="288"/>
    <n v="456.61111111111109"/>
    <x v="1"/>
    <x v="3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x v="289"/>
    <n v="9.8219178082191778"/>
    <x v="0"/>
    <x v="234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x v="290"/>
    <n v="16.384615384615383"/>
    <x v="3"/>
    <x v="235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x v="291"/>
    <n v="1339.6666666666667"/>
    <x v="1"/>
    <x v="236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x v="292"/>
    <n v="35.650077760497666"/>
    <x v="0"/>
    <x v="237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x v="293"/>
    <n v="54.950819672131146"/>
    <x v="0"/>
    <x v="63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x v="294"/>
    <n v="94.236111111111114"/>
    <x v="0"/>
    <x v="238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x v="295"/>
    <n v="143.91428571428571"/>
    <x v="1"/>
    <x v="239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x v="296"/>
    <n v="51.421052631578945"/>
    <x v="0"/>
    <x v="240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x v="297"/>
    <n v="5"/>
    <x v="0"/>
    <x v="49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x v="298"/>
    <n v="1344.6666666666667"/>
    <x v="1"/>
    <x v="241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x v="299"/>
    <n v="31.844940867279899"/>
    <x v="0"/>
    <x v="242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x v="300"/>
    <n v="82.617647058823536"/>
    <x v="0"/>
    <x v="235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x v="301"/>
    <n v="546.14285714285722"/>
    <x v="1"/>
    <x v="23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x v="302"/>
    <n v="286.21428571428572"/>
    <x v="1"/>
    <x v="72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x v="303"/>
    <n v="7.9076923076923071"/>
    <x v="0"/>
    <x v="243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x v="304"/>
    <n v="132.13677811550153"/>
    <x v="1"/>
    <x v="244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x v="305"/>
    <n v="74.077834179357026"/>
    <x v="0"/>
    <x v="245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x v="306"/>
    <n v="75.292682926829272"/>
    <x v="3"/>
    <x v="51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x v="307"/>
    <n v="20.333333333333332"/>
    <x v="0"/>
    <x v="3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x v="308"/>
    <n v="203.36507936507937"/>
    <x v="1"/>
    <x v="246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x v="309"/>
    <n v="310.2284263959391"/>
    <x v="1"/>
    <x v="247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x v="310"/>
    <n v="395.31818181818181"/>
    <x v="1"/>
    <x v="248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x v="311"/>
    <n v="294.71428571428572"/>
    <x v="1"/>
    <x v="221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x v="312"/>
    <n v="33.89473684210526"/>
    <x v="0"/>
    <x v="249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x v="313"/>
    <n v="66.677083333333329"/>
    <x v="0"/>
    <x v="250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x v="314"/>
    <n v="19.227272727272727"/>
    <x v="0"/>
    <x v="141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x v="315"/>
    <n v="15.842105263157894"/>
    <x v="0"/>
    <x v="68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x v="316"/>
    <n v="38.702380952380956"/>
    <x v="3"/>
    <x v="251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x v="317"/>
    <n v="9.5876777251184837"/>
    <x v="0"/>
    <x v="175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x v="318"/>
    <n v="94.144366197183089"/>
    <x v="0"/>
    <x v="194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x v="319"/>
    <n v="166.56234096692114"/>
    <x v="1"/>
    <x v="252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x v="320"/>
    <n v="24.134831460674157"/>
    <x v="0"/>
    <x v="150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x v="321"/>
    <n v="164.05633802816902"/>
    <x v="1"/>
    <x v="253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x v="322"/>
    <n v="90.723076923076931"/>
    <x v="0"/>
    <x v="107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x v="323"/>
    <n v="46.194444444444443"/>
    <x v="0"/>
    <x v="5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x v="324"/>
    <n v="38.53846153846154"/>
    <x v="0"/>
    <x v="254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x v="325"/>
    <n v="133.56231003039514"/>
    <x v="1"/>
    <x v="255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x v="326"/>
    <n v="22.896588486140725"/>
    <x v="2"/>
    <x v="57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x v="327"/>
    <n v="184.95548961424333"/>
    <x v="1"/>
    <x v="256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x v="328"/>
    <n v="443.72727272727275"/>
    <x v="1"/>
    <x v="257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x v="329"/>
    <n v="199.9806763285024"/>
    <x v="1"/>
    <x v="258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x v="330"/>
    <n v="123.95833333333333"/>
    <x v="1"/>
    <x v="259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x v="331"/>
    <n v="186.61329305135951"/>
    <x v="1"/>
    <x v="260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x v="332"/>
    <n v="114.28538550057536"/>
    <x v="1"/>
    <x v="261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x v="333"/>
    <n v="97.032531824611041"/>
    <x v="0"/>
    <x v="26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x v="334"/>
    <n v="122.81904761904762"/>
    <x v="1"/>
    <x v="263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x v="335"/>
    <n v="179.14326647564468"/>
    <x v="1"/>
    <x v="264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x v="336"/>
    <n v="79.951577402787962"/>
    <x v="3"/>
    <x v="265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x v="337"/>
    <n v="94.242587601078171"/>
    <x v="0"/>
    <x v="224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x v="338"/>
    <n v="84.669291338582681"/>
    <x v="0"/>
    <x v="266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x v="339"/>
    <n v="66.521920668058456"/>
    <x v="0"/>
    <x v="267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x v="340"/>
    <n v="53.922222222222224"/>
    <x v="0"/>
    <x v="98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x v="341"/>
    <n v="41.983299595141702"/>
    <x v="0"/>
    <x v="268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x v="342"/>
    <n v="14.69479695431472"/>
    <x v="0"/>
    <x v="269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x v="343"/>
    <n v="34.475000000000001"/>
    <x v="0"/>
    <x v="270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x v="344"/>
    <n v="1400.7777777777778"/>
    <x v="1"/>
    <x v="27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x v="345"/>
    <n v="71.770351758793964"/>
    <x v="0"/>
    <x v="272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x v="346"/>
    <n v="53.074115044247783"/>
    <x v="0"/>
    <x v="27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x v="297"/>
    <n v="5"/>
    <x v="0"/>
    <x v="49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x v="347"/>
    <n v="127.70715249662618"/>
    <x v="1"/>
    <x v="274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x v="348"/>
    <n v="34.892857142857139"/>
    <x v="0"/>
    <x v="254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x v="349"/>
    <n v="410.59821428571428"/>
    <x v="1"/>
    <x v="275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x v="350"/>
    <n v="123.73770491803278"/>
    <x v="1"/>
    <x v="175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x v="351"/>
    <n v="58.973684210526315"/>
    <x v="2"/>
    <x v="99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x v="352"/>
    <n v="36.892473118279568"/>
    <x v="0"/>
    <x v="174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x v="353"/>
    <n v="184.91304347826087"/>
    <x v="1"/>
    <x v="142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x v="354"/>
    <n v="11.814432989690722"/>
    <x v="0"/>
    <x v="276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x v="355"/>
    <n v="298.7"/>
    <x v="1"/>
    <x v="27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x v="356"/>
    <n v="226.35175879396985"/>
    <x v="1"/>
    <x v="278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x v="357"/>
    <n v="173.56363636363636"/>
    <x v="1"/>
    <x v="39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x v="358"/>
    <n v="371.75675675675677"/>
    <x v="1"/>
    <x v="27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x v="359"/>
    <n v="160.19230769230771"/>
    <x v="1"/>
    <x v="27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x v="360"/>
    <n v="1616.3333333333335"/>
    <x v="1"/>
    <x v="129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x v="361"/>
    <n v="733.4375"/>
    <x v="1"/>
    <x v="19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x v="362"/>
    <n v="592.11111111111109"/>
    <x v="1"/>
    <x v="196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x v="363"/>
    <n v="18.888888888888889"/>
    <x v="0"/>
    <x v="51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x v="364"/>
    <n v="276.80769230769232"/>
    <x v="1"/>
    <x v="280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x v="365"/>
    <n v="273.01851851851848"/>
    <x v="1"/>
    <x v="110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x v="366"/>
    <n v="159.36331255565449"/>
    <x v="1"/>
    <x v="281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x v="367"/>
    <n v="67.869978858350947"/>
    <x v="0"/>
    <x v="282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x v="211"/>
    <n v="1591.5555555555554"/>
    <x v="1"/>
    <x v="283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x v="368"/>
    <n v="730.18222222222221"/>
    <x v="1"/>
    <x v="284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x v="369"/>
    <n v="13.185782556750297"/>
    <x v="0"/>
    <x v="165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x v="370"/>
    <n v="54.777777777777779"/>
    <x v="0"/>
    <x v="270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x v="371"/>
    <n v="361.02941176470591"/>
    <x v="1"/>
    <x v="54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x v="372"/>
    <n v="10.257545271629779"/>
    <x v="0"/>
    <x v="78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x v="373"/>
    <n v="13.962962962962964"/>
    <x v="0"/>
    <x v="28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x v="374"/>
    <n v="40.444444444444443"/>
    <x v="0"/>
    <x v="9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x v="375"/>
    <n v="160.32"/>
    <x v="1"/>
    <x v="286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x v="376"/>
    <n v="183.9433962264151"/>
    <x v="1"/>
    <x v="287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x v="377"/>
    <n v="63.769230769230766"/>
    <x v="0"/>
    <x v="109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x v="378"/>
    <n v="225.38095238095238"/>
    <x v="1"/>
    <x v="288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x v="379"/>
    <n v="172.00961538461539"/>
    <x v="1"/>
    <x v="28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x v="380"/>
    <n v="146.16709511568124"/>
    <x v="1"/>
    <x v="290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x v="381"/>
    <n v="76.42361623616236"/>
    <x v="0"/>
    <x v="291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x v="382"/>
    <n v="39.261467889908261"/>
    <x v="0"/>
    <x v="292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x v="383"/>
    <n v="11.270034843205574"/>
    <x v="3"/>
    <x v="293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x v="384"/>
    <n v="122.11084337349398"/>
    <x v="1"/>
    <x v="294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x v="385"/>
    <n v="186.54166666666669"/>
    <x v="1"/>
    <x v="126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x v="386"/>
    <n v="7.2731788079470201"/>
    <x v="0"/>
    <x v="295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x v="387"/>
    <n v="65.642371234207957"/>
    <x v="0"/>
    <x v="296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x v="388"/>
    <n v="228.96178343949046"/>
    <x v="1"/>
    <x v="297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x v="389"/>
    <n v="469.37499999999994"/>
    <x v="1"/>
    <x v="298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x v="390"/>
    <n v="130.11267605633802"/>
    <x v="1"/>
    <x v="1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x v="391"/>
    <n v="167.05422993492408"/>
    <x v="1"/>
    <x v="299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x v="392"/>
    <n v="173.8641975308642"/>
    <x v="1"/>
    <x v="211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x v="393"/>
    <n v="717.76470588235293"/>
    <x v="1"/>
    <x v="300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x v="394"/>
    <n v="63.850976361767728"/>
    <x v="0"/>
    <x v="30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x v="50"/>
    <n v="2"/>
    <x v="0"/>
    <x v="49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x v="395"/>
    <n v="1530.2222222222222"/>
    <x v="1"/>
    <x v="302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x v="396"/>
    <n v="40.356164383561641"/>
    <x v="0"/>
    <x v="174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x v="397"/>
    <n v="86.220633299284984"/>
    <x v="0"/>
    <x v="303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x v="398"/>
    <n v="315.58486707566465"/>
    <x v="1"/>
    <x v="304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x v="399"/>
    <n v="89.618243243243242"/>
    <x v="0"/>
    <x v="30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x v="400"/>
    <n v="182.14503816793894"/>
    <x v="1"/>
    <x v="306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x v="401"/>
    <n v="355.88235294117646"/>
    <x v="1"/>
    <x v="307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x v="402"/>
    <n v="131.83695652173913"/>
    <x v="1"/>
    <x v="110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x v="403"/>
    <n v="46.315634218289084"/>
    <x v="0"/>
    <x v="308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x v="404"/>
    <n v="36.132726089785294"/>
    <x v="2"/>
    <x v="309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x v="405"/>
    <n v="104.62820512820512"/>
    <x v="1"/>
    <x v="17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x v="406"/>
    <n v="668.85714285714289"/>
    <x v="1"/>
    <x v="38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x v="407"/>
    <n v="62.072823218997364"/>
    <x v="2"/>
    <x v="310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x v="408"/>
    <n v="84.699787460148784"/>
    <x v="0"/>
    <x v="311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x v="409"/>
    <n v="11.059030837004405"/>
    <x v="0"/>
    <x v="312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x v="410"/>
    <n v="43.838781575037146"/>
    <x v="0"/>
    <x v="313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x v="411"/>
    <n v="55.470588235294116"/>
    <x v="0"/>
    <x v="27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x v="412"/>
    <n v="57.399511301160658"/>
    <x v="0"/>
    <x v="314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x v="413"/>
    <n v="123.43497363796135"/>
    <x v="1"/>
    <x v="315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x v="414"/>
    <n v="128.46"/>
    <x v="1"/>
    <x v="115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x v="415"/>
    <n v="63.989361702127653"/>
    <x v="0"/>
    <x v="316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x v="416"/>
    <n v="127.29885057471265"/>
    <x v="1"/>
    <x v="317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x v="417"/>
    <n v="10.638024357239512"/>
    <x v="0"/>
    <x v="318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x v="418"/>
    <n v="40.470588235294116"/>
    <x v="0"/>
    <x v="100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x v="419"/>
    <n v="287.66666666666663"/>
    <x v="1"/>
    <x v="45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x v="420"/>
    <n v="572.94444444444446"/>
    <x v="1"/>
    <x v="3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x v="421"/>
    <n v="112.90429799426933"/>
    <x v="1"/>
    <x v="320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x v="422"/>
    <n v="46.387573964497044"/>
    <x v="0"/>
    <x v="321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x v="423"/>
    <n v="90.675916230366497"/>
    <x v="3"/>
    <x v="322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x v="424"/>
    <n v="67.740740740740748"/>
    <x v="0"/>
    <x v="286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x v="425"/>
    <n v="192.49019607843135"/>
    <x v="1"/>
    <x v="115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x v="426"/>
    <n v="82.714285714285722"/>
    <x v="0"/>
    <x v="222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x v="427"/>
    <n v="54.163920922570021"/>
    <x v="0"/>
    <x v="323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x v="315"/>
    <n v="16.722222222222221"/>
    <x v="3"/>
    <x v="234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x v="428"/>
    <n v="116.87664041994749"/>
    <x v="1"/>
    <x v="324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x v="429"/>
    <n v="1052.1538461538462"/>
    <x v="1"/>
    <x v="61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x v="430"/>
    <n v="123.07407407407408"/>
    <x v="1"/>
    <x v="325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x v="431"/>
    <n v="178.63855421686748"/>
    <x v="1"/>
    <x v="326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x v="432"/>
    <n v="355.28169014084506"/>
    <x v="1"/>
    <x v="327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x v="433"/>
    <n v="161.90634146341463"/>
    <x v="1"/>
    <x v="328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x v="434"/>
    <n v="24.914285714285715"/>
    <x v="0"/>
    <x v="235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x v="435"/>
    <n v="198.72222222222223"/>
    <x v="1"/>
    <x v="182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x v="436"/>
    <n v="34.752688172043008"/>
    <x v="3"/>
    <x v="329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x v="437"/>
    <n v="176.41935483870967"/>
    <x v="1"/>
    <x v="102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x v="438"/>
    <n v="511.38095238095235"/>
    <x v="1"/>
    <x v="73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x v="439"/>
    <n v="82.044117647058826"/>
    <x v="0"/>
    <x v="129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x v="440"/>
    <n v="24.326030927835053"/>
    <x v="3"/>
    <x v="330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x v="441"/>
    <n v="50.482758620689658"/>
    <x v="0"/>
    <x v="331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x v="442"/>
    <n v="967"/>
    <x v="1"/>
    <x v="99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x v="443"/>
    <n v="4"/>
    <x v="0"/>
    <x v="49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x v="444"/>
    <n v="122.84501347708894"/>
    <x v="1"/>
    <x v="332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x v="445"/>
    <n v="63.4375"/>
    <x v="0"/>
    <x v="249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x v="446"/>
    <n v="56.331688596491226"/>
    <x v="0"/>
    <x v="333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x v="447"/>
    <n v="44.074999999999996"/>
    <x v="0"/>
    <x v="334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x v="448"/>
    <n v="118.37253218884121"/>
    <x v="1"/>
    <x v="335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x v="449"/>
    <n v="104.1243169398907"/>
    <x v="1"/>
    <x v="336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x v="450"/>
    <n v="26.640000000000004"/>
    <x v="0"/>
    <x v="337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x v="451"/>
    <n v="351.20118343195264"/>
    <x v="1"/>
    <x v="338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x v="452"/>
    <n v="90.063492063492063"/>
    <x v="0"/>
    <x v="339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x v="453"/>
    <n v="171.625"/>
    <x v="1"/>
    <x v="126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x v="454"/>
    <n v="141.04655870445345"/>
    <x v="1"/>
    <x v="34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x v="455"/>
    <n v="30.57944915254237"/>
    <x v="0"/>
    <x v="341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x v="456"/>
    <n v="108.16455696202532"/>
    <x v="1"/>
    <x v="342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x v="457"/>
    <n v="133.45505617977528"/>
    <x v="1"/>
    <x v="343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x v="458"/>
    <n v="187.85106382978722"/>
    <x v="1"/>
    <x v="175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x v="459"/>
    <n v="332"/>
    <x v="1"/>
    <x v="344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x v="460"/>
    <n v="575.21428571428578"/>
    <x v="1"/>
    <x v="27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x v="461"/>
    <n v="40.5"/>
    <x v="0"/>
    <x v="3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x v="462"/>
    <n v="184.42857142857144"/>
    <x v="1"/>
    <x v="122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x v="463"/>
    <n v="285.80555555555554"/>
    <x v="1"/>
    <x v="345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x v="464"/>
    <n v="319"/>
    <x v="1"/>
    <x v="346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x v="465"/>
    <n v="39.234070221066318"/>
    <x v="0"/>
    <x v="347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x v="466"/>
    <n v="178.14000000000001"/>
    <x v="1"/>
    <x v="88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x v="75"/>
    <n v="365.15"/>
    <x v="1"/>
    <x v="23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x v="467"/>
    <n v="113.94594594594594"/>
    <x v="1"/>
    <x v="57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x v="468"/>
    <n v="29.828720626631856"/>
    <x v="0"/>
    <x v="348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x v="469"/>
    <n v="54.270588235294113"/>
    <x v="0"/>
    <x v="86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x v="470"/>
    <n v="236.34156976744185"/>
    <x v="1"/>
    <x v="349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x v="471"/>
    <n v="512.91666666666663"/>
    <x v="1"/>
    <x v="350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x v="472"/>
    <n v="100.65116279069768"/>
    <x v="1"/>
    <x v="215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x v="473"/>
    <n v="81.348423194303152"/>
    <x v="0"/>
    <x v="351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x v="474"/>
    <n v="16.404761904761905"/>
    <x v="0"/>
    <x v="352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x v="475"/>
    <n v="52.774617067833695"/>
    <x v="0"/>
    <x v="353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x v="476"/>
    <n v="260.20608108108109"/>
    <x v="1"/>
    <x v="354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x v="477"/>
    <n v="30.73289183222958"/>
    <x v="0"/>
    <x v="355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x v="478"/>
    <n v="13.5"/>
    <x v="0"/>
    <x v="356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x v="479"/>
    <n v="178.62556663644605"/>
    <x v="1"/>
    <x v="357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x v="480"/>
    <n v="220.0566037735849"/>
    <x v="1"/>
    <x v="127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x v="481"/>
    <n v="101.5108695652174"/>
    <x v="1"/>
    <x v="72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x v="482"/>
    <n v="191.5"/>
    <x v="1"/>
    <x v="358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x v="483"/>
    <n v="305.34683098591546"/>
    <x v="1"/>
    <x v="120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x v="484"/>
    <n v="23.995287958115181"/>
    <x v="3"/>
    <x v="359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x v="485"/>
    <n v="723.77777777777771"/>
    <x v="1"/>
    <x v="251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x v="486"/>
    <n v="547.36"/>
    <x v="1"/>
    <x v="360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x v="487"/>
    <n v="414.49999999999994"/>
    <x v="1"/>
    <x v="13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x v="488"/>
    <n v="0.90696409140369971"/>
    <x v="0"/>
    <x v="71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x v="489"/>
    <n v="34.173469387755098"/>
    <x v="0"/>
    <x v="53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x v="490"/>
    <n v="23.948810754912099"/>
    <x v="0"/>
    <x v="361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x v="491"/>
    <n v="48.072649572649574"/>
    <x v="0"/>
    <x v="36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x v="0"/>
    <n v="0"/>
    <x v="0"/>
    <x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x v="492"/>
    <n v="70.145182291666657"/>
    <x v="0"/>
    <x v="363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x v="493"/>
    <n v="529.92307692307691"/>
    <x v="1"/>
    <x v="129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x v="494"/>
    <n v="180.32549019607845"/>
    <x v="1"/>
    <x v="364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x v="495"/>
    <n v="92.320000000000007"/>
    <x v="0"/>
    <x v="197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x v="496"/>
    <n v="13.901001112347053"/>
    <x v="0"/>
    <x v="365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x v="497"/>
    <n v="927.07777777777767"/>
    <x v="1"/>
    <x v="366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x v="498"/>
    <n v="39.857142857142861"/>
    <x v="0"/>
    <x v="161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x v="499"/>
    <n v="112.22929936305732"/>
    <x v="1"/>
    <x v="36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x v="500"/>
    <n v="70.925816023738875"/>
    <x v="0"/>
    <x v="36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x v="501"/>
    <n v="119.08974358974358"/>
    <x v="1"/>
    <x v="54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x v="502"/>
    <n v="24.017591339648174"/>
    <x v="0"/>
    <x v="369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x v="503"/>
    <n v="139.31868131868131"/>
    <x v="1"/>
    <x v="370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x v="504"/>
    <n v="39.277108433734945"/>
    <x v="3"/>
    <x v="164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x v="505"/>
    <n v="22.439077144917089"/>
    <x v="3"/>
    <x v="371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x v="506"/>
    <n v="55.779069767441861"/>
    <x v="0"/>
    <x v="221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x v="507"/>
    <n v="42.523125996810208"/>
    <x v="0"/>
    <x v="372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x v="508"/>
    <n v="112.00000000000001"/>
    <x v="1"/>
    <x v="373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x v="509"/>
    <n v="7.0681818181818183"/>
    <x v="0"/>
    <x v="234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x v="510"/>
    <n v="101.74563871693867"/>
    <x v="1"/>
    <x v="374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x v="511"/>
    <n v="425.75"/>
    <x v="1"/>
    <x v="235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x v="512"/>
    <n v="145.53947368421052"/>
    <x v="1"/>
    <x v="375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x v="513"/>
    <n v="32.453465346534657"/>
    <x v="0"/>
    <x v="27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x v="514"/>
    <n v="700.33333333333326"/>
    <x v="1"/>
    <x v="121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x v="515"/>
    <n v="83.904860392967933"/>
    <x v="0"/>
    <x v="376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x v="516"/>
    <n v="84.19047619047619"/>
    <x v="0"/>
    <x v="377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x v="517"/>
    <n v="155.95180722891567"/>
    <x v="1"/>
    <x v="98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x v="518"/>
    <n v="99.619450317124731"/>
    <x v="0"/>
    <x v="378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x v="519"/>
    <n v="80.300000000000011"/>
    <x v="0"/>
    <x v="175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x v="520"/>
    <n v="11.254901960784313"/>
    <x v="0"/>
    <x v="352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x v="521"/>
    <n v="91.740952380952379"/>
    <x v="0"/>
    <x v="200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x v="522"/>
    <n v="95.521156936261391"/>
    <x v="2"/>
    <x v="379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x v="523"/>
    <n v="502.87499999999994"/>
    <x v="1"/>
    <x v="105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x v="524"/>
    <n v="159.24394463667818"/>
    <x v="1"/>
    <x v="380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x v="525"/>
    <n v="15.022446689113355"/>
    <x v="0"/>
    <x v="166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x v="526"/>
    <n v="482.03846153846149"/>
    <x v="1"/>
    <x v="381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x v="527"/>
    <n v="149.96938775510205"/>
    <x v="1"/>
    <x v="382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x v="528"/>
    <n v="117.22156398104266"/>
    <x v="1"/>
    <x v="383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x v="529"/>
    <n v="37.695968274950431"/>
    <x v="0"/>
    <x v="384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x v="530"/>
    <n v="72.653061224489804"/>
    <x v="0"/>
    <x v="385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x v="531"/>
    <n v="265.98113207547169"/>
    <x v="1"/>
    <x v="326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x v="532"/>
    <n v="24.205617977528089"/>
    <x v="0"/>
    <x v="386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x v="533"/>
    <n v="2.5064935064935066"/>
    <x v="0"/>
    <x v="240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x v="534"/>
    <n v="16.329799764428738"/>
    <x v="0"/>
    <x v="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x v="535"/>
    <n v="276.5"/>
    <x v="1"/>
    <x v="286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x v="536"/>
    <n v="88.803571428571431"/>
    <x v="0"/>
    <x v="387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x v="537"/>
    <n v="163.57142857142856"/>
    <x v="1"/>
    <x v="39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x v="538"/>
    <n v="969"/>
    <x v="1"/>
    <x v="388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x v="539"/>
    <n v="270.91376701966715"/>
    <x v="1"/>
    <x v="389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x v="540"/>
    <n v="284.21355932203392"/>
    <x v="1"/>
    <x v="390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x v="443"/>
    <n v="4"/>
    <x v="3"/>
    <x v="49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x v="541"/>
    <n v="58.6329816768462"/>
    <x v="0"/>
    <x v="391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x v="542"/>
    <n v="98.51111111111112"/>
    <x v="0"/>
    <x v="45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x v="543"/>
    <n v="43.975381008206334"/>
    <x v="0"/>
    <x v="392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x v="544"/>
    <n v="151.66315789473683"/>
    <x v="1"/>
    <x v="353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x v="545"/>
    <n v="223.63492063492063"/>
    <x v="1"/>
    <x v="18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x v="546"/>
    <n v="239.75"/>
    <x v="1"/>
    <x v="393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x v="547"/>
    <n v="199.33333333333334"/>
    <x v="1"/>
    <x v="394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x v="548"/>
    <n v="137.34482758620689"/>
    <x v="1"/>
    <x v="105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x v="549"/>
    <n v="100.9696106362773"/>
    <x v="1"/>
    <x v="395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x v="550"/>
    <n v="794.16"/>
    <x v="1"/>
    <x v="396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x v="551"/>
    <n v="369.7"/>
    <x v="1"/>
    <x v="40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x v="314"/>
    <n v="12.818181818181817"/>
    <x v="0"/>
    <x v="150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x v="552"/>
    <n v="138.02702702702703"/>
    <x v="1"/>
    <x v="72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x v="553"/>
    <n v="83.813278008298752"/>
    <x v="0"/>
    <x v="397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x v="554"/>
    <n v="204.60063224446787"/>
    <x v="1"/>
    <x v="398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x v="555"/>
    <n v="44.344086021505376"/>
    <x v="0"/>
    <x v="95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x v="556"/>
    <n v="218.60294117647058"/>
    <x v="1"/>
    <x v="146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x v="557"/>
    <n v="186.03314917127071"/>
    <x v="1"/>
    <x v="399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x v="558"/>
    <n v="237.33830845771143"/>
    <x v="1"/>
    <x v="400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x v="559"/>
    <n v="305.65384615384613"/>
    <x v="1"/>
    <x v="401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x v="560"/>
    <n v="94.142857142857139"/>
    <x v="0"/>
    <x v="164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x v="561"/>
    <n v="54.400000000000006"/>
    <x v="3"/>
    <x v="115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x v="562"/>
    <n v="111.88059701492537"/>
    <x v="1"/>
    <x v="402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x v="563"/>
    <n v="369.14814814814815"/>
    <x v="1"/>
    <x v="358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x v="564"/>
    <n v="62.930372148859547"/>
    <x v="0"/>
    <x v="21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x v="565"/>
    <n v="64.927835051546396"/>
    <x v="0"/>
    <x v="251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x v="566"/>
    <n v="18.853658536585368"/>
    <x v="3"/>
    <x v="95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x v="567"/>
    <n v="16.754404145077721"/>
    <x v="0"/>
    <x v="242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x v="568"/>
    <n v="101.11290322580646"/>
    <x v="1"/>
    <x v="215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x v="569"/>
    <n v="341.5022831050228"/>
    <x v="1"/>
    <x v="403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x v="570"/>
    <n v="64.016666666666666"/>
    <x v="0"/>
    <x v="83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x v="571"/>
    <n v="52.080459770114942"/>
    <x v="0"/>
    <x v="344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x v="572"/>
    <n v="322.40211640211641"/>
    <x v="1"/>
    <x v="404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x v="573"/>
    <n v="119.50810185185186"/>
    <x v="1"/>
    <x v="405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x v="574"/>
    <n v="146.79775280898878"/>
    <x v="1"/>
    <x v="158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x v="575"/>
    <n v="950.57142857142856"/>
    <x v="1"/>
    <x v="406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x v="576"/>
    <n v="72.893617021276597"/>
    <x v="0"/>
    <x v="388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x v="577"/>
    <n v="79.008248730964468"/>
    <x v="0"/>
    <x v="407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x v="578"/>
    <n v="64.721518987341781"/>
    <x v="0"/>
    <x v="408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x v="579"/>
    <n v="82.028169014084511"/>
    <x v="0"/>
    <x v="99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x v="580"/>
    <n v="1037.6666666666667"/>
    <x v="1"/>
    <x v="408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x v="581"/>
    <n v="12.910076530612244"/>
    <x v="0"/>
    <x v="259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x v="582"/>
    <n v="154.84210526315789"/>
    <x v="1"/>
    <x v="409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x v="583"/>
    <n v="7.0991735537190088"/>
    <x v="0"/>
    <x v="144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x v="584"/>
    <n v="208.52773826458036"/>
    <x v="1"/>
    <x v="410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x v="585"/>
    <n v="99.683544303797461"/>
    <x v="0"/>
    <x v="236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x v="586"/>
    <n v="201.59756097560978"/>
    <x v="1"/>
    <x v="411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x v="587"/>
    <n v="162.09032258064516"/>
    <x v="1"/>
    <x v="412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x v="588"/>
    <n v="3.6436208125445471"/>
    <x v="0"/>
    <x v="17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x v="297"/>
    <n v="5"/>
    <x v="0"/>
    <x v="49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x v="589"/>
    <n v="206.63492063492063"/>
    <x v="1"/>
    <x v="346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x v="590"/>
    <n v="128.23628691983123"/>
    <x v="1"/>
    <x v="413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x v="591"/>
    <n v="119.66037735849055"/>
    <x v="1"/>
    <x v="408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x v="592"/>
    <n v="170.73055242390078"/>
    <x v="1"/>
    <x v="414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x v="593"/>
    <n v="187.21212121212122"/>
    <x v="1"/>
    <x v="3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x v="594"/>
    <n v="188.38235294117646"/>
    <x v="1"/>
    <x v="415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x v="595"/>
    <n v="131.29869186046511"/>
    <x v="1"/>
    <x v="416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x v="416"/>
    <n v="283.97435897435901"/>
    <x v="1"/>
    <x v="417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x v="596"/>
    <n v="120.41999999999999"/>
    <x v="1"/>
    <x v="124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x v="597"/>
    <n v="419.0560747663551"/>
    <x v="1"/>
    <x v="418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x v="598"/>
    <n v="13.853658536585368"/>
    <x v="3"/>
    <x v="27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x v="599"/>
    <n v="139.43548387096774"/>
    <x v="1"/>
    <x v="325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x v="600"/>
    <n v="174"/>
    <x v="1"/>
    <x v="150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x v="601"/>
    <n v="155.49056603773585"/>
    <x v="1"/>
    <x v="419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x v="602"/>
    <n v="170.44705882352943"/>
    <x v="1"/>
    <x v="73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x v="402"/>
    <n v="189.515625"/>
    <x v="1"/>
    <x v="202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x v="203"/>
    <n v="249.71428571428572"/>
    <x v="1"/>
    <x v="12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x v="603"/>
    <n v="48.860523665659613"/>
    <x v="0"/>
    <x v="420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x v="604"/>
    <n v="28.461970393057683"/>
    <x v="0"/>
    <x v="355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x v="605"/>
    <n v="268.02325581395348"/>
    <x v="1"/>
    <x v="5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x v="606"/>
    <n v="619.80078125"/>
    <x v="1"/>
    <x v="421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x v="607"/>
    <n v="3.1301587301587301"/>
    <x v="0"/>
    <x v="251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x v="608"/>
    <n v="159.92152704135739"/>
    <x v="1"/>
    <x v="422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x v="609"/>
    <n v="279.39215686274508"/>
    <x v="1"/>
    <x v="423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x v="377"/>
    <n v="77.373333333333335"/>
    <x v="0"/>
    <x v="197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x v="610"/>
    <n v="206.32812500000003"/>
    <x v="1"/>
    <x v="288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x v="611"/>
    <n v="694.25"/>
    <x v="1"/>
    <x v="110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x v="612"/>
    <n v="151.78947368421052"/>
    <x v="1"/>
    <x v="87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x v="613"/>
    <n v="64.58207217694995"/>
    <x v="0"/>
    <x v="424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x v="614"/>
    <n v="62.873684210526314"/>
    <x v="3"/>
    <x v="215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x v="615"/>
    <n v="310.39864864864865"/>
    <x v="1"/>
    <x v="425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x v="616"/>
    <n v="42.859916782246884"/>
    <x v="2"/>
    <x v="426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x v="617"/>
    <n v="83.119402985074629"/>
    <x v="0"/>
    <x v="339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x v="618"/>
    <n v="78.531302876480552"/>
    <x v="3"/>
    <x v="427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x v="619"/>
    <n v="114.09352517985612"/>
    <x v="1"/>
    <x v="428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x v="620"/>
    <n v="64.537683358624179"/>
    <x v="0"/>
    <x v="429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x v="621"/>
    <n v="79.411764705882348"/>
    <x v="0"/>
    <x v="167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x v="622"/>
    <n v="11.419117647058824"/>
    <x v="0"/>
    <x v="115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x v="623"/>
    <n v="56.186046511627907"/>
    <x v="2"/>
    <x v="430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x v="624"/>
    <n v="16.501669449081803"/>
    <x v="0"/>
    <x v="431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x v="625"/>
    <n v="119.96808510638297"/>
    <x v="1"/>
    <x v="346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x v="626"/>
    <n v="145.45652173913044"/>
    <x v="1"/>
    <x v="30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x v="627"/>
    <n v="221.38255033557047"/>
    <x v="1"/>
    <x v="432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x v="628"/>
    <n v="48.396694214876035"/>
    <x v="0"/>
    <x v="433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x v="629"/>
    <n v="92.911504424778755"/>
    <x v="0"/>
    <x v="434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x v="630"/>
    <n v="88.599797365754824"/>
    <x v="0"/>
    <x v="43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x v="631"/>
    <n v="41.4"/>
    <x v="0"/>
    <x v="6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x v="632"/>
    <n v="63.056795131845846"/>
    <x v="3"/>
    <x v="419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x v="633"/>
    <n v="48.482333607230892"/>
    <x v="0"/>
    <x v="436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x v="50"/>
    <n v="2"/>
    <x v="0"/>
    <x v="49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x v="634"/>
    <n v="88.47941026944585"/>
    <x v="0"/>
    <x v="437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x v="635"/>
    <n v="126.84"/>
    <x v="1"/>
    <x v="438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x v="636"/>
    <n v="2338.833333333333"/>
    <x v="1"/>
    <x v="439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x v="637"/>
    <n v="508.38857142857148"/>
    <x v="1"/>
    <x v="440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x v="638"/>
    <n v="191.47826086956522"/>
    <x v="1"/>
    <x v="441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x v="639"/>
    <n v="42.127533783783782"/>
    <x v="0"/>
    <x v="442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x v="640"/>
    <n v="8.24"/>
    <x v="0"/>
    <x v="443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x v="641"/>
    <n v="60.064638783269963"/>
    <x v="3"/>
    <x v="444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x v="642"/>
    <n v="47.232808616404313"/>
    <x v="0"/>
    <x v="424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x v="643"/>
    <n v="81.736263736263737"/>
    <x v="0"/>
    <x v="385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x v="644"/>
    <n v="54.187265917603"/>
    <x v="0"/>
    <x v="445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x v="645"/>
    <n v="97.868131868131869"/>
    <x v="0"/>
    <x v="54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x v="646"/>
    <n v="77.239999999999995"/>
    <x v="0"/>
    <x v="215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x v="647"/>
    <n v="33.464735516372798"/>
    <x v="0"/>
    <x v="446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x v="648"/>
    <n v="239.58823529411765"/>
    <x v="1"/>
    <x v="447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x v="649"/>
    <n v="64.032258064516128"/>
    <x v="3"/>
    <x v="270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x v="650"/>
    <n v="176.15942028985506"/>
    <x v="1"/>
    <x v="448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x v="651"/>
    <n v="20.33818181818182"/>
    <x v="0"/>
    <x v="70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x v="652"/>
    <n v="358.64754098360658"/>
    <x v="1"/>
    <x v="449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x v="653"/>
    <n v="468.85802469135803"/>
    <x v="1"/>
    <x v="450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x v="654"/>
    <n v="122.05635245901641"/>
    <x v="1"/>
    <x v="451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x v="655"/>
    <n v="55.931783729156137"/>
    <x v="0"/>
    <x v="452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x v="656"/>
    <n v="43.660714285714285"/>
    <x v="0"/>
    <x v="125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x v="657"/>
    <n v="33.53837141183363"/>
    <x v="3"/>
    <x v="453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x v="658"/>
    <n v="122.97938144329896"/>
    <x v="1"/>
    <x v="269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x v="659"/>
    <n v="189.74959871589084"/>
    <x v="1"/>
    <x v="454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x v="660"/>
    <n v="83.622641509433961"/>
    <x v="0"/>
    <x v="4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x v="661"/>
    <n v="17.968844221105527"/>
    <x v="3"/>
    <x v="45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x v="662"/>
    <n v="1036.5"/>
    <x v="1"/>
    <x v="456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x v="663"/>
    <n v="97.405219780219781"/>
    <x v="0"/>
    <x v="457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x v="664"/>
    <n v="86.386203150461711"/>
    <x v="0"/>
    <x v="458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x v="665"/>
    <n v="150.16666666666666"/>
    <x v="1"/>
    <x v="459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x v="666"/>
    <n v="358.43478260869563"/>
    <x v="1"/>
    <x v="98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x v="667"/>
    <n v="542.85714285714289"/>
    <x v="1"/>
    <x v="46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x v="668"/>
    <n v="67.500714285714281"/>
    <x v="0"/>
    <x v="461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x v="669"/>
    <n v="191.74666666666667"/>
    <x v="1"/>
    <x v="38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x v="670"/>
    <n v="932"/>
    <x v="1"/>
    <x v="462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x v="671"/>
    <n v="429.27586206896552"/>
    <x v="1"/>
    <x v="463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x v="672"/>
    <n v="100.65753424657535"/>
    <x v="1"/>
    <x v="464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x v="673"/>
    <n v="226.61111111111109"/>
    <x v="1"/>
    <x v="257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x v="674"/>
    <n v="142.38"/>
    <x v="1"/>
    <x v="465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x v="675"/>
    <n v="90.633333333333326"/>
    <x v="0"/>
    <x v="385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x v="676"/>
    <n v="63.966740576496676"/>
    <x v="0"/>
    <x v="466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x v="677"/>
    <n v="84.131868131868131"/>
    <x v="0"/>
    <x v="467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x v="678"/>
    <n v="133.93478260869566"/>
    <x v="1"/>
    <x v="468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x v="679"/>
    <n v="59.042047531992694"/>
    <x v="0"/>
    <x v="46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x v="680"/>
    <n v="152.80062063615205"/>
    <x v="1"/>
    <x v="470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x v="681"/>
    <n v="446.69121140142522"/>
    <x v="1"/>
    <x v="471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x v="682"/>
    <n v="84.391891891891888"/>
    <x v="0"/>
    <x v="75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x v="247"/>
    <n v="3"/>
    <x v="0"/>
    <x v="49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x v="683"/>
    <n v="175.02692307692308"/>
    <x v="1"/>
    <x v="472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x v="684"/>
    <n v="54.137931034482754"/>
    <x v="0"/>
    <x v="100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x v="685"/>
    <n v="311.87381703470032"/>
    <x v="1"/>
    <x v="473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x v="686"/>
    <n v="122.78160919540231"/>
    <x v="1"/>
    <x v="220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x v="687"/>
    <n v="99.026517383618156"/>
    <x v="0"/>
    <x v="474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x v="688"/>
    <n v="127.84686346863469"/>
    <x v="1"/>
    <x v="47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x v="689"/>
    <n v="158.61643835616439"/>
    <x v="1"/>
    <x v="170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x v="690"/>
    <n v="707.05882352941171"/>
    <x v="1"/>
    <x v="231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x v="691"/>
    <n v="142.38775510204081"/>
    <x v="1"/>
    <x v="129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x v="692"/>
    <n v="147.86046511627907"/>
    <x v="1"/>
    <x v="476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x v="693"/>
    <n v="20.322580645161288"/>
    <x v="0"/>
    <x v="443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x v="694"/>
    <n v="1840.625"/>
    <x v="1"/>
    <x v="381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x v="695"/>
    <n v="161.94202898550725"/>
    <x v="1"/>
    <x v="459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x v="696"/>
    <n v="472.82077922077923"/>
    <x v="1"/>
    <x v="477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x v="697"/>
    <n v="24.466101694915253"/>
    <x v="0"/>
    <x v="478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x v="698"/>
    <n v="517.65"/>
    <x v="1"/>
    <x v="144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x v="699"/>
    <n v="247.64285714285714"/>
    <x v="1"/>
    <x v="479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x v="700"/>
    <n v="100.20481927710843"/>
    <x v="1"/>
    <x v="480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x v="701"/>
    <n v="153"/>
    <x v="1"/>
    <x v="300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x v="702"/>
    <n v="37.091954022988503"/>
    <x v="3"/>
    <x v="63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x v="703"/>
    <n v="4.392394822006473"/>
    <x v="3"/>
    <x v="101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x v="704"/>
    <n v="156.50721649484535"/>
    <x v="1"/>
    <x v="481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x v="705"/>
    <n v="270.40816326530609"/>
    <x v="1"/>
    <x v="358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x v="706"/>
    <n v="134.05952380952382"/>
    <x v="1"/>
    <x v="246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x v="707"/>
    <n v="50.398033126293996"/>
    <x v="0"/>
    <x v="482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x v="708"/>
    <n v="88.815837937384899"/>
    <x v="3"/>
    <x v="168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x v="709"/>
    <n v="165"/>
    <x v="1"/>
    <x v="483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x v="710"/>
    <n v="17.5"/>
    <x v="0"/>
    <x v="234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x v="711"/>
    <n v="185.66071428571428"/>
    <x v="1"/>
    <x v="393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x v="712"/>
    <n v="412.6631944444444"/>
    <x v="1"/>
    <x v="130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x v="713"/>
    <n v="90.25"/>
    <x v="3"/>
    <x v="3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x v="714"/>
    <n v="91.984615384615381"/>
    <x v="0"/>
    <x v="484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x v="715"/>
    <n v="527.00632911392404"/>
    <x v="1"/>
    <x v="485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x v="716"/>
    <n v="319.14285714285711"/>
    <x v="1"/>
    <x v="48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x v="717"/>
    <n v="354.18867924528303"/>
    <x v="1"/>
    <x v="487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x v="718"/>
    <n v="32.896103896103895"/>
    <x v="3"/>
    <x v="226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x v="719"/>
    <n v="135.8918918918919"/>
    <x v="1"/>
    <x v="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x v="720"/>
    <n v="2.0843373493975905"/>
    <x v="0"/>
    <x v="27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x v="721"/>
    <n v="61"/>
    <x v="0"/>
    <x v="27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x v="722"/>
    <n v="30.037735849056602"/>
    <x v="0"/>
    <x v="3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x v="723"/>
    <n v="1179.1666666666665"/>
    <x v="1"/>
    <x v="406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x v="724"/>
    <n v="1126.0833333333335"/>
    <x v="1"/>
    <x v="393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x v="725"/>
    <n v="12.923076923076923"/>
    <x v="0"/>
    <x v="68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x v="726"/>
    <n v="712"/>
    <x v="1"/>
    <x v="382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x v="727"/>
    <n v="30.304347826086957"/>
    <x v="0"/>
    <x v="298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x v="728"/>
    <n v="212.50896057347671"/>
    <x v="1"/>
    <x v="4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x v="729"/>
    <n v="228.85714285714286"/>
    <x v="1"/>
    <x v="489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x v="730"/>
    <n v="34.959979476654695"/>
    <x v="3"/>
    <x v="490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x v="731"/>
    <n v="157.29069767441862"/>
    <x v="1"/>
    <x v="491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x v="99"/>
    <n v="1"/>
    <x v="0"/>
    <x v="49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x v="732"/>
    <n v="232.30555555555554"/>
    <x v="1"/>
    <x v="492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x v="733"/>
    <n v="92.448275862068968"/>
    <x v="3"/>
    <x v="493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x v="734"/>
    <n v="256.70212765957444"/>
    <x v="1"/>
    <x v="231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x v="735"/>
    <n v="168.47017045454547"/>
    <x v="1"/>
    <x v="494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x v="562"/>
    <n v="166.57777777777778"/>
    <x v="1"/>
    <x v="495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x v="736"/>
    <n v="772.07692307692309"/>
    <x v="1"/>
    <x v="496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x v="737"/>
    <n v="406.85714285714283"/>
    <x v="1"/>
    <x v="493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x v="738"/>
    <n v="564.20608108108115"/>
    <x v="1"/>
    <x v="497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x v="739"/>
    <n v="68.426865671641792"/>
    <x v="0"/>
    <x v="498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x v="740"/>
    <n v="34.351966873706004"/>
    <x v="0"/>
    <x v="155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x v="741"/>
    <n v="655.4545454545455"/>
    <x v="1"/>
    <x v="499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x v="742"/>
    <n v="177.25714285714284"/>
    <x v="1"/>
    <x v="16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x v="207"/>
    <n v="113.17857142857144"/>
    <x v="1"/>
    <x v="500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x v="743"/>
    <n v="728.18181818181824"/>
    <x v="1"/>
    <x v="496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x v="744"/>
    <n v="208.33333333333334"/>
    <x v="1"/>
    <x v="40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x v="49"/>
    <n v="31.171232876712331"/>
    <x v="0"/>
    <x v="501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x v="745"/>
    <n v="56.967078189300416"/>
    <x v="0"/>
    <x v="502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x v="746"/>
    <n v="231"/>
    <x v="1"/>
    <x v="503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x v="747"/>
    <n v="86.867834394904463"/>
    <x v="0"/>
    <x v="504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x v="748"/>
    <n v="270.74418604651163"/>
    <x v="1"/>
    <x v="505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x v="749"/>
    <n v="49.446428571428569"/>
    <x v="3"/>
    <x v="150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x v="750"/>
    <n v="113.3596256684492"/>
    <x v="1"/>
    <x v="506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x v="751"/>
    <n v="190.55555555555554"/>
    <x v="1"/>
    <x v="507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x v="752"/>
    <n v="135.5"/>
    <x v="1"/>
    <x v="373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x v="197"/>
    <n v="10.297872340425531"/>
    <x v="0"/>
    <x v="234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x v="753"/>
    <n v="65.544223826714799"/>
    <x v="0"/>
    <x v="508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x v="754"/>
    <n v="49.026652452025587"/>
    <x v="0"/>
    <x v="103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x v="755"/>
    <n v="787.92307692307691"/>
    <x v="1"/>
    <x v="5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x v="756"/>
    <n v="80.306347746090154"/>
    <x v="0"/>
    <x v="509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x v="757"/>
    <n v="106.29411764705883"/>
    <x v="1"/>
    <x v="55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x v="758"/>
    <n v="50.735632183908038"/>
    <x v="3"/>
    <x v="75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x v="759"/>
    <n v="215.31372549019611"/>
    <x v="1"/>
    <x v="510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x v="760"/>
    <n v="141.22972972972974"/>
    <x v="1"/>
    <x v="18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x v="761"/>
    <n v="115.33745781777279"/>
    <x v="1"/>
    <x v="511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x v="762"/>
    <n v="193.11940298507463"/>
    <x v="1"/>
    <x v="78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x v="763"/>
    <n v="729.73333333333335"/>
    <x v="1"/>
    <x v="512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x v="764"/>
    <n v="99.66339869281046"/>
    <x v="0"/>
    <x v="513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x v="765"/>
    <n v="88.166666666666671"/>
    <x v="2"/>
    <x v="249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x v="766"/>
    <n v="37.233333333333334"/>
    <x v="0"/>
    <x v="430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x v="767"/>
    <n v="30.540075309306079"/>
    <x v="3"/>
    <x v="260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x v="768"/>
    <n v="25.714285714285712"/>
    <x v="0"/>
    <x v="514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x v="769"/>
    <n v="34"/>
    <x v="0"/>
    <x v="243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x v="770"/>
    <n v="1185.909090909091"/>
    <x v="1"/>
    <x v="483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x v="771"/>
    <n v="125.39393939393939"/>
    <x v="1"/>
    <x v="46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x v="772"/>
    <n v="14.394366197183098"/>
    <x v="0"/>
    <x v="249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x v="773"/>
    <n v="54.807692307692314"/>
    <x v="0"/>
    <x v="373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x v="774"/>
    <n v="109.63157894736841"/>
    <x v="1"/>
    <x v="51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x v="775"/>
    <n v="188.47058823529412"/>
    <x v="1"/>
    <x v="246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x v="776"/>
    <n v="87.008284023668637"/>
    <x v="0"/>
    <x v="516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x v="99"/>
    <n v="1"/>
    <x v="0"/>
    <x v="49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x v="777"/>
    <n v="202.9130434782609"/>
    <x v="1"/>
    <x v="88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x v="778"/>
    <n v="197.03225806451613"/>
    <x v="1"/>
    <x v="23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x v="106"/>
    <n v="107"/>
    <x v="1"/>
    <x v="517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x v="779"/>
    <n v="268.73076923076923"/>
    <x v="1"/>
    <x v="205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x v="780"/>
    <n v="50.845360824742272"/>
    <x v="0"/>
    <x v="109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x v="781"/>
    <n v="1180.2857142857142"/>
    <x v="1"/>
    <x v="70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x v="782"/>
    <n v="264"/>
    <x v="1"/>
    <x v="177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x v="783"/>
    <n v="30.44230769230769"/>
    <x v="0"/>
    <x v="161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x v="784"/>
    <n v="62.880681818181813"/>
    <x v="0"/>
    <x v="51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x v="785"/>
    <n v="193.125"/>
    <x v="1"/>
    <x v="394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x v="786"/>
    <n v="77.102702702702715"/>
    <x v="0"/>
    <x v="8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x v="787"/>
    <n v="225.52763819095478"/>
    <x v="1"/>
    <x v="519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x v="788"/>
    <n v="239.40625"/>
    <x v="1"/>
    <x v="520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x v="789"/>
    <n v="92.1875"/>
    <x v="0"/>
    <x v="521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x v="790"/>
    <n v="130.23333333333335"/>
    <x v="1"/>
    <x v="236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x v="723"/>
    <n v="615.21739130434787"/>
    <x v="1"/>
    <x v="221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x v="791"/>
    <n v="368.79532163742692"/>
    <x v="1"/>
    <x v="522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x v="792"/>
    <n v="1094.8571428571429"/>
    <x v="1"/>
    <x v="464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x v="793"/>
    <n v="50.662921348314605"/>
    <x v="0"/>
    <x v="523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x v="794"/>
    <n v="800.6"/>
    <x v="1"/>
    <x v="524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x v="795"/>
    <n v="291.28571428571428"/>
    <x v="1"/>
    <x v="155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x v="796"/>
    <n v="349.9666666666667"/>
    <x v="1"/>
    <x v="525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x v="797"/>
    <n v="357.07317073170731"/>
    <x v="1"/>
    <x v="526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x v="798"/>
    <n v="126.48941176470588"/>
    <x v="1"/>
    <x v="527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x v="799"/>
    <n v="387.5"/>
    <x v="1"/>
    <x v="144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x v="800"/>
    <n v="457.03571428571428"/>
    <x v="1"/>
    <x v="346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x v="801"/>
    <n v="266.69565217391306"/>
    <x v="1"/>
    <x v="17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x v="802"/>
    <n v="69"/>
    <x v="0"/>
    <x v="131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x v="803"/>
    <n v="51.34375"/>
    <x v="0"/>
    <x v="110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x v="804"/>
    <n v="1.1710526315789473"/>
    <x v="0"/>
    <x v="528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x v="805"/>
    <n v="108.97734294541709"/>
    <x v="1"/>
    <x v="529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x v="806"/>
    <n v="315.17592592592592"/>
    <x v="1"/>
    <x v="265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x v="807"/>
    <n v="157.69117647058823"/>
    <x v="1"/>
    <x v="34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x v="808"/>
    <n v="153.8082191780822"/>
    <x v="1"/>
    <x v="530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x v="809"/>
    <n v="89.738979118329468"/>
    <x v="0"/>
    <x v="531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x v="810"/>
    <n v="75.135802469135797"/>
    <x v="0"/>
    <x v="115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x v="811"/>
    <n v="852.88135593220341"/>
    <x v="1"/>
    <x v="532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x v="812"/>
    <n v="138.90625"/>
    <x v="1"/>
    <x v="210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x v="813"/>
    <n v="190.18181818181819"/>
    <x v="1"/>
    <x v="144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x v="814"/>
    <n v="100.24333619948409"/>
    <x v="1"/>
    <x v="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x v="815"/>
    <n v="142.75824175824175"/>
    <x v="1"/>
    <x v="287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x v="816"/>
    <n v="563.13333333333333"/>
    <x v="1"/>
    <x v="227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x v="817"/>
    <n v="30.715909090909086"/>
    <x v="0"/>
    <x v="254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x v="818"/>
    <n v="99.39772727272728"/>
    <x v="3"/>
    <x v="115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x v="819"/>
    <n v="197.54935622317598"/>
    <x v="1"/>
    <x v="53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x v="820"/>
    <n v="508.5"/>
    <x v="1"/>
    <x v="44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x v="695"/>
    <n v="237.74468085106383"/>
    <x v="1"/>
    <x v="46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x v="821"/>
    <n v="338.46875"/>
    <x v="1"/>
    <x v="535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x v="822"/>
    <n v="133.08955223880596"/>
    <x v="1"/>
    <x v="253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x v="99"/>
    <n v="1"/>
    <x v="0"/>
    <x v="49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x v="823"/>
    <n v="207.79999999999998"/>
    <x v="1"/>
    <x v="415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x v="824"/>
    <n v="51.122448979591837"/>
    <x v="0"/>
    <x v="249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x v="825"/>
    <n v="652.05847953216369"/>
    <x v="1"/>
    <x v="50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x v="826"/>
    <n v="113.63099415204678"/>
    <x v="1"/>
    <x v="536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x v="827"/>
    <n v="102.37606837606839"/>
    <x v="1"/>
    <x v="15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x v="828"/>
    <n v="356.58333333333331"/>
    <x v="1"/>
    <x v="1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x v="829"/>
    <n v="139.86792452830187"/>
    <x v="1"/>
    <x v="537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x v="830"/>
    <n v="69.45"/>
    <x v="0"/>
    <x v="164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x v="831"/>
    <n v="35.534246575342465"/>
    <x v="0"/>
    <x v="377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x v="832"/>
    <n v="251.65"/>
    <x v="1"/>
    <x v="167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x v="833"/>
    <n v="105.87500000000001"/>
    <x v="1"/>
    <x v="25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x v="834"/>
    <n v="187.42857142857144"/>
    <x v="1"/>
    <x v="72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x v="835"/>
    <n v="386.78571428571428"/>
    <x v="1"/>
    <x v="538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x v="836"/>
    <n v="347.07142857142856"/>
    <x v="1"/>
    <x v="503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x v="837"/>
    <n v="185.82098765432099"/>
    <x v="1"/>
    <x v="539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x v="838"/>
    <n v="43.241247264770237"/>
    <x v="3"/>
    <x v="540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x v="839"/>
    <n v="162.4375"/>
    <x v="1"/>
    <x v="402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x v="762"/>
    <n v="184.84285714285716"/>
    <x v="1"/>
    <x v="105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x v="840"/>
    <n v="23.703520691785052"/>
    <x v="0"/>
    <x v="541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x v="841"/>
    <n v="89.870129870129873"/>
    <x v="0"/>
    <x v="246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x v="842"/>
    <n v="272.6041958041958"/>
    <x v="1"/>
    <x v="542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x v="843"/>
    <n v="170.04255319148936"/>
    <x v="1"/>
    <x v="543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x v="844"/>
    <n v="188.28503562945369"/>
    <x v="1"/>
    <x v="544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x v="845"/>
    <n v="346.93532338308455"/>
    <x v="1"/>
    <x v="545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x v="846"/>
    <n v="69.177215189873422"/>
    <x v="0"/>
    <x v="109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x v="847"/>
    <n v="25.433734939759034"/>
    <x v="0"/>
    <x v="176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x v="848"/>
    <n v="77.400977995110026"/>
    <x v="0"/>
    <x v="546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x v="849"/>
    <n v="37.481481481481481"/>
    <x v="0"/>
    <x v="65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x v="675"/>
    <n v="543.79999999999995"/>
    <x v="1"/>
    <x v="4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x v="850"/>
    <n v="228.52189349112427"/>
    <x v="1"/>
    <x v="547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x v="851"/>
    <n v="38.948339483394832"/>
    <x v="0"/>
    <x v="15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x v="852"/>
    <n v="370"/>
    <x v="1"/>
    <x v="175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x v="853"/>
    <n v="237.91176470588232"/>
    <x v="1"/>
    <x v="548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x v="854"/>
    <n v="64.036299765807954"/>
    <x v="0"/>
    <x v="549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x v="855"/>
    <n v="118.27777777777777"/>
    <x v="1"/>
    <x v="550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x v="856"/>
    <n v="84.824037184594957"/>
    <x v="0"/>
    <x v="551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x v="857"/>
    <n v="29.346153846153843"/>
    <x v="0"/>
    <x v="249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x v="858"/>
    <n v="209.89655172413794"/>
    <x v="1"/>
    <x v="552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x v="859"/>
    <n v="169.78571428571431"/>
    <x v="1"/>
    <x v="393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x v="860"/>
    <n v="115.95907738095239"/>
    <x v="1"/>
    <x v="553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x v="861"/>
    <n v="258.59999999999997"/>
    <x v="1"/>
    <x v="34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x v="862"/>
    <n v="230.58333333333331"/>
    <x v="1"/>
    <x v="554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x v="863"/>
    <n v="128.21428571428572"/>
    <x v="1"/>
    <x v="134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x v="9"/>
    <n v="188.70588235294116"/>
    <x v="1"/>
    <x v="75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x v="611"/>
    <n v="6.9511889862327907"/>
    <x v="0"/>
    <x v="3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x v="864"/>
    <n v="774.43434343434342"/>
    <x v="1"/>
    <x v="555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x v="865"/>
    <n v="27.693181818181817"/>
    <x v="0"/>
    <x v="11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x v="866"/>
    <n v="52.479620323841424"/>
    <x v="0"/>
    <x v="556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x v="867"/>
    <n v="407.09677419354841"/>
    <x v="1"/>
    <x v="300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x v="50"/>
    <n v="2"/>
    <x v="0"/>
    <x v="49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x v="868"/>
    <n v="156.17857142857144"/>
    <x v="1"/>
    <x v="122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x v="869"/>
    <n v="252.42857142857144"/>
    <x v="1"/>
    <x v="46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x v="870"/>
    <n v="1.729268292682927"/>
    <x v="2"/>
    <x v="443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x v="871"/>
    <n v="12.230769230769232"/>
    <x v="0"/>
    <x v="3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x v="872"/>
    <n v="163.98734177215189"/>
    <x v="1"/>
    <x v="64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x v="873"/>
    <n v="162.98181818181817"/>
    <x v="1"/>
    <x v="27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x v="874"/>
    <n v="20.252747252747252"/>
    <x v="0"/>
    <x v="142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x v="875"/>
    <n v="319.24083769633506"/>
    <x v="1"/>
    <x v="557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x v="876"/>
    <n v="478.94444444444446"/>
    <x v="1"/>
    <x v="175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x v="877"/>
    <n v="19.556634304207122"/>
    <x v="3"/>
    <x v="102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x v="878"/>
    <n v="198.94827586206895"/>
    <x v="1"/>
    <x v="558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x v="879"/>
    <n v="795"/>
    <x v="1"/>
    <x v="55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x v="880"/>
    <n v="50.621082621082621"/>
    <x v="0"/>
    <x v="560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x v="881"/>
    <n v="57.4375"/>
    <x v="0"/>
    <x v="56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x v="882"/>
    <n v="155.62827640984909"/>
    <x v="1"/>
    <x v="562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x v="883"/>
    <n v="36.297297297297298"/>
    <x v="0"/>
    <x v="550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x v="884"/>
    <n v="58.25"/>
    <x v="2"/>
    <x v="11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x v="885"/>
    <n v="237.39473684210526"/>
    <x v="1"/>
    <x v="388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x v="886"/>
    <n v="58.75"/>
    <x v="0"/>
    <x v="537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x v="887"/>
    <n v="182.56603773584905"/>
    <x v="1"/>
    <x v="563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x v="888"/>
    <n v="0.75436408977556113"/>
    <x v="0"/>
    <x v="63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x v="889"/>
    <n v="175.95330739299609"/>
    <x v="1"/>
    <x v="564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x v="890"/>
    <n v="237.88235294117646"/>
    <x v="1"/>
    <x v="174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x v="891"/>
    <n v="488.05076142131981"/>
    <x v="1"/>
    <x v="565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x v="892"/>
    <n v="224.06666666666669"/>
    <x v="1"/>
    <x v="167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x v="893"/>
    <n v="18.126436781609197"/>
    <x v="0"/>
    <x v="27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x v="894"/>
    <n v="45.847222222222221"/>
    <x v="0"/>
    <x v="95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x v="895"/>
    <n v="117.31541218637993"/>
    <x v="1"/>
    <x v="566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x v="896"/>
    <n v="217.30909090909088"/>
    <x v="1"/>
    <x v="229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x v="897"/>
    <n v="112.28571428571428"/>
    <x v="1"/>
    <x v="72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x v="898"/>
    <n v="72.51898734177216"/>
    <x v="0"/>
    <x v="19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x v="899"/>
    <n v="212.30434782608697"/>
    <x v="1"/>
    <x v="358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x v="900"/>
    <n v="239.74657534246577"/>
    <x v="1"/>
    <x v="567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x v="901"/>
    <n v="181.93548387096774"/>
    <x v="1"/>
    <x v="339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x v="902"/>
    <n v="164.13114754098362"/>
    <x v="1"/>
    <x v="227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x v="903"/>
    <n v="1.6375968992248062"/>
    <x v="0"/>
    <x v="356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x v="904"/>
    <n v="49.64385964912281"/>
    <x v="3"/>
    <x v="568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x v="905"/>
    <n v="109.70652173913042"/>
    <x v="1"/>
    <x v="87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x v="906"/>
    <n v="49.217948717948715"/>
    <x v="0"/>
    <x v="109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x v="907"/>
    <n v="62.232323232323225"/>
    <x v="2"/>
    <x v="569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x v="908"/>
    <n v="13.05813953488372"/>
    <x v="0"/>
    <x v="373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x v="909"/>
    <n v="64.635416666666671"/>
    <x v="0"/>
    <x v="109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x v="910"/>
    <n v="159.58666666666667"/>
    <x v="1"/>
    <x v="493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x v="911"/>
    <n v="81.42"/>
    <x v="0"/>
    <x v="570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x v="912"/>
    <n v="32.444767441860463"/>
    <x v="0"/>
    <x v="57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x v="913"/>
    <n v="9.9141184124918666"/>
    <x v="0"/>
    <x v="483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x v="914"/>
    <n v="26.694444444444443"/>
    <x v="0"/>
    <x v="171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x v="915"/>
    <n v="62.957446808510639"/>
    <x v="3"/>
    <x v="415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x v="916"/>
    <n v="161.35593220338984"/>
    <x v="1"/>
    <x v="84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x v="297"/>
    <n v="5"/>
    <x v="0"/>
    <x v="49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x v="917"/>
    <n v="1096.9379310344827"/>
    <x v="1"/>
    <x v="572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x v="918"/>
    <n v="70.094158075601371"/>
    <x v="3"/>
    <x v="428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x v="919"/>
    <n v="60"/>
    <x v="0"/>
    <x v="356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x v="920"/>
    <n v="367.0985915492958"/>
    <x v="1"/>
    <x v="573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x v="921"/>
    <n v="1109"/>
    <x v="1"/>
    <x v="175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x v="922"/>
    <n v="19.028784648187631"/>
    <x v="0"/>
    <x v="268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x v="923"/>
    <n v="126.87755102040816"/>
    <x v="1"/>
    <x v="54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x v="924"/>
    <n v="734.63636363636363"/>
    <x v="1"/>
    <x v="19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x v="925"/>
    <n v="4.5731034482758623"/>
    <x v="0"/>
    <x v="406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x v="926"/>
    <n v="85.054545454545448"/>
    <x v="0"/>
    <x v="12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x v="927"/>
    <n v="119.29824561403508"/>
    <x v="1"/>
    <x v="287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x v="928"/>
    <n v="296.02777777777777"/>
    <x v="1"/>
    <x v="574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x v="929"/>
    <n v="84.694915254237287"/>
    <x v="0"/>
    <x v="493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x v="930"/>
    <n v="355.7837837837838"/>
    <x v="1"/>
    <x v="287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x v="931"/>
    <n v="386.40909090909093"/>
    <x v="1"/>
    <x v="512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x v="932"/>
    <n v="792.23529411764707"/>
    <x v="1"/>
    <x v="242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x v="933"/>
    <n v="137.03393665158373"/>
    <x v="1"/>
    <x v="575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x v="934"/>
    <n v="338.20833333333337"/>
    <x v="1"/>
    <x v="493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x v="935"/>
    <n v="108.22784810126582"/>
    <x v="1"/>
    <x v="576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x v="936"/>
    <n v="60.757639620653315"/>
    <x v="0"/>
    <x v="577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x v="937"/>
    <n v="27.725490196078432"/>
    <x v="0"/>
    <x v="3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x v="938"/>
    <n v="228.3934426229508"/>
    <x v="1"/>
    <x v="578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x v="939"/>
    <n v="21.615194054500414"/>
    <x v="0"/>
    <x v="526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x v="940"/>
    <n v="373.875"/>
    <x v="1"/>
    <x v="235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x v="941"/>
    <n v="154.92592592592592"/>
    <x v="1"/>
    <x v="18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x v="942"/>
    <n v="322.14999999999998"/>
    <x v="1"/>
    <x v="382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x v="943"/>
    <n v="73.957142857142856"/>
    <x v="0"/>
    <x v="109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x v="944"/>
    <n v="864.1"/>
    <x v="1"/>
    <x v="45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x v="945"/>
    <n v="143.26245847176079"/>
    <x v="1"/>
    <x v="579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x v="946"/>
    <n v="40.281762295081968"/>
    <x v="0"/>
    <x v="580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x v="947"/>
    <n v="178.22388059701493"/>
    <x v="1"/>
    <x v="581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x v="948"/>
    <n v="84.930555555555557"/>
    <x v="0"/>
    <x v="51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x v="949"/>
    <n v="145.93648334624322"/>
    <x v="1"/>
    <x v="582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x v="950"/>
    <n v="152.46153846153848"/>
    <x v="1"/>
    <x v="345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x v="951"/>
    <n v="67.129542790152414"/>
    <x v="0"/>
    <x v="583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x v="952"/>
    <n v="40.307692307692307"/>
    <x v="0"/>
    <x v="45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x v="953"/>
    <n v="216.79032258064518"/>
    <x v="1"/>
    <x v="584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x v="802"/>
    <n v="52.117021276595743"/>
    <x v="0"/>
    <x v="251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x v="954"/>
    <n v="499.58333333333337"/>
    <x v="1"/>
    <x v="31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x v="955"/>
    <n v="87.679487179487182"/>
    <x v="0"/>
    <x v="251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x v="551"/>
    <n v="113.17346938775511"/>
    <x v="1"/>
    <x v="585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x v="956"/>
    <n v="426.54838709677421"/>
    <x v="1"/>
    <x v="227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x v="957"/>
    <n v="77.632653061224488"/>
    <x v="3"/>
    <x v="51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x v="958"/>
    <n v="52.496810772501767"/>
    <x v="0"/>
    <x v="586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x v="959"/>
    <n v="157.46762589928059"/>
    <x v="1"/>
    <x v="587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x v="960"/>
    <n v="72.939393939393938"/>
    <x v="0"/>
    <x v="19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x v="961"/>
    <n v="60.565789473684205"/>
    <x v="3"/>
    <x v="27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x v="962"/>
    <n v="56.791291291291287"/>
    <x v="0"/>
    <x v="82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x v="963"/>
    <n v="56.542754275427541"/>
    <x v="3"/>
    <x v="588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d v="2015-11-28T06:00:00"/>
    <d v="2015-12-15T06:00:00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b v="0"/>
    <b v="1"/>
    <s v="music/rock"/>
    <x v="1"/>
    <s v="rock"/>
    <d v="2014-08-19T05:00:00"/>
    <d v="2014-08-21T05:00:00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b v="0"/>
    <b v="0"/>
    <s v="technology/web"/>
    <x v="2"/>
    <s v="web"/>
    <d v="2013-11-17T06:00:00"/>
    <d v="2013-11-19T06:00:00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b v="0"/>
    <b v="0"/>
    <s v="music/rock"/>
    <x v="1"/>
    <s v="rock"/>
    <d v="2019-08-11T05:00:00"/>
    <d v="2019-09-20T05:00:00"/>
    <x v="3"/>
    <x v="3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b v="0"/>
    <b v="0"/>
    <s v="theater/plays"/>
    <x v="3"/>
    <s v="plays"/>
    <d v="2019-01-20T06:00:00"/>
    <d v="2019-01-24T06:00:00"/>
    <x v="4"/>
    <x v="4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b v="0"/>
    <b v="0"/>
    <s v="theater/plays"/>
    <x v="3"/>
    <s v="plays"/>
    <d v="2012-08-28T05:00:00"/>
    <d v="2012-09-08T05:00:00"/>
    <x v="5"/>
    <x v="5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b v="0"/>
    <b v="0"/>
    <s v="film &amp; video/documentary"/>
    <x v="4"/>
    <s v="documentary"/>
    <d v="2017-09-13T05:00:00"/>
    <d v="2017-09-14T05:00:00"/>
    <x v="6"/>
    <x v="6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b v="0"/>
    <b v="0"/>
    <s v="theater/plays"/>
    <x v="3"/>
    <s v="plays"/>
    <d v="2015-08-13T05:00:00"/>
    <d v="2015-08-15T05:00:00"/>
    <x v="7"/>
    <x v="7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b v="0"/>
    <b v="0"/>
    <s v="theater/plays"/>
    <x v="3"/>
    <s v="plays"/>
    <d v="2010-08-09T05:00:00"/>
    <d v="2010-08-11T05:00:00"/>
    <x v="8"/>
    <x v="8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b v="0"/>
    <b v="0"/>
    <s v="music/electric music"/>
    <x v="1"/>
    <s v="electric music"/>
    <d v="2013-09-19T05:00:00"/>
    <d v="2013-11-07T06:00:00"/>
    <x v="9"/>
    <x v="9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b v="0"/>
    <b v="0"/>
    <s v="film &amp; video/drama"/>
    <x v="4"/>
    <s v="drama"/>
    <d v="2010-08-14T05:00:00"/>
    <d v="2010-10-01T05:00:00"/>
    <x v="10"/>
    <x v="10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b v="0"/>
    <b v="1"/>
    <s v="theater/plays"/>
    <x v="3"/>
    <s v="plays"/>
    <d v="2010-09-21T05:00:00"/>
    <d v="2010-09-27T05:00:00"/>
    <x v="11"/>
    <x v="11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b v="0"/>
    <b v="0"/>
    <s v="film &amp; video/drama"/>
    <x v="4"/>
    <s v="drama"/>
    <d v="2019-10-22T05:00:00"/>
    <d v="2019-10-30T05:00:00"/>
    <x v="12"/>
    <x v="12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b v="0"/>
    <b v="0"/>
    <s v="music/indie rock"/>
    <x v="1"/>
    <s v="indie rock"/>
    <d v="2016-06-11T05:00:00"/>
    <d v="2016-06-23T05:00:00"/>
    <x v="13"/>
    <x v="13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b v="0"/>
    <b v="0"/>
    <s v="music/indie rock"/>
    <x v="1"/>
    <s v="indie rock"/>
    <d v="2012-03-06T06:00:00"/>
    <d v="2012-04-02T05:00:00"/>
    <x v="14"/>
    <x v="14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b v="0"/>
    <b v="0"/>
    <s v="technology/wearables"/>
    <x v="2"/>
    <s v="wearables"/>
    <d v="2019-12-10T06:00:00"/>
    <d v="2019-12-14T06:00:00"/>
    <x v="15"/>
    <x v="15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b v="0"/>
    <b v="0"/>
    <s v="publishing/nonfiction"/>
    <x v="5"/>
    <s v="nonfiction"/>
    <d v="2014-01-22T06:00:00"/>
    <d v="2014-02-13T06:00:00"/>
    <x v="16"/>
    <x v="16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b v="0"/>
    <b v="0"/>
    <s v="film &amp; video/animation"/>
    <x v="4"/>
    <s v="animation"/>
    <d v="2011-01-12T06:00:00"/>
    <d v="2011-01-13T06:00:00"/>
    <x v="17"/>
    <x v="17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b v="0"/>
    <b v="0"/>
    <s v="theater/plays"/>
    <x v="3"/>
    <s v="plays"/>
    <d v="2018-09-08T05:00:00"/>
    <d v="2018-09-16T05:00:00"/>
    <x v="18"/>
    <x v="18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b v="0"/>
    <b v="1"/>
    <s v="theater/plays"/>
    <x v="3"/>
    <s v="plays"/>
    <d v="2019-03-04T06:00:00"/>
    <d v="2019-03-25T05:00:00"/>
    <x v="19"/>
    <x v="19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b v="0"/>
    <b v="0"/>
    <s v="film &amp; video/drama"/>
    <x v="4"/>
    <s v="drama"/>
    <d v="2014-07-28T05:00:00"/>
    <d v="2014-07-28T05:00:00"/>
    <x v="20"/>
    <x v="20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b v="0"/>
    <b v="0"/>
    <s v="theater/plays"/>
    <x v="3"/>
    <s v="plays"/>
    <d v="2011-08-15T05:00:00"/>
    <d v="2011-09-18T05:00:00"/>
    <x v="21"/>
    <x v="21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b v="0"/>
    <b v="0"/>
    <s v="theater/plays"/>
    <x v="3"/>
    <s v="plays"/>
    <d v="2018-04-03T05:00:00"/>
    <d v="2018-04-18T05:00:00"/>
    <x v="22"/>
    <x v="22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b v="0"/>
    <b v="0"/>
    <s v="film &amp; video/documentary"/>
    <x v="4"/>
    <s v="documentary"/>
    <d v="2019-02-14T06:00:00"/>
    <d v="2019-04-08T05:00:00"/>
    <x v="23"/>
    <x v="23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b v="0"/>
    <b v="0"/>
    <s v="technology/wearables"/>
    <x v="2"/>
    <s v="wearables"/>
    <d v="2014-06-21T05:00:00"/>
    <d v="2014-06-23T05:00:00"/>
    <x v="24"/>
    <x v="24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b v="0"/>
    <b v="1"/>
    <s v="games/video games"/>
    <x v="6"/>
    <s v="video games"/>
    <d v="2011-05-18T05:00:00"/>
    <d v="2011-06-07T05:00:00"/>
    <x v="25"/>
    <x v="25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b v="0"/>
    <b v="0"/>
    <s v="theater/plays"/>
    <x v="3"/>
    <s v="plays"/>
    <d v="2018-07-31T05:00:00"/>
    <d v="2018-08-27T05:00:00"/>
    <x v="26"/>
    <x v="26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b v="0"/>
    <b v="0"/>
    <s v="music/rock"/>
    <x v="1"/>
    <s v="rock"/>
    <d v="2015-10-03T05:00:00"/>
    <d v="2015-10-11T05:00:00"/>
    <x v="27"/>
    <x v="27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b v="0"/>
    <b v="1"/>
    <s v="theater/plays"/>
    <x v="3"/>
    <s v="plays"/>
    <d v="2010-02-09T06:00:00"/>
    <d v="2010-03-04T06:00:00"/>
    <x v="28"/>
    <x v="28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b v="0"/>
    <b v="0"/>
    <s v="film &amp; video/shorts"/>
    <x v="4"/>
    <s v="shorts"/>
    <d v="2018-07-20T05:00:00"/>
    <d v="2018-08-29T05:00:00"/>
    <x v="29"/>
    <x v="29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b v="0"/>
    <b v="0"/>
    <s v="film &amp; video/animation"/>
    <x v="4"/>
    <s v="animation"/>
    <d v="2019-05-24T05:00:00"/>
    <d v="2019-05-29T05:00:00"/>
    <x v="30"/>
    <x v="30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b v="0"/>
    <b v="0"/>
    <s v="games/video games"/>
    <x v="6"/>
    <s v="video games"/>
    <d v="2016-01-05T06:00:00"/>
    <d v="2016-02-02T06:00:00"/>
    <x v="31"/>
    <x v="31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b v="0"/>
    <b v="0"/>
    <s v="film &amp; video/documentary"/>
    <x v="4"/>
    <s v="documentary"/>
    <d v="2018-01-10T06:00:00"/>
    <d v="2018-02-06T06:00:00"/>
    <x v="32"/>
    <x v="32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b v="0"/>
    <b v="0"/>
    <s v="theater/plays"/>
    <x v="3"/>
    <s v="plays"/>
    <d v="2014-10-05T05:00:00"/>
    <d v="2014-11-11T06:00:00"/>
    <x v="33"/>
    <x v="33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b v="0"/>
    <b v="0"/>
    <s v="film &amp; video/documentary"/>
    <x v="4"/>
    <s v="documentary"/>
    <d v="2017-03-23T05:00:00"/>
    <d v="2017-03-28T05:00:00"/>
    <x v="34"/>
    <x v="3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b v="0"/>
    <b v="1"/>
    <s v="film &amp; video/drama"/>
    <x v="4"/>
    <s v="drama"/>
    <d v="2019-01-19T06:00:00"/>
    <d v="2019-03-02T06:00:00"/>
    <x v="35"/>
    <x v="35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b v="0"/>
    <b v="0"/>
    <s v="theater/plays"/>
    <x v="3"/>
    <s v="plays"/>
    <d v="2011-02-26T06:00:00"/>
    <d v="2011-03-23T05:00:00"/>
    <x v="36"/>
    <x v="36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b v="0"/>
    <b v="1"/>
    <s v="publishing/fiction"/>
    <x v="5"/>
    <s v="fiction"/>
    <d v="2019-10-06T05:00:00"/>
    <d v="2019-11-08T06:00:00"/>
    <x v="37"/>
    <x v="37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b v="0"/>
    <b v="0"/>
    <s v="photography/photography books"/>
    <x v="7"/>
    <s v="photography books"/>
    <d v="2010-10-18T05:00:00"/>
    <d v="2010-10-23T05:00:00"/>
    <x v="38"/>
    <x v="38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b v="0"/>
    <b v="0"/>
    <s v="theater/plays"/>
    <x v="3"/>
    <s v="plays"/>
    <d v="2013-02-25T06:00:00"/>
    <d v="2013-03-11T05:00:00"/>
    <x v="39"/>
    <x v="39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b v="0"/>
    <b v="1"/>
    <s v="technology/wearables"/>
    <x v="2"/>
    <s v="wearables"/>
    <d v="2010-06-05T05:00:00"/>
    <d v="2010-06-24T05:00:00"/>
    <x v="40"/>
    <x v="40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b v="0"/>
    <b v="1"/>
    <s v="music/rock"/>
    <x v="1"/>
    <s v="rock"/>
    <d v="2012-09-04T05:00:00"/>
    <d v="2012-09-30T05:00:00"/>
    <x v="41"/>
    <x v="41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b v="0"/>
    <b v="0"/>
    <s v="food/food trucks"/>
    <x v="0"/>
    <s v="food trucks"/>
    <d v="2011-07-04T05:00:00"/>
    <d v="2011-07-13T05:00:00"/>
    <x v="42"/>
    <x v="42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d v="2014-07-24T05:00:00"/>
    <d v="2014-08-09T05:00:00"/>
    <x v="43"/>
    <x v="43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b v="0"/>
    <b v="0"/>
    <s v="publishing/fiction"/>
    <x v="5"/>
    <s v="fiction"/>
    <d v="2019-03-17T05:00:00"/>
    <d v="2019-03-18T05:00:00"/>
    <x v="44"/>
    <x v="44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b v="0"/>
    <b v="1"/>
    <s v="theater/plays"/>
    <x v="3"/>
    <s v="plays"/>
    <d v="2016-11-02T05:00:00"/>
    <d v="2016-11-17T06:00:00"/>
    <x v="45"/>
    <x v="45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b v="0"/>
    <b v="0"/>
    <s v="music/rock"/>
    <x v="1"/>
    <s v="rock"/>
    <d v="2010-07-08T05:00:00"/>
    <d v="2010-07-31T05:00:00"/>
    <x v="46"/>
    <x v="46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b v="0"/>
    <b v="0"/>
    <s v="theater/plays"/>
    <x v="3"/>
    <s v="plays"/>
    <d v="2014-03-29T05:00:00"/>
    <d v="2014-04-28T05:00:00"/>
    <x v="47"/>
    <x v="47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b v="0"/>
    <b v="0"/>
    <s v="theater/plays"/>
    <x v="3"/>
    <s v="plays"/>
    <d v="2015-06-25T05:00:00"/>
    <d v="2015-07-07T05:00:00"/>
    <x v="48"/>
    <x v="48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b v="0"/>
    <b v="0"/>
    <s v="music/rock"/>
    <x v="1"/>
    <s v="rock"/>
    <d v="2019-10-20T05:00:00"/>
    <d v="2019-12-04T06:00:00"/>
    <x v="49"/>
    <x v="49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b v="0"/>
    <b v="0"/>
    <s v="music/metal"/>
    <x v="1"/>
    <s v="metal"/>
    <d v="2013-08-01T05:00:00"/>
    <d v="2013-08-29T05:00:00"/>
    <x v="50"/>
    <x v="50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b v="0"/>
    <b v="1"/>
    <s v="technology/wearables"/>
    <x v="2"/>
    <s v="wearables"/>
    <d v="2012-03-27T05:00:00"/>
    <d v="2012-04-12T05:00:00"/>
    <x v="51"/>
    <x v="51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b v="0"/>
    <b v="0"/>
    <s v="theater/plays"/>
    <x v="3"/>
    <s v="plays"/>
    <d v="2010-09-15T05:00:00"/>
    <d v="2010-09-19T05:00:00"/>
    <x v="52"/>
    <x v="52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b v="0"/>
    <b v="0"/>
    <s v="film &amp; video/drama"/>
    <x v="4"/>
    <s v="drama"/>
    <d v="2014-05-20T05:00:00"/>
    <d v="2014-06-28T05:00:00"/>
    <x v="53"/>
    <x v="53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b v="0"/>
    <b v="0"/>
    <s v="technology/wearables"/>
    <x v="2"/>
    <s v="wearables"/>
    <d v="2018-03-11T06:00:00"/>
    <d v="2018-03-17T05:00:00"/>
    <x v="54"/>
    <x v="54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b v="0"/>
    <b v="0"/>
    <s v="music/jazz"/>
    <x v="1"/>
    <s v="jazz"/>
    <d v="2018-07-30T05:00:00"/>
    <d v="2018-08-04T05:00:00"/>
    <x v="55"/>
    <x v="55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b v="0"/>
    <b v="0"/>
    <s v="technology/wearables"/>
    <x v="2"/>
    <s v="wearables"/>
    <d v="2015-01-10T06:00:00"/>
    <d v="2015-01-17T06:00:00"/>
    <x v="56"/>
    <x v="56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b v="0"/>
    <b v="0"/>
    <s v="games/video games"/>
    <x v="6"/>
    <s v="video games"/>
    <d v="2017-09-01T05:00:00"/>
    <d v="2017-09-13T05:00:00"/>
    <x v="57"/>
    <x v="57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b v="0"/>
    <b v="0"/>
    <s v="theater/plays"/>
    <x v="3"/>
    <s v="plays"/>
    <d v="2015-09-21T05:00:00"/>
    <d v="2015-10-04T05:00:00"/>
    <x v="58"/>
    <x v="58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b v="0"/>
    <b v="1"/>
    <s v="theater/plays"/>
    <x v="3"/>
    <s v="plays"/>
    <d v="2017-06-12T05:00:00"/>
    <d v="2017-06-27T05:00:00"/>
    <x v="59"/>
    <x v="59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b v="0"/>
    <b v="0"/>
    <s v="theater/plays"/>
    <x v="3"/>
    <s v="plays"/>
    <d v="2012-07-17T05:00:00"/>
    <d v="2012-07-20T05:00:00"/>
    <x v="60"/>
    <x v="60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b v="0"/>
    <b v="0"/>
    <s v="theater/plays"/>
    <x v="3"/>
    <s v="plays"/>
    <d v="2011-02-21T06:00:00"/>
    <d v="2011-04-02T05:00:00"/>
    <x v="61"/>
    <x v="61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b v="0"/>
    <b v="0"/>
    <s v="technology/web"/>
    <x v="2"/>
    <s v="web"/>
    <d v="2015-06-05T05:00:00"/>
    <d v="2015-06-06T05:00:00"/>
    <x v="62"/>
    <x v="62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b v="0"/>
    <b v="0"/>
    <s v="theater/plays"/>
    <x v="3"/>
    <s v="plays"/>
    <d v="2017-04-28T05:00:00"/>
    <d v="2017-05-04T05:00:00"/>
    <x v="63"/>
    <x v="63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b v="0"/>
    <b v="1"/>
    <s v="technology/web"/>
    <x v="2"/>
    <s v="web"/>
    <d v="2018-07-02T05:00:00"/>
    <d v="2018-07-17T05:00:00"/>
    <x v="64"/>
    <x v="64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b v="0"/>
    <b v="0"/>
    <s v="theater/plays"/>
    <x v="3"/>
    <s v="plays"/>
    <d v="2011-01-27T06:00:00"/>
    <d v="2011-02-03T06:00:00"/>
    <x v="65"/>
    <x v="65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b v="0"/>
    <b v="1"/>
    <s v="theater/plays"/>
    <x v="3"/>
    <s v="plays"/>
    <d v="2015-04-08T05:00:00"/>
    <d v="2015-04-13T05:00:00"/>
    <x v="66"/>
    <x v="66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b v="0"/>
    <b v="1"/>
    <s v="technology/wearables"/>
    <x v="2"/>
    <s v="wearables"/>
    <d v="2010-01-25T06:00:00"/>
    <d v="2010-01-30T06:00:00"/>
    <x v="67"/>
    <x v="67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b v="0"/>
    <b v="1"/>
    <s v="theater/plays"/>
    <x v="3"/>
    <s v="plays"/>
    <d v="2017-07-27T05:00:00"/>
    <d v="2017-09-12T05:00:00"/>
    <x v="68"/>
    <x v="68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b v="0"/>
    <b v="0"/>
    <s v="theater/plays"/>
    <x v="3"/>
    <s v="plays"/>
    <d v="2010-12-19T06:00:00"/>
    <d v="2011-01-22T06:00:00"/>
    <x v="69"/>
    <x v="69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b v="0"/>
    <b v="1"/>
    <s v="theater/plays"/>
    <x v="3"/>
    <s v="plays"/>
    <d v="2010-11-02T05:00:00"/>
    <d v="2010-12-21T06:00:00"/>
    <x v="70"/>
    <x v="70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b v="0"/>
    <b v="0"/>
    <s v="theater/plays"/>
    <x v="3"/>
    <s v="plays"/>
    <d v="2019-11-30T06:00:00"/>
    <d v="2019-12-04T06:00:00"/>
    <x v="71"/>
    <x v="71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b v="0"/>
    <b v="0"/>
    <s v="film &amp; video/animation"/>
    <x v="4"/>
    <s v="animation"/>
    <d v="2015-07-01T05:00:00"/>
    <d v="2015-08-06T05:00:00"/>
    <x v="72"/>
    <x v="72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b v="0"/>
    <b v="0"/>
    <s v="music/jazz"/>
    <x v="1"/>
    <s v="jazz"/>
    <d v="2016-11-27T06:00:00"/>
    <d v="2016-11-30T06:00:00"/>
    <x v="73"/>
    <x v="73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b v="0"/>
    <b v="0"/>
    <s v="music/metal"/>
    <x v="1"/>
    <s v="metal"/>
    <d v="2016-03-27T05:00:00"/>
    <d v="2016-03-28T05:00:00"/>
    <x v="74"/>
    <x v="74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d v="2018-07-15T05:00:00"/>
    <d v="2018-07-23T05:00:00"/>
    <x v="75"/>
    <x v="75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b v="1"/>
    <b v="1"/>
    <s v="theater/plays"/>
    <x v="3"/>
    <s v="plays"/>
    <d v="2015-01-23T06:00:00"/>
    <d v="2015-03-13T05:00:00"/>
    <x v="76"/>
    <x v="76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b v="0"/>
    <b v="1"/>
    <s v="film &amp; video/animation"/>
    <x v="4"/>
    <s v="animation"/>
    <d v="2010-09-27T05:00:00"/>
    <d v="2010-10-11T05:00:00"/>
    <x v="77"/>
    <x v="77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b v="0"/>
    <b v="0"/>
    <s v="publishing/translations"/>
    <x v="5"/>
    <s v="translations"/>
    <d v="2018-04-16T05:00:00"/>
    <d v="2018-04-17T05:00:00"/>
    <x v="78"/>
    <x v="78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b v="0"/>
    <b v="0"/>
    <s v="theater/plays"/>
    <x v="3"/>
    <s v="plays"/>
    <d v="2018-06-16T05:00:00"/>
    <d v="2018-06-21T05:00:00"/>
    <x v="79"/>
    <x v="79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b v="0"/>
    <b v="0"/>
    <s v="games/video games"/>
    <x v="6"/>
    <s v="video games"/>
    <d v="2017-08-29T05:00:00"/>
    <d v="2017-09-28T05:00:00"/>
    <x v="80"/>
    <x v="80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b v="0"/>
    <b v="0"/>
    <s v="music/rock"/>
    <x v="1"/>
    <s v="rock"/>
    <d v="2017-11-23T06:00:00"/>
    <d v="2017-12-18T06:00:00"/>
    <x v="81"/>
    <x v="81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b v="0"/>
    <b v="1"/>
    <s v="games/video games"/>
    <x v="6"/>
    <s v="video games"/>
    <d v="2019-01-17T06:00:00"/>
    <d v="2019-01-24T06:00:00"/>
    <x v="82"/>
    <x v="82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b v="0"/>
    <b v="0"/>
    <s v="music/electric music"/>
    <x v="1"/>
    <s v="electric music"/>
    <d v="2016-07-28T05:00:00"/>
    <d v="2016-08-19T05:00:00"/>
    <x v="83"/>
    <x v="83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b v="0"/>
    <b v="0"/>
    <s v="technology/wearables"/>
    <x v="2"/>
    <s v="wearables"/>
    <d v="2012-07-28T05:00:00"/>
    <d v="2012-08-07T05:00:00"/>
    <x v="84"/>
    <x v="84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b v="0"/>
    <b v="0"/>
    <s v="music/indie rock"/>
    <x v="1"/>
    <s v="indie rock"/>
    <d v="2011-09-11T05:00:00"/>
    <d v="2011-09-19T05:00:00"/>
    <x v="85"/>
    <x v="85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b v="1"/>
    <b v="0"/>
    <s v="theater/plays"/>
    <x v="3"/>
    <s v="plays"/>
    <d v="2015-05-04T05:00:00"/>
    <d v="2015-05-17T05:00:00"/>
    <x v="86"/>
    <x v="86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b v="0"/>
    <b v="1"/>
    <s v="music/rock"/>
    <x v="1"/>
    <s v="rock"/>
    <d v="2011-03-08T06:00:00"/>
    <d v="2011-03-19T05:00:00"/>
    <x v="87"/>
    <x v="87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b v="0"/>
    <b v="0"/>
    <s v="publishing/translations"/>
    <x v="5"/>
    <s v="translations"/>
    <d v="2015-04-16T05:00:00"/>
    <d v="2015-05-08T05:00:00"/>
    <x v="88"/>
    <x v="8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b v="0"/>
    <b v="0"/>
    <s v="theater/plays"/>
    <x v="3"/>
    <s v="plays"/>
    <d v="2010-04-15T05:00:00"/>
    <d v="2010-04-17T05:00:00"/>
    <x v="89"/>
    <x v="89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b v="0"/>
    <b v="1"/>
    <s v="theater/plays"/>
    <x v="3"/>
    <s v="plays"/>
    <d v="2016-02-25T06:00:00"/>
    <d v="2016-02-25T06:00:00"/>
    <x v="90"/>
    <x v="90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b v="0"/>
    <b v="0"/>
    <s v="publishing/translations"/>
    <x v="5"/>
    <s v="translations"/>
    <d v="2016-08-06T05:00:00"/>
    <d v="2016-09-03T05:00:00"/>
    <x v="91"/>
    <x v="91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b v="0"/>
    <b v="1"/>
    <s v="games/video games"/>
    <x v="6"/>
    <s v="video games"/>
    <d v="2010-06-23T05:00:00"/>
    <d v="2010-06-24T05:00:00"/>
    <x v="92"/>
    <x v="92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b v="0"/>
    <b v="1"/>
    <s v="theater/plays"/>
    <x v="3"/>
    <s v="plays"/>
    <d v="2012-10-20T05:00:00"/>
    <d v="2012-10-24T05:00:00"/>
    <x v="93"/>
    <x v="93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b v="0"/>
    <b v="0"/>
    <s v="technology/web"/>
    <x v="2"/>
    <s v="web"/>
    <d v="2019-04-07T05:00:00"/>
    <d v="2019-04-18T05:00:00"/>
    <x v="94"/>
    <x v="94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b v="0"/>
    <b v="0"/>
    <s v="film &amp; video/documentary"/>
    <x v="4"/>
    <s v="documentary"/>
    <d v="2019-10-14T05:00:00"/>
    <d v="2019-10-21T05:00:00"/>
    <x v="95"/>
    <x v="95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b v="0"/>
    <b v="0"/>
    <s v="theater/plays"/>
    <x v="3"/>
    <s v="plays"/>
    <d v="2011-03-10T06:00:00"/>
    <d v="2011-03-23T05:00:00"/>
    <x v="96"/>
    <x v="96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b v="0"/>
    <b v="0"/>
    <s v="food/food trucks"/>
    <x v="0"/>
    <s v="food trucks"/>
    <d v="2015-06-25T05:00:00"/>
    <d v="2015-08-18T05:00:00"/>
    <x v="48"/>
    <x v="48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b v="0"/>
    <b v="0"/>
    <s v="games/video games"/>
    <x v="6"/>
    <s v="video games"/>
    <d v="2015-07-27T05:00:00"/>
    <d v="2015-07-31T05:00:00"/>
    <x v="97"/>
    <x v="97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b v="0"/>
    <b v="0"/>
    <s v="theater/plays"/>
    <x v="3"/>
    <s v="plays"/>
    <d v="2014-11-25T06:00:00"/>
    <d v="2014-12-24T06:00:00"/>
    <x v="98"/>
    <x v="98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d v="2011-10-19T05:00:00"/>
    <d v="2011-11-06T05:00:00"/>
    <x v="99"/>
    <x v="99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b v="0"/>
    <b v="1"/>
    <s v="music/electric music"/>
    <x v="1"/>
    <s v="electric music"/>
    <d v="2015-02-21T06:00:00"/>
    <d v="2015-02-28T06:00:00"/>
    <x v="100"/>
    <x v="100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b v="0"/>
    <b v="1"/>
    <s v="technology/wearables"/>
    <x v="2"/>
    <s v="wearables"/>
    <d v="2018-05-14T05:00:00"/>
    <d v="2018-05-21T05:00:00"/>
    <x v="101"/>
    <x v="101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b v="0"/>
    <b v="0"/>
    <s v="music/electric music"/>
    <x v="1"/>
    <s v="electric music"/>
    <d v="2010-10-24T05:00:00"/>
    <d v="2010-11-02T05:00:00"/>
    <x v="102"/>
    <x v="102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b v="0"/>
    <b v="0"/>
    <s v="music/indie rock"/>
    <x v="1"/>
    <s v="indie rock"/>
    <d v="2017-05-23T05:00:00"/>
    <d v="2017-05-24T05:00:00"/>
    <x v="103"/>
    <x v="103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b v="0"/>
    <b v="0"/>
    <s v="technology/web"/>
    <x v="2"/>
    <s v="web"/>
    <d v="2013-04-02T05:00:00"/>
    <d v="2013-04-20T05:00:00"/>
    <x v="104"/>
    <x v="104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b v="0"/>
    <b v="0"/>
    <s v="theater/plays"/>
    <x v="3"/>
    <s v="plays"/>
    <d v="2019-09-08T05:00:00"/>
    <d v="2019-09-13T05:00:00"/>
    <x v="105"/>
    <x v="105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b v="0"/>
    <b v="1"/>
    <s v="theater/plays"/>
    <x v="3"/>
    <s v="plays"/>
    <d v="2018-04-23T05:00:00"/>
    <d v="2018-05-10T05:00:00"/>
    <x v="106"/>
    <x v="106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b v="0"/>
    <b v="0"/>
    <s v="film &amp; video/documentary"/>
    <x v="4"/>
    <s v="documentary"/>
    <d v="2012-04-06T05:00:00"/>
    <d v="2012-05-13T05:00:00"/>
    <x v="107"/>
    <x v="107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b v="0"/>
    <b v="0"/>
    <s v="film &amp; video/television"/>
    <x v="4"/>
    <s v="television"/>
    <d v="2014-01-12T06:00:00"/>
    <d v="2014-01-14T06:00:00"/>
    <x v="108"/>
    <x v="108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b v="0"/>
    <b v="0"/>
    <s v="food/food trucks"/>
    <x v="0"/>
    <s v="food trucks"/>
    <d v="2018-09-11T05:00:00"/>
    <d v="2018-09-30T05:00:00"/>
    <x v="109"/>
    <x v="109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b v="0"/>
    <b v="0"/>
    <s v="publishing/radio &amp; podcasts"/>
    <x v="5"/>
    <s v="radio &amp; podcasts"/>
    <d v="2012-09-22T05:00:00"/>
    <d v="2012-09-28T05:00:00"/>
    <x v="110"/>
    <x v="110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b v="0"/>
    <b v="0"/>
    <s v="technology/web"/>
    <x v="2"/>
    <s v="web"/>
    <d v="2014-08-24T05:00:00"/>
    <d v="2014-09-08T05:00:00"/>
    <x v="111"/>
    <x v="111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b v="0"/>
    <b v="0"/>
    <s v="food/food trucks"/>
    <x v="0"/>
    <s v="food trucks"/>
    <d v="2017-09-12T05:00:00"/>
    <d v="2017-09-19T05:00:00"/>
    <x v="112"/>
    <x v="112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b v="0"/>
    <b v="1"/>
    <s v="technology/wearables"/>
    <x v="2"/>
    <s v="wearables"/>
    <d v="2019-04-09T05:00:00"/>
    <d v="2019-04-10T05:00:00"/>
    <x v="113"/>
    <x v="113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b v="0"/>
    <b v="0"/>
    <s v="publishing/fiction"/>
    <x v="5"/>
    <s v="fiction"/>
    <d v="2017-11-17T06:00:00"/>
    <d v="2017-12-22T06:00:00"/>
    <x v="114"/>
    <x v="114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b v="0"/>
    <b v="0"/>
    <s v="theater/plays"/>
    <x v="3"/>
    <s v="plays"/>
    <d v="2015-09-18T05:00:00"/>
    <d v="2015-09-19T05:00:00"/>
    <x v="115"/>
    <x v="115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b v="0"/>
    <b v="0"/>
    <s v="film &amp; video/television"/>
    <x v="4"/>
    <s v="television"/>
    <d v="2011-09-22T05:00:00"/>
    <d v="2011-09-28T05:00:00"/>
    <x v="116"/>
    <x v="116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d v="2014-01-26T06:00:00"/>
    <d v="2014-02-01T06:00:00"/>
    <x v="117"/>
    <x v="117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b v="0"/>
    <b v="1"/>
    <s v="film &amp; video/documentary"/>
    <x v="4"/>
    <s v="documentary"/>
    <d v="2014-06-16T05:00:00"/>
    <d v="2014-07-03T05:00:00"/>
    <x v="118"/>
    <x v="118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b v="0"/>
    <b v="1"/>
    <s v="games/mobile games"/>
    <x v="6"/>
    <s v="mobile games"/>
    <d v="2015-04-17T05:00:00"/>
    <d v="2015-04-21T05:00:00"/>
    <x v="119"/>
    <x v="119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b v="0"/>
    <b v="0"/>
    <s v="games/video games"/>
    <x v="6"/>
    <s v="video games"/>
    <d v="2014-10-05T05:00:00"/>
    <d v="2014-10-18T05:00:00"/>
    <x v="33"/>
    <x v="33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b v="0"/>
    <b v="0"/>
    <s v="publishing/fiction"/>
    <x v="5"/>
    <s v="fiction"/>
    <d v="2014-11-27T06:00:00"/>
    <d v="2014-12-24T06:00:00"/>
    <x v="120"/>
    <x v="120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b v="1"/>
    <b v="0"/>
    <s v="theater/plays"/>
    <x v="3"/>
    <s v="plays"/>
    <d v="2015-11-24T06:00:00"/>
    <d v="2015-11-27T06:00:00"/>
    <x v="121"/>
    <x v="121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b v="0"/>
    <b v="0"/>
    <s v="photography/photography books"/>
    <x v="7"/>
    <s v="photography books"/>
    <d v="2019-05-13T05:00:00"/>
    <d v="2019-07-05T05:00:00"/>
    <x v="122"/>
    <x v="122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b v="0"/>
    <b v="0"/>
    <s v="theater/plays"/>
    <x v="3"/>
    <s v="plays"/>
    <d v="2018-09-19T05:00:00"/>
    <d v="2018-09-23T05:00:00"/>
    <x v="123"/>
    <x v="123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b v="0"/>
    <b v="1"/>
    <s v="theater/plays"/>
    <x v="3"/>
    <s v="plays"/>
    <d v="2016-08-14T05:00:00"/>
    <d v="2016-09-11T05:00:00"/>
    <x v="124"/>
    <x v="124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b v="0"/>
    <b v="0"/>
    <s v="theater/plays"/>
    <x v="3"/>
    <s v="plays"/>
    <d v="2010-05-12T05:00:00"/>
    <d v="2010-05-15T05:00:00"/>
    <x v="125"/>
    <x v="125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b v="0"/>
    <b v="0"/>
    <s v="music/rock"/>
    <x v="1"/>
    <s v="rock"/>
    <d v="2010-08-27T05:00:00"/>
    <d v="2010-09-09T05:00:00"/>
    <x v="126"/>
    <x v="126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b v="0"/>
    <b v="0"/>
    <s v="food/food trucks"/>
    <x v="0"/>
    <s v="food trucks"/>
    <d v="2015-02-03T06:00:00"/>
    <d v="2015-02-28T06:00:00"/>
    <x v="127"/>
    <x v="127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b v="0"/>
    <b v="0"/>
    <s v="film &amp; video/drama"/>
    <x v="4"/>
    <s v="drama"/>
    <d v="2011-10-26T05:00:00"/>
    <d v="2011-11-11T06:00:00"/>
    <x v="128"/>
    <x v="128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b v="0"/>
    <b v="0"/>
    <s v="technology/web"/>
    <x v="2"/>
    <s v="web"/>
    <d v="2013-11-29T06:00:00"/>
    <d v="2013-12-12T06:00:00"/>
    <x v="129"/>
    <x v="129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b v="0"/>
    <b v="1"/>
    <s v="theater/plays"/>
    <x v="3"/>
    <s v="plays"/>
    <d v="2018-01-12T06:00:00"/>
    <d v="2018-01-28T06:00:00"/>
    <x v="130"/>
    <x v="130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b v="0"/>
    <b v="0"/>
    <s v="music/world music"/>
    <x v="1"/>
    <s v="world music"/>
    <d v="2011-08-12T05:00:00"/>
    <d v="2011-09-03T05:00:00"/>
    <x v="131"/>
    <x v="131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b v="0"/>
    <b v="1"/>
    <s v="film &amp; video/documentary"/>
    <x v="4"/>
    <s v="documentary"/>
    <d v="2011-06-19T05:00:00"/>
    <d v="2011-08-07T05:00:00"/>
    <x v="132"/>
    <x v="132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b v="0"/>
    <b v="1"/>
    <s v="theater/plays"/>
    <x v="3"/>
    <s v="plays"/>
    <d v="2013-03-07T06:00:00"/>
    <d v="2013-03-12T05:00:00"/>
    <x v="133"/>
    <x v="13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b v="0"/>
    <b v="1"/>
    <s v="film &amp; video/drama"/>
    <x v="4"/>
    <s v="drama"/>
    <d v="2014-06-07T05:00:00"/>
    <d v="2014-06-19T05:00:00"/>
    <x v="134"/>
    <x v="134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b v="0"/>
    <b v="0"/>
    <s v="publishing/nonfiction"/>
    <x v="5"/>
    <s v="nonfiction"/>
    <d v="2010-10-06T05:00:00"/>
    <d v="2010-10-12T05:00:00"/>
    <x v="135"/>
    <x v="135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b v="0"/>
    <b v="0"/>
    <s v="games/mobile games"/>
    <x v="6"/>
    <s v="mobile games"/>
    <d v="2012-09-28T05:00:00"/>
    <d v="2012-10-04T05:00:00"/>
    <x v="136"/>
    <x v="136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b v="0"/>
    <b v="1"/>
    <s v="technology/wearables"/>
    <x v="2"/>
    <s v="wearables"/>
    <d v="2015-04-21T05:00:00"/>
    <d v="2015-05-07T05:00:00"/>
    <x v="137"/>
    <x v="137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d v="2018-02-25T06:00:00"/>
    <d v="2018-03-02T06:00:00"/>
    <x v="138"/>
    <x v="138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b v="0"/>
    <b v="0"/>
    <s v="technology/web"/>
    <x v="2"/>
    <s v="web"/>
    <d v="2015-06-12T05:00:00"/>
    <d v="2015-06-18T05:00:00"/>
    <x v="139"/>
    <x v="139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b v="0"/>
    <b v="0"/>
    <s v="technology/web"/>
    <x v="2"/>
    <s v="web"/>
    <d v="2012-04-06T05:00:00"/>
    <d v="2012-05-17T05:00:00"/>
    <x v="107"/>
    <x v="107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b v="0"/>
    <b v="0"/>
    <s v="music/indie rock"/>
    <x v="1"/>
    <s v="indie rock"/>
    <d v="2010-06-28T05:00:00"/>
    <d v="2010-07-18T05:00:00"/>
    <x v="140"/>
    <x v="140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b v="0"/>
    <b v="0"/>
    <s v="theater/plays"/>
    <x v="3"/>
    <s v="plays"/>
    <d v="2019-06-17T05:00:00"/>
    <d v="2019-06-25T05:00:00"/>
    <x v="141"/>
    <x v="141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b v="0"/>
    <b v="0"/>
    <s v="technology/wearables"/>
    <x v="2"/>
    <s v="wearables"/>
    <d v="2014-09-07T05:00:00"/>
    <d v="2014-09-12T05:00:00"/>
    <x v="142"/>
    <x v="142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b v="0"/>
    <b v="0"/>
    <s v="theater/plays"/>
    <x v="3"/>
    <s v="plays"/>
    <d v="2011-11-08T06:00:00"/>
    <d v="2011-11-28T06:00:00"/>
    <x v="143"/>
    <x v="14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b v="0"/>
    <b v="1"/>
    <s v="theater/plays"/>
    <x v="3"/>
    <s v="plays"/>
    <d v="2016-06-13T05:00:00"/>
    <d v="2016-06-19T05:00:00"/>
    <x v="144"/>
    <x v="144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b v="0"/>
    <b v="0"/>
    <s v="technology/wearables"/>
    <x v="2"/>
    <s v="wearables"/>
    <d v="2017-07-25T05:00:00"/>
    <d v="2017-08-03T05:00:00"/>
    <x v="145"/>
    <x v="145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b v="0"/>
    <b v="0"/>
    <s v="music/indie rock"/>
    <x v="1"/>
    <s v="indie rock"/>
    <d v="2013-01-01T06:00:00"/>
    <d v="2013-02-22T06:00:00"/>
    <x v="146"/>
    <x v="146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d v="2018-12-16T06:00:00"/>
    <d v="2018-12-17T06:00:00"/>
    <x v="147"/>
    <x v="147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b v="0"/>
    <b v="0"/>
    <s v="music/electric music"/>
    <x v="1"/>
    <s v="electric music"/>
    <d v="2014-06-09T05:00:00"/>
    <d v="2014-07-30T05:00:00"/>
    <x v="148"/>
    <x v="148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b v="0"/>
    <b v="0"/>
    <s v="music/indie rock"/>
    <x v="1"/>
    <s v="indie rock"/>
    <d v="2017-02-17T06:00:00"/>
    <d v="2017-02-24T06:00:00"/>
    <x v="149"/>
    <x v="149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b v="0"/>
    <b v="0"/>
    <s v="theater/plays"/>
    <x v="3"/>
    <s v="plays"/>
    <d v="2012-10-19T05:00:00"/>
    <d v="2012-10-25T05:00:00"/>
    <x v="150"/>
    <x v="150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b v="0"/>
    <b v="1"/>
    <s v="music/indie rock"/>
    <x v="1"/>
    <s v="indie rock"/>
    <d v="2016-05-12T05:00:00"/>
    <d v="2016-06-04T05:00:00"/>
    <x v="151"/>
    <x v="151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b v="0"/>
    <b v="0"/>
    <s v="theater/plays"/>
    <x v="3"/>
    <s v="plays"/>
    <d v="2010-03-25T05:00:00"/>
    <d v="2010-04-09T05:00:00"/>
    <x v="152"/>
    <x v="152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b v="0"/>
    <b v="0"/>
    <s v="music/rock"/>
    <x v="1"/>
    <s v="rock"/>
    <d v="2019-10-05T05:00:00"/>
    <d v="2019-10-29T05:00:00"/>
    <x v="153"/>
    <x v="153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b v="0"/>
    <b v="0"/>
    <s v="photography/photography books"/>
    <x v="7"/>
    <s v="photography books"/>
    <d v="2013-12-30T06:00:00"/>
    <d v="2014-01-11T06:00:00"/>
    <x v="154"/>
    <x v="15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b v="0"/>
    <b v="0"/>
    <s v="music/rock"/>
    <x v="1"/>
    <s v="rock"/>
    <d v="2015-12-08T06:00:00"/>
    <d v="2015-12-09T06:00:00"/>
    <x v="155"/>
    <x v="155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b v="0"/>
    <b v="1"/>
    <s v="theater/plays"/>
    <x v="3"/>
    <s v="plays"/>
    <d v="2019-03-27T05:00:00"/>
    <d v="2019-04-14T05:00:00"/>
    <x v="156"/>
    <x v="156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b v="0"/>
    <b v="0"/>
    <s v="technology/wearables"/>
    <x v="2"/>
    <s v="wearables"/>
    <d v="2019-04-27T05:00:00"/>
    <d v="2019-05-13T05:00:00"/>
    <x v="157"/>
    <x v="157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b v="0"/>
    <b v="1"/>
    <s v="technology/web"/>
    <x v="2"/>
    <s v="web"/>
    <d v="2015-09-23T05:00:00"/>
    <d v="2015-09-29T05:00:00"/>
    <x v="158"/>
    <x v="158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b v="0"/>
    <b v="0"/>
    <s v="music/rock"/>
    <x v="1"/>
    <s v="rock"/>
    <d v="2018-12-08T06:00:00"/>
    <d v="2019-01-07T06:00:00"/>
    <x v="159"/>
    <x v="159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b v="0"/>
    <b v="1"/>
    <s v="photography/photography books"/>
    <x v="7"/>
    <s v="photography books"/>
    <d v="2017-10-20T05:00:00"/>
    <d v="2017-12-08T06:00:00"/>
    <x v="160"/>
    <x v="160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b v="0"/>
    <b v="0"/>
    <s v="theater/plays"/>
    <x v="3"/>
    <s v="plays"/>
    <d v="2017-10-08T05:00:00"/>
    <d v="2017-10-09T05:00:00"/>
    <x v="161"/>
    <x v="161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b v="0"/>
    <b v="0"/>
    <s v="technology/web"/>
    <x v="2"/>
    <s v="web"/>
    <d v="2017-08-01T05:00:00"/>
    <d v="2017-09-02T05:00:00"/>
    <x v="162"/>
    <x v="16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d v="2010-12-22T06:00:00"/>
    <d v="2010-12-26T06:00:00"/>
    <x v="163"/>
    <x v="163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b v="0"/>
    <b v="0"/>
    <s v="theater/plays"/>
    <x v="3"/>
    <s v="plays"/>
    <d v="2013-06-10T05:00:00"/>
    <d v="2013-06-20T05:00:00"/>
    <x v="164"/>
    <x v="164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b v="0"/>
    <b v="1"/>
    <s v="music/indie rock"/>
    <x v="1"/>
    <s v="indie rock"/>
    <d v="2019-02-22T06:00:00"/>
    <d v="2019-03-17T05:00:00"/>
    <x v="165"/>
    <x v="165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b v="0"/>
    <b v="1"/>
    <s v="film &amp; video/shorts"/>
    <x v="4"/>
    <s v="shorts"/>
    <d v="2012-06-17T05:00:00"/>
    <d v="2012-07-15T05:00:00"/>
    <x v="166"/>
    <x v="166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b v="0"/>
    <b v="0"/>
    <s v="music/indie rock"/>
    <x v="1"/>
    <s v="indie rock"/>
    <d v="2017-08-03T05:00:00"/>
    <d v="2017-08-10T05:00:00"/>
    <x v="167"/>
    <x v="167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b v="0"/>
    <b v="0"/>
    <s v="publishing/translations"/>
    <x v="5"/>
    <s v="translations"/>
    <d v="2014-03-20T05:00:00"/>
    <d v="2014-04-11T05:00:00"/>
    <x v="168"/>
    <x v="168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b v="0"/>
    <b v="1"/>
    <s v="film &amp; video/documentary"/>
    <x v="4"/>
    <s v="documentary"/>
    <d v="2014-07-19T05:00:00"/>
    <d v="2014-08-03T05:00:00"/>
    <x v="169"/>
    <x v="169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b v="0"/>
    <b v="0"/>
    <s v="theater/plays"/>
    <x v="3"/>
    <s v="plays"/>
    <d v="2013-05-18T05:00:00"/>
    <d v="2013-05-24T05:00:00"/>
    <x v="170"/>
    <x v="170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b v="0"/>
    <b v="1"/>
    <s v="technology/wearables"/>
    <x v="2"/>
    <s v="wearables"/>
    <d v="2015-10-05T05:00:00"/>
    <d v="2015-10-06T05:00:00"/>
    <x v="171"/>
    <x v="171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b v="0"/>
    <b v="0"/>
    <s v="theater/plays"/>
    <x v="3"/>
    <s v="plays"/>
    <d v="2016-08-31T05:00:00"/>
    <d v="2016-09-19T05:00:00"/>
    <x v="172"/>
    <x v="172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b v="0"/>
    <b v="0"/>
    <s v="theater/plays"/>
    <x v="3"/>
    <s v="plays"/>
    <d v="2016-09-03T05:00:00"/>
    <d v="2016-09-12T05:00:00"/>
    <x v="173"/>
    <x v="17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b v="0"/>
    <b v="0"/>
    <s v="theater/plays"/>
    <x v="3"/>
    <s v="plays"/>
    <d v="2010-11-15T06:00:00"/>
    <d v="2010-12-10T06:00:00"/>
    <x v="174"/>
    <x v="174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b v="0"/>
    <b v="0"/>
    <s v="food/food trucks"/>
    <x v="0"/>
    <s v="food trucks"/>
    <d v="2017-09-21T05:00:00"/>
    <d v="2017-09-30T05:00:00"/>
    <x v="175"/>
    <x v="175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b v="0"/>
    <b v="1"/>
    <s v="theater/plays"/>
    <x v="3"/>
    <s v="plays"/>
    <d v="2013-03-17T05:00:00"/>
    <d v="2013-03-18T05:00:00"/>
    <x v="176"/>
    <x v="176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b v="0"/>
    <b v="0"/>
    <s v="technology/wearables"/>
    <x v="2"/>
    <s v="wearables"/>
    <d v="2010-03-22T05:00:00"/>
    <d v="2010-03-27T05:00:00"/>
    <x v="177"/>
    <x v="177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b v="0"/>
    <b v="0"/>
    <s v="technology/web"/>
    <x v="2"/>
    <s v="web"/>
    <d v="2017-10-04T05:00:00"/>
    <d v="2017-10-22T05:00:00"/>
    <x v="178"/>
    <x v="178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b v="0"/>
    <b v="0"/>
    <s v="theater/plays"/>
    <x v="3"/>
    <s v="plays"/>
    <d v="2019-06-15T05:00:00"/>
    <d v="2019-07-01T05:00:00"/>
    <x v="179"/>
    <x v="179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b v="0"/>
    <b v="0"/>
    <s v="music/rock"/>
    <x v="1"/>
    <s v="rock"/>
    <d v="2010-09-09T05:00:00"/>
    <d v="2010-09-22T05:00:00"/>
    <x v="180"/>
    <x v="180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b v="0"/>
    <b v="0"/>
    <s v="theater/plays"/>
    <x v="3"/>
    <s v="plays"/>
    <d v="2019-05-03T05:00:00"/>
    <d v="2019-05-04T05:00:00"/>
    <x v="181"/>
    <x v="181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b v="0"/>
    <b v="0"/>
    <s v="film &amp; video/television"/>
    <x v="4"/>
    <s v="television"/>
    <d v="2018-05-13T05:00:00"/>
    <d v="2018-05-24T05:00:00"/>
    <x v="182"/>
    <x v="182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b v="0"/>
    <b v="0"/>
    <s v="theater/plays"/>
    <x v="3"/>
    <s v="plays"/>
    <d v="2014-05-23T05:00:00"/>
    <d v="2014-06-07T05:00:00"/>
    <x v="183"/>
    <x v="183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b v="0"/>
    <b v="1"/>
    <s v="film &amp; video/shorts"/>
    <x v="4"/>
    <s v="shorts"/>
    <d v="2013-02-23T06:00:00"/>
    <d v="2013-03-23T05:00:00"/>
    <x v="184"/>
    <x v="184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b v="0"/>
    <b v="0"/>
    <s v="theater/plays"/>
    <x v="3"/>
    <s v="plays"/>
    <d v="2014-12-02T06:00:00"/>
    <d v="2014-12-03T06:00:00"/>
    <x v="185"/>
    <x v="185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b v="0"/>
    <b v="0"/>
    <s v="theater/plays"/>
    <x v="3"/>
    <s v="plays"/>
    <d v="2016-03-04T06:00:00"/>
    <d v="2016-03-04T06:00:00"/>
    <x v="186"/>
    <x v="186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b v="0"/>
    <b v="1"/>
    <s v="theater/plays"/>
    <x v="3"/>
    <s v="plays"/>
    <d v="2013-06-04T05:00:00"/>
    <d v="2013-06-05T05:00:00"/>
    <x v="187"/>
    <x v="187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b v="0"/>
    <b v="0"/>
    <s v="theater/plays"/>
    <x v="3"/>
    <s v="plays"/>
    <d v="2019-03-12T05:00:00"/>
    <d v="2019-03-15T05:00:00"/>
    <x v="188"/>
    <x v="188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b v="0"/>
    <b v="0"/>
    <s v="music/rock"/>
    <x v="1"/>
    <s v="rock"/>
    <d v="2014-06-27T05:00:00"/>
    <d v="2014-07-01T05:00:00"/>
    <x v="189"/>
    <x v="189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b v="1"/>
    <b v="0"/>
    <s v="music/indie rock"/>
    <x v="1"/>
    <s v="indie rock"/>
    <d v="2018-04-08T05:00:00"/>
    <d v="2018-04-12T05:00:00"/>
    <x v="190"/>
    <x v="190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b v="0"/>
    <b v="0"/>
    <s v="music/metal"/>
    <x v="1"/>
    <s v="metal"/>
    <d v="2015-09-14T05:00:00"/>
    <d v="2015-09-30T05:00:00"/>
    <x v="191"/>
    <x v="191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b v="0"/>
    <b v="0"/>
    <s v="music/electric music"/>
    <x v="1"/>
    <s v="electric music"/>
    <d v="2018-07-29T05:00:00"/>
    <d v="2018-08-05T05:00:00"/>
    <x v="192"/>
    <x v="192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b v="0"/>
    <b v="0"/>
    <s v="technology/wearables"/>
    <x v="2"/>
    <s v="wearables"/>
    <d v="2016-09-03T05:00:00"/>
    <d v="2016-09-22T05:00:00"/>
    <x v="173"/>
    <x v="173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b v="0"/>
    <b v="0"/>
    <s v="film &amp; video/drama"/>
    <x v="4"/>
    <s v="drama"/>
    <d v="2017-06-23T05:00:00"/>
    <d v="2017-07-07T05:00:00"/>
    <x v="193"/>
    <x v="193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b v="0"/>
    <b v="0"/>
    <s v="music/electric music"/>
    <x v="1"/>
    <s v="electric music"/>
    <d v="2010-08-06T05:00:00"/>
    <d v="2010-09-04T05:00:00"/>
    <x v="194"/>
    <x v="194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b v="0"/>
    <b v="0"/>
    <s v="music/rock"/>
    <x v="1"/>
    <s v="rock"/>
    <d v="2015-07-07T05:00:00"/>
    <d v="2015-07-11T05:00:00"/>
    <x v="195"/>
    <x v="195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b v="0"/>
    <b v="0"/>
    <s v="theater/plays"/>
    <x v="3"/>
    <s v="plays"/>
    <d v="2010-03-25T05:00:00"/>
    <d v="2010-04-05T05:00:00"/>
    <x v="152"/>
    <x v="152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b v="0"/>
    <b v="0"/>
    <s v="technology/web"/>
    <x v="2"/>
    <s v="web"/>
    <d v="2014-07-25T05:00:00"/>
    <d v="2014-08-12T05:00:00"/>
    <x v="196"/>
    <x v="196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b v="0"/>
    <b v="0"/>
    <s v="food/food trucks"/>
    <x v="0"/>
    <s v="food trucks"/>
    <d v="2011-10-02T05:00:00"/>
    <d v="2011-10-06T05:00:00"/>
    <x v="197"/>
    <x v="197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b v="0"/>
    <b v="0"/>
    <s v="theater/plays"/>
    <x v="3"/>
    <s v="plays"/>
    <d v="2017-01-17T06:00:00"/>
    <d v="2017-01-19T06:00:00"/>
    <x v="198"/>
    <x v="198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b v="0"/>
    <b v="0"/>
    <s v="music/jazz"/>
    <x v="1"/>
    <s v="jazz"/>
    <d v="2011-04-03T05:00:00"/>
    <d v="2011-04-13T05:00:00"/>
    <x v="199"/>
    <x v="199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b v="1"/>
    <b v="0"/>
    <s v="theater/plays"/>
    <x v="3"/>
    <s v="plays"/>
    <d v="2018-10-17T05:00:00"/>
    <d v="2018-10-29T05:00:00"/>
    <x v="200"/>
    <x v="200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b v="0"/>
    <b v="0"/>
    <s v="publishing/fiction"/>
    <x v="5"/>
    <s v="fiction"/>
    <d v="2010-02-27T06:00:00"/>
    <d v="2010-03-08T06:00:00"/>
    <x v="201"/>
    <x v="201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b v="0"/>
    <b v="1"/>
    <s v="music/rock"/>
    <x v="1"/>
    <s v="rock"/>
    <d v="2018-08-28T05:00:00"/>
    <d v="2018-09-17T05:00:00"/>
    <x v="202"/>
    <x v="202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b v="0"/>
    <b v="0"/>
    <s v="film &amp; video/documentary"/>
    <x v="4"/>
    <s v="documentary"/>
    <d v="2017-11-09T06:00:00"/>
    <d v="2017-12-03T06:00:00"/>
    <x v="203"/>
    <x v="203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b v="0"/>
    <b v="0"/>
    <s v="film &amp; video/documentary"/>
    <x v="4"/>
    <s v="documentary"/>
    <d v="2016-05-06T05:00:00"/>
    <d v="2016-05-13T05:00:00"/>
    <x v="204"/>
    <x v="204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b v="0"/>
    <b v="0"/>
    <s v="film &amp; video/science fiction"/>
    <x v="4"/>
    <s v="science fiction"/>
    <d v="2017-03-03T06:00:00"/>
    <d v="2017-03-30T05:00:00"/>
    <x v="205"/>
    <x v="205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b v="0"/>
    <b v="0"/>
    <s v="theater/plays"/>
    <x v="3"/>
    <s v="plays"/>
    <d v="2013-08-27T05:00:00"/>
    <d v="2013-09-20T05:00:00"/>
    <x v="206"/>
    <x v="206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b v="0"/>
    <b v="0"/>
    <s v="theater/plays"/>
    <x v="3"/>
    <s v="plays"/>
    <d v="2019-12-15T06:00:00"/>
    <d v="2020-01-30T06:00:00"/>
    <x v="207"/>
    <x v="207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b v="0"/>
    <b v="1"/>
    <s v="music/indie rock"/>
    <x v="1"/>
    <s v="indie rock"/>
    <d v="2010-11-06T05:00:00"/>
    <d v="2010-11-14T06:00:00"/>
    <x v="208"/>
    <x v="208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b v="0"/>
    <b v="0"/>
    <s v="music/rock"/>
    <x v="1"/>
    <s v="rock"/>
    <d v="2010-08-19T05:00:00"/>
    <d v="2010-08-25T05:00:00"/>
    <x v="209"/>
    <x v="209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b v="0"/>
    <b v="0"/>
    <s v="theater/plays"/>
    <x v="3"/>
    <s v="plays"/>
    <d v="2019-02-13T06:00:00"/>
    <d v="2019-02-15T06:00:00"/>
    <x v="210"/>
    <x v="210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b v="0"/>
    <b v="0"/>
    <s v="theater/plays"/>
    <x v="3"/>
    <s v="plays"/>
    <d v="2011-11-22T06:00:00"/>
    <d v="2011-11-24T06:00:00"/>
    <x v="211"/>
    <x v="211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b v="0"/>
    <b v="0"/>
    <s v="film &amp; video/science fiction"/>
    <x v="4"/>
    <s v="science fiction"/>
    <d v="2019-04-28T05:00:00"/>
    <d v="2019-05-07T05:00:00"/>
    <x v="212"/>
    <x v="212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b v="0"/>
    <b v="1"/>
    <s v="film &amp; video/shorts"/>
    <x v="4"/>
    <s v="shorts"/>
    <d v="2011-11-11T06:00:00"/>
    <d v="2011-12-15T06:00:00"/>
    <x v="213"/>
    <x v="213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b v="0"/>
    <b v="0"/>
    <s v="film &amp; video/animation"/>
    <x v="4"/>
    <s v="animation"/>
    <d v="2012-08-16T05:00:00"/>
    <d v="2012-08-28T05:00:00"/>
    <x v="214"/>
    <x v="214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b v="1"/>
    <b v="0"/>
    <s v="theater/plays"/>
    <x v="3"/>
    <s v="plays"/>
    <d v="2011-07-01T05:00:00"/>
    <d v="2011-07-19T05:00:00"/>
    <x v="215"/>
    <x v="215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b v="1"/>
    <b v="0"/>
    <s v="food/food trucks"/>
    <x v="0"/>
    <s v="food trucks"/>
    <d v="2012-06-21T05:00:00"/>
    <d v="2012-06-23T05:00:00"/>
    <x v="216"/>
    <x v="216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b v="0"/>
    <b v="0"/>
    <s v="photography/photography books"/>
    <x v="7"/>
    <s v="photography books"/>
    <d v="2014-10-02T05:00:00"/>
    <d v="2014-10-03T05:00:00"/>
    <x v="217"/>
    <x v="217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b v="0"/>
    <b v="0"/>
    <s v="theater/plays"/>
    <x v="3"/>
    <s v="plays"/>
    <d v="2016-03-16T05:00:00"/>
    <d v="2016-03-30T05:00:00"/>
    <x v="218"/>
    <x v="218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b v="0"/>
    <b v="0"/>
    <s v="film &amp; video/science fiction"/>
    <x v="4"/>
    <s v="science fiction"/>
    <d v="2014-09-24T05:00:00"/>
    <d v="2014-11-08T06:00:00"/>
    <x v="219"/>
    <x v="219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b v="1"/>
    <b v="0"/>
    <s v="music/rock"/>
    <x v="1"/>
    <s v="rock"/>
    <d v="2014-05-03T05:00:00"/>
    <d v="2014-05-03T05:00:00"/>
    <x v="220"/>
    <x v="220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b v="0"/>
    <b v="0"/>
    <s v="photography/photography books"/>
    <x v="7"/>
    <s v="photography books"/>
    <d v="2010-04-08T05:00:00"/>
    <d v="2010-05-15T05:00:00"/>
    <x v="221"/>
    <x v="221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b v="0"/>
    <b v="0"/>
    <s v="games/mobile games"/>
    <x v="6"/>
    <s v="mobile games"/>
    <d v="2015-05-15T05:00:00"/>
    <d v="2015-05-21T05:00:00"/>
    <x v="222"/>
    <x v="222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b v="0"/>
    <b v="0"/>
    <s v="film &amp; video/animation"/>
    <x v="4"/>
    <s v="animation"/>
    <d v="2016-08-31T05:00:00"/>
    <d v="2016-09-25T05:00:00"/>
    <x v="172"/>
    <x v="172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b v="0"/>
    <b v="1"/>
    <s v="games/mobile games"/>
    <x v="6"/>
    <s v="mobile games"/>
    <d v="2017-06-01T05:00:00"/>
    <d v="2017-07-19T05:00:00"/>
    <x v="223"/>
    <x v="223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b v="0"/>
    <b v="0"/>
    <s v="games/video games"/>
    <x v="6"/>
    <s v="video games"/>
    <d v="2019-12-06T06:00:00"/>
    <d v="2019-12-06T06:00:00"/>
    <x v="224"/>
    <x v="224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b v="0"/>
    <b v="0"/>
    <s v="theater/plays"/>
    <x v="3"/>
    <s v="plays"/>
    <d v="2013-05-21T05:00:00"/>
    <d v="2013-07-18T05:00:00"/>
    <x v="225"/>
    <x v="225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b v="0"/>
    <b v="0"/>
    <s v="theater/plays"/>
    <x v="3"/>
    <s v="plays"/>
    <d v="2016-07-25T05:00:00"/>
    <d v="2016-07-26T05:00:00"/>
    <x v="226"/>
    <x v="226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b v="0"/>
    <b v="0"/>
    <s v="film &amp; video/animation"/>
    <x v="4"/>
    <s v="animation"/>
    <d v="2011-06-12T05:00:00"/>
    <d v="2011-06-28T05:00:00"/>
    <x v="227"/>
    <x v="227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b v="0"/>
    <b v="1"/>
    <s v="games/video games"/>
    <x v="6"/>
    <s v="video games"/>
    <d v="2017-08-22T05:00:00"/>
    <d v="2017-08-29T05:00:00"/>
    <x v="228"/>
    <x v="228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b v="0"/>
    <b v="0"/>
    <s v="film &amp; video/animation"/>
    <x v="4"/>
    <s v="animation"/>
    <d v="2017-02-13T06:00:00"/>
    <d v="2017-02-18T06:00:00"/>
    <x v="229"/>
    <x v="229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b v="0"/>
    <b v="1"/>
    <s v="music/rock"/>
    <x v="1"/>
    <s v="rock"/>
    <d v="2019-06-25T05:00:00"/>
    <d v="2019-07-02T05:00:00"/>
    <x v="230"/>
    <x v="230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b v="0"/>
    <b v="0"/>
    <s v="film &amp; video/animation"/>
    <x v="4"/>
    <s v="animation"/>
    <d v="2014-04-25T05:00:00"/>
    <d v="2014-04-27T05:00:00"/>
    <x v="231"/>
    <x v="231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b v="0"/>
    <b v="1"/>
    <s v="theater/plays"/>
    <x v="3"/>
    <s v="plays"/>
    <d v="2017-12-14T06:00:00"/>
    <d v="2018-01-08T06:00:00"/>
    <x v="232"/>
    <x v="232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b v="0"/>
    <b v="0"/>
    <s v="technology/wearables"/>
    <x v="2"/>
    <s v="wearables"/>
    <d v="2015-08-29T05:00:00"/>
    <d v="2015-09-02T05:00:00"/>
    <x v="233"/>
    <x v="233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b v="0"/>
    <b v="0"/>
    <s v="theater/plays"/>
    <x v="3"/>
    <s v="plays"/>
    <d v="2010-08-06T05:00:00"/>
    <d v="2010-08-07T05:00:00"/>
    <x v="194"/>
    <x v="194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b v="0"/>
    <b v="1"/>
    <s v="publishing/nonfiction"/>
    <x v="5"/>
    <s v="nonfiction"/>
    <d v="2014-04-13T05:00:00"/>
    <d v="2014-04-23T05:00:00"/>
    <x v="234"/>
    <x v="234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b v="0"/>
    <b v="1"/>
    <s v="music/rock"/>
    <x v="1"/>
    <s v="rock"/>
    <d v="2017-05-10T05:00:00"/>
    <d v="2017-05-20T05:00:00"/>
    <x v="235"/>
    <x v="235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b v="0"/>
    <b v="0"/>
    <s v="theater/plays"/>
    <x v="3"/>
    <s v="plays"/>
    <d v="2018-03-04T06:00:00"/>
    <d v="2018-03-07T06:00:00"/>
    <x v="236"/>
    <x v="236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b v="0"/>
    <b v="0"/>
    <s v="theater/plays"/>
    <x v="3"/>
    <s v="plays"/>
    <d v="2014-07-14T05:00:00"/>
    <d v="2014-09-04T05:00:00"/>
    <x v="237"/>
    <x v="237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b v="0"/>
    <b v="0"/>
    <s v="theater/plays"/>
    <x v="3"/>
    <s v="plays"/>
    <d v="2014-04-07T05:00:00"/>
    <d v="2014-04-08T05:00:00"/>
    <x v="238"/>
    <x v="238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b v="0"/>
    <b v="0"/>
    <s v="technology/web"/>
    <x v="2"/>
    <s v="web"/>
    <d v="2013-08-05T05:00:00"/>
    <d v="2013-08-09T05:00:00"/>
    <x v="239"/>
    <x v="239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b v="0"/>
    <b v="1"/>
    <s v="publishing/fiction"/>
    <x v="5"/>
    <s v="fiction"/>
    <d v="2016-12-22T06:00:00"/>
    <d v="2017-01-06T06:00:00"/>
    <x v="240"/>
    <x v="240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b v="0"/>
    <b v="0"/>
    <s v="games/mobile games"/>
    <x v="6"/>
    <s v="mobile games"/>
    <d v="2014-12-31T06:00:00"/>
    <d v="2015-01-05T06:00:00"/>
    <x v="241"/>
    <x v="241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b v="0"/>
    <b v="0"/>
    <s v="publishing/translations"/>
    <x v="5"/>
    <s v="translations"/>
    <d v="2015-01-02T06:00:00"/>
    <d v="2015-01-09T06:00:00"/>
    <x v="242"/>
    <x v="242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b v="0"/>
    <b v="0"/>
    <s v="music/rock"/>
    <x v="1"/>
    <s v="rock"/>
    <d v="2010-01-25T06:00:00"/>
    <d v="2010-03-01T06:00:00"/>
    <x v="67"/>
    <x v="67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b v="0"/>
    <b v="0"/>
    <s v="theater/plays"/>
    <x v="3"/>
    <s v="plays"/>
    <d v="2012-12-09T06:00:00"/>
    <d v="2012-12-11T06:00:00"/>
    <x v="243"/>
    <x v="24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b v="0"/>
    <b v="0"/>
    <s v="theater/plays"/>
    <x v="3"/>
    <s v="plays"/>
    <d v="2013-10-25T05:00:00"/>
    <d v="2013-10-30T05:00:00"/>
    <x v="244"/>
    <x v="244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b v="0"/>
    <b v="0"/>
    <s v="film &amp; video/drama"/>
    <x v="4"/>
    <s v="drama"/>
    <d v="2011-04-08T05:00:00"/>
    <d v="2011-04-20T05:00:00"/>
    <x v="245"/>
    <x v="245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b v="0"/>
    <b v="0"/>
    <s v="publishing/nonfiction"/>
    <x v="5"/>
    <s v="nonfiction"/>
    <d v="2017-02-21T06:00:00"/>
    <d v="2017-02-23T06:00:00"/>
    <x v="246"/>
    <x v="246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b v="0"/>
    <b v="1"/>
    <s v="music/rock"/>
    <x v="1"/>
    <s v="rock"/>
    <d v="2011-02-16T06:00:00"/>
    <d v="2011-02-21T06:00:00"/>
    <x v="247"/>
    <x v="247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b v="0"/>
    <b v="0"/>
    <s v="music/rock"/>
    <x v="1"/>
    <s v="rock"/>
    <d v="2016-01-24T06:00:00"/>
    <d v="2016-03-01T06:00:00"/>
    <x v="248"/>
    <x v="248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b v="0"/>
    <b v="0"/>
    <s v="theater/plays"/>
    <x v="3"/>
    <s v="plays"/>
    <d v="2013-03-05T06:00:00"/>
    <d v="2013-03-19T05:00:00"/>
    <x v="249"/>
    <x v="249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b v="0"/>
    <b v="1"/>
    <s v="theater/plays"/>
    <x v="3"/>
    <s v="plays"/>
    <d v="2016-12-08T06:00:00"/>
    <d v="2016-12-28T06:00:00"/>
    <x v="250"/>
    <x v="250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b v="1"/>
    <b v="0"/>
    <s v="photography/photography books"/>
    <x v="7"/>
    <s v="photography books"/>
    <d v="2012-12-08T06:00:00"/>
    <d v="2012-12-27T06:00:00"/>
    <x v="251"/>
    <x v="251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b v="0"/>
    <b v="0"/>
    <s v="music/rock"/>
    <x v="1"/>
    <s v="rock"/>
    <d v="2012-09-28T05:00:00"/>
    <d v="2012-10-10T05:00:00"/>
    <x v="136"/>
    <x v="136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b v="0"/>
    <b v="1"/>
    <s v="music/rock"/>
    <x v="1"/>
    <s v="rock"/>
    <d v="2010-08-25T05:00:00"/>
    <d v="2010-08-29T05:00:00"/>
    <x v="252"/>
    <x v="252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b v="0"/>
    <b v="1"/>
    <s v="music/indie rock"/>
    <x v="1"/>
    <s v="indie rock"/>
    <d v="2011-04-05T05:00:00"/>
    <d v="2011-05-01T05:00:00"/>
    <x v="253"/>
    <x v="253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d v="2010-01-09T06:00:00"/>
    <d v="2010-01-09T06:00:00"/>
    <x v="254"/>
    <x v="254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b v="0"/>
    <b v="0"/>
    <s v="theater/plays"/>
    <x v="3"/>
    <s v="plays"/>
    <d v="2013-02-12T06:00:00"/>
    <d v="2013-02-28T06:00:00"/>
    <x v="255"/>
    <x v="255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b v="0"/>
    <b v="0"/>
    <s v="theater/plays"/>
    <x v="3"/>
    <s v="plays"/>
    <d v="2016-01-03T06:00:00"/>
    <d v="2016-02-16T06:00:00"/>
    <x v="256"/>
    <x v="256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b v="0"/>
    <b v="1"/>
    <s v="music/jazz"/>
    <x v="1"/>
    <s v="jazz"/>
    <d v="2014-11-07T06:00:00"/>
    <d v="2014-12-10T06:00:00"/>
    <x v="257"/>
    <x v="257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b v="0"/>
    <b v="0"/>
    <s v="theater/plays"/>
    <x v="3"/>
    <s v="plays"/>
    <d v="2012-10-24T05:00:00"/>
    <d v="2012-11-09T06:00:00"/>
    <x v="258"/>
    <x v="258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b v="0"/>
    <b v="0"/>
    <s v="film &amp; video/documentary"/>
    <x v="4"/>
    <s v="documentary"/>
    <d v="2012-10-04T05:00:00"/>
    <d v="2012-11-19T06:00:00"/>
    <x v="259"/>
    <x v="259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b v="0"/>
    <b v="0"/>
    <s v="film &amp; video/television"/>
    <x v="4"/>
    <s v="television"/>
    <d v="2019-01-31T06:00:00"/>
    <d v="2019-02-21T06:00:00"/>
    <x v="260"/>
    <x v="260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b v="0"/>
    <b v="0"/>
    <s v="games/video games"/>
    <x v="6"/>
    <s v="video games"/>
    <d v="2010-12-02T06:00:00"/>
    <d v="2010-12-04T06:00:00"/>
    <x v="261"/>
    <x v="26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b v="0"/>
    <b v="0"/>
    <s v="photography/photography books"/>
    <x v="7"/>
    <s v="photography books"/>
    <d v="2015-12-07T06:00:00"/>
    <d v="2016-01-07T06:00:00"/>
    <x v="262"/>
    <x v="262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b v="0"/>
    <b v="1"/>
    <s v="theater/plays"/>
    <x v="3"/>
    <s v="plays"/>
    <d v="2019-07-10T05:00:00"/>
    <d v="2019-08-04T05:00:00"/>
    <x v="263"/>
    <x v="26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b v="0"/>
    <b v="0"/>
    <s v="theater/plays"/>
    <x v="3"/>
    <s v="plays"/>
    <d v="2017-09-17T05:00:00"/>
    <d v="2017-09-20T05:00:00"/>
    <x v="264"/>
    <x v="264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b v="0"/>
    <b v="0"/>
    <s v="theater/plays"/>
    <x v="3"/>
    <s v="plays"/>
    <d v="2017-11-06T06:00:00"/>
    <d v="2017-11-11T06:00:00"/>
    <x v="265"/>
    <x v="265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b v="0"/>
    <b v="0"/>
    <s v="publishing/translations"/>
    <x v="5"/>
    <s v="translations"/>
    <d v="2019-04-06T05:00:00"/>
    <d v="2019-04-14T05:00:00"/>
    <x v="266"/>
    <x v="266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b v="0"/>
    <b v="1"/>
    <s v="games/video games"/>
    <x v="6"/>
    <s v="video games"/>
    <d v="2012-04-19T05:00:00"/>
    <d v="2012-04-24T05:00:00"/>
    <x v="267"/>
    <x v="267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b v="0"/>
    <b v="0"/>
    <s v="theater/plays"/>
    <x v="3"/>
    <s v="plays"/>
    <d v="2010-07-19T05:00:00"/>
    <d v="2010-07-21T05:00:00"/>
    <x v="268"/>
    <x v="268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b v="0"/>
    <b v="0"/>
    <s v="technology/web"/>
    <x v="2"/>
    <s v="web"/>
    <d v="2012-11-26T06:00:00"/>
    <d v="2012-12-21T06:00:00"/>
    <x v="269"/>
    <x v="269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b v="0"/>
    <b v="0"/>
    <s v="theater/plays"/>
    <x v="3"/>
    <s v="plays"/>
    <d v="2018-09-03T05:00:00"/>
    <d v="2018-09-06T05:00:00"/>
    <x v="270"/>
    <x v="270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b v="0"/>
    <b v="0"/>
    <s v="film &amp; video/animation"/>
    <x v="4"/>
    <s v="animation"/>
    <d v="2017-11-21T06:00:00"/>
    <d v="2017-11-27T06:00:00"/>
    <x v="271"/>
    <x v="271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b v="0"/>
    <b v="1"/>
    <s v="theater/plays"/>
    <x v="3"/>
    <s v="plays"/>
    <d v="2012-03-11T06:00:00"/>
    <d v="2012-04-01T05:00:00"/>
    <x v="272"/>
    <x v="272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b v="0"/>
    <b v="1"/>
    <s v="film &amp; video/television"/>
    <x v="4"/>
    <s v="television"/>
    <d v="2016-11-27T06:00:00"/>
    <d v="2016-12-03T06:00:00"/>
    <x v="73"/>
    <x v="73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b v="0"/>
    <b v="0"/>
    <s v="music/rock"/>
    <x v="1"/>
    <s v="rock"/>
    <d v="2016-05-30T05:00:00"/>
    <d v="2016-06-04T05:00:00"/>
    <x v="273"/>
    <x v="273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b v="0"/>
    <b v="0"/>
    <s v="technology/web"/>
    <x v="2"/>
    <s v="web"/>
    <d v="2012-05-01T05:00:00"/>
    <d v="2012-05-06T05:00:00"/>
    <x v="274"/>
    <x v="274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b v="0"/>
    <b v="0"/>
    <s v="theater/plays"/>
    <x v="3"/>
    <s v="plays"/>
    <d v="2016-09-10T05:00:00"/>
    <d v="2016-10-18T05:00:00"/>
    <x v="275"/>
    <x v="275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b v="0"/>
    <b v="0"/>
    <s v="theater/plays"/>
    <x v="3"/>
    <s v="plays"/>
    <d v="2016-11-23T06:00:00"/>
    <d v="2016-11-30T06:00:00"/>
    <x v="276"/>
    <x v="276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b v="0"/>
    <b v="0"/>
    <s v="music/electric music"/>
    <x v="1"/>
    <s v="electric music"/>
    <d v="2015-04-28T05:00:00"/>
    <d v="2015-04-28T05:00:00"/>
    <x v="277"/>
    <x v="277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b v="0"/>
    <b v="1"/>
    <s v="music/metal"/>
    <x v="1"/>
    <s v="metal"/>
    <d v="2012-03-14T05:00:00"/>
    <d v="2012-03-15T05:00:00"/>
    <x v="278"/>
    <x v="278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b v="0"/>
    <b v="0"/>
    <s v="theater/plays"/>
    <x v="3"/>
    <s v="plays"/>
    <d v="2015-08-03T05:00:00"/>
    <d v="2015-08-06T05:00:00"/>
    <x v="279"/>
    <x v="279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b v="0"/>
    <b v="1"/>
    <s v="film &amp; video/documentary"/>
    <x v="4"/>
    <s v="documentary"/>
    <d v="2013-05-10T05:00:00"/>
    <d v="2013-06-11T05:00:00"/>
    <x v="280"/>
    <x v="280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b v="1"/>
    <b v="0"/>
    <s v="technology/web"/>
    <x v="2"/>
    <s v="web"/>
    <d v="2011-10-15T05:00:00"/>
    <d v="2011-10-19T05:00:00"/>
    <x v="281"/>
    <x v="281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b v="0"/>
    <b v="0"/>
    <s v="food/food trucks"/>
    <x v="0"/>
    <s v="food trucks"/>
    <d v="2012-03-16T05:00:00"/>
    <d v="2012-04-03T05:00:00"/>
    <x v="282"/>
    <x v="282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b v="0"/>
    <b v="0"/>
    <s v="theater/plays"/>
    <x v="3"/>
    <s v="plays"/>
    <d v="2010-10-05T05:00:00"/>
    <d v="2010-10-14T05:00:00"/>
    <x v="283"/>
    <x v="283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b v="0"/>
    <b v="0"/>
    <s v="theater/plays"/>
    <x v="3"/>
    <s v="plays"/>
    <d v="2018-10-26T05:00:00"/>
    <d v="2018-11-07T06:00:00"/>
    <x v="284"/>
    <x v="284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b v="0"/>
    <b v="0"/>
    <s v="theater/plays"/>
    <x v="3"/>
    <s v="plays"/>
    <d v="2013-10-15T05:00:00"/>
    <d v="2013-11-09T06:00:00"/>
    <x v="285"/>
    <x v="285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b v="0"/>
    <b v="0"/>
    <s v="theater/plays"/>
    <x v="3"/>
    <s v="plays"/>
    <d v="2019-01-28T06:00:00"/>
    <d v="2019-02-19T06:00:00"/>
    <x v="286"/>
    <x v="286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b v="0"/>
    <b v="1"/>
    <s v="theater/plays"/>
    <x v="3"/>
    <s v="plays"/>
    <d v="2014-01-14T06:00:00"/>
    <d v="2014-01-23T06:00:00"/>
    <x v="287"/>
    <x v="287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b v="0"/>
    <b v="1"/>
    <s v="music/rock"/>
    <x v="1"/>
    <s v="rock"/>
    <d v="2016-02-26T06:00:00"/>
    <d v="2016-03-15T05:00:00"/>
    <x v="288"/>
    <x v="288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b v="0"/>
    <b v="0"/>
    <s v="food/food trucks"/>
    <x v="0"/>
    <s v="food trucks"/>
    <d v="2016-03-03T06:00:00"/>
    <d v="2016-04-28T05:00:00"/>
    <x v="289"/>
    <x v="289"/>
  </r>
  <r>
    <n v="300"/>
    <s v="Cooke PLC"/>
    <s v="Focused executive core"/>
    <n v="100"/>
    <n v="5"/>
    <n v="5"/>
    <x v="0"/>
    <n v="1"/>
    <n v="5"/>
    <s v="DK"/>
    <s v="DKK"/>
    <n v="1504069200"/>
    <n v="1504155600"/>
    <b v="0"/>
    <b v="1"/>
    <s v="publishing/nonfiction"/>
    <x v="5"/>
    <s v="nonfiction"/>
    <d v="2017-08-30T05:00:00"/>
    <d v="2017-08-31T05:00:00"/>
    <x v="290"/>
    <x v="290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b v="0"/>
    <b v="0"/>
    <s v="film &amp; video/documentary"/>
    <x v="4"/>
    <s v="documentary"/>
    <d v="2015-02-26T06:00:00"/>
    <d v="2015-03-15T05:00:00"/>
    <x v="291"/>
    <x v="291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b v="0"/>
    <b v="0"/>
    <s v="theater/plays"/>
    <x v="3"/>
    <s v="plays"/>
    <d v="2018-09-02T05:00:00"/>
    <d v="2018-09-16T05:00:00"/>
    <x v="292"/>
    <x v="292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b v="0"/>
    <b v="0"/>
    <s v="music/indie rock"/>
    <x v="1"/>
    <s v="indie rock"/>
    <d v="2016-01-07T06:00:00"/>
    <d v="2016-01-12T06:00:00"/>
    <x v="293"/>
    <x v="293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b v="0"/>
    <b v="0"/>
    <s v="film &amp; video/documentary"/>
    <x v="4"/>
    <s v="documentary"/>
    <d v="2016-08-07T05:00:00"/>
    <d v="2016-09-17T05:00:00"/>
    <x v="294"/>
    <x v="294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b v="0"/>
    <b v="0"/>
    <s v="theater/plays"/>
    <x v="3"/>
    <s v="plays"/>
    <d v="2016-03-19T05:00:00"/>
    <d v="2016-04-29T05:00:00"/>
    <x v="295"/>
    <x v="295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b v="0"/>
    <b v="1"/>
    <s v="theater/plays"/>
    <x v="3"/>
    <s v="plays"/>
    <d v="2017-07-14T05:00:00"/>
    <d v="2017-07-17T05:00:00"/>
    <x v="296"/>
    <x v="296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b v="0"/>
    <b v="1"/>
    <s v="publishing/fiction"/>
    <x v="5"/>
    <s v="fiction"/>
    <d v="2012-06-06T05:00:00"/>
    <d v="2012-06-26T05:00:00"/>
    <x v="297"/>
    <x v="297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b v="0"/>
    <b v="0"/>
    <s v="theater/plays"/>
    <x v="3"/>
    <s v="plays"/>
    <d v="2011-04-18T05:00:00"/>
    <d v="2011-04-19T05:00:00"/>
    <x v="298"/>
    <x v="298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b v="0"/>
    <b v="1"/>
    <s v="music/indie rock"/>
    <x v="1"/>
    <s v="indie rock"/>
    <d v="2011-09-21T05:00:00"/>
    <d v="2011-10-11T05:00:00"/>
    <x v="299"/>
    <x v="299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b v="0"/>
    <b v="0"/>
    <s v="games/video games"/>
    <x v="6"/>
    <s v="video games"/>
    <d v="2010-04-09T05:00:00"/>
    <d v="2010-04-25T05:00:00"/>
    <x v="300"/>
    <x v="300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b v="0"/>
    <b v="0"/>
    <s v="theater/plays"/>
    <x v="3"/>
    <s v="plays"/>
    <d v="2011-02-16T06:00:00"/>
    <d v="2011-02-28T06:00:00"/>
    <x v="247"/>
    <x v="247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b v="0"/>
    <b v="0"/>
    <s v="theater/plays"/>
    <x v="3"/>
    <s v="plays"/>
    <d v="2013-10-25T05:00:00"/>
    <d v="2013-11-01T05:00:00"/>
    <x v="244"/>
    <x v="244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b v="0"/>
    <b v="0"/>
    <s v="music/rock"/>
    <x v="1"/>
    <s v="rock"/>
    <d v="2012-02-27T06:00:00"/>
    <d v="2012-02-29T06:00:00"/>
    <x v="301"/>
    <x v="30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b v="0"/>
    <b v="1"/>
    <s v="film &amp; video/documentary"/>
    <x v="4"/>
    <s v="documentary"/>
    <d v="2019-03-12T05:00:00"/>
    <d v="2019-03-17T05:00:00"/>
    <x v="188"/>
    <x v="188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b v="0"/>
    <b v="0"/>
    <s v="theater/plays"/>
    <x v="3"/>
    <s v="plays"/>
    <d v="2014-05-24T05:00:00"/>
    <d v="2014-06-22T05:00:00"/>
    <x v="302"/>
    <x v="302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b v="0"/>
    <b v="1"/>
    <s v="food/food trucks"/>
    <x v="0"/>
    <s v="food trucks"/>
    <d v="2019-11-19T06:00:00"/>
    <d v="2019-11-20T06:00:00"/>
    <x v="303"/>
    <x v="303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b v="0"/>
    <b v="0"/>
    <s v="theater/plays"/>
    <x v="3"/>
    <s v="plays"/>
    <d v="2017-05-14T05:00:00"/>
    <d v="2017-05-27T05:00:00"/>
    <x v="304"/>
    <x v="304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b v="0"/>
    <b v="0"/>
    <s v="music/rock"/>
    <x v="1"/>
    <s v="rock"/>
    <d v="2014-02-14T06:00:00"/>
    <d v="2014-02-16T06:00:00"/>
    <x v="305"/>
    <x v="305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b v="0"/>
    <b v="0"/>
    <s v="technology/web"/>
    <x v="2"/>
    <s v="web"/>
    <d v="2010-08-12T05:00:00"/>
    <d v="2010-09-05T05:00:00"/>
    <x v="306"/>
    <x v="306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b v="0"/>
    <b v="0"/>
    <s v="publishing/fiction"/>
    <x v="5"/>
    <s v="fiction"/>
    <d v="2011-05-10T05:00:00"/>
    <d v="2011-05-19T05:00:00"/>
    <x v="307"/>
    <x v="307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b v="0"/>
    <b v="0"/>
    <s v="film &amp; video/shorts"/>
    <x v="4"/>
    <s v="shorts"/>
    <d v="2011-04-01T05:00:00"/>
    <d v="2011-04-09T05:00:00"/>
    <x v="308"/>
    <x v="308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b v="0"/>
    <b v="0"/>
    <s v="theater/plays"/>
    <x v="3"/>
    <s v="plays"/>
    <d v="2010-11-25T06:00:00"/>
    <d v="2010-12-08T06:00:00"/>
    <x v="309"/>
    <x v="309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b v="0"/>
    <b v="0"/>
    <s v="film &amp; video/documentary"/>
    <x v="4"/>
    <s v="documentary"/>
    <d v="2014-03-27T05:00:00"/>
    <d v="2014-03-29T05:00:00"/>
    <x v="310"/>
    <x v="310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b v="0"/>
    <b v="1"/>
    <s v="theater/plays"/>
    <x v="3"/>
    <s v="plays"/>
    <d v="2015-06-21T05:00:00"/>
    <d v="2015-07-03T05:00:00"/>
    <x v="311"/>
    <x v="311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b v="0"/>
    <b v="1"/>
    <s v="theater/plays"/>
    <x v="3"/>
    <s v="plays"/>
    <d v="2018-06-16T05:00:00"/>
    <d v="2018-07-09T05:00:00"/>
    <x v="79"/>
    <x v="79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b v="0"/>
    <b v="0"/>
    <s v="film &amp; video/animation"/>
    <x v="4"/>
    <s v="animation"/>
    <d v="2015-12-26T06:00:00"/>
    <d v="2016-01-01T06:00:00"/>
    <x v="312"/>
    <x v="312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b v="0"/>
    <b v="1"/>
    <s v="theater/plays"/>
    <x v="3"/>
    <s v="plays"/>
    <d v="2019-08-28T05:00:00"/>
    <d v="2019-09-01T05:00:00"/>
    <x v="313"/>
    <x v="31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b v="0"/>
    <b v="0"/>
    <s v="music/rock"/>
    <x v="1"/>
    <s v="rock"/>
    <d v="2018-11-30T06:00:00"/>
    <d v="2018-12-11T06:00:00"/>
    <x v="314"/>
    <x v="314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b v="0"/>
    <b v="0"/>
    <s v="games/video games"/>
    <x v="6"/>
    <s v="video games"/>
    <d v="2016-12-12T06:00:00"/>
    <d v="2016-12-23T06:00:00"/>
    <x v="315"/>
    <x v="315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d v="2017-12-08T06:00:00"/>
    <d v="2017-12-09T06:00:00"/>
    <x v="316"/>
    <x v="316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b v="0"/>
    <b v="0"/>
    <s v="food/food trucks"/>
    <x v="0"/>
    <s v="food trucks"/>
    <d v="2011-12-19T06:00:00"/>
    <d v="2011-12-20T06:00:00"/>
    <x v="317"/>
    <x v="317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b v="0"/>
    <b v="0"/>
    <s v="technology/wearables"/>
    <x v="2"/>
    <s v="wearables"/>
    <d v="2013-03-28T05:00:00"/>
    <d v="2013-03-29T05:00:00"/>
    <x v="318"/>
    <x v="31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b v="0"/>
    <b v="0"/>
    <s v="theater/plays"/>
    <x v="3"/>
    <s v="plays"/>
    <d v="2018-11-20T06:00:00"/>
    <d v="2018-12-18T06:00:00"/>
    <x v="319"/>
    <x v="319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b v="0"/>
    <b v="0"/>
    <s v="music/rock"/>
    <x v="1"/>
    <s v="rock"/>
    <d v="2018-01-10T06:00:00"/>
    <d v="2018-01-17T06:00:00"/>
    <x v="32"/>
    <x v="32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b v="0"/>
    <b v="0"/>
    <s v="music/rock"/>
    <x v="1"/>
    <s v="rock"/>
    <d v="2019-11-15T06:00:00"/>
    <d v="2019-11-28T06:00:00"/>
    <x v="320"/>
    <x v="320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b v="0"/>
    <b v="1"/>
    <s v="music/rock"/>
    <x v="1"/>
    <s v="rock"/>
    <d v="2010-12-15T06:00:00"/>
    <d v="2010-12-16T06:00:00"/>
    <x v="321"/>
    <x v="321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b v="0"/>
    <b v="0"/>
    <s v="theater/plays"/>
    <x v="3"/>
    <s v="plays"/>
    <d v="2019-11-11T06:00:00"/>
    <d v="2019-11-12T06:00:00"/>
    <x v="322"/>
    <x v="322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b v="0"/>
    <b v="0"/>
    <s v="theater/plays"/>
    <x v="3"/>
    <s v="plays"/>
    <d v="2011-10-05T05:00:00"/>
    <d v="2011-11-04T05:00:00"/>
    <x v="323"/>
    <x v="32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b v="0"/>
    <b v="0"/>
    <s v="theater/plays"/>
    <x v="3"/>
    <s v="plays"/>
    <d v="2017-08-02T05:00:00"/>
    <d v="2017-08-16T05:00:00"/>
    <x v="324"/>
    <x v="324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b v="0"/>
    <b v="0"/>
    <s v="photography/photography books"/>
    <x v="7"/>
    <s v="photography books"/>
    <d v="2011-12-12T06:00:00"/>
    <d v="2011-12-13T06:00:00"/>
    <x v="325"/>
    <x v="325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b v="0"/>
    <b v="0"/>
    <s v="music/indie rock"/>
    <x v="1"/>
    <s v="indie rock"/>
    <d v="2015-08-28T05:00:00"/>
    <d v="2015-09-04T05:00:00"/>
    <x v="326"/>
    <x v="326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b v="0"/>
    <b v="0"/>
    <s v="theater/plays"/>
    <x v="3"/>
    <s v="plays"/>
    <d v="2013-07-20T05:00:00"/>
    <d v="2013-08-01T05:00:00"/>
    <x v="327"/>
    <x v="327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b v="0"/>
    <b v="0"/>
    <s v="theater/plays"/>
    <x v="3"/>
    <s v="plays"/>
    <d v="2013-11-19T06:00:00"/>
    <d v="2014-01-11T06:00:00"/>
    <x v="328"/>
    <x v="328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b v="0"/>
    <b v="0"/>
    <s v="games/video games"/>
    <x v="6"/>
    <s v="video games"/>
    <d v="2018-01-22T06:00:00"/>
    <d v="2018-03-03T06:00:00"/>
    <x v="329"/>
    <x v="329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b v="0"/>
    <b v="0"/>
    <s v="film &amp; video/drama"/>
    <x v="4"/>
    <s v="drama"/>
    <d v="2015-07-09T05:00:00"/>
    <d v="2015-07-10T05:00:00"/>
    <x v="330"/>
    <x v="330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b v="0"/>
    <b v="1"/>
    <s v="music/indie rock"/>
    <x v="1"/>
    <s v="indie rock"/>
    <d v="2017-08-24T05:00:00"/>
    <d v="2017-10-18T05:00:00"/>
    <x v="331"/>
    <x v="331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b v="0"/>
    <b v="0"/>
    <s v="technology/web"/>
    <x v="2"/>
    <s v="web"/>
    <d v="2015-02-11T06:00:00"/>
    <d v="2015-03-07T06:00:00"/>
    <x v="332"/>
    <x v="332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b v="0"/>
    <b v="0"/>
    <s v="food/food trucks"/>
    <x v="0"/>
    <s v="food trucks"/>
    <d v="2017-02-16T06:00:00"/>
    <d v="2017-03-01T06:00:00"/>
    <x v="333"/>
    <x v="333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b v="0"/>
    <b v="0"/>
    <s v="theater/plays"/>
    <x v="3"/>
    <s v="plays"/>
    <d v="2017-07-14T05:00:00"/>
    <d v="2017-08-13T05:00:00"/>
    <x v="296"/>
    <x v="296"/>
  </r>
  <r>
    <n v="350"/>
    <s v="Shannon Ltd"/>
    <s v="Pre-emptive neutral capacity"/>
    <n v="100"/>
    <n v="5"/>
    <n v="5"/>
    <x v="0"/>
    <n v="1"/>
    <n v="5"/>
    <s v="US"/>
    <s v="USD"/>
    <n v="1432098000"/>
    <n v="1433653200"/>
    <b v="0"/>
    <b v="1"/>
    <s v="music/jazz"/>
    <x v="1"/>
    <s v="jazz"/>
    <d v="2015-05-20T05:00:00"/>
    <d v="2015-06-07T05:00:00"/>
    <x v="334"/>
    <x v="334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b v="0"/>
    <b v="0"/>
    <s v="music/rock"/>
    <x v="1"/>
    <s v="rock"/>
    <d v="2015-08-24T05:00:00"/>
    <d v="2015-09-07T05:00:00"/>
    <x v="335"/>
    <x v="335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b v="0"/>
    <b v="0"/>
    <s v="theater/plays"/>
    <x v="3"/>
    <s v="plays"/>
    <d v="2015-11-07T06:00:00"/>
    <d v="2015-11-15T06:00:00"/>
    <x v="336"/>
    <x v="336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b v="0"/>
    <b v="0"/>
    <s v="theater/plays"/>
    <x v="3"/>
    <s v="plays"/>
    <d v="2019-07-05T05:00:00"/>
    <d v="2019-07-06T05:00:00"/>
    <x v="337"/>
    <x v="337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b v="0"/>
    <b v="0"/>
    <s v="film &amp; video/documentary"/>
    <x v="4"/>
    <s v="documentary"/>
    <d v="2013-09-03T05:00:00"/>
    <d v="2013-09-10T05:00:00"/>
    <x v="338"/>
    <x v="338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b v="0"/>
    <b v="0"/>
    <s v="technology/wearables"/>
    <x v="2"/>
    <s v="wearables"/>
    <d v="2017-01-22T06:00:00"/>
    <d v="2017-03-03T06:00:00"/>
    <x v="339"/>
    <x v="339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b v="0"/>
    <b v="0"/>
    <s v="theater/plays"/>
    <x v="3"/>
    <s v="plays"/>
    <d v="2012-01-14T06:00:00"/>
    <d v="2012-01-23T06:00:00"/>
    <x v="340"/>
    <x v="340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b v="0"/>
    <b v="0"/>
    <s v="games/video games"/>
    <x v="6"/>
    <s v="video games"/>
    <d v="2015-09-03T05:00:00"/>
    <d v="2015-09-28T05:00:00"/>
    <x v="341"/>
    <x v="341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d v="2018-08-10T05:00:00"/>
    <d v="2018-08-13T05:00:00"/>
    <x v="342"/>
    <x v="342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b v="0"/>
    <b v="0"/>
    <s v="film &amp; video/animation"/>
    <x v="4"/>
    <s v="animation"/>
    <d v="2011-08-27T05:00:00"/>
    <d v="2011-09-03T05:00:00"/>
    <x v="343"/>
    <x v="343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b v="0"/>
    <b v="1"/>
    <s v="theater/plays"/>
    <x v="3"/>
    <s v="plays"/>
    <d v="2011-01-01T06:00:00"/>
    <d v="2011-01-15T06:00:00"/>
    <x v="344"/>
    <x v="344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b v="0"/>
    <b v="0"/>
    <s v="theater/plays"/>
    <x v="3"/>
    <s v="plays"/>
    <d v="2017-10-07T05:00:00"/>
    <d v="2017-10-31T05:00:00"/>
    <x v="345"/>
    <x v="345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b v="0"/>
    <b v="0"/>
    <s v="music/rock"/>
    <x v="1"/>
    <s v="rock"/>
    <d v="2011-01-27T06:00:00"/>
    <d v="2011-03-06T06:00:00"/>
    <x v="65"/>
    <x v="65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b v="0"/>
    <b v="0"/>
    <s v="music/rock"/>
    <x v="1"/>
    <s v="rock"/>
    <d v="2011-12-27T06:00:00"/>
    <d v="2011-12-28T06:00:00"/>
    <x v="346"/>
    <x v="346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b v="0"/>
    <b v="0"/>
    <s v="music/indie rock"/>
    <x v="1"/>
    <s v="indie rock"/>
    <d v="2018-03-05T06:00:00"/>
    <d v="2018-04-04T05:00:00"/>
    <x v="347"/>
    <x v="347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b v="0"/>
    <b v="0"/>
    <s v="theater/plays"/>
    <x v="3"/>
    <s v="plays"/>
    <d v="2016-12-29T06:00:00"/>
    <d v="2017-01-25T06:00:00"/>
    <x v="348"/>
    <x v="348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b v="0"/>
    <b v="1"/>
    <s v="theater/plays"/>
    <x v="3"/>
    <s v="plays"/>
    <d v="2011-01-03T06:00:00"/>
    <d v="2011-01-04T06:00:00"/>
    <x v="349"/>
    <x v="349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b v="0"/>
    <b v="1"/>
    <s v="theater/plays"/>
    <x v="3"/>
    <s v="plays"/>
    <d v="2014-10-18T05:00:00"/>
    <d v="2014-11-11T06:00:00"/>
    <x v="350"/>
    <x v="350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b v="0"/>
    <b v="1"/>
    <s v="film &amp; video/documentary"/>
    <x v="4"/>
    <s v="documentary"/>
    <d v="2010-10-13T05:00:00"/>
    <d v="2010-11-05T05:00:00"/>
    <x v="351"/>
    <x v="351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b v="0"/>
    <b v="1"/>
    <s v="film &amp; video/television"/>
    <x v="4"/>
    <s v="television"/>
    <d v="2013-02-03T06:00:00"/>
    <d v="2013-03-14T05:00:00"/>
    <x v="352"/>
    <x v="352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b v="0"/>
    <b v="0"/>
    <s v="theater/plays"/>
    <x v="3"/>
    <s v="plays"/>
    <d v="2019-04-15T05:00:00"/>
    <d v="2019-04-21T05:00:00"/>
    <x v="353"/>
    <x v="35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b v="0"/>
    <b v="0"/>
    <s v="theater/plays"/>
    <x v="3"/>
    <s v="plays"/>
    <d v="2015-02-08T06:00:00"/>
    <d v="2015-03-31T05:00:00"/>
    <x v="354"/>
    <x v="354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b v="0"/>
    <b v="1"/>
    <s v="film &amp; video/documentary"/>
    <x v="4"/>
    <s v="documentary"/>
    <d v="2015-01-08T06:00:00"/>
    <d v="2015-01-28T06:00:00"/>
    <x v="355"/>
    <x v="355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b v="0"/>
    <b v="0"/>
    <s v="theater/plays"/>
    <x v="3"/>
    <s v="plays"/>
    <d v="2017-08-17T05:00:00"/>
    <d v="2017-08-25T05:00:00"/>
    <x v="356"/>
    <x v="356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d v="2019-01-11T06:00:00"/>
    <d v="2019-01-16T06:00:00"/>
    <x v="357"/>
    <x v="357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b v="0"/>
    <b v="0"/>
    <s v="music/indie rock"/>
    <x v="1"/>
    <s v="indie rock"/>
    <d v="2015-10-16T05:00:00"/>
    <d v="2015-12-12T06:00:00"/>
    <x v="358"/>
    <x v="358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b v="0"/>
    <b v="0"/>
    <s v="music/rock"/>
    <x v="1"/>
    <s v="rock"/>
    <d v="2014-07-06T05:00:00"/>
    <d v="2014-07-12T05:00:00"/>
    <x v="359"/>
    <x v="359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b v="0"/>
    <b v="0"/>
    <s v="theater/plays"/>
    <x v="3"/>
    <s v="plays"/>
    <d v="2019-10-22T05:00:00"/>
    <d v="2019-11-05T06:00:00"/>
    <x v="12"/>
    <x v="12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b v="0"/>
    <b v="0"/>
    <s v="film &amp; video/documentary"/>
    <x v="4"/>
    <s v="documentary"/>
    <d v="2018-05-21T05:00:00"/>
    <d v="2018-06-28T05:00:00"/>
    <x v="360"/>
    <x v="360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b v="0"/>
    <b v="0"/>
    <s v="theater/plays"/>
    <x v="3"/>
    <s v="plays"/>
    <d v="2011-10-27T05:00:00"/>
    <d v="2011-11-10T06:00:00"/>
    <x v="361"/>
    <x v="361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b v="0"/>
    <b v="0"/>
    <s v="theater/plays"/>
    <x v="3"/>
    <s v="plays"/>
    <d v="2013-06-23T05:00:00"/>
    <d v="2013-06-28T05:00:00"/>
    <x v="362"/>
    <x v="362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b v="0"/>
    <b v="0"/>
    <s v="theater/plays"/>
    <x v="3"/>
    <s v="plays"/>
    <d v="2015-06-08T05:00:00"/>
    <d v="2015-07-24T05:00:00"/>
    <x v="363"/>
    <x v="363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b v="0"/>
    <b v="0"/>
    <s v="photography/photography books"/>
    <x v="7"/>
    <s v="photography books"/>
    <d v="2017-10-16T05:00:00"/>
    <d v="2017-11-04T05:00:00"/>
    <x v="364"/>
    <x v="364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b v="0"/>
    <b v="1"/>
    <s v="food/food trucks"/>
    <x v="0"/>
    <s v="food trucks"/>
    <d v="2019-02-13T06:00:00"/>
    <d v="2019-02-19T06:00:00"/>
    <x v="210"/>
    <x v="21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d v="2017-02-10T06:00:00"/>
    <d v="2017-03-09T06:00:00"/>
    <x v="365"/>
    <x v="365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b v="0"/>
    <b v="0"/>
    <s v="publishing/nonfiction"/>
    <x v="5"/>
    <s v="nonfiction"/>
    <d v="2019-03-29T05:00:00"/>
    <d v="2019-04-30T05:00:00"/>
    <x v="366"/>
    <x v="366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b v="0"/>
    <b v="0"/>
    <s v="theater/plays"/>
    <x v="3"/>
    <s v="plays"/>
    <d v="2010-06-26T05:00:00"/>
    <d v="2010-07-08T05:00:00"/>
    <x v="367"/>
    <x v="367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b v="0"/>
    <b v="0"/>
    <s v="technology/wearables"/>
    <x v="2"/>
    <s v="wearables"/>
    <d v="2012-06-12T05:00:00"/>
    <d v="2012-06-17T05:00:00"/>
    <x v="368"/>
    <x v="368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b v="0"/>
    <b v="0"/>
    <s v="music/indie rock"/>
    <x v="1"/>
    <s v="indie rock"/>
    <d v="2012-01-04T06:00:00"/>
    <d v="2012-01-06T06:00:00"/>
    <x v="369"/>
    <x v="369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b v="0"/>
    <b v="0"/>
    <s v="theater/plays"/>
    <x v="3"/>
    <s v="plays"/>
    <d v="2010-10-28T05:00:00"/>
    <d v="2010-11-24T06:00:00"/>
    <x v="370"/>
    <x v="370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b v="0"/>
    <b v="0"/>
    <s v="photography/photography books"/>
    <x v="7"/>
    <s v="photography books"/>
    <d v="2013-09-13T05:00:00"/>
    <d v="2013-09-28T05:00:00"/>
    <x v="371"/>
    <x v="371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b v="0"/>
    <b v="0"/>
    <s v="publishing/nonfiction"/>
    <x v="5"/>
    <s v="nonfiction"/>
    <d v="2014-01-14T06:00:00"/>
    <d v="2014-01-16T06:00:00"/>
    <x v="287"/>
    <x v="287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b v="0"/>
    <b v="0"/>
    <s v="technology/wearables"/>
    <x v="2"/>
    <s v="wearables"/>
    <d v="2011-01-06T06:00:00"/>
    <d v="2011-01-08T06:00:00"/>
    <x v="372"/>
    <x v="372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b v="0"/>
    <b v="0"/>
    <s v="music/jazz"/>
    <x v="1"/>
    <s v="jazz"/>
    <d v="2017-07-17T05:00:00"/>
    <d v="2017-07-18T05:00:00"/>
    <x v="373"/>
    <x v="373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b v="0"/>
    <b v="1"/>
    <s v="film &amp; video/documentary"/>
    <x v="4"/>
    <s v="documentary"/>
    <d v="2013-07-29T05:00:00"/>
    <d v="2013-08-08T05:00:00"/>
    <x v="374"/>
    <x v="37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b v="1"/>
    <b v="0"/>
    <s v="theater/plays"/>
    <x v="3"/>
    <s v="plays"/>
    <d v="2011-12-08T06:00:00"/>
    <d v="2011-12-09T06:00:00"/>
    <x v="375"/>
    <x v="375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b v="0"/>
    <b v="0"/>
    <s v="film &amp; video/drama"/>
    <x v="4"/>
    <s v="drama"/>
    <d v="2018-10-05T05:00:00"/>
    <d v="2018-10-13T05:00:00"/>
    <x v="376"/>
    <x v="376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b v="0"/>
    <b v="0"/>
    <s v="music/rock"/>
    <x v="1"/>
    <s v="rock"/>
    <d v="2013-05-23T05:00:00"/>
    <d v="2013-05-29T05:00:00"/>
    <x v="377"/>
    <x v="377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b v="0"/>
    <b v="1"/>
    <s v="film &amp; video/animation"/>
    <x v="4"/>
    <s v="animation"/>
    <d v="2018-05-08T05:00:00"/>
    <d v="2018-05-10T05:00:00"/>
    <x v="378"/>
    <x v="378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b v="0"/>
    <b v="0"/>
    <s v="music/indie rock"/>
    <x v="1"/>
    <s v="indie rock"/>
    <d v="2011-02-02T06:00:00"/>
    <d v="2011-02-09T06:00:00"/>
    <x v="379"/>
    <x v="379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b v="0"/>
    <b v="1"/>
    <s v="photography/photography books"/>
    <x v="7"/>
    <s v="photography books"/>
    <d v="2013-08-16T05:00:00"/>
    <d v="2013-09-07T05:00:00"/>
    <x v="380"/>
    <x v="380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b v="0"/>
    <b v="0"/>
    <s v="theater/plays"/>
    <x v="3"/>
    <s v="plays"/>
    <d v="2019-10-27T05:00:00"/>
    <d v="2019-10-27T05:00:00"/>
    <x v="381"/>
    <x v="381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b v="0"/>
    <b v="1"/>
    <s v="film &amp; video/shorts"/>
    <x v="4"/>
    <s v="shorts"/>
    <d v="2012-01-06T06:00:00"/>
    <d v="2012-02-22T06:00:00"/>
    <x v="382"/>
    <x v="38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b v="0"/>
    <b v="1"/>
    <s v="theater/plays"/>
    <x v="3"/>
    <s v="plays"/>
    <d v="2010-05-12T05:00:00"/>
    <d v="2010-06-17T05:00:00"/>
    <x v="125"/>
    <x v="125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b v="0"/>
    <b v="0"/>
    <s v="theater/plays"/>
    <x v="3"/>
    <s v="plays"/>
    <d v="2017-11-14T06:00:00"/>
    <d v="2017-11-17T06:00:00"/>
    <x v="383"/>
    <x v="383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b v="0"/>
    <b v="0"/>
    <s v="theater/plays"/>
    <x v="3"/>
    <s v="plays"/>
    <d v="2018-06-04T05:00:00"/>
    <d v="2018-07-24T05:00:00"/>
    <x v="384"/>
    <x v="384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b v="1"/>
    <b v="0"/>
    <s v="film &amp; video/documentary"/>
    <x v="4"/>
    <s v="documentary"/>
    <d v="2013-01-30T06:00:00"/>
    <d v="2013-02-11T06:00:00"/>
    <x v="385"/>
    <x v="385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b v="0"/>
    <b v="0"/>
    <s v="theater/plays"/>
    <x v="3"/>
    <s v="plays"/>
    <d v="2019-10-13T05:00:00"/>
    <d v="2019-10-20T05:00:00"/>
    <x v="386"/>
    <x v="386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b v="0"/>
    <b v="0"/>
    <s v="film &amp; video/documentary"/>
    <x v="4"/>
    <s v="documentary"/>
    <d v="2016-06-20T05:00:00"/>
    <d v="2016-07-10T05:00:00"/>
    <x v="387"/>
    <x v="387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b v="0"/>
    <b v="0"/>
    <s v="music/rock"/>
    <x v="1"/>
    <s v="rock"/>
    <d v="2017-04-18T05:00:00"/>
    <d v="2017-04-22T05:00:00"/>
    <x v="388"/>
    <x v="388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b v="0"/>
    <b v="0"/>
    <s v="games/mobile games"/>
    <x v="6"/>
    <s v="mobile games"/>
    <d v="2015-04-28T05:00:00"/>
    <d v="2015-04-28T05:00:00"/>
    <x v="277"/>
    <x v="277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b v="0"/>
    <b v="0"/>
    <s v="theater/plays"/>
    <x v="3"/>
    <s v="plays"/>
    <d v="2017-05-29T05:00:00"/>
    <d v="2017-05-31T05:00:00"/>
    <x v="389"/>
    <x v="389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b v="0"/>
    <b v="0"/>
    <s v="publishing/fiction"/>
    <x v="5"/>
    <s v="fiction"/>
    <d v="2014-01-03T06:00:00"/>
    <d v="2014-01-13T06:00:00"/>
    <x v="390"/>
    <x v="390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b v="0"/>
    <b v="0"/>
    <s v="film &amp; video/animation"/>
    <x v="4"/>
    <s v="animation"/>
    <d v="2018-11-27T06:00:00"/>
    <d v="2018-12-24T06:00:00"/>
    <x v="391"/>
    <x v="391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b v="0"/>
    <b v="1"/>
    <s v="food/food trucks"/>
    <x v="0"/>
    <s v="food trucks"/>
    <d v="2010-04-20T05:00:00"/>
    <d v="2010-04-28T05:00:00"/>
    <x v="392"/>
    <x v="392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b v="0"/>
    <b v="0"/>
    <s v="theater/plays"/>
    <x v="3"/>
    <s v="plays"/>
    <d v="2012-01-13T06:00:00"/>
    <d v="2012-01-30T06:00:00"/>
    <x v="393"/>
    <x v="39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b v="0"/>
    <b v="1"/>
    <s v="film &amp; video/documentary"/>
    <x v="4"/>
    <s v="documentary"/>
    <d v="2011-01-17T06:00:00"/>
    <d v="2011-01-26T06:00:00"/>
    <x v="394"/>
    <x v="39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b v="0"/>
    <b v="0"/>
    <s v="theater/plays"/>
    <x v="3"/>
    <s v="plays"/>
    <d v="2018-11-03T05:00:00"/>
    <d v="2018-11-27T06:00:00"/>
    <x v="395"/>
    <x v="395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b v="0"/>
    <b v="0"/>
    <s v="film &amp; video/documentary"/>
    <x v="4"/>
    <s v="documentary"/>
    <d v="2012-05-06T05:00:00"/>
    <d v="2012-05-07T05:00:00"/>
    <x v="396"/>
    <x v="396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b v="0"/>
    <b v="0"/>
    <s v="technology/web"/>
    <x v="2"/>
    <s v="web"/>
    <d v="2011-12-22T06:00:00"/>
    <d v="2011-12-28T06:00:00"/>
    <x v="397"/>
    <x v="397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b v="0"/>
    <b v="0"/>
    <s v="theater/plays"/>
    <x v="3"/>
    <s v="plays"/>
    <d v="2017-06-25T05:00:00"/>
    <d v="2017-07-09T05:00:00"/>
    <x v="398"/>
    <x v="398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b v="0"/>
    <b v="1"/>
    <s v="technology/wearables"/>
    <x v="2"/>
    <s v="wearables"/>
    <d v="2017-06-29T05:00:00"/>
    <d v="2017-07-29T05:00:00"/>
    <x v="399"/>
    <x v="399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b v="0"/>
    <b v="1"/>
    <s v="theater/plays"/>
    <x v="3"/>
    <s v="plays"/>
    <d v="2010-04-17T05:00:00"/>
    <d v="2010-05-07T05:00:00"/>
    <x v="400"/>
    <x v="400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b v="0"/>
    <b v="1"/>
    <s v="food/food trucks"/>
    <x v="0"/>
    <s v="food trucks"/>
    <d v="2011-09-22T05:00:00"/>
    <d v="2011-09-24T05:00:00"/>
    <x v="116"/>
    <x v="116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b v="0"/>
    <b v="0"/>
    <s v="music/indie rock"/>
    <x v="1"/>
    <s v="indie rock"/>
    <d v="2018-04-18T05:00:00"/>
    <d v="2018-04-24T05:00:00"/>
    <x v="401"/>
    <x v="401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b v="0"/>
    <b v="0"/>
    <s v="photography/photography books"/>
    <x v="7"/>
    <s v="photography books"/>
    <d v="2015-07-28T05:00:00"/>
    <d v="2015-08-03T05:00:00"/>
    <x v="402"/>
    <x v="402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b v="0"/>
    <b v="0"/>
    <s v="theater/plays"/>
    <x v="3"/>
    <s v="plays"/>
    <d v="2013-02-27T06:00:00"/>
    <d v="2013-03-06T06:00:00"/>
    <x v="403"/>
    <x v="40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b v="0"/>
    <b v="1"/>
    <s v="theater/plays"/>
    <x v="3"/>
    <s v="plays"/>
    <d v="2014-09-13T05:00:00"/>
    <d v="2014-10-15T05:00:00"/>
    <x v="404"/>
    <x v="404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b v="0"/>
    <b v="0"/>
    <s v="film &amp; video/animation"/>
    <x v="4"/>
    <s v="animation"/>
    <d v="2011-02-11T06:00:00"/>
    <d v="2011-02-18T06:00:00"/>
    <x v="405"/>
    <x v="405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b v="0"/>
    <b v="1"/>
    <s v="photography/photography books"/>
    <x v="7"/>
    <s v="photography books"/>
    <d v="2014-02-10T06:00:00"/>
    <d v="2014-03-10T05:00:00"/>
    <x v="406"/>
    <x v="406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b v="0"/>
    <b v="0"/>
    <s v="theater/plays"/>
    <x v="3"/>
    <s v="plays"/>
    <d v="2019-09-29T05:00:00"/>
    <d v="2019-11-02T05:00:00"/>
    <x v="407"/>
    <x v="407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b v="1"/>
    <b v="0"/>
    <s v="theater/plays"/>
    <x v="3"/>
    <s v="plays"/>
    <d v="2018-06-22T05:00:00"/>
    <d v="2018-07-09T05:00:00"/>
    <x v="408"/>
    <x v="408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b v="0"/>
    <b v="0"/>
    <s v="theater/plays"/>
    <x v="3"/>
    <s v="plays"/>
    <d v="2014-05-02T05:00:00"/>
    <d v="2014-05-22T05:00:00"/>
    <x v="409"/>
    <x v="409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b v="0"/>
    <b v="1"/>
    <s v="film &amp; video/documentary"/>
    <x v="4"/>
    <s v="documentary"/>
    <d v="2013-11-25T06:00:00"/>
    <d v="2013-12-11T06:00:00"/>
    <x v="410"/>
    <x v="410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b v="1"/>
    <b v="0"/>
    <s v="theater/plays"/>
    <x v="3"/>
    <s v="plays"/>
    <d v="2016-12-01T06:00:00"/>
    <d v="2016-12-15T06:00:00"/>
    <x v="411"/>
    <x v="411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b v="0"/>
    <b v="1"/>
    <s v="theater/plays"/>
    <x v="3"/>
    <s v="plays"/>
    <d v="2014-12-15T06:00:00"/>
    <d v="2014-12-27T06:00:00"/>
    <x v="412"/>
    <x v="412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b v="0"/>
    <b v="0"/>
    <s v="music/jazz"/>
    <x v="1"/>
    <s v="jazz"/>
    <d v="2019-04-20T05:00:00"/>
    <d v="2019-04-21T05:00:00"/>
    <x v="413"/>
    <x v="413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b v="0"/>
    <b v="1"/>
    <s v="film &amp; video/animation"/>
    <x v="4"/>
    <s v="animation"/>
    <d v="2015-09-13T05:00:00"/>
    <d v="2015-09-16T05:00:00"/>
    <x v="414"/>
    <x v="414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b v="0"/>
    <b v="0"/>
    <s v="theater/plays"/>
    <x v="3"/>
    <s v="plays"/>
    <d v="2013-03-04T06:00:00"/>
    <d v="2013-04-03T05:00:00"/>
    <x v="415"/>
    <x v="415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b v="0"/>
    <b v="0"/>
    <s v="film &amp; video/science fiction"/>
    <x v="4"/>
    <s v="science fiction"/>
    <d v="2016-11-06T05:00:00"/>
    <d v="2016-11-13T06:00:00"/>
    <x v="416"/>
    <x v="416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b v="0"/>
    <b v="0"/>
    <s v="film &amp; video/television"/>
    <x v="4"/>
    <s v="television"/>
    <d v="2017-06-30T05:00:00"/>
    <d v="2017-07-10T05:00:00"/>
    <x v="417"/>
    <x v="417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b v="0"/>
    <b v="0"/>
    <s v="technology/wearables"/>
    <x v="2"/>
    <s v="wearables"/>
    <d v="2012-04-26T05:00:00"/>
    <d v="2012-05-24T05:00:00"/>
    <x v="418"/>
    <x v="41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b v="0"/>
    <b v="0"/>
    <s v="theater/plays"/>
    <x v="3"/>
    <s v="plays"/>
    <d v="2017-09-02T05:00:00"/>
    <d v="2017-09-18T05:00:00"/>
    <x v="419"/>
    <x v="419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b v="0"/>
    <b v="0"/>
    <s v="theater/plays"/>
    <x v="3"/>
    <s v="plays"/>
    <d v="2010-09-30T05:00:00"/>
    <d v="2010-10-19T05:00:00"/>
    <x v="420"/>
    <x v="420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b v="0"/>
    <b v="1"/>
    <s v="music/indie rock"/>
    <x v="1"/>
    <s v="indie rock"/>
    <d v="2011-07-24T05:00:00"/>
    <d v="2011-07-26T05:00:00"/>
    <x v="421"/>
    <x v="421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b v="0"/>
    <b v="1"/>
    <s v="theater/plays"/>
    <x v="3"/>
    <s v="plays"/>
    <d v="2010-12-03T06:00:00"/>
    <d v="2010-12-24T06:00:00"/>
    <x v="422"/>
    <x v="422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b v="0"/>
    <b v="0"/>
    <s v="technology/wearables"/>
    <x v="2"/>
    <s v="wearables"/>
    <d v="2012-12-18T06:00:00"/>
    <d v="2012-12-20T06:00:00"/>
    <x v="423"/>
    <x v="423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b v="0"/>
    <b v="0"/>
    <s v="film &amp; video/television"/>
    <x v="4"/>
    <s v="television"/>
    <d v="2017-12-19T06:00:00"/>
    <d v="2018-01-04T06:00:00"/>
    <x v="424"/>
    <x v="424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b v="0"/>
    <b v="1"/>
    <s v="games/video games"/>
    <x v="6"/>
    <s v="video games"/>
    <d v="2013-04-14T05:00:00"/>
    <d v="2013-04-16T05:00:00"/>
    <x v="425"/>
    <x v="425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b v="0"/>
    <b v="0"/>
    <s v="games/video games"/>
    <x v="6"/>
    <s v="video games"/>
    <d v="2019-03-06T06:00:00"/>
    <d v="2019-03-23T05:00:00"/>
    <x v="426"/>
    <x v="426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b v="0"/>
    <b v="0"/>
    <s v="film &amp; video/animation"/>
    <x v="4"/>
    <s v="animation"/>
    <d v="2018-10-21T05:00:00"/>
    <d v="2018-11-13T06:00:00"/>
    <x v="427"/>
    <x v="427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b v="0"/>
    <b v="0"/>
    <s v="music/rock"/>
    <x v="1"/>
    <s v="rock"/>
    <d v="2017-07-19T05:00:00"/>
    <d v="2017-08-19T05:00:00"/>
    <x v="428"/>
    <x v="428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b v="0"/>
    <b v="0"/>
    <s v="film &amp; video/drama"/>
    <x v="4"/>
    <s v="drama"/>
    <d v="2010-07-06T05:00:00"/>
    <d v="2010-07-07T05:00:00"/>
    <x v="429"/>
    <x v="429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b v="0"/>
    <b v="0"/>
    <s v="film &amp; video/science fiction"/>
    <x v="4"/>
    <s v="science fiction"/>
    <d v="2016-12-01T06:00:00"/>
    <d v="2017-01-11T06:00:00"/>
    <x v="411"/>
    <x v="411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b v="0"/>
    <b v="1"/>
    <s v="film &amp; video/drama"/>
    <x v="4"/>
    <s v="drama"/>
    <d v="2013-10-21T05:00:00"/>
    <d v="2013-11-26T06:00:00"/>
    <x v="430"/>
    <x v="430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b v="0"/>
    <b v="0"/>
    <s v="theater/plays"/>
    <x v="3"/>
    <s v="plays"/>
    <d v="2011-09-23T05:00:00"/>
    <d v="2011-10-16T05:00:00"/>
    <x v="431"/>
    <x v="431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b v="0"/>
    <b v="1"/>
    <s v="music/indie rock"/>
    <x v="1"/>
    <s v="indie rock"/>
    <d v="2018-02-10T06:00:00"/>
    <d v="2018-02-10T06:00:00"/>
    <x v="432"/>
    <x v="432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b v="0"/>
    <b v="0"/>
    <s v="theater/plays"/>
    <x v="3"/>
    <s v="plays"/>
    <d v="2016-10-14T05:00:00"/>
    <d v="2016-10-16T05:00:00"/>
    <x v="433"/>
    <x v="43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b v="0"/>
    <b v="0"/>
    <s v="theater/plays"/>
    <x v="3"/>
    <s v="plays"/>
    <d v="2010-03-28T05:00:00"/>
    <d v="2010-05-11T05:00:00"/>
    <x v="434"/>
    <x v="434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b v="0"/>
    <b v="0"/>
    <s v="film &amp; video/documentary"/>
    <x v="4"/>
    <s v="documentary"/>
    <d v="2014-12-28T06:00:00"/>
    <d v="2015-01-22T06:00:00"/>
    <x v="435"/>
    <x v="435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b v="0"/>
    <b v="0"/>
    <s v="theater/plays"/>
    <x v="3"/>
    <s v="plays"/>
    <d v="2010-08-09T05:00:00"/>
    <d v="2010-08-12T05:00:00"/>
    <x v="8"/>
    <x v="8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b v="0"/>
    <b v="0"/>
    <s v="film &amp; video/drama"/>
    <x v="4"/>
    <s v="drama"/>
    <d v="2014-04-28T05:00:00"/>
    <d v="2014-05-18T05:00:00"/>
    <x v="436"/>
    <x v="436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b v="0"/>
    <b v="0"/>
    <s v="games/mobile games"/>
    <x v="6"/>
    <s v="mobile games"/>
    <d v="2013-01-30T06:00:00"/>
    <d v="2013-03-09T06:00:00"/>
    <x v="385"/>
    <x v="385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b v="0"/>
    <b v="0"/>
    <s v="film &amp; video/animation"/>
    <x v="4"/>
    <s v="animation"/>
    <d v="2013-12-31T06:00:00"/>
    <d v="2014-01-04T06:00:00"/>
    <x v="437"/>
    <x v="437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b v="0"/>
    <b v="0"/>
    <s v="theater/plays"/>
    <x v="3"/>
    <s v="plays"/>
    <d v="2018-02-11T06:00:00"/>
    <d v="2018-02-25T06:00:00"/>
    <x v="438"/>
    <x v="438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b v="0"/>
    <b v="0"/>
    <s v="publishing/translations"/>
    <x v="5"/>
    <s v="translations"/>
    <d v="2018-01-27T06:00:00"/>
    <d v="2018-02-05T06:00:00"/>
    <x v="439"/>
    <x v="439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b v="0"/>
    <b v="1"/>
    <s v="technology/wearables"/>
    <x v="2"/>
    <s v="wearables"/>
    <d v="2013-05-15T05:00:00"/>
    <d v="2013-06-07T05:00:00"/>
    <x v="440"/>
    <x v="440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b v="0"/>
    <b v="1"/>
    <s v="technology/web"/>
    <x v="2"/>
    <s v="web"/>
    <d v="2015-11-23T06:00:00"/>
    <d v="2015-11-30T06:00:00"/>
    <x v="441"/>
    <x v="441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b v="0"/>
    <b v="0"/>
    <s v="theater/plays"/>
    <x v="3"/>
    <s v="plays"/>
    <d v="2019-04-14T05:00:00"/>
    <d v="2019-04-30T05:00:00"/>
    <x v="442"/>
    <x v="442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b v="0"/>
    <b v="0"/>
    <s v="film &amp; video/drama"/>
    <x v="4"/>
    <s v="drama"/>
    <d v="2015-05-18T05:00:00"/>
    <d v="2015-05-20T05:00:00"/>
    <x v="443"/>
    <x v="443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b v="0"/>
    <b v="0"/>
    <s v="technology/wearables"/>
    <x v="2"/>
    <s v="wearables"/>
    <d v="2016-12-12T06:00:00"/>
    <d v="2016-12-19T06:00:00"/>
    <x v="315"/>
    <x v="315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b v="0"/>
    <b v="1"/>
    <s v="food/food trucks"/>
    <x v="0"/>
    <s v="food trucks"/>
    <d v="2012-05-02T05:00:00"/>
    <d v="2012-05-02T05:00:00"/>
    <x v="444"/>
    <x v="444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b v="0"/>
    <b v="0"/>
    <s v="music/rock"/>
    <x v="1"/>
    <s v="rock"/>
    <d v="2019-03-11T05:00:00"/>
    <d v="2019-05-04T05:00:00"/>
    <x v="445"/>
    <x v="445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b v="0"/>
    <b v="0"/>
    <s v="music/electric music"/>
    <x v="1"/>
    <s v="electric music"/>
    <d v="2018-06-26T05:00:00"/>
    <d v="2018-06-27T05:00:00"/>
    <x v="446"/>
    <x v="446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b v="0"/>
    <b v="0"/>
    <s v="film &amp; video/television"/>
    <x v="4"/>
    <s v="television"/>
    <d v="2014-12-16T06:00:00"/>
    <d v="2014-12-17T06:00:00"/>
    <x v="447"/>
    <x v="447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b v="0"/>
    <b v="1"/>
    <s v="publishing/translations"/>
    <x v="5"/>
    <s v="translations"/>
    <d v="2013-06-25T05:00:00"/>
    <d v="2013-06-29T05:00:00"/>
    <x v="448"/>
    <x v="44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b v="0"/>
    <b v="0"/>
    <s v="publishing/fiction"/>
    <x v="5"/>
    <s v="fiction"/>
    <d v="2018-08-10T05:00:00"/>
    <d v="2018-08-16T05:00:00"/>
    <x v="342"/>
    <x v="342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b v="0"/>
    <b v="0"/>
    <s v="film &amp; video/science fiction"/>
    <x v="4"/>
    <s v="science fiction"/>
    <d v="2011-06-26T05:00:00"/>
    <d v="2011-07-23T05:00:00"/>
    <x v="449"/>
    <x v="449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b v="0"/>
    <b v="0"/>
    <s v="technology/wearables"/>
    <x v="2"/>
    <s v="wearables"/>
    <d v="2015-03-09T05:00:00"/>
    <d v="2015-03-21T05:00:00"/>
    <x v="450"/>
    <x v="450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b v="0"/>
    <b v="0"/>
    <s v="food/food trucks"/>
    <x v="0"/>
    <s v="food trucks"/>
    <d v="2017-07-29T05:00:00"/>
    <d v="2017-07-31T05:00:00"/>
    <x v="451"/>
    <x v="451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d v="2010-03-11T06:00:00"/>
    <d v="2010-03-20T05:00:00"/>
    <x v="452"/>
    <x v="452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b v="0"/>
    <b v="1"/>
    <s v="theater/plays"/>
    <x v="3"/>
    <s v="plays"/>
    <d v="2014-10-01T05:00:00"/>
    <d v="2014-11-12T06:00:00"/>
    <x v="453"/>
    <x v="45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b v="0"/>
    <b v="1"/>
    <s v="publishing/fiction"/>
    <x v="5"/>
    <s v="fiction"/>
    <d v="2012-02-24T06:00:00"/>
    <d v="2012-03-06T06:00:00"/>
    <x v="454"/>
    <x v="454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b v="0"/>
    <b v="0"/>
    <s v="theater/plays"/>
    <x v="3"/>
    <s v="plays"/>
    <d v="2019-12-12T06:00:00"/>
    <d v="2019-12-19T06:00:00"/>
    <x v="455"/>
    <x v="455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b v="0"/>
    <b v="1"/>
    <s v="food/food trucks"/>
    <x v="0"/>
    <s v="food trucks"/>
    <d v="2014-08-04T05:00:00"/>
    <d v="2014-09-22T05:00:00"/>
    <x v="456"/>
    <x v="456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b v="0"/>
    <b v="0"/>
    <s v="theater/plays"/>
    <x v="3"/>
    <s v="plays"/>
    <d v="2019-06-10T05:00:00"/>
    <d v="2019-07-21T05:00:00"/>
    <x v="457"/>
    <x v="457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b v="0"/>
    <b v="1"/>
    <s v="publishing/translations"/>
    <x v="5"/>
    <s v="translations"/>
    <d v="2018-03-09T06:00:00"/>
    <d v="2018-03-24T05:00:00"/>
    <x v="458"/>
    <x v="458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b v="0"/>
    <b v="0"/>
    <s v="theater/plays"/>
    <x v="3"/>
    <s v="plays"/>
    <d v="2017-04-20T05:00:00"/>
    <d v="2017-05-23T05:00:00"/>
    <x v="459"/>
    <x v="459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b v="0"/>
    <b v="0"/>
    <s v="theater/plays"/>
    <x v="3"/>
    <s v="plays"/>
    <d v="2016-02-03T06:00:00"/>
    <d v="2016-02-20T06:00:00"/>
    <x v="460"/>
    <x v="460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b v="0"/>
    <b v="0"/>
    <s v="technology/wearables"/>
    <x v="2"/>
    <s v="wearables"/>
    <d v="2010-08-16T05:00:00"/>
    <d v="2010-08-21T05:00:00"/>
    <x v="461"/>
    <x v="461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b v="0"/>
    <b v="0"/>
    <s v="journalism/audio"/>
    <x v="8"/>
    <s v="audio"/>
    <d v="2019-11-17T06:00:00"/>
    <d v="2019-11-24T06:00:00"/>
    <x v="462"/>
    <x v="462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b v="0"/>
    <b v="1"/>
    <s v="food/food trucks"/>
    <x v="0"/>
    <s v="food trucks"/>
    <d v="2013-07-01T05:00:00"/>
    <d v="2013-07-27T05:00:00"/>
    <x v="463"/>
    <x v="463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b v="1"/>
    <b v="1"/>
    <s v="film &amp; video/shorts"/>
    <x v="4"/>
    <s v="shorts"/>
    <d v="2010-06-07T05:00:00"/>
    <d v="2010-07-12T05:00:00"/>
    <x v="464"/>
    <x v="464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b v="0"/>
    <b v="0"/>
    <s v="photography/photography books"/>
    <x v="7"/>
    <s v="photography books"/>
    <d v="2019-06-29T05:00:00"/>
    <d v="2019-07-12T05:00:00"/>
    <x v="465"/>
    <x v="465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b v="0"/>
    <b v="0"/>
    <s v="technology/wearables"/>
    <x v="2"/>
    <s v="wearables"/>
    <d v="2012-03-22T05:00:00"/>
    <d v="2012-03-23T05:00:00"/>
    <x v="466"/>
    <x v="466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b v="0"/>
    <b v="0"/>
    <s v="theater/plays"/>
    <x v="3"/>
    <s v="plays"/>
    <d v="2014-06-10T05:00:00"/>
    <d v="2014-06-14T05:00:00"/>
    <x v="467"/>
    <x v="467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b v="0"/>
    <b v="0"/>
    <s v="film &amp; video/animation"/>
    <x v="4"/>
    <s v="animation"/>
    <d v="2017-05-21T05:00:00"/>
    <d v="2017-06-07T05:00:00"/>
    <x v="468"/>
    <x v="468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b v="0"/>
    <b v="1"/>
    <s v="technology/wearables"/>
    <x v="2"/>
    <s v="wearables"/>
    <d v="2016-12-20T06:00:00"/>
    <d v="2016-12-20T06:00:00"/>
    <x v="469"/>
    <x v="469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b v="0"/>
    <b v="0"/>
    <s v="technology/web"/>
    <x v="2"/>
    <s v="web"/>
    <d v="2015-01-01T06:00:00"/>
    <d v="2015-01-03T06:00:00"/>
    <x v="470"/>
    <x v="470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b v="0"/>
    <b v="1"/>
    <s v="film &amp; video/documentary"/>
    <x v="4"/>
    <s v="documentary"/>
    <d v="2016-03-15T05:00:00"/>
    <d v="2016-03-20T05:00:00"/>
    <x v="471"/>
    <x v="471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d v="2013-05-01T05:00:00"/>
    <d v="2013-05-29T05:00:00"/>
    <x v="472"/>
    <x v="472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b v="0"/>
    <b v="0"/>
    <s v="film &amp; video/documentary"/>
    <x v="4"/>
    <s v="documentary"/>
    <d v="2013-03-12T05:00:00"/>
    <d v="2013-03-14T05:00:00"/>
    <x v="473"/>
    <x v="473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b v="0"/>
    <b v="1"/>
    <s v="games/video games"/>
    <x v="6"/>
    <s v="video games"/>
    <d v="2012-07-27T05:00:00"/>
    <d v="2012-08-25T05:00:00"/>
    <x v="474"/>
    <x v="474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b v="0"/>
    <b v="0"/>
    <s v="film &amp; video/drama"/>
    <x v="4"/>
    <s v="drama"/>
    <d v="2015-07-01T05:00:00"/>
    <d v="2015-07-21T05:00:00"/>
    <x v="72"/>
    <x v="72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b v="0"/>
    <b v="0"/>
    <s v="music/rock"/>
    <x v="1"/>
    <s v="rock"/>
    <d v="2015-05-18T05:00:00"/>
    <d v="2015-05-19T05:00:00"/>
    <x v="443"/>
    <x v="443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d v="2013-03-08T06:00:00"/>
    <d v="2013-04-19T05:00:00"/>
    <x v="475"/>
    <x v="47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b v="0"/>
    <b v="1"/>
    <s v="theater/plays"/>
    <x v="3"/>
    <s v="plays"/>
    <d v="2017-11-23T06:00:00"/>
    <d v="2017-12-10T06:00:00"/>
    <x v="81"/>
    <x v="81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b v="0"/>
    <b v="1"/>
    <s v="technology/web"/>
    <x v="2"/>
    <s v="web"/>
    <d v="2013-04-09T05:00:00"/>
    <d v="2013-05-28T05:00:00"/>
    <x v="476"/>
    <x v="476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b v="0"/>
    <b v="0"/>
    <s v="theater/plays"/>
    <x v="3"/>
    <s v="plays"/>
    <d v="2018-07-29T05:00:00"/>
    <d v="2018-08-19T05:00:00"/>
    <x v="192"/>
    <x v="192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b v="0"/>
    <b v="0"/>
    <s v="theater/plays"/>
    <x v="3"/>
    <s v="plays"/>
    <d v="2012-05-05T05:00:00"/>
    <d v="2012-05-15T05:00:00"/>
    <x v="477"/>
    <x v="477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b v="0"/>
    <b v="0"/>
    <s v="film &amp; video/drama"/>
    <x v="4"/>
    <s v="drama"/>
    <d v="2018-05-31T05:00:00"/>
    <d v="2018-06-24T05:00:00"/>
    <x v="478"/>
    <x v="478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b v="0"/>
    <b v="0"/>
    <s v="theater/plays"/>
    <x v="3"/>
    <s v="plays"/>
    <d v="2019-07-25T05:00:00"/>
    <d v="2019-08-04T05:00:00"/>
    <x v="479"/>
    <x v="479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b v="0"/>
    <b v="1"/>
    <s v="games/video games"/>
    <x v="6"/>
    <s v="video games"/>
    <d v="2014-07-05T05:00:00"/>
    <d v="2014-07-06T05:00:00"/>
    <x v="480"/>
    <x v="480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b v="0"/>
    <b v="0"/>
    <s v="film &amp; video/television"/>
    <x v="4"/>
    <s v="television"/>
    <d v="2010-09-09T05:00:00"/>
    <d v="2010-09-11T05:00:00"/>
    <x v="180"/>
    <x v="180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b v="0"/>
    <b v="1"/>
    <s v="music/rock"/>
    <x v="1"/>
    <s v="rock"/>
    <d v="2013-12-06T06:00:00"/>
    <d v="2013-12-11T06:00:00"/>
    <x v="481"/>
    <x v="481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b v="0"/>
    <b v="1"/>
    <s v="theater/plays"/>
    <x v="3"/>
    <s v="plays"/>
    <d v="2011-12-23T06:00:00"/>
    <d v="2011-12-25T06:00:00"/>
    <x v="482"/>
    <x v="482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b v="0"/>
    <b v="0"/>
    <s v="publishing/nonfiction"/>
    <x v="5"/>
    <s v="nonfiction"/>
    <d v="2010-08-06T05:00:00"/>
    <d v="2010-09-13T05:00:00"/>
    <x v="194"/>
    <x v="194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b v="0"/>
    <b v="0"/>
    <s v="food/food trucks"/>
    <x v="0"/>
    <s v="food trucks"/>
    <d v="2017-05-05T05:00:00"/>
    <d v="2017-05-10T05:00:00"/>
    <x v="483"/>
    <x v="483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b v="0"/>
    <b v="1"/>
    <s v="film &amp; video/animation"/>
    <x v="4"/>
    <s v="animation"/>
    <d v="2018-02-23T06:00:00"/>
    <d v="2018-02-25T06:00:00"/>
    <x v="484"/>
    <x v="484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b v="0"/>
    <b v="1"/>
    <s v="music/rock"/>
    <x v="1"/>
    <s v="rock"/>
    <d v="2015-01-08T06:00:00"/>
    <d v="2015-01-22T06:00:00"/>
    <x v="355"/>
    <x v="355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b v="0"/>
    <b v="0"/>
    <s v="theater/plays"/>
    <x v="3"/>
    <s v="plays"/>
    <d v="2019-04-19T05:00:00"/>
    <d v="2019-04-22T05:00:00"/>
    <x v="485"/>
    <x v="485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b v="0"/>
    <b v="1"/>
    <s v="film &amp; video/drama"/>
    <x v="4"/>
    <s v="drama"/>
    <d v="2016-08-23T05:00:00"/>
    <d v="2016-08-29T05:00:00"/>
    <x v="486"/>
    <x v="48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b v="0"/>
    <b v="0"/>
    <s v="film &amp; video/shorts"/>
    <x v="4"/>
    <s v="shorts"/>
    <d v="2012-07-03T05:00:00"/>
    <d v="2012-07-15T05:00:00"/>
    <x v="487"/>
    <x v="487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b v="0"/>
    <b v="0"/>
    <s v="film &amp; video/shorts"/>
    <x v="4"/>
    <s v="shorts"/>
    <d v="2010-03-04T06:00:00"/>
    <d v="2010-03-09T06:00:00"/>
    <x v="488"/>
    <x v="488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b v="0"/>
    <b v="0"/>
    <s v="theater/plays"/>
    <x v="3"/>
    <s v="plays"/>
    <d v="2010-04-26T05:00:00"/>
    <d v="2010-05-09T05:00:00"/>
    <x v="489"/>
    <x v="489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b v="0"/>
    <b v="0"/>
    <s v="technology/wearables"/>
    <x v="2"/>
    <s v="wearables"/>
    <d v="2010-11-23T06:00:00"/>
    <d v="2010-11-27T06:00:00"/>
    <x v="490"/>
    <x v="490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b v="0"/>
    <b v="1"/>
    <s v="theater/plays"/>
    <x v="3"/>
    <s v="plays"/>
    <d v="2015-12-26T06:00:00"/>
    <d v="2016-02-01T06:00:00"/>
    <x v="312"/>
    <x v="312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b v="0"/>
    <b v="0"/>
    <s v="film &amp; video/animation"/>
    <x v="4"/>
    <s v="animation"/>
    <d v="2016-02-05T06:00:00"/>
    <d v="2016-03-12T06:00:00"/>
    <x v="491"/>
    <x v="491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b v="0"/>
    <b v="0"/>
    <s v="music/indie rock"/>
    <x v="1"/>
    <s v="indie rock"/>
    <d v="2013-11-23T06:00:00"/>
    <d v="2014-01-07T06:00:00"/>
    <x v="492"/>
    <x v="492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b v="0"/>
    <b v="0"/>
    <s v="games/video games"/>
    <x v="6"/>
    <s v="video games"/>
    <d v="2014-05-10T05:00:00"/>
    <d v="2014-06-07T05:00:00"/>
    <x v="493"/>
    <x v="493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b v="0"/>
    <b v="1"/>
    <s v="publishing/fiction"/>
    <x v="5"/>
    <s v="fiction"/>
    <d v="2010-08-31T05:00:00"/>
    <d v="2010-09-14T05:00:00"/>
    <x v="494"/>
    <x v="494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b v="0"/>
    <b v="0"/>
    <s v="games/video games"/>
    <x v="6"/>
    <s v="video games"/>
    <d v="2013-11-11T06:00:00"/>
    <d v="2014-01-06T06:00:00"/>
    <x v="495"/>
    <x v="495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b v="0"/>
    <b v="0"/>
    <s v="theater/plays"/>
    <x v="3"/>
    <s v="plays"/>
    <d v="2018-01-25T06:00:00"/>
    <d v="2018-01-26T06:00:00"/>
    <x v="496"/>
    <x v="496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b v="0"/>
    <b v="0"/>
    <s v="music/indie rock"/>
    <x v="1"/>
    <s v="indie rock"/>
    <d v="2013-07-24T05:00:00"/>
    <d v="2013-08-29T05:00:00"/>
    <x v="497"/>
    <x v="49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b v="0"/>
    <b v="1"/>
    <s v="film &amp; video/drama"/>
    <x v="4"/>
    <s v="drama"/>
    <d v="2018-08-17T05:00:00"/>
    <d v="2018-08-18T05:00:00"/>
    <x v="498"/>
    <x v="498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b v="0"/>
    <b v="1"/>
    <s v="theater/plays"/>
    <x v="3"/>
    <s v="plays"/>
    <d v="2018-06-08T05:00:00"/>
    <d v="2018-06-10T05:00:00"/>
    <x v="499"/>
    <x v="499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b v="0"/>
    <b v="0"/>
    <s v="publishing/fiction"/>
    <x v="5"/>
    <s v="fiction"/>
    <d v="2010-08-24T05:00:00"/>
    <d v="2010-09-19T05:00:00"/>
    <x v="500"/>
    <x v="500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d v="2018-08-30T05:00:00"/>
    <d v="2018-09-22T05:00:00"/>
    <x v="501"/>
    <x v="501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b v="0"/>
    <b v="0"/>
    <s v="games/mobile games"/>
    <x v="6"/>
    <s v="mobile games"/>
    <d v="2013-09-22T05:00:00"/>
    <d v="2013-10-08T05:00:00"/>
    <x v="502"/>
    <x v="502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b v="0"/>
    <b v="1"/>
    <s v="food/food trucks"/>
    <x v="0"/>
    <s v="food trucks"/>
    <d v="2019-07-01T05:00:00"/>
    <d v="2019-07-07T05:00:00"/>
    <x v="503"/>
    <x v="503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d v="2018-05-05T05:00:00"/>
    <d v="2018-05-27T05:00:00"/>
    <x v="504"/>
    <x v="50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b v="0"/>
    <b v="0"/>
    <s v="games/mobile games"/>
    <x v="6"/>
    <s v="mobile games"/>
    <d v="2015-06-10T05:00:00"/>
    <d v="2015-07-06T05:00:00"/>
    <x v="505"/>
    <x v="505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b v="0"/>
    <b v="0"/>
    <s v="music/indie rock"/>
    <x v="1"/>
    <s v="indie rock"/>
    <d v="2016-01-22T06:00:00"/>
    <d v="2016-02-21T06:00:00"/>
    <x v="506"/>
    <x v="506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b v="0"/>
    <b v="0"/>
    <s v="games/video games"/>
    <x v="6"/>
    <s v="video games"/>
    <d v="2013-09-11T05:00:00"/>
    <d v="2013-09-26T05:00:00"/>
    <x v="507"/>
    <x v="507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b v="0"/>
    <b v="0"/>
    <s v="music/rock"/>
    <x v="1"/>
    <s v="rock"/>
    <d v="2016-01-08T06:00:00"/>
    <d v="2016-01-21T06:00:00"/>
    <x v="508"/>
    <x v="508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b v="0"/>
    <b v="0"/>
    <s v="theater/plays"/>
    <x v="3"/>
    <s v="plays"/>
    <d v="2019-12-25T06:00:00"/>
    <d v="2020-01-14T06:00:00"/>
    <x v="509"/>
    <x v="509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b v="0"/>
    <b v="1"/>
    <s v="theater/plays"/>
    <x v="3"/>
    <s v="plays"/>
    <d v="2018-09-17T05:00:00"/>
    <d v="2018-09-20T05:00:00"/>
    <x v="510"/>
    <x v="510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b v="0"/>
    <b v="0"/>
    <s v="film &amp; video/drama"/>
    <x v="4"/>
    <s v="drama"/>
    <d v="2015-01-25T06:00:00"/>
    <d v="2015-02-06T06:00:00"/>
    <x v="511"/>
    <x v="511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b v="0"/>
    <b v="0"/>
    <s v="theater/plays"/>
    <x v="3"/>
    <s v="plays"/>
    <d v="2016-04-01T05:00:00"/>
    <d v="2016-04-14T05:00:00"/>
    <x v="512"/>
    <x v="512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b v="0"/>
    <b v="0"/>
    <s v="technology/wearables"/>
    <x v="2"/>
    <s v="wearables"/>
    <d v="2013-05-28T05:00:00"/>
    <d v="2013-06-06T05:00:00"/>
    <x v="513"/>
    <x v="513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b v="0"/>
    <b v="0"/>
    <s v="music/indie rock"/>
    <x v="1"/>
    <s v="indie rock"/>
    <d v="2012-02-29T06:00:00"/>
    <d v="2012-03-21T05:00:00"/>
    <x v="514"/>
    <x v="514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b v="0"/>
    <b v="1"/>
    <s v="technology/web"/>
    <x v="2"/>
    <s v="web"/>
    <d v="2014-12-20T06:00:00"/>
    <d v="2015-01-29T06:00:00"/>
    <x v="515"/>
    <x v="515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b v="0"/>
    <b v="0"/>
    <s v="theater/plays"/>
    <x v="3"/>
    <s v="plays"/>
    <d v="2016-11-26T06:00:00"/>
    <d v="2016-11-28T06:00:00"/>
    <x v="516"/>
    <x v="516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b v="0"/>
    <b v="0"/>
    <s v="music/rock"/>
    <x v="1"/>
    <s v="rock"/>
    <d v="2011-01-02T06:00:00"/>
    <d v="2011-01-03T06:00:00"/>
    <x v="517"/>
    <x v="517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b v="0"/>
    <b v="0"/>
    <s v="music/indie rock"/>
    <x v="1"/>
    <s v="indie rock"/>
    <d v="2016-12-19T06:00:00"/>
    <d v="2016-12-25T06:00:00"/>
    <x v="518"/>
    <x v="518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b v="0"/>
    <b v="0"/>
    <s v="music/rock"/>
    <x v="1"/>
    <s v="rock"/>
    <d v="2014-04-02T05:00:00"/>
    <d v="2014-05-03T05:00:00"/>
    <x v="519"/>
    <x v="519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b v="0"/>
    <b v="1"/>
    <s v="publishing/translations"/>
    <x v="5"/>
    <s v="translations"/>
    <d v="2011-09-06T05:00:00"/>
    <d v="2011-09-13T05:00:00"/>
    <x v="520"/>
    <x v="520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d v="2015-10-02T05:00:00"/>
    <d v="2015-10-05T05:00:00"/>
    <x v="521"/>
    <x v="521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b v="0"/>
    <b v="0"/>
    <s v="theater/plays"/>
    <x v="3"/>
    <s v="plays"/>
    <d v="2016-02-24T06:00:00"/>
    <d v="2016-04-07T05:00:00"/>
    <x v="522"/>
    <x v="522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b v="0"/>
    <b v="0"/>
    <s v="theater/plays"/>
    <x v="3"/>
    <s v="plays"/>
    <d v="2016-08-02T05:00:00"/>
    <d v="2016-08-09T05:00:00"/>
    <x v="523"/>
    <x v="523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b v="0"/>
    <b v="0"/>
    <s v="film &amp; video/animation"/>
    <x v="4"/>
    <s v="animation"/>
    <d v="2011-11-18T06:00:00"/>
    <d v="2011-12-28T06:00:00"/>
    <x v="524"/>
    <x v="524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b v="0"/>
    <b v="0"/>
    <s v="theater/plays"/>
    <x v="3"/>
    <s v="plays"/>
    <d v="2011-10-17T05:00:00"/>
    <d v="2011-10-19T05:00:00"/>
    <x v="525"/>
    <x v="525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b v="0"/>
    <b v="0"/>
    <s v="music/rock"/>
    <x v="1"/>
    <s v="rock"/>
    <d v="2019-03-12T05:00:00"/>
    <d v="2019-03-14T05:00:00"/>
    <x v="188"/>
    <x v="188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b v="0"/>
    <b v="0"/>
    <s v="film &amp; video/documentary"/>
    <x v="4"/>
    <s v="documentary"/>
    <d v="2018-11-13T06:00:00"/>
    <d v="2018-12-03T06:00:00"/>
    <x v="526"/>
    <x v="526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b v="0"/>
    <b v="0"/>
    <s v="theater/plays"/>
    <x v="3"/>
    <s v="plays"/>
    <d v="2015-03-15T05:00:00"/>
    <d v="2015-03-23T05:00:00"/>
    <x v="527"/>
    <x v="527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b v="0"/>
    <b v="0"/>
    <s v="theater/plays"/>
    <x v="3"/>
    <s v="plays"/>
    <d v="2011-11-15T06:00:00"/>
    <d v="2011-12-05T06:00:00"/>
    <x v="528"/>
    <x v="528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b v="0"/>
    <b v="1"/>
    <s v="music/electric music"/>
    <x v="1"/>
    <s v="electric music"/>
    <d v="2016-02-24T06:00:00"/>
    <d v="2016-03-18T05:00:00"/>
    <x v="522"/>
    <x v="522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b v="0"/>
    <b v="0"/>
    <s v="music/rock"/>
    <x v="1"/>
    <s v="rock"/>
    <d v="2014-07-10T05:00:00"/>
    <d v="2014-07-12T05:00:00"/>
    <x v="529"/>
    <x v="529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b v="0"/>
    <b v="0"/>
    <s v="theater/plays"/>
    <x v="3"/>
    <s v="plays"/>
    <d v="2010-07-15T05:00:00"/>
    <d v="2010-08-29T05:00:00"/>
    <x v="530"/>
    <x v="530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b v="0"/>
    <b v="0"/>
    <s v="film &amp; video/animation"/>
    <x v="4"/>
    <s v="animation"/>
    <d v="2011-01-11T06:00:00"/>
    <d v="2011-01-23T06:00:00"/>
    <x v="531"/>
    <x v="531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b v="0"/>
    <b v="1"/>
    <s v="music/rock"/>
    <x v="1"/>
    <s v="rock"/>
    <d v="2014-12-20T06:00:00"/>
    <d v="2014-12-26T06:00:00"/>
    <x v="515"/>
    <x v="515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b v="0"/>
    <b v="0"/>
    <s v="film &amp; video/shorts"/>
    <x v="4"/>
    <s v="shorts"/>
    <d v="2015-06-19T05:00:00"/>
    <d v="2015-08-05T05:00:00"/>
    <x v="532"/>
    <x v="532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b v="0"/>
    <b v="1"/>
    <s v="music/rock"/>
    <x v="1"/>
    <s v="rock"/>
    <d v="2015-09-28T05:00:00"/>
    <d v="2015-10-14T05:00:00"/>
    <x v="533"/>
    <x v="533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b v="0"/>
    <b v="0"/>
    <s v="journalism/audio"/>
    <x v="8"/>
    <s v="audio"/>
    <d v="2014-05-02T05:00:00"/>
    <d v="2014-05-04T05:00:00"/>
    <x v="409"/>
    <x v="409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b v="0"/>
    <b v="1"/>
    <s v="food/food trucks"/>
    <x v="0"/>
    <s v="food trucks"/>
    <d v="2019-12-07T06:00:00"/>
    <d v="2019-12-17T06:00:00"/>
    <x v="534"/>
    <x v="534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b v="0"/>
    <b v="1"/>
    <s v="theater/plays"/>
    <x v="3"/>
    <s v="plays"/>
    <d v="2014-05-20T05:00:00"/>
    <d v="2014-05-23T05:00:00"/>
    <x v="53"/>
    <x v="53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b v="0"/>
    <b v="0"/>
    <s v="theater/plays"/>
    <x v="3"/>
    <s v="plays"/>
    <d v="2017-11-01T05:00:00"/>
    <d v="2017-11-18T06:00:00"/>
    <x v="535"/>
    <x v="535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b v="0"/>
    <b v="0"/>
    <s v="music/jazz"/>
    <x v="1"/>
    <s v="jazz"/>
    <d v="2011-03-11T06:00:00"/>
    <d v="2011-04-06T05:00:00"/>
    <x v="536"/>
    <x v="536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b v="0"/>
    <b v="0"/>
    <s v="film &amp; video/science fiction"/>
    <x v="4"/>
    <s v="science fiction"/>
    <d v="2011-12-01T06:00:00"/>
    <d v="2011-12-04T06:00:00"/>
    <x v="537"/>
    <x v="537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b v="0"/>
    <b v="0"/>
    <s v="music/jazz"/>
    <x v="1"/>
    <s v="jazz"/>
    <d v="2011-08-07T05:00:00"/>
    <d v="2011-08-19T05:00:00"/>
    <x v="538"/>
    <x v="538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b v="0"/>
    <b v="0"/>
    <s v="theater/plays"/>
    <x v="3"/>
    <s v="plays"/>
    <d v="2014-02-26T06:00:00"/>
    <d v="2014-03-06T06:00:00"/>
    <x v="539"/>
    <x v="539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b v="0"/>
    <b v="0"/>
    <s v="technology/web"/>
    <x v="2"/>
    <s v="web"/>
    <d v="2011-04-29T05:00:00"/>
    <d v="2011-05-14T05:00:00"/>
    <x v="540"/>
    <x v="540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b v="0"/>
    <b v="1"/>
    <s v="games/video games"/>
    <x v="6"/>
    <s v="video games"/>
    <d v="2015-06-10T05:00:00"/>
    <d v="2015-06-15T05:00:00"/>
    <x v="505"/>
    <x v="505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b v="0"/>
    <b v="0"/>
    <s v="film &amp; video/documentary"/>
    <x v="4"/>
    <s v="documentary"/>
    <d v="2012-02-20T06:00:00"/>
    <d v="2012-03-08T06:00:00"/>
    <x v="541"/>
    <x v="541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b v="0"/>
    <b v="0"/>
    <s v="technology/web"/>
    <x v="2"/>
    <s v="web"/>
    <d v="2012-04-25T05:00:00"/>
    <d v="2012-05-09T05:00:00"/>
    <x v="542"/>
    <x v="542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b v="0"/>
    <b v="0"/>
    <s v="publishing/translations"/>
    <x v="5"/>
    <s v="translations"/>
    <d v="2010-03-18T05:00:00"/>
    <d v="2010-03-28T05:00:00"/>
    <x v="543"/>
    <x v="543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b v="0"/>
    <b v="0"/>
    <s v="music/rock"/>
    <x v="1"/>
    <s v="rock"/>
    <d v="2010-11-17T06:00:00"/>
    <d v="2010-12-06T06:00:00"/>
    <x v="544"/>
    <x v="544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b v="0"/>
    <b v="1"/>
    <s v="food/food trucks"/>
    <x v="0"/>
    <s v="food trucks"/>
    <d v="2019-01-19T06:00:00"/>
    <d v="2019-03-12T05:00:00"/>
    <x v="35"/>
    <x v="35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b v="0"/>
    <b v="0"/>
    <s v="theater/plays"/>
    <x v="3"/>
    <s v="plays"/>
    <d v="2010-03-25T05:00:00"/>
    <d v="2010-04-25T05:00:00"/>
    <x v="152"/>
    <x v="152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b v="0"/>
    <b v="0"/>
    <s v="film &amp; video/documentary"/>
    <x v="4"/>
    <s v="documentary"/>
    <d v="2015-07-05T05:00:00"/>
    <d v="2015-07-12T05:00:00"/>
    <x v="545"/>
    <x v="545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b v="0"/>
    <b v="0"/>
    <s v="publishing/radio &amp; podcasts"/>
    <x v="5"/>
    <s v="radio &amp; podcasts"/>
    <d v="2014-12-21T06:00:00"/>
    <d v="2015-01-01T06:00:00"/>
    <x v="546"/>
    <x v="546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b v="0"/>
    <b v="0"/>
    <s v="games/video games"/>
    <x v="6"/>
    <s v="video games"/>
    <d v="2010-07-14T05:00:00"/>
    <d v="2010-07-24T05:00:00"/>
    <x v="547"/>
    <x v="547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b v="0"/>
    <b v="0"/>
    <s v="theater/plays"/>
    <x v="3"/>
    <s v="plays"/>
    <d v="2014-05-30T05:00:00"/>
    <d v="2014-06-08T05:00:00"/>
    <x v="548"/>
    <x v="548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b v="0"/>
    <b v="0"/>
    <s v="film &amp; video/animation"/>
    <x v="4"/>
    <s v="animation"/>
    <d v="2014-03-26T05:00:00"/>
    <d v="2014-04-08T05:00:00"/>
    <x v="549"/>
    <x v="549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b v="0"/>
    <b v="1"/>
    <s v="theater/plays"/>
    <x v="3"/>
    <s v="plays"/>
    <d v="2016-06-27T05:00:00"/>
    <d v="2016-06-30T05:00:00"/>
    <x v="550"/>
    <x v="550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b v="0"/>
    <b v="1"/>
    <s v="theater/plays"/>
    <x v="3"/>
    <s v="plays"/>
    <d v="2010-03-16T05:00:00"/>
    <d v="2010-04-06T05:00:00"/>
    <x v="551"/>
    <x v="551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b v="0"/>
    <b v="1"/>
    <s v="film &amp; video/drama"/>
    <x v="4"/>
    <s v="drama"/>
    <d v="2016-03-05T06:00:00"/>
    <d v="2016-03-12T06:00:00"/>
    <x v="552"/>
    <x v="552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b v="0"/>
    <b v="0"/>
    <s v="theater/plays"/>
    <x v="3"/>
    <s v="plays"/>
    <d v="2019-11-17T06:00:00"/>
    <d v="2019-12-05T06:00:00"/>
    <x v="462"/>
    <x v="462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b v="0"/>
    <b v="0"/>
    <s v="music/rock"/>
    <x v="1"/>
    <s v="rock"/>
    <d v="2010-06-15T05:00:00"/>
    <d v="2010-07-14T05:00:00"/>
    <x v="553"/>
    <x v="553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b v="0"/>
    <b v="0"/>
    <s v="film &amp; video/documentary"/>
    <x v="4"/>
    <s v="documentary"/>
    <d v="2015-02-12T06:00:00"/>
    <d v="2015-02-20T06:00:00"/>
    <x v="554"/>
    <x v="554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b v="0"/>
    <b v="0"/>
    <s v="food/food trucks"/>
    <x v="0"/>
    <s v="food trucks"/>
    <d v="2013-07-30T05:00:00"/>
    <d v="2013-08-11T05:00:00"/>
    <x v="555"/>
    <x v="555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b v="1"/>
    <b v="0"/>
    <s v="technology/wearables"/>
    <x v="2"/>
    <s v="wearables"/>
    <d v="2014-05-30T05:00:00"/>
    <d v="2014-06-16T05:00:00"/>
    <x v="548"/>
    <x v="54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b v="0"/>
    <b v="0"/>
    <s v="theater/plays"/>
    <x v="3"/>
    <s v="plays"/>
    <d v="2015-06-05T05:00:00"/>
    <d v="2015-06-16T05:00:00"/>
    <x v="62"/>
    <x v="62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b v="0"/>
    <b v="0"/>
    <s v="theater/plays"/>
    <x v="3"/>
    <s v="plays"/>
    <d v="2019-04-18T05:00:00"/>
    <d v="2019-05-15T05:00:00"/>
    <x v="556"/>
    <x v="556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b v="0"/>
    <b v="0"/>
    <s v="theater/plays"/>
    <x v="3"/>
    <s v="plays"/>
    <d v="2011-01-22T06:00:00"/>
    <d v="2011-02-12T06:00:00"/>
    <x v="557"/>
    <x v="557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b v="0"/>
    <b v="0"/>
    <s v="publishing/nonfiction"/>
    <x v="5"/>
    <s v="nonfiction"/>
    <d v="2015-10-03T05:00:00"/>
    <d v="2015-11-13T06:00:00"/>
    <x v="27"/>
    <x v="27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b v="0"/>
    <b v="0"/>
    <s v="music/rock"/>
    <x v="1"/>
    <s v="rock"/>
    <d v="2016-03-07T06:00:00"/>
    <d v="2016-03-18T05:00:00"/>
    <x v="558"/>
    <x v="558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b v="0"/>
    <b v="0"/>
    <s v="food/food trucks"/>
    <x v="0"/>
    <s v="food trucks"/>
    <d v="2014-03-23T05:00:00"/>
    <d v="2014-03-25T05:00:00"/>
    <x v="559"/>
    <x v="559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b v="0"/>
    <b v="1"/>
    <s v="music/jazz"/>
    <x v="1"/>
    <s v="jazz"/>
    <d v="2019-03-06T06:00:00"/>
    <d v="2019-03-10T06:00:00"/>
    <x v="426"/>
    <x v="426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d v="2019-01-16T06:00:00"/>
    <d v="2019-02-02T06:00:00"/>
    <x v="560"/>
    <x v="560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b v="0"/>
    <b v="0"/>
    <s v="theater/plays"/>
    <x v="3"/>
    <s v="plays"/>
    <d v="2012-12-16T06:00:00"/>
    <d v="2012-12-30T06:00:00"/>
    <x v="561"/>
    <x v="561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b v="0"/>
    <b v="0"/>
    <s v="theater/plays"/>
    <x v="3"/>
    <s v="plays"/>
    <d v="2013-07-25T05:00:00"/>
    <d v="2013-08-06T05:00:00"/>
    <x v="562"/>
    <x v="562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b v="0"/>
    <b v="0"/>
    <s v="music/electric music"/>
    <x v="1"/>
    <s v="electric music"/>
    <d v="2010-10-23T05:00:00"/>
    <d v="2010-11-15T06:00:00"/>
    <x v="563"/>
    <x v="563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b v="0"/>
    <b v="0"/>
    <s v="theater/plays"/>
    <x v="3"/>
    <s v="plays"/>
    <d v="2017-08-26T05:00:00"/>
    <d v="2017-09-04T05:00:00"/>
    <x v="564"/>
    <x v="564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b v="0"/>
    <b v="0"/>
    <s v="theater/plays"/>
    <x v="3"/>
    <s v="plays"/>
    <d v="2017-01-11T06:00:00"/>
    <d v="2017-01-29T06:00:00"/>
    <x v="565"/>
    <x v="565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b v="0"/>
    <b v="0"/>
    <s v="theater/plays"/>
    <x v="3"/>
    <s v="plays"/>
    <d v="2016-04-29T05:00:00"/>
    <d v="2016-05-09T05:00:00"/>
    <x v="566"/>
    <x v="566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b v="0"/>
    <b v="1"/>
    <s v="music/indie rock"/>
    <x v="1"/>
    <s v="indie rock"/>
    <d v="2013-09-20T05:00:00"/>
    <d v="2013-09-21T05:00:00"/>
    <x v="567"/>
    <x v="567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b v="0"/>
    <b v="0"/>
    <s v="theater/plays"/>
    <x v="3"/>
    <s v="plays"/>
    <d v="2014-06-04T05:00:00"/>
    <d v="2014-06-14T05:00:00"/>
    <x v="568"/>
    <x v="568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b v="0"/>
    <b v="0"/>
    <s v="publishing/nonfiction"/>
    <x v="5"/>
    <s v="nonfiction"/>
    <d v="2013-05-02T05:00:00"/>
    <d v="2013-05-23T05:00:00"/>
    <x v="569"/>
    <x v="569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b v="1"/>
    <b v="1"/>
    <s v="theater/plays"/>
    <x v="3"/>
    <s v="plays"/>
    <d v="2011-05-06T05:00:00"/>
    <d v="2011-05-07T05:00:00"/>
    <x v="570"/>
    <x v="570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b v="0"/>
    <b v="0"/>
    <s v="photography/photography books"/>
    <x v="7"/>
    <s v="photography books"/>
    <d v="2016-07-08T05:00:00"/>
    <d v="2016-07-12T05:00:00"/>
    <x v="571"/>
    <x v="571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b v="0"/>
    <b v="0"/>
    <s v="theater/plays"/>
    <x v="3"/>
    <s v="plays"/>
    <d v="2016-09-13T05:00:00"/>
    <d v="2016-09-18T05:00:00"/>
    <x v="572"/>
    <x v="572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b v="0"/>
    <b v="0"/>
    <s v="music/indie rock"/>
    <x v="1"/>
    <s v="indie rock"/>
    <d v="2018-04-15T05:00:00"/>
    <d v="2018-05-11T05:00:00"/>
    <x v="573"/>
    <x v="573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b v="0"/>
    <b v="0"/>
    <s v="theater/plays"/>
    <x v="3"/>
    <s v="plays"/>
    <d v="2015-07-16T05:00:00"/>
    <d v="2015-07-21T05:00:00"/>
    <x v="574"/>
    <x v="574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b v="0"/>
    <b v="0"/>
    <s v="photography/photography books"/>
    <x v="7"/>
    <s v="photography books"/>
    <d v="2015-01-25T06:00:00"/>
    <d v="2015-01-31T06:00:00"/>
    <x v="511"/>
    <x v="511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b v="0"/>
    <b v="0"/>
    <s v="theater/plays"/>
    <x v="3"/>
    <s v="plays"/>
    <d v="2020-01-27T06:00:00"/>
    <d v="2020-02-10T06:00:00"/>
    <x v="575"/>
    <x v="575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b v="0"/>
    <b v="1"/>
    <s v="theater/plays"/>
    <x v="3"/>
    <s v="plays"/>
    <d v="2010-09-28T05:00:00"/>
    <d v="2010-10-07T05:00:00"/>
    <x v="576"/>
    <x v="576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b v="1"/>
    <b v="0"/>
    <s v="food/food trucks"/>
    <x v="0"/>
    <s v="food trucks"/>
    <d v="2010-06-16T05:00:00"/>
    <d v="2010-07-10T05:00:00"/>
    <x v="577"/>
    <x v="577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b v="0"/>
    <b v="0"/>
    <s v="music/indie rock"/>
    <x v="1"/>
    <s v="indie rock"/>
    <d v="2010-10-04T05:00:00"/>
    <d v="2010-10-07T05:00:00"/>
    <x v="578"/>
    <x v="578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b v="0"/>
    <b v="1"/>
    <s v="theater/plays"/>
    <x v="3"/>
    <s v="plays"/>
    <d v="2016-07-06T05:00:00"/>
    <d v="2016-07-08T05:00:00"/>
    <x v="579"/>
    <x v="579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b v="0"/>
    <b v="1"/>
    <s v="theater/plays"/>
    <x v="3"/>
    <s v="plays"/>
    <d v="2019-05-01T05:00:00"/>
    <d v="2019-05-12T05:00:00"/>
    <x v="580"/>
    <x v="580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b v="0"/>
    <b v="0"/>
    <s v="theater/plays"/>
    <x v="3"/>
    <s v="plays"/>
    <d v="2019-03-26T05:00:00"/>
    <d v="2019-03-30T05:00:00"/>
    <x v="581"/>
    <x v="581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b v="0"/>
    <b v="0"/>
    <s v="theater/plays"/>
    <x v="3"/>
    <s v="plays"/>
    <d v="2014-11-02T05:00:00"/>
    <d v="2014-11-20T06:00:00"/>
    <x v="582"/>
    <x v="582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b v="0"/>
    <b v="0"/>
    <s v="film &amp; video/animation"/>
    <x v="4"/>
    <s v="animation"/>
    <d v="2015-11-07T06:00:00"/>
    <d v="2015-11-11T06:00:00"/>
    <x v="336"/>
    <x v="336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b v="0"/>
    <b v="0"/>
    <s v="film &amp; video/television"/>
    <x v="4"/>
    <s v="television"/>
    <d v="2017-03-25T05:00:00"/>
    <d v="2017-04-08T05:00:00"/>
    <x v="583"/>
    <x v="583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b v="0"/>
    <b v="0"/>
    <s v="film &amp; video/television"/>
    <x v="4"/>
    <s v="television"/>
    <d v="2013-02-09T06:00:00"/>
    <d v="2013-03-13T05:00:00"/>
    <x v="584"/>
    <x v="584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b v="0"/>
    <b v="1"/>
    <s v="film &amp; video/animation"/>
    <x v="4"/>
    <s v="animation"/>
    <d v="2012-01-18T06:00:00"/>
    <d v="2012-03-03T06:00:00"/>
    <x v="585"/>
    <x v="585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b v="0"/>
    <b v="0"/>
    <s v="theater/plays"/>
    <x v="3"/>
    <s v="plays"/>
    <d v="2016-11-14T06:00:00"/>
    <d v="2016-11-22T06:00:00"/>
    <x v="586"/>
    <x v="586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b v="0"/>
    <b v="1"/>
    <s v="theater/plays"/>
    <x v="3"/>
    <s v="plays"/>
    <d v="2010-07-27T05:00:00"/>
    <d v="2010-08-08T05:00:00"/>
    <x v="587"/>
    <x v="587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b v="0"/>
    <b v="1"/>
    <s v="film &amp; video/drama"/>
    <x v="4"/>
    <s v="drama"/>
    <d v="2018-07-28T05:00:00"/>
    <d v="2018-07-28T05:00:00"/>
    <x v="588"/>
    <x v="588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b v="0"/>
    <b v="0"/>
    <s v="theater/plays"/>
    <x v="3"/>
    <s v="plays"/>
    <d v="2016-01-18T06:00:00"/>
    <d v="2016-01-21T06:00:00"/>
    <x v="589"/>
    <x v="589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b v="0"/>
    <b v="0"/>
    <s v="theater/plays"/>
    <x v="3"/>
    <s v="plays"/>
    <d v="2017-02-20T06:00:00"/>
    <d v="2017-03-20T05:00:00"/>
    <x v="590"/>
    <x v="590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b v="0"/>
    <b v="0"/>
    <s v="technology/wearables"/>
    <x v="2"/>
    <s v="wearables"/>
    <d v="2018-12-17T06:00:00"/>
    <d v="2018-12-26T06:00:00"/>
    <x v="591"/>
    <x v="591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b v="0"/>
    <b v="0"/>
    <s v="theater/plays"/>
    <x v="3"/>
    <s v="plays"/>
    <d v="2017-03-01T06:00:00"/>
    <d v="2017-03-19T05:00:00"/>
    <x v="592"/>
    <x v="592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b v="0"/>
    <b v="0"/>
    <s v="theater/plays"/>
    <x v="3"/>
    <s v="plays"/>
    <d v="2018-12-18T06:00:00"/>
    <d v="2019-01-03T06:00:00"/>
    <x v="593"/>
    <x v="59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b v="0"/>
    <b v="1"/>
    <s v="music/rock"/>
    <x v="1"/>
    <s v="rock"/>
    <d v="2018-09-26T05:00:00"/>
    <d v="2018-10-17T05:00:00"/>
    <x v="594"/>
    <x v="594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b v="0"/>
    <b v="0"/>
    <s v="games/video games"/>
    <x v="6"/>
    <s v="video games"/>
    <d v="2013-03-13T05:00:00"/>
    <d v="2013-03-24T05:00:00"/>
    <x v="595"/>
    <x v="595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b v="0"/>
    <b v="0"/>
    <s v="publishing/translations"/>
    <x v="5"/>
    <s v="translations"/>
    <d v="2018-04-09T05:00:00"/>
    <d v="2018-05-03T05:00:00"/>
    <x v="596"/>
    <x v="596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b v="1"/>
    <b v="0"/>
    <s v="food/food trucks"/>
    <x v="0"/>
    <s v="food trucks"/>
    <d v="2017-07-06T05:00:00"/>
    <d v="2017-07-24T05:00:00"/>
    <x v="597"/>
    <x v="597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b v="1"/>
    <b v="1"/>
    <s v="theater/plays"/>
    <x v="3"/>
    <s v="plays"/>
    <d v="2010-10-20T05:00:00"/>
    <d v="2010-10-31T05:00:00"/>
    <x v="598"/>
    <x v="598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b v="0"/>
    <b v="0"/>
    <s v="music/jazz"/>
    <x v="1"/>
    <s v="jazz"/>
    <d v="2014-07-08T05:00:00"/>
    <d v="2014-08-04T05:00:00"/>
    <x v="599"/>
    <x v="599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b v="0"/>
    <b v="0"/>
    <s v="film &amp; video/shorts"/>
    <x v="4"/>
    <s v="shorts"/>
    <d v="2014-02-22T06:00:00"/>
    <d v="2014-03-09T06:00:00"/>
    <x v="600"/>
    <x v="600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b v="0"/>
    <b v="0"/>
    <s v="technology/web"/>
    <x v="2"/>
    <s v="web"/>
    <d v="2016-08-05T05:00:00"/>
    <d v="2016-09-17T05:00:00"/>
    <x v="601"/>
    <x v="601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b v="0"/>
    <b v="0"/>
    <s v="technology/web"/>
    <x v="2"/>
    <s v="web"/>
    <d v="2016-04-08T05:00:00"/>
    <d v="2016-04-10T05:00:00"/>
    <x v="602"/>
    <x v="60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b v="0"/>
    <b v="0"/>
    <s v="music/metal"/>
    <x v="1"/>
    <s v="metal"/>
    <d v="2015-08-24T05:00:00"/>
    <d v="2015-08-29T05:00:00"/>
    <x v="335"/>
    <x v="335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b v="1"/>
    <b v="0"/>
    <s v="photography/photography books"/>
    <x v="7"/>
    <s v="photography books"/>
    <d v="2017-03-02T06:00:00"/>
    <d v="2017-03-15T05:00:00"/>
    <x v="603"/>
    <x v="603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b v="0"/>
    <b v="0"/>
    <s v="food/food trucks"/>
    <x v="0"/>
    <s v="food trucks"/>
    <d v="2017-12-28T06:00:00"/>
    <d v="2018-01-02T06:00:00"/>
    <x v="604"/>
    <x v="604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b v="0"/>
    <b v="0"/>
    <s v="film &amp; video/science fiction"/>
    <x v="4"/>
    <s v="science fiction"/>
    <d v="2017-12-27T06:00:00"/>
    <d v="2018-01-12T06:00:00"/>
    <x v="605"/>
    <x v="605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b v="0"/>
    <b v="0"/>
    <s v="music/rock"/>
    <x v="1"/>
    <s v="rock"/>
    <d v="2015-08-30T05:00:00"/>
    <d v="2015-09-22T05:00:00"/>
    <x v="606"/>
    <x v="606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b v="0"/>
    <b v="0"/>
    <s v="film &amp; video/documentary"/>
    <x v="4"/>
    <s v="documentary"/>
    <d v="2011-01-27T06:00:00"/>
    <d v="2011-01-28T06:00:00"/>
    <x v="65"/>
    <x v="65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b v="1"/>
    <b v="0"/>
    <s v="theater/plays"/>
    <x v="3"/>
    <s v="plays"/>
    <d v="2015-08-21T05:00:00"/>
    <d v="2015-08-30T05:00:00"/>
    <x v="607"/>
    <x v="607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b v="0"/>
    <b v="0"/>
    <s v="music/jazz"/>
    <x v="1"/>
    <s v="jazz"/>
    <d v="2012-03-28T05:00:00"/>
    <d v="2012-04-27T05:00:00"/>
    <x v="608"/>
    <x v="608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b v="0"/>
    <b v="0"/>
    <s v="theater/plays"/>
    <x v="3"/>
    <s v="plays"/>
    <d v="2018-12-09T06:00:00"/>
    <d v="2018-12-13T06:00:00"/>
    <x v="609"/>
    <x v="609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b v="0"/>
    <b v="0"/>
    <s v="theater/plays"/>
    <x v="3"/>
    <s v="plays"/>
    <d v="2010-10-07T05:00:00"/>
    <d v="2010-10-30T05:00:00"/>
    <x v="610"/>
    <x v="610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b v="0"/>
    <b v="0"/>
    <s v="music/jazz"/>
    <x v="1"/>
    <s v="jazz"/>
    <d v="2012-02-20T06:00:00"/>
    <d v="2012-03-01T06:00:00"/>
    <x v="541"/>
    <x v="541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b v="0"/>
    <b v="1"/>
    <s v="film &amp; video/documentary"/>
    <x v="4"/>
    <s v="documentary"/>
    <d v="2011-07-09T05:00:00"/>
    <d v="2011-07-23T05:00:00"/>
    <x v="611"/>
    <x v="611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b v="0"/>
    <b v="1"/>
    <s v="theater/plays"/>
    <x v="3"/>
    <s v="plays"/>
    <d v="2013-08-30T05:00:00"/>
    <d v="2013-09-05T05:00:00"/>
    <x v="612"/>
    <x v="612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b v="0"/>
    <b v="0"/>
    <s v="journalism/audio"/>
    <x v="8"/>
    <s v="audio"/>
    <d v="2014-09-10T05:00:00"/>
    <d v="2014-09-19T05:00:00"/>
    <x v="613"/>
    <x v="61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b v="0"/>
    <b v="0"/>
    <s v="theater/plays"/>
    <x v="3"/>
    <s v="plays"/>
    <d v="2012-08-01T05:00:00"/>
    <d v="2012-08-13T05:00:00"/>
    <x v="614"/>
    <x v="614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b v="0"/>
    <b v="0"/>
    <s v="theater/plays"/>
    <x v="3"/>
    <s v="plays"/>
    <d v="2017-06-26T05:00:00"/>
    <d v="2017-07-05T05:00:00"/>
    <x v="615"/>
    <x v="615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b v="0"/>
    <b v="0"/>
    <s v="music/indie rock"/>
    <x v="1"/>
    <s v="indie rock"/>
    <d v="2016-02-25T06:00:00"/>
    <d v="2016-03-08T06:00:00"/>
    <x v="90"/>
    <x v="90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b v="0"/>
    <b v="1"/>
    <s v="theater/plays"/>
    <x v="3"/>
    <s v="plays"/>
    <d v="2010-07-31T05:00:00"/>
    <d v="2010-08-04T05:00:00"/>
    <x v="616"/>
    <x v="616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b v="0"/>
    <b v="0"/>
    <s v="theater/plays"/>
    <x v="3"/>
    <s v="plays"/>
    <d v="2018-03-21T05:00:00"/>
    <d v="2018-03-31T05:00:00"/>
    <x v="617"/>
    <x v="617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b v="0"/>
    <b v="0"/>
    <s v="music/indie rock"/>
    <x v="1"/>
    <s v="indie rock"/>
    <d v="2016-04-15T05:00:00"/>
    <d v="2016-05-06T05:00:00"/>
    <x v="618"/>
    <x v="618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b v="0"/>
    <b v="0"/>
    <s v="photography/photography books"/>
    <x v="7"/>
    <s v="photography books"/>
    <d v="2011-08-19T05:00:00"/>
    <d v="2011-10-05T05:00:00"/>
    <x v="619"/>
    <x v="619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b v="0"/>
    <b v="0"/>
    <s v="journalism/audio"/>
    <x v="8"/>
    <s v="audio"/>
    <d v="2019-09-11T05:00:00"/>
    <d v="2019-09-18T05:00:00"/>
    <x v="620"/>
    <x v="620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b v="0"/>
    <b v="0"/>
    <s v="photography/photography books"/>
    <x v="7"/>
    <s v="photography books"/>
    <d v="2012-09-26T05:00:00"/>
    <d v="2012-10-05T05:00:00"/>
    <x v="621"/>
    <x v="621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b v="0"/>
    <b v="0"/>
    <s v="publishing/fiction"/>
    <x v="5"/>
    <s v="fiction"/>
    <d v="2016-07-10T05:00:00"/>
    <d v="2016-08-29T05:00:00"/>
    <x v="622"/>
    <x v="622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b v="0"/>
    <b v="0"/>
    <s v="film &amp; video/drama"/>
    <x v="4"/>
    <s v="drama"/>
    <d v="2019-01-19T06:00:00"/>
    <d v="2019-01-21T06:00:00"/>
    <x v="35"/>
    <x v="35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b v="0"/>
    <b v="1"/>
    <s v="food/food trucks"/>
    <x v="0"/>
    <s v="food trucks"/>
    <d v="2019-10-18T05:00:00"/>
    <d v="2019-10-23T05:00:00"/>
    <x v="623"/>
    <x v="623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b v="0"/>
    <b v="1"/>
    <s v="games/mobile games"/>
    <x v="6"/>
    <s v="mobile games"/>
    <d v="2019-12-14T06:00:00"/>
    <d v="2019-12-16T06:00:00"/>
    <x v="624"/>
    <x v="624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b v="0"/>
    <b v="0"/>
    <s v="theater/plays"/>
    <x v="3"/>
    <s v="plays"/>
    <d v="2011-12-21T06:00:00"/>
    <d v="2011-12-27T06:00:00"/>
    <x v="625"/>
    <x v="625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b v="0"/>
    <b v="0"/>
    <s v="theater/plays"/>
    <x v="3"/>
    <s v="plays"/>
    <d v="2013-12-11T06:00:00"/>
    <d v="2013-12-20T06:00:00"/>
    <x v="626"/>
    <x v="626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b v="0"/>
    <b v="0"/>
    <s v="theater/plays"/>
    <x v="3"/>
    <s v="plays"/>
    <d v="2018-09-16T05:00:00"/>
    <d v="2018-09-18T05:00:00"/>
    <x v="627"/>
    <x v="627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b v="0"/>
    <b v="0"/>
    <s v="publishing/nonfiction"/>
    <x v="5"/>
    <s v="nonfiction"/>
    <d v="2010-06-29T05:00:00"/>
    <d v="2010-07-19T05:00:00"/>
    <x v="628"/>
    <x v="628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b v="0"/>
    <b v="0"/>
    <s v="theater/plays"/>
    <x v="3"/>
    <s v="plays"/>
    <d v="2015-08-23T05:00:00"/>
    <d v="2015-09-16T05:00:00"/>
    <x v="629"/>
    <x v="629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b v="0"/>
    <b v="0"/>
    <s v="technology/wearables"/>
    <x v="2"/>
    <s v="wearables"/>
    <d v="2018-03-27T05:00:00"/>
    <d v="2018-04-07T05:00:00"/>
    <x v="630"/>
    <x v="630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b v="0"/>
    <b v="0"/>
    <s v="theater/plays"/>
    <x v="3"/>
    <s v="plays"/>
    <d v="2017-03-12T06:00:00"/>
    <d v="2017-03-15T05:00:00"/>
    <x v="631"/>
    <x v="631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b v="0"/>
    <b v="1"/>
    <s v="film &amp; video/television"/>
    <x v="4"/>
    <s v="television"/>
    <d v="2019-01-10T06:00:00"/>
    <d v="2019-01-26T06:00:00"/>
    <x v="632"/>
    <x v="632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b v="0"/>
    <b v="0"/>
    <s v="technology/web"/>
    <x v="2"/>
    <s v="web"/>
    <d v="2013-10-29T05:00:00"/>
    <d v="2013-11-10T06:00:00"/>
    <x v="633"/>
    <x v="633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b v="0"/>
    <b v="1"/>
    <s v="film &amp; video/documentary"/>
    <x v="4"/>
    <s v="documentary"/>
    <d v="2011-11-27T06:00:00"/>
    <d v="2011-12-03T06:00:00"/>
    <x v="634"/>
    <x v="634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b v="1"/>
    <b v="1"/>
    <s v="film &amp; video/documentary"/>
    <x v="4"/>
    <s v="documentary"/>
    <d v="2012-10-03T05:00:00"/>
    <d v="2012-10-20T05:00:00"/>
    <x v="635"/>
    <x v="635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b v="0"/>
    <b v="0"/>
    <s v="music/rock"/>
    <x v="1"/>
    <s v="rock"/>
    <d v="2019-07-09T05:00:00"/>
    <d v="2019-07-27T05:00:00"/>
    <x v="636"/>
    <x v="636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b v="0"/>
    <b v="0"/>
    <s v="theater/plays"/>
    <x v="3"/>
    <s v="plays"/>
    <d v="2017-10-17T05:00:00"/>
    <d v="2017-11-03T05:00:00"/>
    <x v="637"/>
    <x v="637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b v="0"/>
    <b v="0"/>
    <s v="theater/plays"/>
    <x v="3"/>
    <s v="plays"/>
    <d v="2017-11-27T06:00:00"/>
    <d v="2018-01-03T06:00:00"/>
    <x v="638"/>
    <x v="638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b v="1"/>
    <b v="0"/>
    <s v="music/rock"/>
    <x v="1"/>
    <s v="rock"/>
    <d v="2015-11-14T06:00:00"/>
    <d v="2015-11-30T06:00:00"/>
    <x v="639"/>
    <x v="639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b v="0"/>
    <b v="1"/>
    <s v="theater/plays"/>
    <x v="3"/>
    <s v="plays"/>
    <d v="2015-04-20T05:00:00"/>
    <d v="2015-04-21T05:00:00"/>
    <x v="640"/>
    <x v="640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b v="0"/>
    <b v="0"/>
    <s v="music/electric music"/>
    <x v="1"/>
    <s v="electric music"/>
    <d v="2018-03-31T05:00:00"/>
    <d v="2018-04-02T05:00:00"/>
    <x v="641"/>
    <x v="641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b v="0"/>
    <b v="0"/>
    <s v="technology/wearables"/>
    <x v="2"/>
    <s v="wearables"/>
    <d v="2011-11-24T06:00:00"/>
    <d v="2011-12-08T06:00:00"/>
    <x v="642"/>
    <x v="642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b v="0"/>
    <b v="0"/>
    <s v="film &amp; video/drama"/>
    <x v="4"/>
    <s v="drama"/>
    <d v="2019-06-25T05:00:00"/>
    <d v="2019-06-26T05:00:00"/>
    <x v="230"/>
    <x v="230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b v="0"/>
    <b v="0"/>
    <s v="technology/wearables"/>
    <x v="2"/>
    <s v="wearables"/>
    <d v="2010-01-25T06:00:00"/>
    <d v="2010-02-09T06:00:00"/>
    <x v="67"/>
    <x v="67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b v="1"/>
    <b v="0"/>
    <s v="theater/plays"/>
    <x v="3"/>
    <s v="plays"/>
    <d v="2011-03-27T05:00:00"/>
    <d v="2011-04-03T05:00:00"/>
    <x v="643"/>
    <x v="64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b v="0"/>
    <b v="0"/>
    <s v="technology/wearables"/>
    <x v="2"/>
    <s v="wearables"/>
    <d v="2013-07-22T05:00:00"/>
    <d v="2013-07-27T05:00:00"/>
    <x v="644"/>
    <x v="644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b v="1"/>
    <b v="1"/>
    <s v="publishing/translations"/>
    <x v="5"/>
    <s v="translations"/>
    <d v="2012-04-21T05:00:00"/>
    <d v="2012-05-08T05:00:00"/>
    <x v="645"/>
    <x v="645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b v="0"/>
    <b v="0"/>
    <s v="film &amp; video/animation"/>
    <x v="4"/>
    <s v="animation"/>
    <d v="2016-07-04T05:00:00"/>
    <d v="2016-07-19T05:00:00"/>
    <x v="646"/>
    <x v="646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b v="0"/>
    <b v="0"/>
    <s v="publishing/nonfiction"/>
    <x v="5"/>
    <s v="nonfiction"/>
    <d v="2013-12-11T06:00:00"/>
    <d v="2013-12-15T06:00:00"/>
    <x v="626"/>
    <x v="626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b v="0"/>
    <b v="1"/>
    <s v="technology/web"/>
    <x v="2"/>
    <s v="web"/>
    <d v="2019-01-06T06:00:00"/>
    <d v="2019-01-14T06:00:00"/>
    <x v="647"/>
    <x v="647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b v="0"/>
    <b v="0"/>
    <s v="film &amp; video/drama"/>
    <x v="4"/>
    <s v="drama"/>
    <d v="2018-12-08T06:00:00"/>
    <d v="2019-01-13T06:00:00"/>
    <x v="159"/>
    <x v="159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b v="0"/>
    <b v="0"/>
    <s v="theater/plays"/>
    <x v="3"/>
    <s v="plays"/>
    <d v="2017-05-22T05:00:00"/>
    <d v="2017-06-01T05:00:00"/>
    <x v="648"/>
    <x v="648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b v="0"/>
    <b v="0"/>
    <s v="theater/plays"/>
    <x v="3"/>
    <s v="plays"/>
    <d v="2012-04-19T05:00:00"/>
    <d v="2012-04-26T05:00:00"/>
    <x v="267"/>
    <x v="267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b v="0"/>
    <b v="1"/>
    <s v="theater/plays"/>
    <x v="3"/>
    <s v="plays"/>
    <d v="2018-07-14T05:00:00"/>
    <d v="2018-07-21T05:00:00"/>
    <x v="649"/>
    <x v="649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b v="1"/>
    <b v="1"/>
    <s v="theater/plays"/>
    <x v="3"/>
    <s v="plays"/>
    <d v="2016-01-24T06:00:00"/>
    <d v="2016-01-26T06:00:00"/>
    <x v="248"/>
    <x v="248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b v="0"/>
    <b v="0"/>
    <s v="theater/plays"/>
    <x v="3"/>
    <s v="plays"/>
    <d v="2016-07-08T05:00:00"/>
    <d v="2016-08-18T05:00:00"/>
    <x v="571"/>
    <x v="571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d v="2016-08-22T05:00:00"/>
    <d v="2016-09-03T05:00:00"/>
    <x v="650"/>
    <x v="650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b v="0"/>
    <b v="0"/>
    <s v="music/rock"/>
    <x v="1"/>
    <s v="rock"/>
    <d v="2014-08-19T05:00:00"/>
    <d v="2014-08-20T05:00:00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b v="0"/>
    <b v="0"/>
    <s v="games/mobile games"/>
    <x v="6"/>
    <s v="mobile games"/>
    <d v="2010-08-07T05:00:00"/>
    <d v="2010-08-12T05:00:00"/>
    <x v="651"/>
    <x v="651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b v="0"/>
    <b v="1"/>
    <s v="theater/plays"/>
    <x v="3"/>
    <s v="plays"/>
    <d v="2013-07-10T05:00:00"/>
    <d v="2013-08-07T05:00:00"/>
    <x v="652"/>
    <x v="652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d v="2011-08-22T05:00:00"/>
    <d v="2011-09-12T05:00:00"/>
    <x v="653"/>
    <x v="653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b v="0"/>
    <b v="0"/>
    <s v="technology/wearables"/>
    <x v="2"/>
    <s v="wearables"/>
    <d v="2013-06-17T05:00:00"/>
    <d v="2013-07-13T05:00:00"/>
    <x v="654"/>
    <x v="654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b v="0"/>
    <b v="0"/>
    <s v="publishing/fiction"/>
    <x v="5"/>
    <s v="fiction"/>
    <d v="2012-05-29T05:00:00"/>
    <d v="2012-06-09T05:00:00"/>
    <x v="655"/>
    <x v="655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b v="0"/>
    <b v="1"/>
    <s v="theater/plays"/>
    <x v="3"/>
    <s v="plays"/>
    <d v="2018-02-21T06:00:00"/>
    <d v="2018-03-07T06:00:00"/>
    <x v="656"/>
    <x v="656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b v="0"/>
    <b v="0"/>
    <s v="music/rock"/>
    <x v="1"/>
    <s v="rock"/>
    <d v="2018-04-04T05:00:00"/>
    <d v="2018-04-10T05:00:00"/>
    <x v="657"/>
    <x v="657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b v="0"/>
    <b v="0"/>
    <s v="film &amp; video/documentary"/>
    <x v="4"/>
    <s v="documentary"/>
    <d v="2017-11-06T06:00:00"/>
    <d v="2017-12-03T06:00:00"/>
    <x v="265"/>
    <x v="265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b v="0"/>
    <b v="0"/>
    <s v="theater/plays"/>
    <x v="3"/>
    <s v="plays"/>
    <d v="2016-03-02T06:00:00"/>
    <d v="2016-03-23T05:00:00"/>
    <x v="658"/>
    <x v="658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b v="0"/>
    <b v="1"/>
    <s v="theater/plays"/>
    <x v="3"/>
    <s v="plays"/>
    <d v="2014-10-22T05:00:00"/>
    <d v="2014-10-24T05:00:00"/>
    <x v="659"/>
    <x v="659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b v="0"/>
    <b v="0"/>
    <s v="games/mobile games"/>
    <x v="6"/>
    <s v="mobile games"/>
    <d v="2014-11-15T06:00:00"/>
    <d v="2014-11-17T06:00:00"/>
    <x v="660"/>
    <x v="66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b v="0"/>
    <b v="1"/>
    <s v="theater/plays"/>
    <x v="3"/>
    <s v="plays"/>
    <d v="2010-10-25T05:00:00"/>
    <d v="2010-10-31T05:00:00"/>
    <x v="661"/>
    <x v="661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b v="0"/>
    <b v="0"/>
    <s v="technology/web"/>
    <x v="2"/>
    <s v="web"/>
    <d v="2019-01-20T06:00:00"/>
    <d v="2019-03-19T05:00:00"/>
    <x v="4"/>
    <x v="4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b v="0"/>
    <b v="0"/>
    <s v="theater/plays"/>
    <x v="3"/>
    <s v="plays"/>
    <d v="2016-05-25T05:00:00"/>
    <d v="2016-06-05T05:00:00"/>
    <x v="662"/>
    <x v="662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b v="0"/>
    <b v="0"/>
    <s v="film &amp; video/drama"/>
    <x v="4"/>
    <s v="drama"/>
    <d v="2013-02-04T06:00:00"/>
    <d v="2013-02-06T06:00:00"/>
    <x v="663"/>
    <x v="663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b v="0"/>
    <b v="0"/>
    <s v="technology/wearables"/>
    <x v="2"/>
    <s v="wearables"/>
    <d v="2015-05-23T05:00:00"/>
    <d v="2015-05-29T05:00:00"/>
    <x v="664"/>
    <x v="664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b v="0"/>
    <b v="0"/>
    <s v="technology/web"/>
    <x v="2"/>
    <s v="web"/>
    <d v="2017-07-23T05:00:00"/>
    <d v="2017-07-24T05:00:00"/>
    <x v="665"/>
    <x v="665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b v="0"/>
    <b v="1"/>
    <s v="music/rock"/>
    <x v="1"/>
    <s v="rock"/>
    <d v="2017-03-22T05:00:00"/>
    <d v="2017-04-14T05:00:00"/>
    <x v="666"/>
    <x v="666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b v="0"/>
    <b v="0"/>
    <s v="music/metal"/>
    <x v="1"/>
    <s v="metal"/>
    <d v="2014-07-24T05:00:00"/>
    <d v="2014-08-06T05:00:00"/>
    <x v="43"/>
    <x v="43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b v="0"/>
    <b v="1"/>
    <s v="theater/plays"/>
    <x v="3"/>
    <s v="plays"/>
    <d v="2017-01-28T06:00:00"/>
    <d v="2017-02-09T06:00:00"/>
    <x v="667"/>
    <x v="667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d v="2016-03-30T05:00:00"/>
    <d v="2016-04-06T05:00:00"/>
    <x v="668"/>
    <x v="668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b v="0"/>
    <b v="0"/>
    <s v="publishing/nonfiction"/>
    <x v="5"/>
    <s v="nonfiction"/>
    <d v="2015-02-20T06:00:00"/>
    <d v="2015-02-24T06:00:00"/>
    <x v="669"/>
    <x v="66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b v="0"/>
    <b v="0"/>
    <s v="music/indie rock"/>
    <x v="1"/>
    <s v="indie rock"/>
    <d v="2016-11-11T06:00:00"/>
    <d v="2016-11-23T06:00:00"/>
    <x v="670"/>
    <x v="670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b v="0"/>
    <b v="1"/>
    <s v="theater/plays"/>
    <x v="3"/>
    <s v="plays"/>
    <d v="2014-11-16T06:00:00"/>
    <d v="2014-12-08T06:00:00"/>
    <x v="671"/>
    <x v="671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b v="0"/>
    <b v="0"/>
    <s v="music/indie rock"/>
    <x v="1"/>
    <s v="indie rock"/>
    <d v="2012-06-29T05:00:00"/>
    <d v="2012-06-30T05:00:00"/>
    <x v="672"/>
    <x v="672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b v="0"/>
    <b v="0"/>
    <s v="theater/plays"/>
    <x v="3"/>
    <s v="plays"/>
    <d v="2017-02-03T06:00:00"/>
    <d v="2017-02-06T06:00:00"/>
    <x v="673"/>
    <x v="673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b v="0"/>
    <b v="0"/>
    <s v="theater/plays"/>
    <x v="3"/>
    <s v="plays"/>
    <d v="2010-05-23T05:00:00"/>
    <d v="2010-05-24T05:00:00"/>
    <x v="674"/>
    <x v="674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b v="0"/>
    <b v="0"/>
    <s v="music/electric music"/>
    <x v="1"/>
    <s v="electric music"/>
    <d v="2010-01-19T06:00:00"/>
    <d v="2010-03-02T06:00:00"/>
    <x v="675"/>
    <x v="67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b v="0"/>
    <b v="1"/>
    <s v="theater/plays"/>
    <x v="3"/>
    <s v="plays"/>
    <d v="2015-10-21T05:00:00"/>
    <d v="2015-10-27T05:00:00"/>
    <x v="676"/>
    <x v="676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b v="0"/>
    <b v="1"/>
    <s v="theater/plays"/>
    <x v="3"/>
    <s v="plays"/>
    <d v="2018-08-10T05:00:00"/>
    <d v="2018-08-12T05:00:00"/>
    <x v="342"/>
    <x v="342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b v="0"/>
    <b v="0"/>
    <s v="technology/wearables"/>
    <x v="2"/>
    <s v="wearables"/>
    <d v="2010-05-30T05:00:00"/>
    <d v="2010-06-26T05:00:00"/>
    <x v="677"/>
    <x v="677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b v="0"/>
    <b v="0"/>
    <s v="technology/web"/>
    <x v="2"/>
    <s v="web"/>
    <d v="2011-10-09T05:00:00"/>
    <d v="2011-10-14T05:00:00"/>
    <x v="678"/>
    <x v="678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b v="0"/>
    <b v="0"/>
    <s v="theater/plays"/>
    <x v="3"/>
    <s v="plays"/>
    <d v="2010-09-02T05:00:00"/>
    <d v="2010-09-13T05:00:00"/>
    <x v="679"/>
    <x v="679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b v="0"/>
    <b v="1"/>
    <s v="film &amp; video/animation"/>
    <x v="4"/>
    <s v="animation"/>
    <d v="2010-03-01T06:00:00"/>
    <d v="2010-03-26T05:00:00"/>
    <x v="680"/>
    <x v="680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b v="0"/>
    <b v="1"/>
    <s v="technology/wearables"/>
    <x v="2"/>
    <s v="wearables"/>
    <d v="2014-10-08T05:00:00"/>
    <d v="2014-10-20T05:00:00"/>
    <x v="681"/>
    <x v="68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d v="2010-07-01T05:00:00"/>
    <d v="2010-07-26T05:00:00"/>
    <x v="682"/>
    <x v="682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b v="1"/>
    <b v="1"/>
    <s v="publishing/nonfiction"/>
    <x v="5"/>
    <s v="nonfiction"/>
    <d v="2016-03-17T05:00:00"/>
    <d v="2016-04-01T05:00:00"/>
    <x v="683"/>
    <x v="683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b v="0"/>
    <b v="1"/>
    <s v="theater/plays"/>
    <x v="3"/>
    <s v="plays"/>
    <d v="2010-08-05T05:00:00"/>
    <d v="2010-08-23T05:00:00"/>
    <x v="684"/>
    <x v="684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b v="0"/>
    <b v="0"/>
    <s v="photography/photography books"/>
    <x v="7"/>
    <s v="photography books"/>
    <d v="2010-05-23T05:00:00"/>
    <d v="2010-06-07T05:00:00"/>
    <x v="674"/>
    <x v="67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b v="0"/>
    <b v="0"/>
    <s v="theater/plays"/>
    <x v="3"/>
    <s v="plays"/>
    <d v="2012-10-28T05:00:00"/>
    <d v="2012-12-20T06:00:00"/>
    <x v="685"/>
    <x v="685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b v="0"/>
    <b v="1"/>
    <s v="theater/plays"/>
    <x v="3"/>
    <s v="plays"/>
    <d v="2017-12-27T06:00:00"/>
    <d v="2018-01-08T06:00:00"/>
    <x v="605"/>
    <x v="605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b v="0"/>
    <b v="0"/>
    <s v="theater/plays"/>
    <x v="3"/>
    <s v="plays"/>
    <d v="2015-01-20T06:00:00"/>
    <d v="2015-01-26T06:00:00"/>
    <x v="686"/>
    <x v="686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b v="0"/>
    <b v="0"/>
    <s v="film &amp; video/drama"/>
    <x v="4"/>
    <s v="drama"/>
    <d v="2011-05-12T05:00:00"/>
    <d v="2011-05-16T05:00:00"/>
    <x v="687"/>
    <x v="687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b v="0"/>
    <b v="0"/>
    <s v="music/rock"/>
    <x v="1"/>
    <s v="rock"/>
    <d v="2014-10-24T05:00:00"/>
    <d v="2014-11-02T05:00:00"/>
    <x v="688"/>
    <x v="688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b v="0"/>
    <b v="0"/>
    <s v="music/electric music"/>
    <x v="1"/>
    <s v="electric music"/>
    <d v="2018-02-05T06:00:00"/>
    <d v="2018-03-07T06:00:00"/>
    <x v="689"/>
    <x v="689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b v="0"/>
    <b v="1"/>
    <s v="games/video games"/>
    <x v="6"/>
    <s v="video games"/>
    <d v="2019-08-01T05:00:00"/>
    <d v="2019-08-30T05:00:00"/>
    <x v="690"/>
    <x v="690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b v="0"/>
    <b v="0"/>
    <s v="music/rock"/>
    <x v="1"/>
    <s v="rock"/>
    <d v="2017-07-22T05:00:00"/>
    <d v="2017-07-27T05:00:00"/>
    <x v="691"/>
    <x v="691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b v="0"/>
    <b v="0"/>
    <s v="music/jazz"/>
    <x v="1"/>
    <s v="jazz"/>
    <d v="2012-11-28T06:00:00"/>
    <d v="2012-12-09T06:00:00"/>
    <x v="692"/>
    <x v="692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b v="0"/>
    <b v="1"/>
    <s v="theater/plays"/>
    <x v="3"/>
    <s v="plays"/>
    <d v="2012-05-08T05:00:00"/>
    <d v="2012-06-12T05:00:00"/>
    <x v="693"/>
    <x v="69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b v="0"/>
    <b v="0"/>
    <s v="music/rock"/>
    <x v="1"/>
    <s v="rock"/>
    <d v="2011-05-13T05:00:00"/>
    <d v="2011-05-21T05:00:00"/>
    <x v="694"/>
    <x v="694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b v="1"/>
    <b v="1"/>
    <s v="music/indie rock"/>
    <x v="1"/>
    <s v="indie rock"/>
    <d v="2017-04-15T05:00:00"/>
    <d v="2017-05-10T05:00:00"/>
    <x v="695"/>
    <x v="695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b v="0"/>
    <b v="0"/>
    <s v="film &amp; video/science fiction"/>
    <x v="4"/>
    <s v="science fiction"/>
    <d v="2018-09-19T05:00:00"/>
    <d v="2018-09-20T05:00:00"/>
    <x v="123"/>
    <x v="123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b v="0"/>
    <b v="0"/>
    <s v="publishing/translations"/>
    <x v="5"/>
    <s v="translations"/>
    <d v="2015-10-06T05:00:00"/>
    <d v="2015-11-20T06:00:00"/>
    <x v="696"/>
    <x v="696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b v="0"/>
    <b v="0"/>
    <s v="theater/plays"/>
    <x v="3"/>
    <s v="plays"/>
    <d v="2013-12-11T06:00:00"/>
    <d v="2013-12-26T06:00:00"/>
    <x v="626"/>
    <x v="626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b v="0"/>
    <b v="0"/>
    <s v="games/video games"/>
    <x v="6"/>
    <s v="video games"/>
    <d v="2013-08-15T05:00:00"/>
    <d v="2013-09-10T05:00:00"/>
    <x v="697"/>
    <x v="697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b v="0"/>
    <b v="1"/>
    <s v="theater/plays"/>
    <x v="3"/>
    <s v="plays"/>
    <d v="2014-04-14T05:00:00"/>
    <d v="2014-04-21T05:00:00"/>
    <x v="698"/>
    <x v="698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b v="0"/>
    <b v="0"/>
    <s v="theater/plays"/>
    <x v="3"/>
    <s v="plays"/>
    <d v="2019-01-26T06:00:00"/>
    <d v="2019-02-22T06:00:00"/>
    <x v="699"/>
    <x v="699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b v="0"/>
    <b v="0"/>
    <s v="music/indie rock"/>
    <x v="1"/>
    <s v="indie rock"/>
    <d v="2019-02-09T06:00:00"/>
    <d v="2019-02-13T06:00:00"/>
    <x v="700"/>
    <x v="700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b v="0"/>
    <b v="0"/>
    <s v="theater/plays"/>
    <x v="3"/>
    <s v="plays"/>
    <d v="2017-04-13T05:00:00"/>
    <d v="2017-04-23T05:00:00"/>
    <x v="701"/>
    <x v="701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b v="0"/>
    <b v="0"/>
    <s v="technology/web"/>
    <x v="2"/>
    <s v="web"/>
    <d v="2016-05-23T05:00:00"/>
    <d v="2016-07-03T05:00:00"/>
    <x v="702"/>
    <x v="702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b v="0"/>
    <b v="0"/>
    <s v="music/rock"/>
    <x v="1"/>
    <s v="rock"/>
    <d v="2014-11-06T06:00:00"/>
    <d v="2014-11-16T06:00:00"/>
    <x v="703"/>
    <x v="703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b v="0"/>
    <b v="0"/>
    <s v="theater/plays"/>
    <x v="3"/>
    <s v="plays"/>
    <d v="2019-07-04T05:00:00"/>
    <d v="2019-07-22T05:00:00"/>
    <x v="704"/>
    <x v="704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b v="0"/>
    <b v="0"/>
    <s v="theater/plays"/>
    <x v="3"/>
    <s v="plays"/>
    <d v="2011-09-23T05:00:00"/>
    <d v="2011-10-22T05:00:00"/>
    <x v="431"/>
    <x v="431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b v="0"/>
    <b v="0"/>
    <s v="film &amp; video/animation"/>
    <x v="4"/>
    <s v="animation"/>
    <d v="2011-08-13T05:00:00"/>
    <d v="2011-08-18T05:00:00"/>
    <x v="705"/>
    <x v="705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b v="0"/>
    <b v="1"/>
    <s v="theater/plays"/>
    <x v="3"/>
    <s v="plays"/>
    <d v="2015-08-14T05:00:00"/>
    <d v="2015-08-23T05:00:00"/>
    <x v="706"/>
    <x v="706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b v="0"/>
    <b v="1"/>
    <s v="film &amp; video/drama"/>
    <x v="4"/>
    <s v="drama"/>
    <d v="2016-07-22T05:00:00"/>
    <d v="2016-08-10T05:00:00"/>
    <x v="707"/>
    <x v="707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b v="0"/>
    <b v="0"/>
    <s v="theater/plays"/>
    <x v="3"/>
    <s v="plays"/>
    <d v="2010-10-31T05:00:00"/>
    <d v="2010-12-21T06:00:00"/>
    <x v="708"/>
    <x v="708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b v="0"/>
    <b v="1"/>
    <s v="film &amp; video/animation"/>
    <x v="4"/>
    <s v="animation"/>
    <d v="2011-03-01T06:00:00"/>
    <d v="2011-03-29T05:00:00"/>
    <x v="709"/>
    <x v="709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b v="0"/>
    <b v="0"/>
    <s v="music/rock"/>
    <x v="1"/>
    <s v="rock"/>
    <d v="2013-12-17T06:00:00"/>
    <d v="2013-12-24T06:00:00"/>
    <x v="710"/>
    <x v="710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b v="0"/>
    <b v="0"/>
    <s v="technology/web"/>
    <x v="2"/>
    <s v="web"/>
    <d v="2016-03-06T06:00:00"/>
    <d v="2016-03-17T05:00:00"/>
    <x v="711"/>
    <x v="711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b v="0"/>
    <b v="1"/>
    <s v="film &amp; video/animation"/>
    <x v="4"/>
    <s v="animation"/>
    <d v="2019-04-27T05:00:00"/>
    <d v="2019-05-31T05:00:00"/>
    <x v="157"/>
    <x v="157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b v="0"/>
    <b v="1"/>
    <s v="music/jazz"/>
    <x v="1"/>
    <s v="jazz"/>
    <d v="2018-03-27T05:00:00"/>
    <d v="2018-04-03T05:00:00"/>
    <x v="630"/>
    <x v="630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b v="0"/>
    <b v="0"/>
    <s v="music/rock"/>
    <x v="1"/>
    <s v="rock"/>
    <d v="2011-05-21T05:00:00"/>
    <d v="2011-05-30T05:00:00"/>
    <x v="712"/>
    <x v="712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b v="0"/>
    <b v="0"/>
    <s v="film &amp; video/animation"/>
    <x v="4"/>
    <s v="animation"/>
    <d v="2012-10-20T05:00:00"/>
    <d v="2012-11-10T06:00:00"/>
    <x v="93"/>
    <x v="93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b v="0"/>
    <b v="0"/>
    <s v="theater/plays"/>
    <x v="3"/>
    <s v="plays"/>
    <d v="2014-05-27T05:00:00"/>
    <d v="2014-07-03T05:00:00"/>
    <x v="713"/>
    <x v="71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b v="0"/>
    <b v="0"/>
    <s v="theater/plays"/>
    <x v="3"/>
    <s v="plays"/>
    <d v="2010-02-14T06:00:00"/>
    <d v="2010-02-20T06:00:00"/>
    <x v="714"/>
    <x v="714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b v="0"/>
    <b v="0"/>
    <s v="food/food trucks"/>
    <x v="0"/>
    <s v="food trucks"/>
    <d v="2016-12-11T06:00:00"/>
    <d v="2016-12-27T06:00:00"/>
    <x v="715"/>
    <x v="715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b v="0"/>
    <b v="1"/>
    <s v="theater/plays"/>
    <x v="3"/>
    <s v="plays"/>
    <d v="2013-06-26T05:00:00"/>
    <d v="2013-07-24T05:00:00"/>
    <x v="716"/>
    <x v="716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b v="0"/>
    <b v="0"/>
    <s v="publishing/nonfiction"/>
    <x v="5"/>
    <s v="nonfiction"/>
    <d v="2013-06-25T05:00:00"/>
    <d v="2013-06-29T05:00:00"/>
    <x v="448"/>
    <x v="448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b v="0"/>
    <b v="0"/>
    <s v="music/rock"/>
    <x v="1"/>
    <s v="rock"/>
    <d v="2017-12-22T06:00:00"/>
    <d v="2018-01-03T06:00:00"/>
    <x v="717"/>
    <x v="717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b v="0"/>
    <b v="0"/>
    <s v="film &amp; video/drama"/>
    <x v="4"/>
    <s v="drama"/>
    <d v="2016-11-01T05:00:00"/>
    <d v="2016-11-04T05:00:00"/>
    <x v="718"/>
    <x v="718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b v="0"/>
    <b v="1"/>
    <s v="games/mobile games"/>
    <x v="6"/>
    <s v="mobile games"/>
    <d v="2014-08-08T05:00:00"/>
    <d v="2014-08-15T05:00:00"/>
    <x v="719"/>
    <x v="719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b v="0"/>
    <b v="0"/>
    <s v="technology/web"/>
    <x v="2"/>
    <s v="web"/>
    <d v="2018-12-30T06:00:00"/>
    <d v="2019-01-22T06:00:00"/>
    <x v="720"/>
    <x v="720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b v="0"/>
    <b v="1"/>
    <s v="theater/plays"/>
    <x v="3"/>
    <s v="plays"/>
    <d v="2012-05-31T05:00:00"/>
    <d v="2012-06-28T05:00:00"/>
    <x v="721"/>
    <x v="721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b v="0"/>
    <b v="0"/>
    <s v="theater/plays"/>
    <x v="3"/>
    <s v="plays"/>
    <d v="2016-01-30T06:00:00"/>
    <d v="2016-02-03T06:00:00"/>
    <x v="722"/>
    <x v="722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d v="2015-06-12T05:00:00"/>
    <d v="2015-06-16T05:00:00"/>
    <x v="139"/>
    <x v="139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b v="0"/>
    <b v="1"/>
    <s v="photography/photography books"/>
    <x v="7"/>
    <s v="photography books"/>
    <d v="2019-12-31T06:00:00"/>
    <d v="2020-01-22T06:00:00"/>
    <x v="723"/>
    <x v="723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b v="0"/>
    <b v="0"/>
    <s v="photography/photography books"/>
    <x v="7"/>
    <s v="photography books"/>
    <d v="2019-07-04T05:00:00"/>
    <d v="2019-07-06T05:00:00"/>
    <x v="704"/>
    <x v="70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b v="0"/>
    <b v="0"/>
    <s v="theater/plays"/>
    <x v="3"/>
    <s v="plays"/>
    <d v="2019-01-27T06:00:00"/>
    <d v="2019-03-02T06:00:00"/>
    <x v="724"/>
    <x v="724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b v="0"/>
    <b v="0"/>
    <s v="music/rock"/>
    <x v="1"/>
    <s v="rock"/>
    <d v="2018-01-02T06:00:00"/>
    <d v="2018-01-22T06:00:00"/>
    <x v="725"/>
    <x v="725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b v="0"/>
    <b v="0"/>
    <s v="film &amp; video/documentary"/>
    <x v="4"/>
    <s v="documentary"/>
    <d v="2014-11-15T06:00:00"/>
    <d v="2015-01-05T06:00:00"/>
    <x v="660"/>
    <x v="660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b v="0"/>
    <b v="1"/>
    <s v="film &amp; video/drama"/>
    <x v="4"/>
    <s v="drama"/>
    <d v="2012-03-05T06:00:00"/>
    <d v="2012-03-29T05:00:00"/>
    <x v="726"/>
    <x v="726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b v="0"/>
    <b v="1"/>
    <s v="theater/plays"/>
    <x v="3"/>
    <s v="plays"/>
    <d v="2019-10-15T05:00:00"/>
    <d v="2019-11-28T06:00:00"/>
    <x v="727"/>
    <x v="727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b v="0"/>
    <b v="0"/>
    <s v="food/food trucks"/>
    <x v="0"/>
    <s v="food trucks"/>
    <d v="2016-05-17T05:00:00"/>
    <d v="2016-06-03T05:00:00"/>
    <x v="728"/>
    <x v="728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b v="0"/>
    <b v="0"/>
    <s v="film &amp; video/documentary"/>
    <x v="4"/>
    <s v="documentary"/>
    <d v="2012-08-14T05:00:00"/>
    <d v="2012-08-15T05:00:00"/>
    <x v="729"/>
    <x v="729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b v="0"/>
    <b v="1"/>
    <s v="theater/plays"/>
    <x v="3"/>
    <s v="plays"/>
    <d v="2017-11-28T06:00:00"/>
    <d v="2017-12-08T06:00:00"/>
    <x v="730"/>
    <x v="730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b v="0"/>
    <b v="1"/>
    <s v="games/video games"/>
    <x v="6"/>
    <s v="video games"/>
    <d v="2016-01-09T06:00:00"/>
    <d v="2016-01-11T06:00:00"/>
    <x v="731"/>
    <x v="731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b v="0"/>
    <b v="0"/>
    <s v="publishing/nonfiction"/>
    <x v="5"/>
    <s v="nonfiction"/>
    <d v="2018-04-16T05:00:00"/>
    <d v="2018-04-21T05:00:00"/>
    <x v="78"/>
    <x v="78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b v="0"/>
    <b v="0"/>
    <s v="games/video games"/>
    <x v="6"/>
    <s v="video games"/>
    <d v="2012-08-27T05:00:00"/>
    <d v="2012-09-06T05:00:00"/>
    <x v="732"/>
    <x v="732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b v="0"/>
    <b v="1"/>
    <s v="music/rock"/>
    <x v="1"/>
    <s v="rock"/>
    <d v="2016-05-27T05:00:00"/>
    <d v="2016-05-29T05:00:00"/>
    <x v="733"/>
    <x v="733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b v="0"/>
    <b v="0"/>
    <s v="music/rock"/>
    <x v="1"/>
    <s v="rock"/>
    <d v="2017-11-29T06:00:00"/>
    <d v="2017-12-25T06:00:00"/>
    <x v="734"/>
    <x v="734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b v="1"/>
    <b v="1"/>
    <s v="theater/plays"/>
    <x v="3"/>
    <s v="plays"/>
    <d v="2014-02-10T06:00:00"/>
    <d v="2014-02-12T06:00:00"/>
    <x v="406"/>
    <x v="406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b v="0"/>
    <b v="1"/>
    <s v="publishing/nonfiction"/>
    <x v="5"/>
    <s v="nonfiction"/>
    <d v="2019-05-04T05:00:00"/>
    <d v="2019-06-01T05:00:00"/>
    <x v="735"/>
    <x v="735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b v="0"/>
    <b v="1"/>
    <s v="theater/plays"/>
    <x v="3"/>
    <s v="plays"/>
    <d v="2019-01-21T06:00:00"/>
    <d v="2019-02-03T06:00:00"/>
    <x v="736"/>
    <x v="736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b v="1"/>
    <b v="0"/>
    <s v="games/video games"/>
    <x v="6"/>
    <s v="video games"/>
    <d v="2012-11-24T06:00:00"/>
    <d v="2012-12-09T06:00:00"/>
    <x v="737"/>
    <x v="737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b v="0"/>
    <b v="1"/>
    <s v="music/rock"/>
    <x v="1"/>
    <s v="rock"/>
    <d v="2018-07-29T05:00:00"/>
    <d v="2018-08-11T05:00:00"/>
    <x v="192"/>
    <x v="192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d v="2017-02-28T06:00:00"/>
    <d v="2017-03-13T05:00:00"/>
    <x v="738"/>
    <x v="738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b v="0"/>
    <b v="0"/>
    <s v="music/rock"/>
    <x v="1"/>
    <s v="rock"/>
    <d v="2014-02-28T06:00:00"/>
    <d v="2014-03-17T05:00:00"/>
    <x v="739"/>
    <x v="739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b v="1"/>
    <b v="1"/>
    <s v="music/rock"/>
    <x v="1"/>
    <s v="rock"/>
    <d v="2014-09-10T05:00:00"/>
    <d v="2014-10-05T05:00:00"/>
    <x v="613"/>
    <x v="613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b v="0"/>
    <b v="1"/>
    <s v="publishing/nonfiction"/>
    <x v="5"/>
    <s v="nonfiction"/>
    <d v="2010-06-19T05:00:00"/>
    <d v="2010-07-21T05:00:00"/>
    <x v="740"/>
    <x v="740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b v="0"/>
    <b v="0"/>
    <s v="film &amp; video/shorts"/>
    <x v="4"/>
    <s v="shorts"/>
    <d v="2017-07-25T05:00:00"/>
    <d v="2017-08-06T05:00:00"/>
    <x v="145"/>
    <x v="145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b v="0"/>
    <b v="1"/>
    <s v="theater/plays"/>
    <x v="3"/>
    <s v="plays"/>
    <d v="2010-12-13T06:00:00"/>
    <d v="2011-01-10T06:00:00"/>
    <x v="741"/>
    <x v="741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b v="0"/>
    <b v="1"/>
    <s v="film &amp; video/drama"/>
    <x v="4"/>
    <s v="drama"/>
    <d v="2011-05-03T05:00:00"/>
    <d v="2011-05-15T05:00:00"/>
    <x v="742"/>
    <x v="742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b v="0"/>
    <b v="0"/>
    <s v="theater/plays"/>
    <x v="3"/>
    <s v="plays"/>
    <d v="2018-08-28T05:00:00"/>
    <d v="2018-09-22T05:00:00"/>
    <x v="202"/>
    <x v="202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b v="0"/>
    <b v="0"/>
    <s v="theater/plays"/>
    <x v="3"/>
    <s v="plays"/>
    <d v="2015-06-09T05:00:00"/>
    <d v="2015-06-24T05:00:00"/>
    <x v="743"/>
    <x v="74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b v="0"/>
    <b v="0"/>
    <s v="theater/plays"/>
    <x v="3"/>
    <s v="plays"/>
    <d v="2018-01-03T06:00:00"/>
    <d v="2018-03-03T06:00:00"/>
    <x v="744"/>
    <x v="744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b v="0"/>
    <b v="0"/>
    <s v="photography/photography books"/>
    <x v="7"/>
    <s v="photography books"/>
    <d v="2012-03-26T05:00:00"/>
    <d v="2012-04-29T05:00:00"/>
    <x v="745"/>
    <x v="745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b v="1"/>
    <b v="0"/>
    <s v="publishing/translations"/>
    <x v="5"/>
    <s v="translations"/>
    <d v="2015-10-22T05:00:00"/>
    <d v="2015-11-25T06:00:00"/>
    <x v="746"/>
    <x v="746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b v="0"/>
    <b v="0"/>
    <s v="publishing/translations"/>
    <x v="5"/>
    <s v="translations"/>
    <d v="2011-02-14T06:00:00"/>
    <d v="2011-02-25T06:00:00"/>
    <x v="747"/>
    <x v="747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b v="0"/>
    <b v="0"/>
    <s v="theater/plays"/>
    <x v="3"/>
    <s v="plays"/>
    <d v="2013-06-23T05:00:00"/>
    <d v="2013-06-29T05:00:00"/>
    <x v="362"/>
    <x v="362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b v="0"/>
    <b v="0"/>
    <s v="technology/web"/>
    <x v="2"/>
    <s v="web"/>
    <d v="2015-02-28T06:00:00"/>
    <d v="2015-03-06T06:00:00"/>
    <x v="748"/>
    <x v="748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b v="0"/>
    <b v="0"/>
    <s v="music/indie rock"/>
    <x v="1"/>
    <s v="indie rock"/>
    <d v="2010-02-05T06:00:00"/>
    <d v="2010-02-16T06:00:00"/>
    <x v="749"/>
    <x v="749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b v="0"/>
    <b v="0"/>
    <s v="music/jazz"/>
    <x v="1"/>
    <s v="jazz"/>
    <d v="2011-03-27T05:00:00"/>
    <d v="2011-05-20T05:00:00"/>
    <x v="643"/>
    <x v="643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b v="0"/>
    <b v="0"/>
    <s v="theater/plays"/>
    <x v="3"/>
    <s v="plays"/>
    <d v="2018-09-27T05:00:00"/>
    <d v="2018-10-06T05:00:00"/>
    <x v="750"/>
    <x v="750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d v="2014-03-17T05:00:00"/>
    <d v="2014-05-01T05:00:00"/>
    <x v="751"/>
    <x v="751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b v="0"/>
    <b v="1"/>
    <s v="theater/plays"/>
    <x v="3"/>
    <s v="plays"/>
    <d v="2014-07-16T05:00:00"/>
    <d v="2014-07-18T05:00:00"/>
    <x v="752"/>
    <x v="752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b v="0"/>
    <b v="0"/>
    <s v="technology/web"/>
    <x v="2"/>
    <s v="web"/>
    <d v="2016-02-19T06:00:00"/>
    <d v="2016-03-06T06:00:00"/>
    <x v="753"/>
    <x v="753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b v="0"/>
    <b v="0"/>
    <s v="technology/wearables"/>
    <x v="2"/>
    <s v="wearables"/>
    <d v="2018-06-15T05:00:00"/>
    <d v="2018-06-18T05:00:00"/>
    <x v="754"/>
    <x v="754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b v="0"/>
    <b v="0"/>
    <s v="photography/photography books"/>
    <x v="7"/>
    <s v="photography books"/>
    <d v="2018-08-26T05:00:00"/>
    <d v="2018-09-01T05:00:00"/>
    <x v="755"/>
    <x v="755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b v="0"/>
    <b v="0"/>
    <s v="film &amp; video/documentary"/>
    <x v="4"/>
    <s v="documentary"/>
    <d v="2012-01-22T06:00:00"/>
    <d v="2012-01-25T06:00:00"/>
    <x v="756"/>
    <x v="756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b v="0"/>
    <b v="0"/>
    <s v="technology/web"/>
    <x v="2"/>
    <s v="web"/>
    <d v="2018-05-15T05:00:00"/>
    <d v="2018-06-21T05:00:00"/>
    <x v="757"/>
    <x v="757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b v="1"/>
    <b v="1"/>
    <s v="technology/web"/>
    <x v="2"/>
    <s v="web"/>
    <d v="2018-07-21T05:00:00"/>
    <d v="2018-08-26T05:00:00"/>
    <x v="758"/>
    <x v="758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b v="0"/>
    <b v="0"/>
    <s v="food/food trucks"/>
    <x v="0"/>
    <s v="food trucks"/>
    <d v="2018-01-07T06:00:00"/>
    <d v="2018-01-10T06:00:00"/>
    <x v="759"/>
    <x v="759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b v="0"/>
    <b v="0"/>
    <s v="film &amp; video/drama"/>
    <x v="4"/>
    <s v="drama"/>
    <d v="2010-06-12T05:00:00"/>
    <d v="2010-06-21T05:00:00"/>
    <x v="760"/>
    <x v="760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b v="0"/>
    <b v="1"/>
    <s v="music/indie rock"/>
    <x v="1"/>
    <s v="indie rock"/>
    <d v="2012-02-09T06:00:00"/>
    <d v="2012-02-12T06:00:00"/>
    <x v="761"/>
    <x v="761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d v="2011-11-19T06:00:00"/>
    <d v="2011-12-04T06:00:00"/>
    <x v="762"/>
    <x v="762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b v="0"/>
    <b v="0"/>
    <s v="music/electric music"/>
    <x v="1"/>
    <s v="electric music"/>
    <d v="2012-05-02T05:00:00"/>
    <d v="2012-06-04T05:00:00"/>
    <x v="444"/>
    <x v="444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b v="0"/>
    <b v="1"/>
    <s v="games/video games"/>
    <x v="6"/>
    <s v="video games"/>
    <d v="2011-07-16T05:00:00"/>
    <d v="2011-07-26T05:00:00"/>
    <x v="763"/>
    <x v="763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b v="0"/>
    <b v="1"/>
    <s v="music/indie rock"/>
    <x v="1"/>
    <s v="indie rock"/>
    <d v="2011-06-20T05:00:00"/>
    <d v="2011-06-25T05:00:00"/>
    <x v="764"/>
    <x v="764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b v="0"/>
    <b v="0"/>
    <s v="publishing/fiction"/>
    <x v="5"/>
    <s v="fiction"/>
    <d v="2019-11-18T06:00:00"/>
    <d v="2019-12-15T06:00:00"/>
    <x v="765"/>
    <x v="765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b v="0"/>
    <b v="0"/>
    <s v="theater/plays"/>
    <x v="3"/>
    <s v="plays"/>
    <d v="2011-06-18T05:00:00"/>
    <d v="2011-07-19T05:00:00"/>
    <x v="766"/>
    <x v="766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b v="0"/>
    <b v="0"/>
    <s v="food/food trucks"/>
    <x v="0"/>
    <s v="food trucks"/>
    <d v="2012-04-24T05:00:00"/>
    <d v="2012-05-11T05:00:00"/>
    <x v="767"/>
    <x v="767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b v="1"/>
    <b v="0"/>
    <s v="film &amp; video/shorts"/>
    <x v="4"/>
    <s v="shorts"/>
    <d v="2012-02-05T06:00:00"/>
    <d v="2012-02-28T06:00:00"/>
    <x v="768"/>
    <x v="768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b v="1"/>
    <b v="0"/>
    <s v="food/food trucks"/>
    <x v="0"/>
    <s v="food trucks"/>
    <d v="2018-04-21T05:00:00"/>
    <d v="2018-04-28T05:00:00"/>
    <x v="769"/>
    <x v="769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b v="0"/>
    <b v="1"/>
    <s v="theater/plays"/>
    <x v="3"/>
    <s v="plays"/>
    <d v="2013-03-01T06:00:00"/>
    <d v="2013-03-19T05:00:00"/>
    <x v="770"/>
    <x v="770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b v="0"/>
    <b v="1"/>
    <s v="technology/wearables"/>
    <x v="2"/>
    <s v="wearables"/>
    <d v="2019-02-19T06:00:00"/>
    <d v="2019-03-01T06:00:00"/>
    <x v="771"/>
    <x v="771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b v="0"/>
    <b v="0"/>
    <s v="theater/plays"/>
    <x v="3"/>
    <s v="plays"/>
    <d v="2010-03-21T05:00:00"/>
    <d v="2010-03-29T05:00:00"/>
    <x v="772"/>
    <x v="772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b v="0"/>
    <b v="0"/>
    <s v="theater/plays"/>
    <x v="3"/>
    <s v="plays"/>
    <d v="2011-08-01T05:00:00"/>
    <d v="2011-08-05T05:00:00"/>
    <x v="773"/>
    <x v="773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b v="0"/>
    <b v="1"/>
    <s v="film &amp; video/television"/>
    <x v="4"/>
    <s v="television"/>
    <d v="2015-06-17T05:00:00"/>
    <d v="2015-07-10T05:00:00"/>
    <x v="774"/>
    <x v="774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b v="0"/>
    <b v="0"/>
    <s v="film &amp; video/shorts"/>
    <x v="4"/>
    <s v="shorts"/>
    <d v="2016-08-19T05:00:00"/>
    <d v="2016-08-24T05:00:00"/>
    <x v="775"/>
    <x v="775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b v="0"/>
    <b v="0"/>
    <s v="theater/plays"/>
    <x v="3"/>
    <s v="plays"/>
    <d v="2014-09-15T05:00:00"/>
    <d v="2014-09-24T05:00:00"/>
    <x v="776"/>
    <x v="776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b v="0"/>
    <b v="0"/>
    <s v="photography/photography books"/>
    <x v="7"/>
    <s v="photography books"/>
    <d v="2011-05-08T05:00:00"/>
    <d v="2011-05-09T05:00:00"/>
    <x v="777"/>
    <x v="777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b v="0"/>
    <b v="0"/>
    <s v="food/food trucks"/>
    <x v="0"/>
    <s v="food trucks"/>
    <d v="2018-10-09T05:00:00"/>
    <d v="2018-10-15T05:00:00"/>
    <x v="778"/>
    <x v="778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b v="0"/>
    <b v="0"/>
    <s v="theater/plays"/>
    <x v="3"/>
    <s v="plays"/>
    <d v="2013-10-12T05:00:00"/>
    <d v="2013-10-23T05:00:00"/>
    <x v="779"/>
    <x v="779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b v="0"/>
    <b v="0"/>
    <s v="film &amp; video/drama"/>
    <x v="4"/>
    <s v="drama"/>
    <d v="2010-06-21T05:00:00"/>
    <d v="2010-07-05T05:00:00"/>
    <x v="780"/>
    <x v="780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b v="0"/>
    <b v="0"/>
    <s v="theater/plays"/>
    <x v="3"/>
    <s v="plays"/>
    <d v="2015-08-24T05:00:00"/>
    <d v="2015-09-18T05:00:00"/>
    <x v="335"/>
    <x v="335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b v="0"/>
    <b v="1"/>
    <s v="theater/plays"/>
    <x v="3"/>
    <s v="plays"/>
    <d v="2017-11-01T05:00:00"/>
    <d v="2017-11-19T06:00:00"/>
    <x v="535"/>
    <x v="535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b v="0"/>
    <b v="0"/>
    <s v="film &amp; video/science fiction"/>
    <x v="4"/>
    <s v="science fiction"/>
    <d v="2018-09-03T05:00:00"/>
    <d v="2018-09-08T05:00:00"/>
    <x v="270"/>
    <x v="270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d v="2014-01-08T06:00:00"/>
    <d v="2014-01-13T06:00:00"/>
    <x v="781"/>
    <x v="781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b v="0"/>
    <b v="1"/>
    <s v="photography/photography books"/>
    <x v="7"/>
    <s v="photography books"/>
    <d v="2010-04-23T05:00:00"/>
    <d v="2010-05-31T05:00:00"/>
    <x v="782"/>
    <x v="782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b v="0"/>
    <b v="0"/>
    <s v="music/rock"/>
    <x v="1"/>
    <s v="rock"/>
    <d v="2011-01-13T06:00:00"/>
    <d v="2011-01-14T06:00:00"/>
    <x v="783"/>
    <x v="783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d v="2019-06-08T05:00:00"/>
    <d v="2019-07-02T05:00:00"/>
    <x v="784"/>
    <x v="78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b v="0"/>
    <b v="0"/>
    <s v="food/food trucks"/>
    <x v="0"/>
    <s v="food trucks"/>
    <d v="2016-07-26T05:00:00"/>
    <d v="2016-07-27T05:00:00"/>
    <x v="785"/>
    <x v="785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b v="0"/>
    <b v="0"/>
    <s v="music/metal"/>
    <x v="1"/>
    <s v="metal"/>
    <d v="2020-01-15T06:00:00"/>
    <d v="2020-02-08T06:00:00"/>
    <x v="786"/>
    <x v="786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b v="0"/>
    <b v="0"/>
    <s v="publishing/nonfiction"/>
    <x v="5"/>
    <s v="nonfiction"/>
    <d v="2017-02-22T06:00:00"/>
    <d v="2017-03-03T06:00:00"/>
    <x v="787"/>
    <x v="787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b v="0"/>
    <b v="0"/>
    <s v="music/electric music"/>
    <x v="1"/>
    <s v="electric music"/>
    <d v="2019-07-21T05:00:00"/>
    <d v="2019-07-23T05:00:00"/>
    <x v="788"/>
    <x v="788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b v="0"/>
    <b v="1"/>
    <s v="theater/plays"/>
    <x v="3"/>
    <s v="plays"/>
    <d v="2015-07-09T05:00:00"/>
    <d v="2015-08-07T05:00:00"/>
    <x v="330"/>
    <x v="33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b v="0"/>
    <b v="0"/>
    <s v="theater/plays"/>
    <x v="3"/>
    <s v="plays"/>
    <d v="2015-01-21T06:00:00"/>
    <d v="2015-01-25T06:00:00"/>
    <x v="789"/>
    <x v="789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b v="0"/>
    <b v="0"/>
    <s v="film &amp; video/shorts"/>
    <x v="4"/>
    <s v="shorts"/>
    <d v="2010-05-25T05:00:00"/>
    <d v="2010-06-30T05:00:00"/>
    <x v="790"/>
    <x v="790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b v="0"/>
    <b v="1"/>
    <s v="theater/plays"/>
    <x v="3"/>
    <s v="plays"/>
    <d v="2014-05-04T05:00:00"/>
    <d v="2014-05-06T05:00:00"/>
    <x v="791"/>
    <x v="791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b v="0"/>
    <b v="0"/>
    <s v="theater/plays"/>
    <x v="3"/>
    <s v="plays"/>
    <d v="2010-06-06T05:00:00"/>
    <d v="2010-07-14T05:00:00"/>
    <x v="792"/>
    <x v="792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b v="0"/>
    <b v="0"/>
    <s v="music/indie rock"/>
    <x v="1"/>
    <s v="indie rock"/>
    <d v="2010-08-26T05:00:00"/>
    <d v="2010-09-13T05:00:00"/>
    <x v="793"/>
    <x v="793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b v="0"/>
    <b v="1"/>
    <s v="theater/plays"/>
    <x v="3"/>
    <s v="plays"/>
    <d v="2015-07-17T05:00:00"/>
    <d v="2015-09-02T05:00:00"/>
    <x v="794"/>
    <x v="794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b v="0"/>
    <b v="0"/>
    <s v="theater/plays"/>
    <x v="3"/>
    <s v="plays"/>
    <d v="2017-04-11T05:00:00"/>
    <d v="2017-04-30T05:00:00"/>
    <x v="795"/>
    <x v="795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b v="0"/>
    <b v="1"/>
    <s v="music/electric music"/>
    <x v="1"/>
    <s v="electric music"/>
    <d v="2014-03-12T05:00:00"/>
    <d v="2014-03-19T05:00:00"/>
    <x v="796"/>
    <x v="796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b v="0"/>
    <b v="0"/>
    <s v="music/indie rock"/>
    <x v="1"/>
    <s v="indie rock"/>
    <d v="2019-06-24T05:00:00"/>
    <d v="2019-06-25T05:00:00"/>
    <x v="797"/>
    <x v="79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b v="0"/>
    <b v="0"/>
    <s v="film &amp; video/documentary"/>
    <x v="4"/>
    <s v="documentary"/>
    <d v="2011-12-03T06:00:00"/>
    <d v="2012-01-16T06:00:00"/>
    <x v="798"/>
    <x v="798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b v="0"/>
    <b v="0"/>
    <s v="publishing/translations"/>
    <x v="5"/>
    <s v="translations"/>
    <d v="2010-05-21T05:00:00"/>
    <d v="2010-07-01T05:00:00"/>
    <x v="799"/>
    <x v="799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b v="0"/>
    <b v="1"/>
    <s v="film &amp; video/documentary"/>
    <x v="4"/>
    <s v="documentary"/>
    <d v="2015-06-15T05:00:00"/>
    <d v="2015-06-19T05:00:00"/>
    <x v="800"/>
    <x v="800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b v="0"/>
    <b v="1"/>
    <s v="film &amp; video/television"/>
    <x v="4"/>
    <s v="television"/>
    <d v="2013-07-11T05:00:00"/>
    <d v="2013-08-10T05:00:00"/>
    <x v="801"/>
    <x v="801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b v="0"/>
    <b v="0"/>
    <s v="theater/plays"/>
    <x v="3"/>
    <s v="plays"/>
    <d v="2018-02-03T06:00:00"/>
    <d v="2018-02-12T06:00:00"/>
    <x v="802"/>
    <x v="802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b v="0"/>
    <b v="1"/>
    <s v="food/food trucks"/>
    <x v="0"/>
    <s v="food trucks"/>
    <d v="2011-07-14T05:00:00"/>
    <d v="2011-07-17T05:00:00"/>
    <x v="803"/>
    <x v="803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b v="0"/>
    <b v="0"/>
    <s v="theater/plays"/>
    <x v="3"/>
    <s v="plays"/>
    <d v="2019-04-28T05:00:00"/>
    <d v="2019-04-30T05:00:00"/>
    <x v="212"/>
    <x v="212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b v="0"/>
    <b v="0"/>
    <s v="film &amp; video/documentary"/>
    <x v="4"/>
    <s v="documentary"/>
    <d v="2019-12-16T06:00:00"/>
    <d v="2019-12-22T06:00:00"/>
    <x v="804"/>
    <x v="804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b v="0"/>
    <b v="0"/>
    <s v="music/jazz"/>
    <x v="1"/>
    <s v="jazz"/>
    <d v="2013-10-07T05:00:00"/>
    <d v="2013-10-25T05:00:00"/>
    <x v="805"/>
    <x v="805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b v="0"/>
    <b v="1"/>
    <s v="technology/web"/>
    <x v="2"/>
    <s v="web"/>
    <d v="2014-09-19T05:00:00"/>
    <d v="2014-09-20T05:00:00"/>
    <x v="806"/>
    <x v="806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b v="0"/>
    <b v="1"/>
    <s v="music/rock"/>
    <x v="1"/>
    <s v="rock"/>
    <d v="2018-07-17T05:00:00"/>
    <d v="2018-08-19T05:00:00"/>
    <x v="807"/>
    <x v="807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b v="0"/>
    <b v="0"/>
    <s v="technology/web"/>
    <x v="2"/>
    <s v="web"/>
    <d v="2016-01-30T06:00:00"/>
    <d v="2016-03-12T06:00:00"/>
    <x v="722"/>
    <x v="72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b v="0"/>
    <b v="1"/>
    <s v="publishing/nonfiction"/>
    <x v="5"/>
    <s v="nonfiction"/>
    <d v="2012-05-05T05:00:00"/>
    <d v="2012-05-20T05:00:00"/>
    <x v="477"/>
    <x v="477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b v="0"/>
    <b v="0"/>
    <s v="publishing/radio &amp; podcasts"/>
    <x v="5"/>
    <s v="radio &amp; podcasts"/>
    <d v="2012-10-04T05:00:00"/>
    <d v="2012-10-08T05:00:00"/>
    <x v="259"/>
    <x v="259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b v="0"/>
    <b v="0"/>
    <s v="theater/plays"/>
    <x v="3"/>
    <s v="plays"/>
    <d v="2013-09-19T05:00:00"/>
    <d v="2013-09-22T05:00:00"/>
    <x v="9"/>
    <x v="9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b v="1"/>
    <b v="1"/>
    <s v="film &amp; video/documentary"/>
    <x v="4"/>
    <s v="documentary"/>
    <d v="2017-05-13T05:00:00"/>
    <d v="2017-06-18T05:00:00"/>
    <x v="808"/>
    <x v="808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b v="0"/>
    <b v="0"/>
    <s v="theater/plays"/>
    <x v="3"/>
    <s v="plays"/>
    <d v="2011-04-27T05:00:00"/>
    <d v="2011-05-04T05:00:00"/>
    <x v="809"/>
    <x v="809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b v="0"/>
    <b v="0"/>
    <s v="games/video games"/>
    <x v="6"/>
    <s v="video games"/>
    <d v="2012-05-02T05:00:00"/>
    <d v="2012-05-13T05:00:00"/>
    <x v="444"/>
    <x v="444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b v="0"/>
    <b v="1"/>
    <s v="theater/plays"/>
    <x v="3"/>
    <s v="plays"/>
    <d v="2018-06-04T05:00:00"/>
    <d v="2018-07-01T05:00:00"/>
    <x v="384"/>
    <x v="384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b v="0"/>
    <b v="0"/>
    <s v="theater/plays"/>
    <x v="3"/>
    <s v="plays"/>
    <d v="2015-01-22T06:00:00"/>
    <d v="2015-01-23T06:00:00"/>
    <x v="810"/>
    <x v="810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b v="1"/>
    <b v="0"/>
    <s v="technology/web"/>
    <x v="2"/>
    <s v="web"/>
    <d v="2019-09-09T05:00:00"/>
    <d v="2019-09-11T05:00:00"/>
    <x v="811"/>
    <x v="811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b v="1"/>
    <b v="0"/>
    <s v="film &amp; video/drama"/>
    <x v="4"/>
    <s v="drama"/>
    <d v="2012-09-05T05:00:00"/>
    <d v="2012-09-18T05:00:00"/>
    <x v="812"/>
    <x v="812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b v="0"/>
    <b v="0"/>
    <s v="film &amp; video/drama"/>
    <x v="4"/>
    <s v="drama"/>
    <d v="2019-05-12T05:00:00"/>
    <d v="2019-05-25T05:00:00"/>
    <x v="813"/>
    <x v="813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b v="0"/>
    <b v="0"/>
    <s v="theater/plays"/>
    <x v="3"/>
    <s v="plays"/>
    <d v="2013-08-04T05:00:00"/>
    <d v="2013-08-16T05:00:00"/>
    <x v="814"/>
    <x v="814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b v="0"/>
    <b v="0"/>
    <s v="film &amp; video/television"/>
    <x v="4"/>
    <s v="television"/>
    <d v="2017-08-29T05:00:00"/>
    <d v="2017-09-07T05:00:00"/>
    <x v="80"/>
    <x v="80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d v="2014-12-18T06:00:00"/>
    <d v="2014-12-27T06:00:00"/>
    <x v="815"/>
    <x v="815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b v="0"/>
    <b v="1"/>
    <s v="film &amp; video/shorts"/>
    <x v="4"/>
    <s v="shorts"/>
    <d v="2011-06-28T05:00:00"/>
    <d v="2011-07-22T05:00:00"/>
    <x v="816"/>
    <x v="816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d v="2012-07-27T05:00:00"/>
    <d v="2012-08-07T05:00:00"/>
    <x v="474"/>
    <x v="474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b v="0"/>
    <b v="1"/>
    <s v="theater/plays"/>
    <x v="3"/>
    <s v="plays"/>
    <d v="2017-10-14T05:00:00"/>
    <d v="2017-11-15T06:00:00"/>
    <x v="817"/>
    <x v="817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b v="1"/>
    <b v="0"/>
    <s v="film &amp; video/animation"/>
    <x v="4"/>
    <s v="animation"/>
    <d v="2019-02-07T06:00:00"/>
    <d v="2019-02-27T06:00:00"/>
    <x v="818"/>
    <x v="818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b v="0"/>
    <b v="0"/>
    <s v="technology/web"/>
    <x v="2"/>
    <s v="web"/>
    <d v="2012-02-12T06:00:00"/>
    <d v="2012-02-26T06:00:00"/>
    <x v="819"/>
    <x v="819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b v="0"/>
    <b v="1"/>
    <s v="music/world music"/>
    <x v="1"/>
    <s v="world music"/>
    <d v="2018-12-09T06:00:00"/>
    <d v="2018-12-18T06:00:00"/>
    <x v="609"/>
    <x v="609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b v="0"/>
    <b v="0"/>
    <s v="theater/plays"/>
    <x v="3"/>
    <s v="plays"/>
    <d v="2010-07-14T05:00:00"/>
    <d v="2010-07-15T05:00:00"/>
    <x v="547"/>
    <x v="547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b v="0"/>
    <b v="0"/>
    <s v="theater/plays"/>
    <x v="3"/>
    <s v="plays"/>
    <d v="2019-10-31T05:00:00"/>
    <d v="2019-11-11T06:00:00"/>
    <x v="820"/>
    <x v="820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b v="0"/>
    <b v="0"/>
    <s v="theater/plays"/>
    <x v="3"/>
    <s v="plays"/>
    <d v="2017-09-22T05:00:00"/>
    <d v="2017-10-04T05:00:00"/>
    <x v="821"/>
    <x v="821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b v="0"/>
    <b v="0"/>
    <s v="food/food trucks"/>
    <x v="0"/>
    <s v="food trucks"/>
    <d v="2016-05-12T05:00:00"/>
    <d v="2016-05-16T05:00:00"/>
    <x v="151"/>
    <x v="151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b v="0"/>
    <b v="0"/>
    <s v="theater/plays"/>
    <x v="3"/>
    <s v="plays"/>
    <d v="2012-07-12T05:00:00"/>
    <d v="2012-08-10T05:00:00"/>
    <x v="822"/>
    <x v="822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b v="0"/>
    <b v="0"/>
    <s v="technology/web"/>
    <x v="2"/>
    <s v="web"/>
    <d v="2013-12-29T06:00:00"/>
    <d v="2014-01-07T06:00:00"/>
    <x v="823"/>
    <x v="823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b v="0"/>
    <b v="0"/>
    <s v="theater/plays"/>
    <x v="3"/>
    <s v="plays"/>
    <d v="2017-05-03T05:00:00"/>
    <d v="2017-05-17T05:00:00"/>
    <x v="824"/>
    <x v="824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b v="0"/>
    <b v="1"/>
    <s v="theater/plays"/>
    <x v="3"/>
    <s v="plays"/>
    <d v="2015-02-25T06:00:00"/>
    <d v="2015-03-04T06:00:00"/>
    <x v="825"/>
    <x v="825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b v="0"/>
    <b v="1"/>
    <s v="theater/plays"/>
    <x v="3"/>
    <s v="plays"/>
    <d v="2014-06-28T05:00:00"/>
    <d v="2014-06-30T05:00:00"/>
    <x v="826"/>
    <x v="826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b v="0"/>
    <b v="0"/>
    <s v="music/rock"/>
    <x v="1"/>
    <s v="rock"/>
    <d v="2014-03-11T05:00:00"/>
    <d v="2014-03-14T05:00:00"/>
    <x v="827"/>
    <x v="827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b v="0"/>
    <b v="0"/>
    <s v="theater/plays"/>
    <x v="3"/>
    <s v="plays"/>
    <d v="2013-04-08T05:00:00"/>
    <d v="2013-04-21T05:00:00"/>
    <x v="828"/>
    <x v="828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b v="0"/>
    <b v="0"/>
    <s v="theater/plays"/>
    <x v="3"/>
    <s v="plays"/>
    <d v="2016-02-22T06:00:00"/>
    <d v="2016-02-28T06:00:00"/>
    <x v="829"/>
    <x v="829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b v="0"/>
    <b v="0"/>
    <s v="theater/plays"/>
    <x v="3"/>
    <s v="plays"/>
    <d v="2015-07-24T05:00:00"/>
    <d v="2015-07-31T05:00:00"/>
    <x v="830"/>
    <x v="830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b v="1"/>
    <b v="0"/>
    <s v="theater/plays"/>
    <x v="3"/>
    <s v="plays"/>
    <d v="2019-07-22T05:00:00"/>
    <d v="2019-07-25T05:00:00"/>
    <x v="831"/>
    <x v="831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b v="0"/>
    <b v="0"/>
    <s v="film &amp; video/documentary"/>
    <x v="4"/>
    <s v="documentary"/>
    <d v="2015-11-26T06:00:00"/>
    <d v="2015-12-05T06:00:00"/>
    <x v="832"/>
    <x v="832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b v="0"/>
    <b v="1"/>
    <s v="publishing/fiction"/>
    <x v="5"/>
    <s v="fiction"/>
    <d v="2018-06-12T05:00:00"/>
    <d v="2018-07-18T05:00:00"/>
    <x v="833"/>
    <x v="83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b v="0"/>
    <b v="1"/>
    <s v="games/video games"/>
    <x v="6"/>
    <s v="video games"/>
    <d v="2011-05-07T05:00:00"/>
    <d v="2011-05-24T05:00:00"/>
    <x v="834"/>
    <x v="834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b v="0"/>
    <b v="0"/>
    <s v="technology/web"/>
    <x v="2"/>
    <s v="web"/>
    <d v="2012-12-01T06:00:00"/>
    <d v="2012-12-23T06:00:00"/>
    <x v="835"/>
    <x v="835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b v="1"/>
    <b v="0"/>
    <s v="theater/plays"/>
    <x v="3"/>
    <s v="plays"/>
    <d v="2011-01-09T06:00:00"/>
    <d v="2011-02-13T06:00:00"/>
    <x v="836"/>
    <x v="836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b v="0"/>
    <b v="0"/>
    <s v="theater/plays"/>
    <x v="3"/>
    <s v="plays"/>
    <d v="2011-01-25T06:00:00"/>
    <d v="2011-01-28T06:00:00"/>
    <x v="837"/>
    <x v="837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b v="0"/>
    <b v="0"/>
    <s v="food/food trucks"/>
    <x v="0"/>
    <s v="food trucks"/>
    <d v="2014-09-24T05:00:00"/>
    <d v="2014-10-29T05:00:00"/>
    <x v="219"/>
    <x v="219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b v="0"/>
    <b v="0"/>
    <s v="photography/photography books"/>
    <x v="7"/>
    <s v="photography books"/>
    <d v="2017-02-10T06:00:00"/>
    <d v="2017-03-01T06:00:00"/>
    <x v="365"/>
    <x v="365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b v="1"/>
    <b v="0"/>
    <s v="photography/photography books"/>
    <x v="7"/>
    <s v="photography books"/>
    <d v="2012-04-05T05:00:00"/>
    <d v="2012-04-20T05:00:00"/>
    <x v="838"/>
    <x v="838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b v="0"/>
    <b v="0"/>
    <s v="theater/plays"/>
    <x v="3"/>
    <s v="plays"/>
    <d v="2011-06-16T05:00:00"/>
    <d v="2011-06-18T05:00:00"/>
    <x v="839"/>
    <x v="839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b v="0"/>
    <b v="0"/>
    <s v="theater/plays"/>
    <x v="3"/>
    <s v="plays"/>
    <d v="2014-09-26T05:00:00"/>
    <d v="2014-10-03T05:00:00"/>
    <x v="840"/>
    <x v="840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b v="1"/>
    <b v="1"/>
    <s v="film &amp; video/documentary"/>
    <x v="4"/>
    <s v="documentary"/>
    <d v="2014-12-12T06:00:00"/>
    <d v="2014-12-22T06:00:00"/>
    <x v="841"/>
    <x v="841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b v="0"/>
    <b v="0"/>
    <s v="technology/web"/>
    <x v="2"/>
    <s v="web"/>
    <d v="2015-04-18T05:00:00"/>
    <d v="2015-05-07T05:00:00"/>
    <x v="842"/>
    <x v="842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b v="0"/>
    <b v="1"/>
    <s v="theater/plays"/>
    <x v="3"/>
    <s v="plays"/>
    <d v="2019-04-16T05:00:00"/>
    <d v="2019-04-21T05:00:00"/>
    <x v="843"/>
    <x v="843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b v="0"/>
    <b v="1"/>
    <s v="music/rock"/>
    <x v="1"/>
    <s v="rock"/>
    <d v="2016-12-26T06:00:00"/>
    <d v="2016-12-27T06:00:00"/>
    <x v="844"/>
    <x v="844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b v="0"/>
    <b v="0"/>
    <s v="film &amp; video/documentary"/>
    <x v="4"/>
    <s v="documentary"/>
    <d v="2016-08-09T05:00:00"/>
    <d v="2016-08-23T05:00:00"/>
    <x v="845"/>
    <x v="845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b v="0"/>
    <b v="1"/>
    <s v="film &amp; video/science fiction"/>
    <x v="4"/>
    <s v="science fiction"/>
    <d v="2015-12-20T06:00:00"/>
    <d v="2016-01-25T06:00:00"/>
    <x v="846"/>
    <x v="846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b v="0"/>
    <b v="0"/>
    <s v="technology/web"/>
    <x v="2"/>
    <s v="web"/>
    <d v="2012-09-22T05:00:00"/>
    <d v="2012-10-16T05:00:00"/>
    <x v="110"/>
    <x v="110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b v="0"/>
    <b v="0"/>
    <s v="theater/plays"/>
    <x v="3"/>
    <s v="plays"/>
    <d v="2012-11-25T06:00:00"/>
    <d v="2012-11-27T06:00:00"/>
    <x v="847"/>
    <x v="847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b v="0"/>
    <b v="0"/>
    <s v="film &amp; video/science fiction"/>
    <x v="4"/>
    <s v="science fiction"/>
    <d v="2015-12-22T06:00:00"/>
    <d v="2015-12-26T06:00:00"/>
    <x v="848"/>
    <x v="848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b v="0"/>
    <b v="0"/>
    <s v="theater/plays"/>
    <x v="3"/>
    <s v="plays"/>
    <d v="2012-02-16T06:00:00"/>
    <d v="2012-02-19T06:00:00"/>
    <x v="849"/>
    <x v="849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b v="0"/>
    <b v="0"/>
    <s v="film &amp; video/animation"/>
    <x v="4"/>
    <s v="animation"/>
    <d v="2010-06-21T05:00:00"/>
    <d v="2010-07-13T05:00:00"/>
    <x v="780"/>
    <x v="780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b v="0"/>
    <b v="0"/>
    <s v="publishing/translations"/>
    <x v="5"/>
    <s v="translations"/>
    <d v="2010-06-28T05:00:00"/>
    <d v="2010-07-26T05:00:00"/>
    <x v="140"/>
    <x v="140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b v="0"/>
    <b v="0"/>
    <s v="technology/web"/>
    <x v="2"/>
    <s v="web"/>
    <d v="2016-02-08T06:00:00"/>
    <d v="2016-03-16T05:00:00"/>
    <x v="850"/>
    <x v="850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b v="0"/>
    <b v="0"/>
    <s v="publishing/translations"/>
    <x v="5"/>
    <s v="translations"/>
    <d v="2011-02-17T06:00:00"/>
    <d v="2011-02-21T06:00:00"/>
    <x v="851"/>
    <x v="851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b v="0"/>
    <b v="0"/>
    <s v="food/food trucks"/>
    <x v="0"/>
    <s v="food trucks"/>
    <d v="2013-11-14T06:00:00"/>
    <d v="2013-12-05T06:00:00"/>
    <x v="852"/>
    <x v="852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b v="0"/>
    <b v="1"/>
    <s v="photography/photography books"/>
    <x v="7"/>
    <s v="photography books"/>
    <d v="2011-03-05T06:00:00"/>
    <d v="2011-03-11T06:00:00"/>
    <x v="853"/>
    <x v="853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b v="0"/>
    <b v="0"/>
    <s v="theater/plays"/>
    <x v="3"/>
    <s v="plays"/>
    <d v="2015-05-11T05:00:00"/>
    <d v="2015-05-16T05:00:00"/>
    <x v="854"/>
    <x v="854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b v="0"/>
    <b v="0"/>
    <s v="music/rock"/>
    <x v="1"/>
    <s v="rock"/>
    <d v="2010-01-25T06:00:00"/>
    <d v="2010-03-06T06:00:00"/>
    <x v="67"/>
    <x v="67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b v="0"/>
    <b v="0"/>
    <s v="theater/plays"/>
    <x v="3"/>
    <s v="plays"/>
    <d v="2017-06-15T05:00:00"/>
    <d v="2017-06-17T05:00:00"/>
    <x v="855"/>
    <x v="855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b v="0"/>
    <b v="0"/>
    <s v="music/world music"/>
    <x v="1"/>
    <s v="world music"/>
    <d v="2012-04-06T05:00:00"/>
    <d v="2012-05-13T05:00:00"/>
    <x v="107"/>
    <x v="107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b v="0"/>
    <b v="0"/>
    <s v="food/food trucks"/>
    <x v="0"/>
    <s v="food trucks"/>
    <d v="2011-01-01T06:00:00"/>
    <d v="2011-01-16T06:00:00"/>
    <x v="344"/>
    <x v="344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b v="0"/>
    <b v="0"/>
    <s v="theater/plays"/>
    <x v="3"/>
    <s v="plays"/>
    <d v="2019-12-22T06:00:00"/>
    <d v="2019-12-29T06:00:00"/>
    <x v="856"/>
    <x v="856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b v="0"/>
    <b v="0"/>
    <s v="theater/plays"/>
    <x v="3"/>
    <s v="plays"/>
    <d v="2011-05-09T05:00:00"/>
    <d v="2011-05-10T05:00:00"/>
    <x v="857"/>
    <x v="857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b v="0"/>
    <b v="0"/>
    <s v="film &amp; video/television"/>
    <x v="4"/>
    <s v="television"/>
    <d v="2013-10-08T05:00:00"/>
    <d v="2013-10-14T05:00:00"/>
    <x v="858"/>
    <x v="858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b v="0"/>
    <b v="1"/>
    <s v="technology/web"/>
    <x v="2"/>
    <s v="web"/>
    <d v="2014-06-02T05:00:00"/>
    <d v="2014-06-11T05:00:00"/>
    <x v="859"/>
    <x v="859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b v="0"/>
    <b v="1"/>
    <s v="theater/plays"/>
    <x v="3"/>
    <s v="plays"/>
    <d v="2010-12-10T06:00:00"/>
    <d v="2010-12-12T06:00:00"/>
    <x v="860"/>
    <x v="860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b v="0"/>
    <b v="0"/>
    <s v="music/indie rock"/>
    <x v="1"/>
    <s v="indie rock"/>
    <d v="2013-05-18T05:00:00"/>
    <d v="2013-05-19T05:00:00"/>
    <x v="170"/>
    <x v="170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b v="0"/>
    <b v="1"/>
    <s v="theater/plays"/>
    <x v="3"/>
    <s v="plays"/>
    <d v="2015-11-29T06:00:00"/>
    <d v="2016-01-07T06:00:00"/>
    <x v="861"/>
    <x v="861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b v="0"/>
    <b v="1"/>
    <s v="theater/plays"/>
    <x v="3"/>
    <s v="plays"/>
    <d v="2011-01-28T06:00:00"/>
    <d v="2011-02-03T06:00:00"/>
    <x v="862"/>
    <x v="862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b v="0"/>
    <b v="0"/>
    <s v="food/food trucks"/>
    <x v="0"/>
    <s v="food trucks"/>
    <d v="2018-02-07T06:00:00"/>
    <d v="2018-03-11T06:00:00"/>
    <x v="863"/>
    <x v="863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b v="0"/>
    <b v="0"/>
    <s v="games/video games"/>
    <x v="6"/>
    <s v="video games"/>
    <d v="2016-11-12T06:00:00"/>
    <d v="2016-12-04T06:00:00"/>
    <x v="864"/>
    <x v="864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b v="0"/>
    <b v="0"/>
    <s v="theater/plays"/>
    <x v="3"/>
    <s v="plays"/>
    <d v="2015-03-15T05:00:00"/>
    <d v="2015-03-21T05:00:00"/>
    <x v="527"/>
    <x v="527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b v="1"/>
    <b v="0"/>
    <s v="publishing/nonfiction"/>
    <x v="5"/>
    <s v="nonfiction"/>
    <d v="2015-10-30T05:00:00"/>
    <d v="2015-11-04T06:00:00"/>
    <x v="865"/>
    <x v="865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b v="0"/>
    <b v="0"/>
    <s v="technology/web"/>
    <x v="2"/>
    <s v="web"/>
    <d v="2017-12-25T06:00:00"/>
    <d v="2018-01-27T06:00:00"/>
    <x v="866"/>
    <x v="866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b v="0"/>
    <b v="1"/>
    <s v="film &amp; video/documentary"/>
    <x v="4"/>
    <s v="documentary"/>
    <d v="2011-07-19T05:00:00"/>
    <d v="2011-07-21T05:00:00"/>
    <x v="867"/>
    <x v="867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b v="0"/>
    <b v="0"/>
    <s v="film &amp; video/documentary"/>
    <x v="4"/>
    <s v="documentary"/>
    <d v="2019-08-04T05:00:00"/>
    <d v="2019-08-19T05:00:00"/>
    <x v="868"/>
    <x v="868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b v="0"/>
    <b v="0"/>
    <s v="theater/plays"/>
    <x v="3"/>
    <s v="plays"/>
    <d v="2019-09-08T05:00:00"/>
    <d v="2019-10-04T05:00:00"/>
    <x v="105"/>
    <x v="105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b v="0"/>
    <b v="1"/>
    <s v="music/rock"/>
    <x v="1"/>
    <s v="rock"/>
    <d v="2013-12-06T06:00:00"/>
    <d v="2014-01-01T06:00:00"/>
    <x v="481"/>
    <x v="48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b v="0"/>
    <b v="0"/>
    <s v="music/rock"/>
    <x v="1"/>
    <s v="rock"/>
    <d v="2011-04-05T05:00:00"/>
    <d v="2011-04-19T05:00:00"/>
    <x v="253"/>
    <x v="253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b v="0"/>
    <b v="0"/>
    <s v="film &amp; video/documentary"/>
    <x v="4"/>
    <s v="documentary"/>
    <d v="2017-04-27T05:00:00"/>
    <d v="2017-05-11T05:00:00"/>
    <x v="869"/>
    <x v="869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d v="2016-11-12T06:00:00"/>
    <d v="2016-12-03T06:00:00"/>
    <x v="864"/>
    <x v="864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b v="0"/>
    <b v="0"/>
    <s v="publishing/translations"/>
    <x v="5"/>
    <s v="translations"/>
    <d v="2019-04-16T05:00:00"/>
    <d v="2019-04-21T05:00:00"/>
    <x v="843"/>
    <x v="843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b v="0"/>
    <b v="1"/>
    <s v="film &amp; video/drama"/>
    <x v="4"/>
    <s v="drama"/>
    <d v="2016-03-03T06:00:00"/>
    <d v="2016-03-25T05:00:00"/>
    <x v="289"/>
    <x v="289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b v="0"/>
    <b v="1"/>
    <s v="music/rock"/>
    <x v="1"/>
    <s v="rock"/>
    <d v="2014-09-25T05:00:00"/>
    <d v="2014-09-29T05:00:00"/>
    <x v="870"/>
    <x v="870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b v="0"/>
    <b v="1"/>
    <s v="film &amp; video/drama"/>
    <x v="4"/>
    <s v="drama"/>
    <d v="2018-05-07T05:00:00"/>
    <d v="2018-05-21T05:00:00"/>
    <x v="871"/>
    <x v="871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b v="0"/>
    <b v="1"/>
    <s v="photography/photography books"/>
    <x v="7"/>
    <s v="photography books"/>
    <d v="2015-12-24T06:00:00"/>
    <d v="2016-01-10T06:00:00"/>
    <x v="872"/>
    <x v="872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b v="0"/>
    <b v="1"/>
    <s v="publishing/translations"/>
    <x v="5"/>
    <s v="translations"/>
    <d v="2014-10-17T05:00:00"/>
    <d v="2014-10-23T05:00:00"/>
    <x v="873"/>
    <x v="873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b v="0"/>
    <b v="1"/>
    <s v="food/food trucks"/>
    <x v="0"/>
    <s v="food trucks"/>
    <d v="2018-11-04T05:00:00"/>
    <d v="2018-12-03T06:00:00"/>
    <x v="874"/>
    <x v="874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b v="0"/>
    <b v="0"/>
    <s v="theater/plays"/>
    <x v="3"/>
    <s v="plays"/>
    <d v="2013-01-02T06:00:00"/>
    <d v="2013-02-01T06:00:00"/>
    <x v="875"/>
    <x v="875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b v="0"/>
    <b v="0"/>
    <s v="theater/plays"/>
    <x v="3"/>
    <s v="plays"/>
    <d v="2014-01-20T06:00:00"/>
    <d v="2014-01-25T06:00:00"/>
    <x v="876"/>
    <x v="876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b v="0"/>
    <b v="1"/>
    <s v="music/indie rock"/>
    <x v="1"/>
    <s v="indie rock"/>
    <d v="2010-02-11T06:00:00"/>
    <d v="2010-02-25T06:00:00"/>
    <x v="877"/>
    <x v="87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b v="0"/>
    <b v="0"/>
    <s v="food/food trucks"/>
    <x v="0"/>
    <s v="food trucks"/>
    <d v="2016-06-29T05:00:00"/>
    <d v="2016-07-06T05:00:00"/>
    <x v="878"/>
    <x v="8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FD2791-34F5-3A4E-9289-04BBFC937E5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>
      <items count="965">
        <item x="0"/>
        <item x="99"/>
        <item x="50"/>
        <item x="247"/>
        <item x="443"/>
        <item x="297"/>
        <item x="725"/>
        <item x="303"/>
        <item x="169"/>
        <item x="768"/>
        <item x="63"/>
        <item x="520"/>
        <item x="509"/>
        <item x="170"/>
        <item x="217"/>
        <item x="769"/>
        <item x="474"/>
        <item x="478"/>
        <item x="870"/>
        <item x="289"/>
        <item x="183"/>
        <item x="710"/>
        <item x="271"/>
        <item x="871"/>
        <item x="640"/>
        <item x="498"/>
        <item x="315"/>
        <item x="411"/>
        <item x="253"/>
        <item x="914"/>
        <item x="197"/>
        <item x="348"/>
        <item x="324"/>
        <item x="849"/>
        <item x="94"/>
        <item x="772"/>
        <item x="290"/>
        <item x="6"/>
        <item x="36"/>
        <item x="598"/>
        <item x="354"/>
        <item x="888"/>
        <item x="693"/>
        <item x="314"/>
        <item x="66"/>
        <item x="450"/>
        <item x="883"/>
        <item x="937"/>
        <item x="804"/>
        <item x="370"/>
        <item x="280"/>
        <item x="145"/>
        <item x="566"/>
        <item x="720"/>
        <item x="893"/>
        <item x="783"/>
        <item x="307"/>
        <item x="722"/>
        <item x="27"/>
        <item x="461"/>
        <item x="488"/>
        <item x="903"/>
        <item x="434"/>
        <item x="447"/>
        <item x="516"/>
        <item x="874"/>
        <item x="782"/>
        <item x="631"/>
        <item x="363"/>
        <item x="69"/>
        <item x="600"/>
        <item x="533"/>
        <item x="268"/>
        <item x="296"/>
        <item x="919"/>
        <item x="649"/>
        <item x="418"/>
        <item x="727"/>
        <item x="884"/>
        <item x="847"/>
        <item x="855"/>
        <item x="320"/>
        <item x="155"/>
        <item x="351"/>
        <item x="857"/>
        <item x="865"/>
        <item x="656"/>
        <item x="52"/>
        <item x="102"/>
        <item x="3"/>
        <item x="824"/>
        <item x="201"/>
        <item x="718"/>
        <item x="188"/>
        <item x="831"/>
        <item x="186"/>
        <item x="817"/>
        <item x="265"/>
        <item x="135"/>
        <item x="64"/>
        <item x="343"/>
        <item x="749"/>
        <item x="830"/>
        <item x="300"/>
        <item x="612"/>
        <item x="374"/>
        <item x="396"/>
        <item x="789"/>
        <item x="852"/>
        <item x="940"/>
        <item x="191"/>
        <item x="11"/>
        <item x="445"/>
        <item x="108"/>
        <item x="306"/>
        <item x="236"/>
        <item x="952"/>
        <item x="765"/>
        <item x="189"/>
        <item x="9"/>
        <item x="312"/>
        <item x="702"/>
        <item x="436"/>
        <item x="316"/>
        <item x="504"/>
        <item x="560"/>
        <item x="894"/>
        <item x="323"/>
        <item x="489"/>
        <item x="766"/>
        <item x="293"/>
        <item x="511"/>
        <item x="352"/>
        <item x="203"/>
        <item x="181"/>
        <item x="869"/>
        <item x="232"/>
        <item x="881"/>
        <item x="389"/>
        <item x="131"/>
        <item x="906"/>
        <item x="248"/>
        <item x="570"/>
        <item x="59"/>
        <item x="897"/>
        <item x="459"/>
        <item x="241"/>
        <item x="375"/>
        <item x="72"/>
        <item x="890"/>
        <item x="453"/>
        <item x="555"/>
        <item x="311"/>
        <item x="46"/>
        <item x="353"/>
        <item x="204"/>
        <item x="773"/>
        <item x="159"/>
        <item x="233"/>
        <item x="386"/>
        <item x="758"/>
        <item x="660"/>
        <item x="77"/>
        <item x="385"/>
        <item x="793"/>
        <item x="45"/>
        <item x="571"/>
        <item x="482"/>
        <item x="961"/>
        <item x="469"/>
        <item x="156"/>
        <item x="777"/>
        <item x="926"/>
        <item x="684"/>
        <item x="136"/>
        <item x="128"/>
        <item x="74"/>
        <item x="506"/>
        <item x="960"/>
        <item x="623"/>
        <item x="340"/>
        <item x="899"/>
        <item x="561"/>
        <item x="802"/>
        <item x="803"/>
        <item x="780"/>
        <item x="929"/>
        <item x="39"/>
        <item x="719"/>
        <item x="832"/>
        <item x="295"/>
        <item x="820"/>
        <item x="372"/>
        <item x="552"/>
        <item x="588"/>
        <item x="578"/>
        <item x="943"/>
        <item x="194"/>
        <item x="4"/>
        <item x="179"/>
        <item x="273"/>
        <item x="259"/>
        <item x="733"/>
        <item x="172"/>
        <item x="54"/>
        <item x="835"/>
        <item x="757"/>
        <item x="703"/>
        <item x="675"/>
        <item x="846"/>
        <item x="285"/>
        <item x="424"/>
        <item x="134"/>
        <item x="228"/>
        <item x="168"/>
        <item x="617"/>
        <item x="439"/>
        <item x="651"/>
        <item x="202"/>
        <item x="908"/>
        <item x="12"/>
        <item x="452"/>
        <item x="737"/>
        <item x="898"/>
        <item x="377"/>
        <item x="229"/>
        <item x="579"/>
        <item x="322"/>
        <item x="607"/>
        <item x="915"/>
        <item x="614"/>
        <item x="230"/>
        <item x="415"/>
        <item x="212"/>
        <item x="262"/>
        <item x="196"/>
        <item x="810"/>
        <item x="18"/>
        <item x="721"/>
        <item x="948"/>
        <item x="58"/>
        <item x="801"/>
        <item x="907"/>
        <item x="593"/>
        <item x="742"/>
        <item x="909"/>
        <item x="580"/>
        <item x="57"/>
        <item x="682"/>
        <item x="249"/>
        <item x="568"/>
        <item x="565"/>
        <item x="514"/>
        <item x="115"/>
        <item x="207"/>
        <item x="591"/>
        <item x="117"/>
        <item x="282"/>
        <item x="692"/>
        <item x="426"/>
        <item x="313"/>
        <item x="594"/>
        <item x="775"/>
        <item x="414"/>
        <item x="85"/>
        <item x="71"/>
        <item x="485"/>
        <item x="106"/>
        <item x="199"/>
        <item x="834"/>
        <item x="508"/>
        <item x="219"/>
        <item x="925"/>
        <item x="575"/>
        <item x="892"/>
        <item x="621"/>
        <item x="752"/>
        <item x="294"/>
        <item x="927"/>
        <item x="955"/>
        <item x="576"/>
        <item x="537"/>
        <item x="493"/>
        <item x="841"/>
        <item x="495"/>
        <item x="176"/>
        <item x="779"/>
        <item x="80"/>
        <item x="674"/>
        <item x="530"/>
        <item x="47"/>
        <item x="713"/>
        <item x="519"/>
        <item x="142"/>
        <item x="672"/>
        <item x="829"/>
        <item x="643"/>
        <item x="274"/>
        <item x="562"/>
        <item x="350"/>
        <item x="667"/>
        <item x="957"/>
        <item x="677"/>
        <item x="788"/>
        <item x="792"/>
        <item x="646"/>
        <item x="535"/>
        <item x="861"/>
        <item x="921"/>
        <item x="419"/>
        <item x="839"/>
        <item x="585"/>
        <item x="548"/>
        <item x="42"/>
        <item x="843"/>
        <item x="743"/>
        <item x="302"/>
        <item x="291"/>
        <item x="523"/>
        <item x="460"/>
        <item x="924"/>
        <item x="853"/>
        <item x="317"/>
        <item x="665"/>
        <item x="934"/>
        <item x="744"/>
        <item x="911"/>
        <item x="281"/>
        <item x="673"/>
        <item x="405"/>
        <item x="231"/>
        <item x="288"/>
        <item x="666"/>
        <item x="781"/>
        <item x="771"/>
        <item x="700"/>
        <item x="254"/>
        <item x="359"/>
        <item x="774"/>
        <item x="732"/>
        <item x="941"/>
        <item x="467"/>
        <item x="816"/>
        <item x="124"/>
        <item x="931"/>
        <item x="251"/>
        <item x="190"/>
        <item x="116"/>
        <item x="935"/>
        <item x="828"/>
        <item x="89"/>
        <item x="876"/>
        <item x="944"/>
        <item x="599"/>
        <item x="472"/>
        <item x="310"/>
        <item x="442"/>
        <item x="192"/>
        <item x="868"/>
        <item x="818"/>
        <item x="275"/>
        <item x="93"/>
        <item x="458"/>
        <item x="266"/>
        <item x="161"/>
        <item x="542"/>
        <item x="812"/>
        <item x="645"/>
        <item x="466"/>
        <item x="822"/>
        <item x="107"/>
        <item x="873"/>
        <item x="885"/>
        <item x="279"/>
        <item x="160"/>
        <item x="100"/>
        <item x="137"/>
        <item x="390"/>
        <item x="73"/>
        <item x="501"/>
        <item x="833"/>
        <item x="622"/>
        <item x="146"/>
        <item x="481"/>
        <item x="272"/>
        <item x="859"/>
        <item x="916"/>
        <item x="357"/>
        <item x="123"/>
        <item x="887"/>
        <item x="376"/>
        <item x="425"/>
        <item x="104"/>
        <item x="464"/>
        <item x="950"/>
        <item x="257"/>
        <item x="563"/>
        <item x="430"/>
        <item x="902"/>
        <item x="736"/>
        <item x="227"/>
        <item x="38"/>
        <item x="905"/>
        <item x="235"/>
        <item x="240"/>
        <item x="755"/>
        <item x="463"/>
        <item x="13"/>
        <item x="420"/>
        <item x="462"/>
        <item x="698"/>
        <item x="711"/>
        <item x="101"/>
        <item x="760"/>
        <item x="44"/>
        <item x="182"/>
        <item x="701"/>
        <item x="928"/>
        <item x="362"/>
        <item x="686"/>
        <item x="270"/>
        <item x="807"/>
        <item x="239"/>
        <item x="435"/>
        <item x="438"/>
        <item x="118"/>
        <item x="256"/>
        <item x="260"/>
        <item x="863"/>
        <item x="165"/>
        <item x="821"/>
        <item x="31"/>
        <item x="437"/>
        <item x="763"/>
        <item x="759"/>
        <item x="223"/>
        <item x="16"/>
        <item x="512"/>
        <item x="416"/>
        <item x="746"/>
        <item x="551"/>
        <item x="611"/>
        <item x="583"/>
        <item x="695"/>
        <item x="729"/>
        <item x="808"/>
        <item x="147"/>
        <item x="706"/>
        <item x="625"/>
        <item x="901"/>
        <item x="37"/>
        <item x="301"/>
        <item x="56"/>
        <item x="141"/>
        <item x="605"/>
        <item x="878"/>
        <item x="689"/>
        <item x="143"/>
        <item x="748"/>
        <item x="321"/>
        <item x="480"/>
        <item x="790"/>
        <item x="361"/>
        <item x="55"/>
        <item x="330"/>
        <item x="25"/>
        <item x="41"/>
        <item x="658"/>
        <item x="947"/>
        <item x="355"/>
        <item x="896"/>
        <item x="547"/>
        <item x="910"/>
        <item x="954"/>
        <item x="794"/>
        <item x="690"/>
        <item x="596"/>
        <item x="96"/>
        <item x="734"/>
        <item x="401"/>
        <item x="298"/>
        <item x="402"/>
        <item x="650"/>
        <item x="858"/>
        <item x="393"/>
        <item x="778"/>
        <item x="648"/>
        <item x="139"/>
        <item x="371"/>
        <item x="209"/>
        <item x="215"/>
        <item x="471"/>
        <item x="678"/>
        <item x="53"/>
        <item x="785"/>
        <item x="86"/>
        <item x="923"/>
        <item x="112"/>
        <item x="671"/>
        <item x="546"/>
        <item x="823"/>
        <item x="496"/>
        <item x="88"/>
        <item x="526"/>
        <item x="409"/>
        <item x="538"/>
        <item x="344"/>
        <item x="867"/>
        <item x="111"/>
        <item x="503"/>
        <item x="635"/>
        <item x="800"/>
        <item x="308"/>
        <item x="942"/>
        <item x="383"/>
        <item x="762"/>
        <item x="517"/>
        <item x="872"/>
        <item x="158"/>
        <item x="815"/>
        <item x="589"/>
        <item x="770"/>
        <item x="574"/>
        <item x="245"/>
        <item x="930"/>
        <item x="5"/>
        <item x="610"/>
        <item x="638"/>
        <item x="284"/>
        <item x="956"/>
        <item x="705"/>
        <item x="487"/>
        <item x="626"/>
        <item x="525"/>
        <item x="716"/>
        <item x="255"/>
        <item x="164"/>
        <item x="953"/>
        <item x="932"/>
        <item x="286"/>
        <item x="724"/>
        <item x="731"/>
        <item x="78"/>
        <item x="148"/>
        <item x="49"/>
        <item x="276"/>
        <item x="429"/>
        <item x="486"/>
        <item x="358"/>
        <item x="395"/>
        <item x="113"/>
        <item x="862"/>
        <item x="10"/>
        <item x="534"/>
        <item x="699"/>
        <item x="799"/>
        <item x="691"/>
        <item x="670"/>
        <item x="132"/>
        <item x="105"/>
        <item x="34"/>
        <item x="636"/>
        <item x="406"/>
        <item x="392"/>
        <item x="545"/>
        <item x="531"/>
        <item x="723"/>
        <item x="378"/>
        <item x="726"/>
        <item x="609"/>
        <item x="795"/>
        <item x="198"/>
        <item x="879"/>
        <item x="211"/>
        <item x="669"/>
        <item x="364"/>
        <item x="65"/>
        <item x="544"/>
        <item x="741"/>
        <item x="62"/>
        <item x="30"/>
        <item x="602"/>
        <item x="68"/>
        <item x="662"/>
        <item x="277"/>
        <item x="360"/>
        <item x="1"/>
        <item x="836"/>
        <item x="75"/>
        <item x="797"/>
        <item x="328"/>
        <item x="813"/>
        <item x="243"/>
        <item x="709"/>
        <item x="527"/>
        <item x="694"/>
        <item x="7"/>
        <item x="365"/>
        <item x="242"/>
        <item x="234"/>
        <item x="431"/>
        <item x="556"/>
        <item x="40"/>
        <item x="129"/>
        <item x="23"/>
        <item x="98"/>
        <item x="82"/>
        <item x="913"/>
        <item x="417"/>
        <item x="567"/>
        <item x="513"/>
        <item x="740"/>
        <item x="661"/>
        <item x="14"/>
        <item x="138"/>
        <item x="283"/>
        <item x="624"/>
        <item x="581"/>
        <item x="886"/>
        <item x="109"/>
        <item x="326"/>
        <item x="8"/>
        <item x="369"/>
        <item x="342"/>
        <item x="827"/>
        <item x="299"/>
        <item x="373"/>
        <item x="939"/>
        <item x="258"/>
        <item x="399"/>
        <item x="647"/>
        <item x="154"/>
        <item x="477"/>
        <item x="184"/>
        <item x="697"/>
        <item x="877"/>
        <item x="19"/>
        <item x="616"/>
        <item x="505"/>
        <item x="641"/>
        <item x="851"/>
        <item x="339"/>
        <item x="97"/>
        <item x="627"/>
        <item x="122"/>
        <item x="337"/>
        <item x="502"/>
        <item x="880"/>
        <item x="922"/>
        <item x="440"/>
        <item x="962"/>
        <item x="81"/>
        <item x="840"/>
        <item x="15"/>
        <item x="21"/>
        <item x="83"/>
        <item x="166"/>
        <item x="79"/>
        <item x="601"/>
        <item x="206"/>
        <item x="329"/>
        <item x="84"/>
        <item x="127"/>
        <item x="382"/>
        <item x="532"/>
        <item x="304"/>
        <item x="187"/>
        <item x="441"/>
        <item x="484"/>
        <item x="494"/>
        <item x="754"/>
        <item x="490"/>
        <item x="422"/>
        <item x="267"/>
        <item x="173"/>
        <item x="558"/>
        <item x="708"/>
        <item x="475"/>
        <item x="639"/>
        <item x="91"/>
        <item x="26"/>
        <item x="564"/>
        <item x="126"/>
        <item x="507"/>
        <item x="745"/>
        <item x="613"/>
        <item x="404"/>
        <item x="604"/>
        <item x="912"/>
        <item x="767"/>
        <item x="380"/>
        <item x="642"/>
        <item x="529"/>
        <item x="468"/>
        <item x="193"/>
        <item x="657"/>
        <item x="936"/>
        <item x="455"/>
        <item x="644"/>
        <item x="214"/>
        <item x="633"/>
        <item x="410"/>
        <item x="144"/>
        <item x="465"/>
        <item x="572"/>
        <item x="764"/>
        <item x="394"/>
        <item x="632"/>
        <item x="327"/>
        <item x="403"/>
        <item x="963"/>
        <item x="140"/>
        <item x="427"/>
        <item x="92"/>
        <item x="387"/>
        <item x="730"/>
        <item x="333"/>
        <item x="292"/>
        <item x="125"/>
        <item x="786"/>
        <item x="400"/>
        <item x="753"/>
        <item x="776"/>
        <item x="110"/>
        <item x="958"/>
        <item x="90"/>
        <item x="543"/>
        <item x="22"/>
        <item x="704"/>
        <item x="653"/>
        <item x="391"/>
        <item x="476"/>
        <item x="809"/>
        <item x="946"/>
        <item x="491"/>
        <item x="838"/>
        <item x="844"/>
        <item x="515"/>
        <item x="220"/>
        <item x="628"/>
        <item x="341"/>
        <item x="715"/>
        <item x="540"/>
        <item x="904"/>
        <item x="263"/>
        <item x="174"/>
        <item x="945"/>
        <item x="756"/>
        <item x="630"/>
        <item x="305"/>
        <item x="32"/>
        <item x="149"/>
        <item x="121"/>
        <item x="784"/>
        <item x="133"/>
        <item x="889"/>
        <item x="153"/>
        <item x="683"/>
        <item x="590"/>
        <item x="287"/>
        <item x="618"/>
        <item x="412"/>
        <item x="866"/>
        <item x="668"/>
        <item x="347"/>
        <item x="457"/>
        <item x="559"/>
        <item x="346"/>
        <item x="76"/>
        <item x="521"/>
        <item x="252"/>
        <item x="338"/>
        <item x="679"/>
        <item x="603"/>
        <item x="707"/>
        <item x="938"/>
        <item x="167"/>
        <item x="528"/>
        <item x="208"/>
        <item x="120"/>
        <item x="152"/>
        <item x="432"/>
        <item x="751"/>
        <item x="384"/>
        <item x="918"/>
        <item x="761"/>
        <item x="446"/>
        <item x="224"/>
        <item x="573"/>
        <item x="381"/>
        <item x="24"/>
        <item x="541"/>
        <item x="805"/>
        <item x="549"/>
        <item x="798"/>
        <item x="714"/>
        <item x="492"/>
        <item x="250"/>
        <item x="336"/>
        <item x="747"/>
        <item x="854"/>
        <item x="163"/>
        <item x="655"/>
        <item x="825"/>
        <item x="119"/>
        <item x="951"/>
        <item x="739"/>
        <item x="676"/>
        <item x="334"/>
        <item x="814"/>
        <item x="407"/>
        <item x="67"/>
        <item x="659"/>
        <item x="728"/>
        <item x="735"/>
        <item x="451"/>
        <item x="712"/>
        <item x="654"/>
        <item x="500"/>
        <item x="218"/>
        <item x="933"/>
        <item x="875"/>
        <item x="87"/>
        <item x="237"/>
        <item x="331"/>
        <item x="577"/>
        <item x="335"/>
        <item x="848"/>
        <item x="620"/>
        <item x="856"/>
        <item x="367"/>
        <item x="48"/>
        <item x="717"/>
        <item x="325"/>
        <item x="787"/>
        <item x="557"/>
        <item x="17"/>
        <item x="356"/>
        <item x="60"/>
        <item x="806"/>
        <item x="28"/>
        <item x="448"/>
        <item x="349"/>
        <item x="819"/>
        <item x="185"/>
        <item x="216"/>
        <item x="688"/>
        <item x="454"/>
        <item x="845"/>
        <item x="413"/>
        <item x="553"/>
        <item x="663"/>
        <item x="2"/>
        <item x="345"/>
        <item x="388"/>
        <item x="264"/>
        <item x="51"/>
        <item x="456"/>
        <item x="114"/>
        <item x="584"/>
        <item x="20"/>
        <item x="586"/>
        <item x="569"/>
        <item x="837"/>
        <item x="278"/>
        <item x="162"/>
        <item x="608"/>
        <item x="811"/>
        <item x="29"/>
        <item x="592"/>
        <item x="95"/>
        <item x="449"/>
        <item x="959"/>
        <item x="864"/>
        <item x="398"/>
        <item x="269"/>
        <item x="860"/>
        <item x="920"/>
        <item x="171"/>
        <item x="70"/>
        <item x="619"/>
        <item x="606"/>
        <item x="550"/>
        <item x="664"/>
        <item x="917"/>
        <item x="177"/>
        <item x="408"/>
        <item x="473"/>
        <item x="318"/>
        <item x="175"/>
        <item x="470"/>
        <item x="195"/>
        <item x="536"/>
        <item x="368"/>
        <item x="225"/>
        <item x="261"/>
        <item x="226"/>
        <item x="433"/>
        <item x="130"/>
        <item x="497"/>
        <item x="738"/>
        <item x="43"/>
        <item x="687"/>
        <item x="246"/>
        <item x="397"/>
        <item x="750"/>
        <item x="103"/>
        <item x="210"/>
        <item x="238"/>
        <item x="178"/>
        <item x="423"/>
        <item x="483"/>
        <item x="634"/>
        <item x="900"/>
        <item x="652"/>
        <item x="150"/>
        <item x="587"/>
        <item x="151"/>
        <item x="222"/>
        <item x="637"/>
        <item x="428"/>
        <item x="522"/>
        <item x="629"/>
        <item x="366"/>
        <item x="539"/>
        <item x="597"/>
        <item x="595"/>
        <item x="510"/>
        <item x="696"/>
        <item x="444"/>
        <item x="309"/>
        <item x="615"/>
        <item x="524"/>
        <item x="244"/>
        <item x="61"/>
        <item x="221"/>
        <item x="681"/>
        <item x="582"/>
        <item x="949"/>
        <item x="518"/>
        <item x="35"/>
        <item x="213"/>
        <item x="796"/>
        <item x="791"/>
        <item x="33"/>
        <item x="157"/>
        <item x="891"/>
        <item x="850"/>
        <item x="200"/>
        <item x="499"/>
        <item x="554"/>
        <item x="826"/>
        <item x="842"/>
        <item x="180"/>
        <item x="882"/>
        <item x="319"/>
        <item x="895"/>
        <item x="379"/>
        <item x="680"/>
        <item x="421"/>
        <item x="479"/>
        <item x="685"/>
        <item x="332"/>
        <item x="205"/>
        <item t="default"/>
      </items>
    </pivotField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454C9-4B36-4342-9D68-F43E62DBF96A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6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7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8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3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7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18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2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7" count="1" selected="0">
            <x v="22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0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4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6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7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8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9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0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1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2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3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4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5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6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7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8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19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2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21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7" count="1" selected="0">
            <x v="22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0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2"/>
          </reference>
        </references>
      </pivotArea>
    </chartFormat>
    <chartFormat chart="2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3"/>
          </reference>
        </references>
      </pivotArea>
    </chartFormat>
    <chartFormat chart="2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10"/>
          </reference>
        </references>
      </pivotArea>
    </chartFormat>
    <chartFormat chart="2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11"/>
          </reference>
        </references>
      </pivotArea>
    </chartFormat>
    <chartFormat chart="2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12"/>
          </reference>
        </references>
      </pivotArea>
    </chartFormat>
    <chartFormat chart="2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13"/>
          </reference>
        </references>
      </pivotArea>
    </chartFormat>
    <chartFormat chart="2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17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20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21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22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0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5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6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7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8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9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0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1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4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5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6"/>
          </reference>
        </references>
      </pivotArea>
    </chartFormat>
    <chartFormat chart="2" format="7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7"/>
          </reference>
        </references>
      </pivotArea>
    </chartFormat>
    <chartFormat chart="2" format="7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8"/>
          </reference>
        </references>
      </pivotArea>
    </chartFormat>
    <chartFormat chart="2" format="7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9"/>
          </reference>
        </references>
      </pivotArea>
    </chartFormat>
    <chartFormat chart="2" format="7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0"/>
          </reference>
        </references>
      </pivotArea>
    </chartFormat>
    <chartFormat chart="2" format="7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1"/>
          </reference>
        </references>
      </pivotArea>
    </chartFormat>
    <chartFormat chart="2" format="7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2"/>
          </reference>
        </references>
      </pivotArea>
    </chartFormat>
    <chartFormat chart="2" format="7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23"/>
          </reference>
        </references>
      </pivotArea>
    </chartFormat>
    <chartFormat chart="2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0486E-579B-5943-A2C1-3807637792FF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64" showAll="0"/>
    <pivotField numFmtId="164"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2"/>
    <field x="20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3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1"/>
  <sheetViews>
    <sheetView tabSelected="1" zoomScale="93" workbookViewId="0">
      <selection activeCell="J10" sqref="J10"/>
    </sheetView>
  </sheetViews>
  <sheetFormatPr baseColWidth="10" defaultRowHeight="16" x14ac:dyDescent="0.2"/>
  <cols>
    <col min="1" max="1" width="5.5" customWidth="1"/>
    <col min="2" max="2" width="30.6640625" bestFit="1" customWidth="1"/>
    <col min="3" max="3" width="33.5" style="3" customWidth="1"/>
    <col min="6" max="6" width="15.5" style="7" customWidth="1"/>
    <col min="8" max="8" width="13" bestFit="1" customWidth="1"/>
    <col min="9" max="9" width="17.5" style="5" customWidth="1"/>
    <col min="12" max="12" width="17.1640625" style="22" customWidth="1"/>
    <col min="13" max="13" width="11.1640625" style="22" bestFit="1" customWidth="1"/>
    <col min="16" max="16" width="28" bestFit="1" customWidth="1"/>
    <col min="17" max="17" width="17.83203125" customWidth="1"/>
    <col min="18" max="18" width="16.6640625" customWidth="1"/>
    <col min="19" max="20" width="26.5" style="11" customWidth="1"/>
    <col min="21" max="21" width="26.5" style="12" customWidth="1"/>
    <col min="22" max="22" width="26.5" style="13" customWidth="1"/>
    <col min="23" max="23" width="28.5" customWidth="1"/>
    <col min="24" max="24" width="23.83203125" style="11" customWidth="1"/>
  </cols>
  <sheetData>
    <row r="1" spans="1:24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21" t="s">
        <v>8</v>
      </c>
      <c r="M1" s="21" t="s">
        <v>9</v>
      </c>
      <c r="N1" s="1" t="s">
        <v>10</v>
      </c>
      <c r="O1" s="1" t="s">
        <v>11</v>
      </c>
      <c r="P1" s="1" t="s">
        <v>2028</v>
      </c>
      <c r="Q1" s="1" t="s">
        <v>2064</v>
      </c>
      <c r="R1" s="1" t="s">
        <v>2065</v>
      </c>
      <c r="S1" s="10" t="s">
        <v>2071</v>
      </c>
      <c r="T1" s="10" t="s">
        <v>2072</v>
      </c>
      <c r="U1" s="10" t="s">
        <v>2074</v>
      </c>
      <c r="V1" s="1" t="s">
        <v>2073</v>
      </c>
      <c r="X1" s="10"/>
    </row>
    <row r="2" spans="1:24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 s="22">
        <v>1448690400</v>
      </c>
      <c r="M2" s="22">
        <v>1450159200</v>
      </c>
      <c r="N2" t="b">
        <v>0</v>
      </c>
      <c r="O2" t="b">
        <v>0</v>
      </c>
      <c r="P2" t="s">
        <v>17</v>
      </c>
      <c r="Q2" t="s">
        <v>2031</v>
      </c>
      <c r="R2" t="s">
        <v>2032</v>
      </c>
      <c r="S2" s="11">
        <f t="shared" ref="S2:S66" si="0">(((L2/60)/60)/24)+DATE(1970,1,1)</f>
        <v>42336.25</v>
      </c>
      <c r="T2" s="11">
        <f>(((M2/60)/60)/24)+DATE(1970,1,1)</f>
        <v>42353.25</v>
      </c>
      <c r="U2" s="12">
        <v>42336.25</v>
      </c>
      <c r="V2" s="13">
        <v>42336.25</v>
      </c>
    </row>
    <row r="3" spans="1:24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1">(E3/D3)*100</f>
        <v>1040</v>
      </c>
      <c r="G3" t="s">
        <v>20</v>
      </c>
      <c r="H3">
        <v>158</v>
      </c>
      <c r="I3" s="5">
        <f t="shared" ref="I3:I66" si="2">E3/H3</f>
        <v>92.151898734177209</v>
      </c>
      <c r="J3" t="s">
        <v>21</v>
      </c>
      <c r="K3" t="s">
        <v>22</v>
      </c>
      <c r="L3" s="22">
        <v>1408424400</v>
      </c>
      <c r="M3" s="22">
        <v>1408597200</v>
      </c>
      <c r="N3" t="b">
        <v>0</v>
      </c>
      <c r="O3" t="b">
        <v>1</v>
      </c>
      <c r="P3" t="s">
        <v>23</v>
      </c>
      <c r="Q3" t="s">
        <v>2033</v>
      </c>
      <c r="R3" t="s">
        <v>2034</v>
      </c>
      <c r="S3" s="11">
        <f t="shared" si="0"/>
        <v>41870.208333333336</v>
      </c>
      <c r="T3" s="11">
        <f t="shared" ref="T3:T66" si="3">(((M3/60)/60)/24)+DATE(1970,1,1)</f>
        <v>41872.208333333336</v>
      </c>
      <c r="U3" s="12">
        <v>41870.208333333336</v>
      </c>
      <c r="V3" s="13">
        <v>41870.208333333336</v>
      </c>
    </row>
    <row r="4" spans="1:24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1"/>
        <v>131.4787822878229</v>
      </c>
      <c r="G4" t="s">
        <v>20</v>
      </c>
      <c r="H4">
        <v>1425</v>
      </c>
      <c r="I4" s="5">
        <f t="shared" si="2"/>
        <v>100.01614035087719</v>
      </c>
      <c r="J4" t="s">
        <v>26</v>
      </c>
      <c r="K4" t="s">
        <v>27</v>
      </c>
      <c r="L4" s="22">
        <v>1384668000</v>
      </c>
      <c r="M4" s="22">
        <v>1384840800</v>
      </c>
      <c r="N4" t="b">
        <v>0</v>
      </c>
      <c r="O4" t="b">
        <v>0</v>
      </c>
      <c r="P4" t="s">
        <v>28</v>
      </c>
      <c r="Q4" t="s">
        <v>2035</v>
      </c>
      <c r="R4" t="s">
        <v>2036</v>
      </c>
      <c r="S4" s="11">
        <f t="shared" si="0"/>
        <v>41595.25</v>
      </c>
      <c r="T4" s="11">
        <f t="shared" si="3"/>
        <v>41597.25</v>
      </c>
      <c r="U4" s="12">
        <v>41595.25</v>
      </c>
      <c r="V4" s="13">
        <v>41595.25</v>
      </c>
    </row>
    <row r="5" spans="1:24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58.976190476190467</v>
      </c>
      <c r="G5" t="s">
        <v>14</v>
      </c>
      <c r="H5">
        <v>24</v>
      </c>
      <c r="I5" s="5">
        <f t="shared" si="2"/>
        <v>103.20833333333333</v>
      </c>
      <c r="J5" t="s">
        <v>21</v>
      </c>
      <c r="K5" t="s">
        <v>22</v>
      </c>
      <c r="L5" s="22">
        <v>1565499600</v>
      </c>
      <c r="M5" s="22">
        <v>1568955600</v>
      </c>
      <c r="N5" t="b">
        <v>0</v>
      </c>
      <c r="O5" t="b">
        <v>0</v>
      </c>
      <c r="P5" t="s">
        <v>23</v>
      </c>
      <c r="Q5" t="s">
        <v>2033</v>
      </c>
      <c r="R5" t="s">
        <v>2034</v>
      </c>
      <c r="S5" s="11">
        <f t="shared" si="0"/>
        <v>43688.208333333328</v>
      </c>
      <c r="T5" s="11">
        <f t="shared" si="3"/>
        <v>43728.208333333328</v>
      </c>
      <c r="U5" s="12">
        <v>43688.208333333328</v>
      </c>
      <c r="V5" s="13">
        <v>43688.208333333328</v>
      </c>
    </row>
    <row r="6" spans="1:24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69.276315789473685</v>
      </c>
      <c r="G6" t="s">
        <v>14</v>
      </c>
      <c r="H6">
        <v>53</v>
      </c>
      <c r="I6" s="5">
        <f t="shared" si="2"/>
        <v>99.339622641509436</v>
      </c>
      <c r="J6" t="s">
        <v>21</v>
      </c>
      <c r="K6" t="s">
        <v>22</v>
      </c>
      <c r="L6" s="22">
        <v>1547964000</v>
      </c>
      <c r="M6" s="22">
        <v>1548309600</v>
      </c>
      <c r="N6" t="b">
        <v>0</v>
      </c>
      <c r="O6" t="b">
        <v>0</v>
      </c>
      <c r="P6" t="s">
        <v>33</v>
      </c>
      <c r="Q6" t="s">
        <v>2037</v>
      </c>
      <c r="R6" t="s">
        <v>2038</v>
      </c>
      <c r="S6" s="11">
        <f t="shared" si="0"/>
        <v>43485.25</v>
      </c>
      <c r="T6" s="11">
        <f t="shared" si="3"/>
        <v>43489.25</v>
      </c>
      <c r="U6" s="12">
        <v>43485.25</v>
      </c>
      <c r="V6" s="13">
        <v>43485.25</v>
      </c>
    </row>
    <row r="7" spans="1:24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173.61842105263159</v>
      </c>
      <c r="G7" t="s">
        <v>20</v>
      </c>
      <c r="H7">
        <v>174</v>
      </c>
      <c r="I7" s="5">
        <f t="shared" si="2"/>
        <v>75.833333333333329</v>
      </c>
      <c r="J7" t="s">
        <v>36</v>
      </c>
      <c r="K7" t="s">
        <v>37</v>
      </c>
      <c r="L7" s="22">
        <v>1346130000</v>
      </c>
      <c r="M7" s="22">
        <v>1347080400</v>
      </c>
      <c r="N7" t="b">
        <v>0</v>
      </c>
      <c r="O7" t="b">
        <v>0</v>
      </c>
      <c r="P7" t="s">
        <v>33</v>
      </c>
      <c r="Q7" t="s">
        <v>2037</v>
      </c>
      <c r="R7" t="s">
        <v>2038</v>
      </c>
      <c r="S7" s="11">
        <f t="shared" si="0"/>
        <v>41149.208333333336</v>
      </c>
      <c r="T7" s="11">
        <f t="shared" si="3"/>
        <v>41160.208333333336</v>
      </c>
      <c r="U7" s="12">
        <v>41149.208333333336</v>
      </c>
      <c r="V7" s="13">
        <v>41149.208333333336</v>
      </c>
    </row>
    <row r="8" spans="1:24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20.961538461538463</v>
      </c>
      <c r="G8" t="s">
        <v>14</v>
      </c>
      <c r="H8">
        <v>18</v>
      </c>
      <c r="I8" s="5">
        <f t="shared" si="2"/>
        <v>60.555555555555557</v>
      </c>
      <c r="J8" t="s">
        <v>40</v>
      </c>
      <c r="K8" t="s">
        <v>41</v>
      </c>
      <c r="L8" s="22">
        <v>1505278800</v>
      </c>
      <c r="M8" s="22">
        <v>1505365200</v>
      </c>
      <c r="N8" t="b">
        <v>0</v>
      </c>
      <c r="O8" t="b">
        <v>0</v>
      </c>
      <c r="P8" t="s">
        <v>42</v>
      </c>
      <c r="Q8" t="s">
        <v>2039</v>
      </c>
      <c r="R8" t="s">
        <v>2040</v>
      </c>
      <c r="S8" s="11">
        <f t="shared" si="0"/>
        <v>42991.208333333328</v>
      </c>
      <c r="T8" s="11">
        <f t="shared" si="3"/>
        <v>42992.208333333328</v>
      </c>
      <c r="U8" s="12">
        <v>42991.208333333328</v>
      </c>
      <c r="V8" s="13">
        <v>42991.208333333328</v>
      </c>
    </row>
    <row r="9" spans="1:24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327.57777777777778</v>
      </c>
      <c r="G9" t="s">
        <v>20</v>
      </c>
      <c r="H9">
        <v>227</v>
      </c>
      <c r="I9" s="5">
        <f t="shared" si="2"/>
        <v>64.93832599118943</v>
      </c>
      <c r="J9" t="s">
        <v>36</v>
      </c>
      <c r="K9" t="s">
        <v>37</v>
      </c>
      <c r="L9" s="22">
        <v>1439442000</v>
      </c>
      <c r="M9" s="22">
        <v>1439614800</v>
      </c>
      <c r="N9" t="b">
        <v>0</v>
      </c>
      <c r="O9" t="b">
        <v>0</v>
      </c>
      <c r="P9" t="s">
        <v>33</v>
      </c>
      <c r="Q9" t="s">
        <v>2037</v>
      </c>
      <c r="R9" t="s">
        <v>2038</v>
      </c>
      <c r="S9" s="11">
        <f t="shared" si="0"/>
        <v>42229.208333333328</v>
      </c>
      <c r="T9" s="11">
        <f t="shared" si="3"/>
        <v>42231.208333333328</v>
      </c>
      <c r="U9" s="12">
        <v>42229.208333333328</v>
      </c>
      <c r="V9" s="13">
        <v>42229.208333333328</v>
      </c>
    </row>
    <row r="10" spans="1:24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19.932788374205266</v>
      </c>
      <c r="G10" t="s">
        <v>47</v>
      </c>
      <c r="H10">
        <v>708</v>
      </c>
      <c r="I10" s="5">
        <f t="shared" si="2"/>
        <v>30.997175141242938</v>
      </c>
      <c r="J10" t="s">
        <v>36</v>
      </c>
      <c r="K10" t="s">
        <v>37</v>
      </c>
      <c r="L10" s="22">
        <v>1281330000</v>
      </c>
      <c r="M10" s="22">
        <v>1281502800</v>
      </c>
      <c r="N10" t="b">
        <v>0</v>
      </c>
      <c r="O10" t="b">
        <v>0</v>
      </c>
      <c r="P10" t="s">
        <v>33</v>
      </c>
      <c r="Q10" t="s">
        <v>2037</v>
      </c>
      <c r="R10" t="s">
        <v>2038</v>
      </c>
      <c r="S10" s="11">
        <f t="shared" si="0"/>
        <v>40399.208333333336</v>
      </c>
      <c r="T10" s="11">
        <f t="shared" si="3"/>
        <v>40401.208333333336</v>
      </c>
      <c r="U10" s="12">
        <v>40399.208333333336</v>
      </c>
      <c r="V10" s="13">
        <v>40399.208333333336</v>
      </c>
    </row>
    <row r="11" spans="1:24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51.741935483870968</v>
      </c>
      <c r="G11" t="s">
        <v>14</v>
      </c>
      <c r="H11">
        <v>44</v>
      </c>
      <c r="I11" s="5">
        <f t="shared" si="2"/>
        <v>72.909090909090907</v>
      </c>
      <c r="J11" t="s">
        <v>21</v>
      </c>
      <c r="K11" t="s">
        <v>22</v>
      </c>
      <c r="L11" s="22">
        <v>1379566800</v>
      </c>
      <c r="M11" s="22">
        <v>1383804000</v>
      </c>
      <c r="N11" t="b">
        <v>0</v>
      </c>
      <c r="O11" t="b">
        <v>0</v>
      </c>
      <c r="P11" t="s">
        <v>50</v>
      </c>
      <c r="Q11" t="s">
        <v>2033</v>
      </c>
      <c r="R11" t="s">
        <v>2041</v>
      </c>
      <c r="S11" s="11">
        <f t="shared" si="0"/>
        <v>41536.208333333336</v>
      </c>
      <c r="T11" s="11">
        <f t="shared" si="3"/>
        <v>41585.25</v>
      </c>
      <c r="U11" s="12">
        <v>41536.208333333336</v>
      </c>
      <c r="V11" s="13">
        <v>41536.208333333336</v>
      </c>
    </row>
    <row r="12" spans="1:24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266.11538461538464</v>
      </c>
      <c r="G12" t="s">
        <v>20</v>
      </c>
      <c r="H12">
        <v>220</v>
      </c>
      <c r="I12" s="5">
        <f t="shared" si="2"/>
        <v>62.9</v>
      </c>
      <c r="J12" t="s">
        <v>21</v>
      </c>
      <c r="K12" t="s">
        <v>22</v>
      </c>
      <c r="L12" s="22">
        <v>1281762000</v>
      </c>
      <c r="M12" s="22">
        <v>1285909200</v>
      </c>
      <c r="N12" t="b">
        <v>0</v>
      </c>
      <c r="O12" t="b">
        <v>0</v>
      </c>
      <c r="P12" t="s">
        <v>53</v>
      </c>
      <c r="Q12" t="s">
        <v>2039</v>
      </c>
      <c r="R12" t="s">
        <v>2042</v>
      </c>
      <c r="S12" s="11">
        <f t="shared" si="0"/>
        <v>40404.208333333336</v>
      </c>
      <c r="T12" s="11">
        <f t="shared" si="3"/>
        <v>40452.208333333336</v>
      </c>
      <c r="U12" s="12">
        <v>40404.208333333336</v>
      </c>
      <c r="V12" s="13">
        <v>40404.208333333336</v>
      </c>
    </row>
    <row r="13" spans="1:24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48.095238095238095</v>
      </c>
      <c r="G13" t="s">
        <v>14</v>
      </c>
      <c r="H13">
        <v>27</v>
      </c>
      <c r="I13" s="5">
        <f t="shared" si="2"/>
        <v>112.22222222222223</v>
      </c>
      <c r="J13" t="s">
        <v>21</v>
      </c>
      <c r="K13" t="s">
        <v>22</v>
      </c>
      <c r="L13" s="22">
        <v>1285045200</v>
      </c>
      <c r="M13" s="22">
        <v>1285563600</v>
      </c>
      <c r="N13" t="b">
        <v>0</v>
      </c>
      <c r="O13" t="b">
        <v>1</v>
      </c>
      <c r="P13" t="s">
        <v>33</v>
      </c>
      <c r="Q13" t="s">
        <v>2037</v>
      </c>
      <c r="R13" t="s">
        <v>2038</v>
      </c>
      <c r="S13" s="11">
        <f t="shared" si="0"/>
        <v>40442.208333333336</v>
      </c>
      <c r="T13" s="11">
        <f t="shared" si="3"/>
        <v>40448.208333333336</v>
      </c>
      <c r="U13" s="12">
        <v>40442.208333333336</v>
      </c>
      <c r="V13" s="13">
        <v>40442.208333333336</v>
      </c>
    </row>
    <row r="14" spans="1:24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89.349206349206341</v>
      </c>
      <c r="G14" t="s">
        <v>14</v>
      </c>
      <c r="H14">
        <v>55</v>
      </c>
      <c r="I14" s="5">
        <f t="shared" si="2"/>
        <v>102.34545454545454</v>
      </c>
      <c r="J14" t="s">
        <v>21</v>
      </c>
      <c r="K14" t="s">
        <v>22</v>
      </c>
      <c r="L14" s="22">
        <v>1571720400</v>
      </c>
      <c r="M14" s="22">
        <v>1572411600</v>
      </c>
      <c r="N14" t="b">
        <v>0</v>
      </c>
      <c r="O14" t="b">
        <v>0</v>
      </c>
      <c r="P14" t="s">
        <v>53</v>
      </c>
      <c r="Q14" t="s">
        <v>2039</v>
      </c>
      <c r="R14" t="s">
        <v>2042</v>
      </c>
      <c r="S14" s="11">
        <f t="shared" si="0"/>
        <v>43760.208333333328</v>
      </c>
      <c r="T14" s="11">
        <f t="shared" si="3"/>
        <v>43768.208333333328</v>
      </c>
      <c r="U14" s="12">
        <v>43760.208333333328</v>
      </c>
      <c r="V14" s="13">
        <v>43760.208333333328</v>
      </c>
    </row>
    <row r="15" spans="1:24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245.11904761904765</v>
      </c>
      <c r="G15" t="s">
        <v>20</v>
      </c>
      <c r="H15">
        <v>98</v>
      </c>
      <c r="I15" s="5">
        <f t="shared" si="2"/>
        <v>105.05102040816327</v>
      </c>
      <c r="J15" t="s">
        <v>21</v>
      </c>
      <c r="K15" t="s">
        <v>22</v>
      </c>
      <c r="L15" s="22">
        <v>1465621200</v>
      </c>
      <c r="M15" s="22">
        <v>1466658000</v>
      </c>
      <c r="N15" t="b">
        <v>0</v>
      </c>
      <c r="O15" t="b">
        <v>0</v>
      </c>
      <c r="P15" t="s">
        <v>60</v>
      </c>
      <c r="Q15" t="s">
        <v>2033</v>
      </c>
      <c r="R15" t="s">
        <v>2043</v>
      </c>
      <c r="S15" s="11">
        <f t="shared" si="0"/>
        <v>42532.208333333328</v>
      </c>
      <c r="T15" s="11">
        <f t="shared" si="3"/>
        <v>42544.208333333328</v>
      </c>
      <c r="U15" s="12">
        <v>42532.208333333328</v>
      </c>
      <c r="V15" s="13">
        <v>42532.208333333328</v>
      </c>
    </row>
    <row r="16" spans="1:24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66.769503546099301</v>
      </c>
      <c r="G16" t="s">
        <v>14</v>
      </c>
      <c r="H16">
        <v>200</v>
      </c>
      <c r="I16" s="5">
        <f t="shared" si="2"/>
        <v>94.144999999999996</v>
      </c>
      <c r="J16" t="s">
        <v>21</v>
      </c>
      <c r="K16" t="s">
        <v>22</v>
      </c>
      <c r="L16" s="22">
        <v>1331013600</v>
      </c>
      <c r="M16" s="22">
        <v>1333342800</v>
      </c>
      <c r="N16" t="b">
        <v>0</v>
      </c>
      <c r="O16" t="b">
        <v>0</v>
      </c>
      <c r="P16" t="s">
        <v>60</v>
      </c>
      <c r="Q16" t="s">
        <v>2033</v>
      </c>
      <c r="R16" t="s">
        <v>2043</v>
      </c>
      <c r="S16" s="11">
        <f t="shared" si="0"/>
        <v>40974.25</v>
      </c>
      <c r="T16" s="11">
        <f t="shared" si="3"/>
        <v>41001.208333333336</v>
      </c>
      <c r="U16" s="12">
        <v>40974.25</v>
      </c>
      <c r="V16" s="13">
        <v>40974.25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47.307881773399011</v>
      </c>
      <c r="G17" t="s">
        <v>14</v>
      </c>
      <c r="H17">
        <v>452</v>
      </c>
      <c r="I17" s="5">
        <f t="shared" si="2"/>
        <v>84.986725663716811</v>
      </c>
      <c r="J17" t="s">
        <v>21</v>
      </c>
      <c r="K17" t="s">
        <v>22</v>
      </c>
      <c r="L17" s="22">
        <v>1575957600</v>
      </c>
      <c r="M17" s="22">
        <v>1576303200</v>
      </c>
      <c r="N17" t="b">
        <v>0</v>
      </c>
      <c r="O17" t="b">
        <v>0</v>
      </c>
      <c r="P17" t="s">
        <v>65</v>
      </c>
      <c r="Q17" t="s">
        <v>2035</v>
      </c>
      <c r="R17" t="s">
        <v>2044</v>
      </c>
      <c r="S17" s="11">
        <f t="shared" si="0"/>
        <v>43809.25</v>
      </c>
      <c r="T17" s="11">
        <f t="shared" si="3"/>
        <v>43813.25</v>
      </c>
      <c r="U17" s="12">
        <v>43809.25</v>
      </c>
      <c r="V17" s="13">
        <v>43809.25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649.47058823529414</v>
      </c>
      <c r="G18" t="s">
        <v>20</v>
      </c>
      <c r="H18">
        <v>100</v>
      </c>
      <c r="I18" s="5">
        <f t="shared" si="2"/>
        <v>110.41</v>
      </c>
      <c r="J18" t="s">
        <v>21</v>
      </c>
      <c r="K18" t="s">
        <v>22</v>
      </c>
      <c r="L18" s="22">
        <v>1390370400</v>
      </c>
      <c r="M18" s="22">
        <v>1392271200</v>
      </c>
      <c r="N18" t="b">
        <v>0</v>
      </c>
      <c r="O18" t="b">
        <v>0</v>
      </c>
      <c r="P18" t="s">
        <v>68</v>
      </c>
      <c r="Q18" t="s">
        <v>2045</v>
      </c>
      <c r="R18" t="s">
        <v>2046</v>
      </c>
      <c r="S18" s="11">
        <f t="shared" si="0"/>
        <v>41661.25</v>
      </c>
      <c r="T18" s="11">
        <f t="shared" si="3"/>
        <v>41683.25</v>
      </c>
      <c r="U18" s="12">
        <v>41661.25</v>
      </c>
      <c r="V18" s="13">
        <v>41661.25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159.39125295508273</v>
      </c>
      <c r="G19" t="s">
        <v>20</v>
      </c>
      <c r="H19">
        <v>1249</v>
      </c>
      <c r="I19" s="5">
        <f t="shared" si="2"/>
        <v>107.96236989591674</v>
      </c>
      <c r="J19" t="s">
        <v>21</v>
      </c>
      <c r="K19" t="s">
        <v>22</v>
      </c>
      <c r="L19" s="22">
        <v>1294812000</v>
      </c>
      <c r="M19" s="22">
        <v>1294898400</v>
      </c>
      <c r="N19" t="b">
        <v>0</v>
      </c>
      <c r="O19" t="b">
        <v>0</v>
      </c>
      <c r="P19" t="s">
        <v>71</v>
      </c>
      <c r="Q19" t="s">
        <v>2039</v>
      </c>
      <c r="R19" t="s">
        <v>2047</v>
      </c>
      <c r="S19" s="11">
        <f t="shared" si="0"/>
        <v>40555.25</v>
      </c>
      <c r="T19" s="11">
        <f t="shared" si="3"/>
        <v>40556.25</v>
      </c>
      <c r="U19" s="12">
        <v>40555.25</v>
      </c>
      <c r="V19" s="13">
        <v>40555.25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66.912087912087912</v>
      </c>
      <c r="G20" t="s">
        <v>74</v>
      </c>
      <c r="H20">
        <v>135</v>
      </c>
      <c r="I20" s="5">
        <f t="shared" si="2"/>
        <v>45.103703703703701</v>
      </c>
      <c r="J20" t="s">
        <v>21</v>
      </c>
      <c r="K20" t="s">
        <v>22</v>
      </c>
      <c r="L20" s="22">
        <v>1536382800</v>
      </c>
      <c r="M20" s="22">
        <v>1537074000</v>
      </c>
      <c r="N20" t="b">
        <v>0</v>
      </c>
      <c r="O20" t="b">
        <v>0</v>
      </c>
      <c r="P20" t="s">
        <v>33</v>
      </c>
      <c r="Q20" t="s">
        <v>2037</v>
      </c>
      <c r="R20" t="s">
        <v>2038</v>
      </c>
      <c r="S20" s="11">
        <f t="shared" si="0"/>
        <v>43351.208333333328</v>
      </c>
      <c r="T20" s="11">
        <f t="shared" si="3"/>
        <v>43359.208333333328</v>
      </c>
      <c r="U20" s="12">
        <v>43351.208333333328</v>
      </c>
      <c r="V20" s="13">
        <v>43351.208333333328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48.529600000000002</v>
      </c>
      <c r="G21" t="s">
        <v>14</v>
      </c>
      <c r="H21">
        <v>674</v>
      </c>
      <c r="I21" s="5">
        <f t="shared" si="2"/>
        <v>45.001483679525222</v>
      </c>
      <c r="J21" t="s">
        <v>21</v>
      </c>
      <c r="K21" t="s">
        <v>22</v>
      </c>
      <c r="L21" s="22">
        <v>1551679200</v>
      </c>
      <c r="M21" s="22">
        <v>1553490000</v>
      </c>
      <c r="N21" t="b">
        <v>0</v>
      </c>
      <c r="O21" t="b">
        <v>1</v>
      </c>
      <c r="P21" t="s">
        <v>33</v>
      </c>
      <c r="Q21" t="s">
        <v>2037</v>
      </c>
      <c r="R21" t="s">
        <v>2038</v>
      </c>
      <c r="S21" s="11">
        <f t="shared" si="0"/>
        <v>43528.25</v>
      </c>
      <c r="T21" s="11">
        <f t="shared" si="3"/>
        <v>43549.208333333328</v>
      </c>
      <c r="U21" s="12">
        <v>43528.25</v>
      </c>
      <c r="V21" s="13">
        <v>43528.25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112.24279210925646</v>
      </c>
      <c r="G22" t="s">
        <v>20</v>
      </c>
      <c r="H22">
        <v>1396</v>
      </c>
      <c r="I22" s="5">
        <f t="shared" si="2"/>
        <v>105.97134670487107</v>
      </c>
      <c r="J22" t="s">
        <v>21</v>
      </c>
      <c r="K22" t="s">
        <v>22</v>
      </c>
      <c r="L22" s="22">
        <v>1406523600</v>
      </c>
      <c r="M22" s="22">
        <v>1406523600</v>
      </c>
      <c r="N22" t="b">
        <v>0</v>
      </c>
      <c r="O22" t="b">
        <v>0</v>
      </c>
      <c r="P22" t="s">
        <v>53</v>
      </c>
      <c r="Q22" t="s">
        <v>2039</v>
      </c>
      <c r="R22" t="s">
        <v>2042</v>
      </c>
      <c r="S22" s="11">
        <f t="shared" si="0"/>
        <v>41848.208333333336</v>
      </c>
      <c r="T22" s="11">
        <f t="shared" si="3"/>
        <v>41848.208333333336</v>
      </c>
      <c r="U22" s="12">
        <v>41848.208333333336</v>
      </c>
      <c r="V22" s="13">
        <v>41848.208333333336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40.992553191489364</v>
      </c>
      <c r="G23" t="s">
        <v>14</v>
      </c>
      <c r="H23">
        <v>558</v>
      </c>
      <c r="I23" s="5">
        <f t="shared" si="2"/>
        <v>69.055555555555557</v>
      </c>
      <c r="J23" t="s">
        <v>21</v>
      </c>
      <c r="K23" t="s">
        <v>22</v>
      </c>
      <c r="L23" s="22">
        <v>1313384400</v>
      </c>
      <c r="M23" s="22">
        <v>1316322000</v>
      </c>
      <c r="N23" t="b">
        <v>0</v>
      </c>
      <c r="O23" t="b">
        <v>0</v>
      </c>
      <c r="P23" t="s">
        <v>33</v>
      </c>
      <c r="Q23" t="s">
        <v>2037</v>
      </c>
      <c r="R23" t="s">
        <v>2038</v>
      </c>
      <c r="S23" s="11">
        <f t="shared" si="0"/>
        <v>40770.208333333336</v>
      </c>
      <c r="T23" s="11">
        <f t="shared" si="3"/>
        <v>40804.208333333336</v>
      </c>
      <c r="U23" s="12">
        <v>40770.208333333336</v>
      </c>
      <c r="V23" s="13">
        <v>40770.208333333336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128.07106598984771</v>
      </c>
      <c r="G24" t="s">
        <v>20</v>
      </c>
      <c r="H24">
        <v>890</v>
      </c>
      <c r="I24" s="5">
        <f t="shared" si="2"/>
        <v>85.044943820224717</v>
      </c>
      <c r="J24" t="s">
        <v>21</v>
      </c>
      <c r="K24" t="s">
        <v>22</v>
      </c>
      <c r="L24" s="22">
        <v>1522731600</v>
      </c>
      <c r="M24" s="22">
        <v>1524027600</v>
      </c>
      <c r="N24" t="b">
        <v>0</v>
      </c>
      <c r="O24" t="b">
        <v>0</v>
      </c>
      <c r="P24" t="s">
        <v>33</v>
      </c>
      <c r="Q24" t="s">
        <v>2037</v>
      </c>
      <c r="R24" t="s">
        <v>2038</v>
      </c>
      <c r="S24" s="11">
        <f t="shared" si="0"/>
        <v>43193.208333333328</v>
      </c>
      <c r="T24" s="11">
        <f t="shared" si="3"/>
        <v>43208.208333333328</v>
      </c>
      <c r="U24" s="12">
        <v>43193.208333333328</v>
      </c>
      <c r="V24" s="13">
        <v>43193.208333333328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332.04444444444448</v>
      </c>
      <c r="G25" t="s">
        <v>20</v>
      </c>
      <c r="H25">
        <v>142</v>
      </c>
      <c r="I25" s="5">
        <f t="shared" si="2"/>
        <v>105.22535211267606</v>
      </c>
      <c r="J25" t="s">
        <v>40</v>
      </c>
      <c r="K25" t="s">
        <v>41</v>
      </c>
      <c r="L25" s="22">
        <v>1550124000</v>
      </c>
      <c r="M25" s="22">
        <v>1554699600</v>
      </c>
      <c r="N25" t="b">
        <v>0</v>
      </c>
      <c r="O25" t="b">
        <v>0</v>
      </c>
      <c r="P25" t="s">
        <v>42</v>
      </c>
      <c r="Q25" t="s">
        <v>2039</v>
      </c>
      <c r="R25" t="s">
        <v>2040</v>
      </c>
      <c r="S25" s="11">
        <f t="shared" si="0"/>
        <v>43510.25</v>
      </c>
      <c r="T25" s="11">
        <f t="shared" si="3"/>
        <v>43563.208333333328</v>
      </c>
      <c r="U25" s="12">
        <v>43510.25</v>
      </c>
      <c r="V25" s="13">
        <v>43510.25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112.83225108225108</v>
      </c>
      <c r="G26" t="s">
        <v>20</v>
      </c>
      <c r="H26">
        <v>2673</v>
      </c>
      <c r="I26" s="5">
        <f t="shared" si="2"/>
        <v>39.003741114852225</v>
      </c>
      <c r="J26" t="s">
        <v>21</v>
      </c>
      <c r="K26" t="s">
        <v>22</v>
      </c>
      <c r="L26" s="22">
        <v>1403326800</v>
      </c>
      <c r="M26" s="22">
        <v>1403499600</v>
      </c>
      <c r="N26" t="b">
        <v>0</v>
      </c>
      <c r="O26" t="b">
        <v>0</v>
      </c>
      <c r="P26" t="s">
        <v>65</v>
      </c>
      <c r="Q26" t="s">
        <v>2035</v>
      </c>
      <c r="R26" t="s">
        <v>2044</v>
      </c>
      <c r="S26" s="11">
        <f t="shared" si="0"/>
        <v>41811.208333333336</v>
      </c>
      <c r="T26" s="11">
        <f t="shared" si="3"/>
        <v>41813.208333333336</v>
      </c>
      <c r="U26" s="12">
        <v>41811.208333333336</v>
      </c>
      <c r="V26" s="13">
        <v>41811.208333333336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216.43636363636364</v>
      </c>
      <c r="G27" t="s">
        <v>20</v>
      </c>
      <c r="H27">
        <v>163</v>
      </c>
      <c r="I27" s="5">
        <f t="shared" si="2"/>
        <v>73.030674846625772</v>
      </c>
      <c r="J27" t="s">
        <v>21</v>
      </c>
      <c r="K27" t="s">
        <v>22</v>
      </c>
      <c r="L27" s="22">
        <v>1305694800</v>
      </c>
      <c r="M27" s="22">
        <v>1307422800</v>
      </c>
      <c r="N27" t="b">
        <v>0</v>
      </c>
      <c r="O27" t="b">
        <v>1</v>
      </c>
      <c r="P27" t="s">
        <v>89</v>
      </c>
      <c r="Q27" t="s">
        <v>2048</v>
      </c>
      <c r="R27" t="s">
        <v>2049</v>
      </c>
      <c r="S27" s="11">
        <f t="shared" si="0"/>
        <v>40681.208333333336</v>
      </c>
      <c r="T27" s="11">
        <f t="shared" si="3"/>
        <v>40701.208333333336</v>
      </c>
      <c r="U27" s="12">
        <v>40681.208333333336</v>
      </c>
      <c r="V27" s="13">
        <v>40681.208333333336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48.199069767441863</v>
      </c>
      <c r="G28" t="s">
        <v>74</v>
      </c>
      <c r="H28">
        <v>1480</v>
      </c>
      <c r="I28" s="5">
        <f t="shared" si="2"/>
        <v>35.009459459459457</v>
      </c>
      <c r="J28" t="s">
        <v>21</v>
      </c>
      <c r="K28" t="s">
        <v>22</v>
      </c>
      <c r="L28" s="22">
        <v>1533013200</v>
      </c>
      <c r="M28" s="22">
        <v>1535346000</v>
      </c>
      <c r="N28" t="b">
        <v>0</v>
      </c>
      <c r="O28" t="b">
        <v>0</v>
      </c>
      <c r="P28" t="s">
        <v>33</v>
      </c>
      <c r="Q28" t="s">
        <v>2037</v>
      </c>
      <c r="R28" t="s">
        <v>2038</v>
      </c>
      <c r="S28" s="11">
        <f t="shared" si="0"/>
        <v>43312.208333333328</v>
      </c>
      <c r="T28" s="11">
        <f t="shared" si="3"/>
        <v>43339.208333333328</v>
      </c>
      <c r="U28" s="12">
        <v>43312.208333333328</v>
      </c>
      <c r="V28" s="13">
        <v>43312.208333333328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79.95</v>
      </c>
      <c r="G29" t="s">
        <v>14</v>
      </c>
      <c r="H29">
        <v>15</v>
      </c>
      <c r="I29" s="5">
        <f t="shared" si="2"/>
        <v>106.6</v>
      </c>
      <c r="J29" t="s">
        <v>21</v>
      </c>
      <c r="K29" t="s">
        <v>22</v>
      </c>
      <c r="L29" s="22">
        <v>1443848400</v>
      </c>
      <c r="M29" s="22">
        <v>1444539600</v>
      </c>
      <c r="N29" t="b">
        <v>0</v>
      </c>
      <c r="O29" t="b">
        <v>0</v>
      </c>
      <c r="P29" t="s">
        <v>23</v>
      </c>
      <c r="Q29" t="s">
        <v>2033</v>
      </c>
      <c r="R29" t="s">
        <v>2034</v>
      </c>
      <c r="S29" s="11">
        <f t="shared" si="0"/>
        <v>42280.208333333328</v>
      </c>
      <c r="T29" s="11">
        <f t="shared" si="3"/>
        <v>42288.208333333328</v>
      </c>
      <c r="U29" s="12">
        <v>42280.208333333328</v>
      </c>
      <c r="V29" s="13">
        <v>42280.208333333328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105.22553516819573</v>
      </c>
      <c r="G30" t="s">
        <v>20</v>
      </c>
      <c r="H30">
        <v>2220</v>
      </c>
      <c r="I30" s="5">
        <f t="shared" si="2"/>
        <v>61.997747747747745</v>
      </c>
      <c r="J30" t="s">
        <v>21</v>
      </c>
      <c r="K30" t="s">
        <v>22</v>
      </c>
      <c r="L30" s="22">
        <v>1265695200</v>
      </c>
      <c r="M30" s="22">
        <v>1267682400</v>
      </c>
      <c r="N30" t="b">
        <v>0</v>
      </c>
      <c r="O30" t="b">
        <v>1</v>
      </c>
      <c r="P30" t="s">
        <v>33</v>
      </c>
      <c r="Q30" t="s">
        <v>2037</v>
      </c>
      <c r="R30" t="s">
        <v>2038</v>
      </c>
      <c r="S30" s="11">
        <f t="shared" si="0"/>
        <v>40218.25</v>
      </c>
      <c r="T30" s="11">
        <f t="shared" si="3"/>
        <v>40241.25</v>
      </c>
      <c r="U30" s="12">
        <v>40218.25</v>
      </c>
      <c r="V30" s="13">
        <v>40218.25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328.89978213507629</v>
      </c>
      <c r="G31" t="s">
        <v>20</v>
      </c>
      <c r="H31">
        <v>1606</v>
      </c>
      <c r="I31" s="5">
        <f t="shared" si="2"/>
        <v>94.000622665006233</v>
      </c>
      <c r="J31" t="s">
        <v>98</v>
      </c>
      <c r="K31" t="s">
        <v>99</v>
      </c>
      <c r="L31" s="22">
        <v>1532062800</v>
      </c>
      <c r="M31" s="22">
        <v>1535518800</v>
      </c>
      <c r="N31" t="b">
        <v>0</v>
      </c>
      <c r="O31" t="b">
        <v>0</v>
      </c>
      <c r="P31" t="s">
        <v>100</v>
      </c>
      <c r="Q31" t="s">
        <v>2039</v>
      </c>
      <c r="R31" t="s">
        <v>2050</v>
      </c>
      <c r="S31" s="11">
        <f t="shared" si="0"/>
        <v>43301.208333333328</v>
      </c>
      <c r="T31" s="11">
        <f t="shared" si="3"/>
        <v>43341.208333333328</v>
      </c>
      <c r="U31" s="12">
        <v>43301.208333333328</v>
      </c>
      <c r="V31" s="13">
        <v>43301.208333333328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160.61111111111111</v>
      </c>
      <c r="G32" t="s">
        <v>20</v>
      </c>
      <c r="H32">
        <v>129</v>
      </c>
      <c r="I32" s="5">
        <f t="shared" si="2"/>
        <v>112.05426356589147</v>
      </c>
      <c r="J32" t="s">
        <v>21</v>
      </c>
      <c r="K32" t="s">
        <v>22</v>
      </c>
      <c r="L32" s="22">
        <v>1558674000</v>
      </c>
      <c r="M32" s="22">
        <v>1559106000</v>
      </c>
      <c r="N32" t="b">
        <v>0</v>
      </c>
      <c r="O32" t="b">
        <v>0</v>
      </c>
      <c r="P32" t="s">
        <v>71</v>
      </c>
      <c r="Q32" t="s">
        <v>2039</v>
      </c>
      <c r="R32" t="s">
        <v>2047</v>
      </c>
      <c r="S32" s="11">
        <f t="shared" si="0"/>
        <v>43609.208333333328</v>
      </c>
      <c r="T32" s="11">
        <f t="shared" si="3"/>
        <v>43614.208333333328</v>
      </c>
      <c r="U32" s="12">
        <v>43609.208333333328</v>
      </c>
      <c r="V32" s="13">
        <v>43609.208333333328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310</v>
      </c>
      <c r="G33" t="s">
        <v>20</v>
      </c>
      <c r="H33">
        <v>226</v>
      </c>
      <c r="I33" s="5">
        <f t="shared" si="2"/>
        <v>48.008849557522126</v>
      </c>
      <c r="J33" t="s">
        <v>40</v>
      </c>
      <c r="K33" t="s">
        <v>41</v>
      </c>
      <c r="L33" s="22">
        <v>1451973600</v>
      </c>
      <c r="M33" s="22">
        <v>1454392800</v>
      </c>
      <c r="N33" t="b">
        <v>0</v>
      </c>
      <c r="O33" t="b">
        <v>0</v>
      </c>
      <c r="P33" t="s">
        <v>89</v>
      </c>
      <c r="Q33" t="s">
        <v>2048</v>
      </c>
      <c r="R33" t="s">
        <v>2049</v>
      </c>
      <c r="S33" s="11">
        <f t="shared" si="0"/>
        <v>42374.25</v>
      </c>
      <c r="T33" s="11">
        <f t="shared" si="3"/>
        <v>42402.25</v>
      </c>
      <c r="U33" s="12">
        <v>42374.25</v>
      </c>
      <c r="V33" s="13">
        <v>42374.25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86.807920792079202</v>
      </c>
      <c r="G34" t="s">
        <v>14</v>
      </c>
      <c r="H34">
        <v>2307</v>
      </c>
      <c r="I34" s="5">
        <f t="shared" si="2"/>
        <v>38.004334633723452</v>
      </c>
      <c r="J34" t="s">
        <v>107</v>
      </c>
      <c r="K34" t="s">
        <v>108</v>
      </c>
      <c r="L34" s="22">
        <v>1515564000</v>
      </c>
      <c r="M34" s="22">
        <v>1517896800</v>
      </c>
      <c r="N34" t="b">
        <v>0</v>
      </c>
      <c r="O34" t="b">
        <v>0</v>
      </c>
      <c r="P34" t="s">
        <v>42</v>
      </c>
      <c r="Q34" t="s">
        <v>2039</v>
      </c>
      <c r="R34" t="s">
        <v>2040</v>
      </c>
      <c r="S34" s="11">
        <f t="shared" si="0"/>
        <v>43110.25</v>
      </c>
      <c r="T34" s="11">
        <f t="shared" si="3"/>
        <v>43137.25</v>
      </c>
      <c r="U34" s="12">
        <v>43110.25</v>
      </c>
      <c r="V34" s="13">
        <v>43110.25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377.82071713147411</v>
      </c>
      <c r="G35" t="s">
        <v>20</v>
      </c>
      <c r="H35">
        <v>5419</v>
      </c>
      <c r="I35" s="5">
        <f t="shared" si="2"/>
        <v>35.000184535892231</v>
      </c>
      <c r="J35" t="s">
        <v>21</v>
      </c>
      <c r="K35" t="s">
        <v>22</v>
      </c>
      <c r="L35" s="22">
        <v>1412485200</v>
      </c>
      <c r="M35" s="22">
        <v>1415685600</v>
      </c>
      <c r="N35" t="b">
        <v>0</v>
      </c>
      <c r="O35" t="b">
        <v>0</v>
      </c>
      <c r="P35" t="s">
        <v>33</v>
      </c>
      <c r="Q35" t="s">
        <v>2037</v>
      </c>
      <c r="R35" t="s">
        <v>2038</v>
      </c>
      <c r="S35" s="11">
        <f t="shared" si="0"/>
        <v>41917.208333333336</v>
      </c>
      <c r="T35" s="11">
        <f t="shared" si="3"/>
        <v>41954.25</v>
      </c>
      <c r="U35" s="12">
        <v>41917.208333333336</v>
      </c>
      <c r="V35" s="13">
        <v>41917.208333333336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150.80645161290323</v>
      </c>
      <c r="G36" t="s">
        <v>20</v>
      </c>
      <c r="H36">
        <v>165</v>
      </c>
      <c r="I36" s="5">
        <f t="shared" si="2"/>
        <v>85</v>
      </c>
      <c r="J36" t="s">
        <v>21</v>
      </c>
      <c r="K36" t="s">
        <v>22</v>
      </c>
      <c r="L36" s="22">
        <v>1490245200</v>
      </c>
      <c r="M36" s="22">
        <v>1490677200</v>
      </c>
      <c r="N36" t="b">
        <v>0</v>
      </c>
      <c r="O36" t="b">
        <v>0</v>
      </c>
      <c r="P36" t="s">
        <v>42</v>
      </c>
      <c r="Q36" t="s">
        <v>2039</v>
      </c>
      <c r="R36" t="s">
        <v>2040</v>
      </c>
      <c r="S36" s="11">
        <f t="shared" si="0"/>
        <v>42817.208333333328</v>
      </c>
      <c r="T36" s="11">
        <f t="shared" si="3"/>
        <v>42822.208333333328</v>
      </c>
      <c r="U36" s="12">
        <v>42817.208333333328</v>
      </c>
      <c r="V36" s="13">
        <v>42817.208333333328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150.30119521912351</v>
      </c>
      <c r="G37" t="s">
        <v>20</v>
      </c>
      <c r="H37">
        <v>1965</v>
      </c>
      <c r="I37" s="5">
        <f t="shared" si="2"/>
        <v>95.993893129770996</v>
      </c>
      <c r="J37" t="s">
        <v>36</v>
      </c>
      <c r="K37" t="s">
        <v>37</v>
      </c>
      <c r="L37" s="22">
        <v>1547877600</v>
      </c>
      <c r="M37" s="22">
        <v>1551506400</v>
      </c>
      <c r="N37" t="b">
        <v>0</v>
      </c>
      <c r="O37" t="b">
        <v>1</v>
      </c>
      <c r="P37" t="s">
        <v>53</v>
      </c>
      <c r="Q37" t="s">
        <v>2039</v>
      </c>
      <c r="R37" t="s">
        <v>2042</v>
      </c>
      <c r="S37" s="11">
        <f t="shared" si="0"/>
        <v>43484.25</v>
      </c>
      <c r="T37" s="11">
        <f t="shared" si="3"/>
        <v>43526.25</v>
      </c>
      <c r="U37" s="12">
        <v>43484.25</v>
      </c>
      <c r="V37" s="13">
        <v>43484.25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157.28571428571431</v>
      </c>
      <c r="G38" t="s">
        <v>20</v>
      </c>
      <c r="H38">
        <v>16</v>
      </c>
      <c r="I38" s="5">
        <f t="shared" si="2"/>
        <v>68.8125</v>
      </c>
      <c r="J38" t="s">
        <v>21</v>
      </c>
      <c r="K38" t="s">
        <v>22</v>
      </c>
      <c r="L38" s="22">
        <v>1298700000</v>
      </c>
      <c r="M38" s="22">
        <v>1300856400</v>
      </c>
      <c r="N38" t="b">
        <v>0</v>
      </c>
      <c r="O38" t="b">
        <v>0</v>
      </c>
      <c r="P38" t="s">
        <v>33</v>
      </c>
      <c r="Q38" t="s">
        <v>2037</v>
      </c>
      <c r="R38" t="s">
        <v>2038</v>
      </c>
      <c r="S38" s="11">
        <f t="shared" si="0"/>
        <v>40600.25</v>
      </c>
      <c r="T38" s="11">
        <f t="shared" si="3"/>
        <v>40625.208333333336</v>
      </c>
      <c r="U38" s="12">
        <v>40600.25</v>
      </c>
      <c r="V38" s="13">
        <v>40600.25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139.98765432098764</v>
      </c>
      <c r="G39" t="s">
        <v>20</v>
      </c>
      <c r="H39">
        <v>107</v>
      </c>
      <c r="I39" s="5">
        <f t="shared" si="2"/>
        <v>105.97196261682242</v>
      </c>
      <c r="J39" t="s">
        <v>21</v>
      </c>
      <c r="K39" t="s">
        <v>22</v>
      </c>
      <c r="L39" s="22">
        <v>1570338000</v>
      </c>
      <c r="M39" s="22">
        <v>1573192800</v>
      </c>
      <c r="N39" t="b">
        <v>0</v>
      </c>
      <c r="O39" t="b">
        <v>1</v>
      </c>
      <c r="P39" t="s">
        <v>119</v>
      </c>
      <c r="Q39" t="s">
        <v>2045</v>
      </c>
      <c r="R39" t="s">
        <v>2051</v>
      </c>
      <c r="S39" s="11">
        <f t="shared" si="0"/>
        <v>43744.208333333328</v>
      </c>
      <c r="T39" s="11">
        <f t="shared" si="3"/>
        <v>43777.25</v>
      </c>
      <c r="U39" s="12">
        <v>43744.208333333328</v>
      </c>
      <c r="V39" s="13">
        <v>43744.208333333328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325.32258064516128</v>
      </c>
      <c r="G40" t="s">
        <v>20</v>
      </c>
      <c r="H40">
        <v>134</v>
      </c>
      <c r="I40" s="5">
        <f t="shared" si="2"/>
        <v>75.261194029850742</v>
      </c>
      <c r="J40" t="s">
        <v>21</v>
      </c>
      <c r="K40" t="s">
        <v>22</v>
      </c>
      <c r="L40" s="22">
        <v>1287378000</v>
      </c>
      <c r="M40" s="22">
        <v>1287810000</v>
      </c>
      <c r="N40" t="b">
        <v>0</v>
      </c>
      <c r="O40" t="b">
        <v>0</v>
      </c>
      <c r="P40" t="s">
        <v>122</v>
      </c>
      <c r="Q40" t="s">
        <v>2052</v>
      </c>
      <c r="R40" t="s">
        <v>2053</v>
      </c>
      <c r="S40" s="11">
        <f t="shared" si="0"/>
        <v>40469.208333333336</v>
      </c>
      <c r="T40" s="11">
        <f t="shared" si="3"/>
        <v>40474.208333333336</v>
      </c>
      <c r="U40" s="12">
        <v>40469.208333333336</v>
      </c>
      <c r="V40" s="13">
        <v>40469.208333333336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50.777777777777779</v>
      </c>
      <c r="G41" t="s">
        <v>14</v>
      </c>
      <c r="H41">
        <v>88</v>
      </c>
      <c r="I41" s="5">
        <f t="shared" si="2"/>
        <v>57.125</v>
      </c>
      <c r="J41" t="s">
        <v>36</v>
      </c>
      <c r="K41" t="s">
        <v>37</v>
      </c>
      <c r="L41" s="22">
        <v>1361772000</v>
      </c>
      <c r="M41" s="22">
        <v>1362978000</v>
      </c>
      <c r="N41" t="b">
        <v>0</v>
      </c>
      <c r="O41" t="b">
        <v>0</v>
      </c>
      <c r="P41" t="s">
        <v>33</v>
      </c>
      <c r="Q41" t="s">
        <v>2037</v>
      </c>
      <c r="R41" t="s">
        <v>2038</v>
      </c>
      <c r="S41" s="11">
        <f t="shared" si="0"/>
        <v>41330.25</v>
      </c>
      <c r="T41" s="11">
        <f t="shared" si="3"/>
        <v>41344.208333333336</v>
      </c>
      <c r="U41" s="12">
        <v>41330.25</v>
      </c>
      <c r="V41" s="13">
        <v>41330.25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169.06818181818181</v>
      </c>
      <c r="G42" t="s">
        <v>20</v>
      </c>
      <c r="H42">
        <v>198</v>
      </c>
      <c r="I42" s="5">
        <f t="shared" si="2"/>
        <v>75.141414141414145</v>
      </c>
      <c r="J42" t="s">
        <v>21</v>
      </c>
      <c r="K42" t="s">
        <v>22</v>
      </c>
      <c r="L42" s="22">
        <v>1275714000</v>
      </c>
      <c r="M42" s="22">
        <v>1277355600</v>
      </c>
      <c r="N42" t="b">
        <v>0</v>
      </c>
      <c r="O42" t="b">
        <v>1</v>
      </c>
      <c r="P42" t="s">
        <v>65</v>
      </c>
      <c r="Q42" t="s">
        <v>2035</v>
      </c>
      <c r="R42" t="s">
        <v>2044</v>
      </c>
      <c r="S42" s="11">
        <f t="shared" si="0"/>
        <v>40334.208333333336</v>
      </c>
      <c r="T42" s="11">
        <f t="shared" si="3"/>
        <v>40353.208333333336</v>
      </c>
      <c r="U42" s="12">
        <v>40334.208333333336</v>
      </c>
      <c r="V42" s="13">
        <v>40334.208333333336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212.92857142857144</v>
      </c>
      <c r="G43" t="s">
        <v>20</v>
      </c>
      <c r="H43">
        <v>111</v>
      </c>
      <c r="I43" s="5">
        <f t="shared" si="2"/>
        <v>107.42342342342343</v>
      </c>
      <c r="J43" t="s">
        <v>107</v>
      </c>
      <c r="K43" t="s">
        <v>108</v>
      </c>
      <c r="L43" s="22">
        <v>1346734800</v>
      </c>
      <c r="M43" s="22">
        <v>1348981200</v>
      </c>
      <c r="N43" t="b">
        <v>0</v>
      </c>
      <c r="O43" t="b">
        <v>1</v>
      </c>
      <c r="P43" t="s">
        <v>23</v>
      </c>
      <c r="Q43" t="s">
        <v>2033</v>
      </c>
      <c r="R43" t="s">
        <v>2034</v>
      </c>
      <c r="S43" s="11">
        <f t="shared" si="0"/>
        <v>41156.208333333336</v>
      </c>
      <c r="T43" s="11">
        <f t="shared" si="3"/>
        <v>41182.208333333336</v>
      </c>
      <c r="U43" s="12">
        <v>41156.208333333336</v>
      </c>
      <c r="V43" s="13">
        <v>41156.208333333336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443.94444444444446</v>
      </c>
      <c r="G44" t="s">
        <v>20</v>
      </c>
      <c r="H44">
        <v>222</v>
      </c>
      <c r="I44" s="5">
        <f t="shared" si="2"/>
        <v>35.995495495495497</v>
      </c>
      <c r="J44" t="s">
        <v>21</v>
      </c>
      <c r="K44" t="s">
        <v>22</v>
      </c>
      <c r="L44" s="22">
        <v>1309755600</v>
      </c>
      <c r="M44" s="22">
        <v>1310533200</v>
      </c>
      <c r="N44" t="b">
        <v>0</v>
      </c>
      <c r="O44" t="b">
        <v>0</v>
      </c>
      <c r="P44" t="s">
        <v>17</v>
      </c>
      <c r="Q44" t="s">
        <v>2031</v>
      </c>
      <c r="R44" t="s">
        <v>2032</v>
      </c>
      <c r="S44" s="11">
        <f t="shared" si="0"/>
        <v>40728.208333333336</v>
      </c>
      <c r="T44" s="11">
        <f t="shared" si="3"/>
        <v>40737.208333333336</v>
      </c>
      <c r="U44" s="12">
        <v>40728.208333333336</v>
      </c>
      <c r="V44" s="13">
        <v>40728.208333333336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185.9390243902439</v>
      </c>
      <c r="G45" t="s">
        <v>20</v>
      </c>
      <c r="H45">
        <v>6212</v>
      </c>
      <c r="I45" s="5">
        <f t="shared" si="2"/>
        <v>26.998873148744366</v>
      </c>
      <c r="J45" t="s">
        <v>21</v>
      </c>
      <c r="K45" t="s">
        <v>22</v>
      </c>
      <c r="L45" s="22">
        <v>1406178000</v>
      </c>
      <c r="M45" s="22">
        <v>1407560400</v>
      </c>
      <c r="N45" t="b">
        <v>0</v>
      </c>
      <c r="O45" t="b">
        <v>0</v>
      </c>
      <c r="P45" t="s">
        <v>133</v>
      </c>
      <c r="Q45" t="s">
        <v>2045</v>
      </c>
      <c r="R45" t="s">
        <v>2054</v>
      </c>
      <c r="S45" s="11">
        <f t="shared" si="0"/>
        <v>41844.208333333336</v>
      </c>
      <c r="T45" s="11">
        <f t="shared" si="3"/>
        <v>41860.208333333336</v>
      </c>
      <c r="U45" s="12">
        <v>41844.208333333336</v>
      </c>
      <c r="V45" s="13">
        <v>41844.208333333336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658.8125</v>
      </c>
      <c r="G46" t="s">
        <v>20</v>
      </c>
      <c r="H46">
        <v>98</v>
      </c>
      <c r="I46" s="5">
        <f t="shared" si="2"/>
        <v>107.56122448979592</v>
      </c>
      <c r="J46" t="s">
        <v>36</v>
      </c>
      <c r="K46" t="s">
        <v>37</v>
      </c>
      <c r="L46" s="22">
        <v>1552798800</v>
      </c>
      <c r="M46" s="22">
        <v>1552885200</v>
      </c>
      <c r="N46" t="b">
        <v>0</v>
      </c>
      <c r="O46" t="b">
        <v>0</v>
      </c>
      <c r="P46" t="s">
        <v>119</v>
      </c>
      <c r="Q46" t="s">
        <v>2045</v>
      </c>
      <c r="R46" t="s">
        <v>2051</v>
      </c>
      <c r="S46" s="11">
        <f t="shared" si="0"/>
        <v>43541.208333333328</v>
      </c>
      <c r="T46" s="11">
        <f t="shared" si="3"/>
        <v>43542.208333333328</v>
      </c>
      <c r="U46" s="12">
        <v>43541.208333333328</v>
      </c>
      <c r="V46" s="13">
        <v>43541.208333333328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47.684210526315788</v>
      </c>
      <c r="G47" t="s">
        <v>14</v>
      </c>
      <c r="H47">
        <v>48</v>
      </c>
      <c r="I47" s="5">
        <f t="shared" si="2"/>
        <v>94.375</v>
      </c>
      <c r="J47" t="s">
        <v>21</v>
      </c>
      <c r="K47" t="s">
        <v>22</v>
      </c>
      <c r="L47" s="22">
        <v>1478062800</v>
      </c>
      <c r="M47" s="22">
        <v>1479362400</v>
      </c>
      <c r="N47" t="b">
        <v>0</v>
      </c>
      <c r="O47" t="b">
        <v>1</v>
      </c>
      <c r="P47" t="s">
        <v>33</v>
      </c>
      <c r="Q47" t="s">
        <v>2037</v>
      </c>
      <c r="R47" t="s">
        <v>2038</v>
      </c>
      <c r="S47" s="11">
        <f t="shared" si="0"/>
        <v>42676.208333333328</v>
      </c>
      <c r="T47" s="11">
        <f t="shared" si="3"/>
        <v>42691.25</v>
      </c>
      <c r="U47" s="12">
        <v>42676.208333333328</v>
      </c>
      <c r="V47" s="13">
        <v>42676.208333333328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114.78378378378378</v>
      </c>
      <c r="G48" t="s">
        <v>20</v>
      </c>
      <c r="H48">
        <v>92</v>
      </c>
      <c r="I48" s="5">
        <f t="shared" si="2"/>
        <v>46.163043478260867</v>
      </c>
      <c r="J48" t="s">
        <v>21</v>
      </c>
      <c r="K48" t="s">
        <v>22</v>
      </c>
      <c r="L48" s="22">
        <v>1278565200</v>
      </c>
      <c r="M48" s="22">
        <v>1280552400</v>
      </c>
      <c r="N48" t="b">
        <v>0</v>
      </c>
      <c r="O48" t="b">
        <v>0</v>
      </c>
      <c r="P48" t="s">
        <v>23</v>
      </c>
      <c r="Q48" t="s">
        <v>2033</v>
      </c>
      <c r="R48" t="s">
        <v>2034</v>
      </c>
      <c r="S48" s="11">
        <f t="shared" si="0"/>
        <v>40367.208333333336</v>
      </c>
      <c r="T48" s="11">
        <f t="shared" si="3"/>
        <v>40390.208333333336</v>
      </c>
      <c r="U48" s="12">
        <v>40367.208333333336</v>
      </c>
      <c r="V48" s="13">
        <v>40367.208333333336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475.26666666666665</v>
      </c>
      <c r="G49" t="s">
        <v>20</v>
      </c>
      <c r="H49">
        <v>149</v>
      </c>
      <c r="I49" s="5">
        <f t="shared" si="2"/>
        <v>47.845637583892618</v>
      </c>
      <c r="J49" t="s">
        <v>21</v>
      </c>
      <c r="K49" t="s">
        <v>22</v>
      </c>
      <c r="L49" s="22">
        <v>1396069200</v>
      </c>
      <c r="M49" s="22">
        <v>1398661200</v>
      </c>
      <c r="N49" t="b">
        <v>0</v>
      </c>
      <c r="O49" t="b">
        <v>0</v>
      </c>
      <c r="P49" t="s">
        <v>33</v>
      </c>
      <c r="Q49" t="s">
        <v>2037</v>
      </c>
      <c r="R49" t="s">
        <v>2038</v>
      </c>
      <c r="S49" s="11">
        <f t="shared" si="0"/>
        <v>41727.208333333336</v>
      </c>
      <c r="T49" s="11">
        <f t="shared" si="3"/>
        <v>41757.208333333336</v>
      </c>
      <c r="U49" s="12">
        <v>41727.208333333336</v>
      </c>
      <c r="V49" s="13">
        <v>41727.208333333336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386.97297297297297</v>
      </c>
      <c r="G50" t="s">
        <v>20</v>
      </c>
      <c r="H50">
        <v>2431</v>
      </c>
      <c r="I50" s="5">
        <f t="shared" si="2"/>
        <v>53.007815713698065</v>
      </c>
      <c r="J50" t="s">
        <v>21</v>
      </c>
      <c r="K50" t="s">
        <v>22</v>
      </c>
      <c r="L50" s="22">
        <v>1435208400</v>
      </c>
      <c r="M50" s="22">
        <v>1436245200</v>
      </c>
      <c r="N50" t="b">
        <v>0</v>
      </c>
      <c r="O50" t="b">
        <v>0</v>
      </c>
      <c r="P50" t="s">
        <v>33</v>
      </c>
      <c r="Q50" t="s">
        <v>2037</v>
      </c>
      <c r="R50" t="s">
        <v>2038</v>
      </c>
      <c r="S50" s="11">
        <f t="shared" si="0"/>
        <v>42180.208333333328</v>
      </c>
      <c r="T50" s="11">
        <f t="shared" si="3"/>
        <v>42192.208333333328</v>
      </c>
      <c r="U50" s="12">
        <v>42180.208333333328</v>
      </c>
      <c r="V50" s="13">
        <v>42180.208333333328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189.625</v>
      </c>
      <c r="G51" t="s">
        <v>20</v>
      </c>
      <c r="H51">
        <v>303</v>
      </c>
      <c r="I51" s="5">
        <f t="shared" si="2"/>
        <v>45.059405940594061</v>
      </c>
      <c r="J51" t="s">
        <v>21</v>
      </c>
      <c r="K51" t="s">
        <v>22</v>
      </c>
      <c r="L51" s="22">
        <v>1571547600</v>
      </c>
      <c r="M51" s="22">
        <v>1575439200</v>
      </c>
      <c r="N51" t="b">
        <v>0</v>
      </c>
      <c r="O51" t="b">
        <v>0</v>
      </c>
      <c r="P51" t="s">
        <v>23</v>
      </c>
      <c r="Q51" t="s">
        <v>2033</v>
      </c>
      <c r="R51" t="s">
        <v>2034</v>
      </c>
      <c r="S51" s="11">
        <f t="shared" si="0"/>
        <v>43758.208333333328</v>
      </c>
      <c r="T51" s="11">
        <f t="shared" si="3"/>
        <v>43803.25</v>
      </c>
      <c r="U51" s="12">
        <v>43758.208333333328</v>
      </c>
      <c r="V51" s="13">
        <v>43758.208333333328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2</v>
      </c>
      <c r="G52" t="s">
        <v>14</v>
      </c>
      <c r="H52">
        <v>1</v>
      </c>
      <c r="I52" s="5">
        <f t="shared" si="2"/>
        <v>2</v>
      </c>
      <c r="J52" t="s">
        <v>107</v>
      </c>
      <c r="K52" t="s">
        <v>108</v>
      </c>
      <c r="L52" s="22">
        <v>1375333200</v>
      </c>
      <c r="M52" s="22">
        <v>1377752400</v>
      </c>
      <c r="N52" t="b">
        <v>0</v>
      </c>
      <c r="O52" t="b">
        <v>0</v>
      </c>
      <c r="P52" t="s">
        <v>148</v>
      </c>
      <c r="Q52" t="s">
        <v>2033</v>
      </c>
      <c r="R52" t="s">
        <v>2055</v>
      </c>
      <c r="S52" s="11">
        <f t="shared" si="0"/>
        <v>41487.208333333336</v>
      </c>
      <c r="T52" s="11">
        <f t="shared" si="3"/>
        <v>41515.208333333336</v>
      </c>
      <c r="U52" s="12">
        <v>41487.208333333336</v>
      </c>
      <c r="V52" s="13">
        <v>41487.208333333336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91.867805186590772</v>
      </c>
      <c r="G53" t="s">
        <v>14</v>
      </c>
      <c r="H53">
        <v>1467</v>
      </c>
      <c r="I53" s="5">
        <f t="shared" si="2"/>
        <v>99.006816632583508</v>
      </c>
      <c r="J53" t="s">
        <v>40</v>
      </c>
      <c r="K53" t="s">
        <v>41</v>
      </c>
      <c r="L53" s="22">
        <v>1332824400</v>
      </c>
      <c r="M53" s="22">
        <v>1334206800</v>
      </c>
      <c r="N53" t="b">
        <v>0</v>
      </c>
      <c r="O53" t="b">
        <v>1</v>
      </c>
      <c r="P53" t="s">
        <v>65</v>
      </c>
      <c r="Q53" t="s">
        <v>2035</v>
      </c>
      <c r="R53" t="s">
        <v>2044</v>
      </c>
      <c r="S53" s="11">
        <f t="shared" si="0"/>
        <v>40995.208333333336</v>
      </c>
      <c r="T53" s="11">
        <f t="shared" si="3"/>
        <v>41011.208333333336</v>
      </c>
      <c r="U53" s="12">
        <v>40995.208333333336</v>
      </c>
      <c r="V53" s="13">
        <v>40995.208333333336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34.152777777777779</v>
      </c>
      <c r="G54" t="s">
        <v>14</v>
      </c>
      <c r="H54">
        <v>75</v>
      </c>
      <c r="I54" s="5">
        <f t="shared" si="2"/>
        <v>32.786666666666669</v>
      </c>
      <c r="J54" t="s">
        <v>21</v>
      </c>
      <c r="K54" t="s">
        <v>22</v>
      </c>
      <c r="L54" s="22">
        <v>1284526800</v>
      </c>
      <c r="M54" s="22">
        <v>1284872400</v>
      </c>
      <c r="N54" t="b">
        <v>0</v>
      </c>
      <c r="O54" t="b">
        <v>0</v>
      </c>
      <c r="P54" t="s">
        <v>33</v>
      </c>
      <c r="Q54" t="s">
        <v>2037</v>
      </c>
      <c r="R54" t="s">
        <v>2038</v>
      </c>
      <c r="S54" s="11">
        <f t="shared" si="0"/>
        <v>40436.208333333336</v>
      </c>
      <c r="T54" s="11">
        <f t="shared" si="3"/>
        <v>40440.208333333336</v>
      </c>
      <c r="U54" s="12">
        <v>40436.208333333336</v>
      </c>
      <c r="V54" s="13">
        <v>40436.208333333336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140.40909090909091</v>
      </c>
      <c r="G55" t="s">
        <v>20</v>
      </c>
      <c r="H55">
        <v>209</v>
      </c>
      <c r="I55" s="5">
        <f t="shared" si="2"/>
        <v>59.119617224880386</v>
      </c>
      <c r="J55" t="s">
        <v>21</v>
      </c>
      <c r="K55" t="s">
        <v>22</v>
      </c>
      <c r="L55" s="22">
        <v>1400562000</v>
      </c>
      <c r="M55" s="22">
        <v>1403931600</v>
      </c>
      <c r="N55" t="b">
        <v>0</v>
      </c>
      <c r="O55" t="b">
        <v>0</v>
      </c>
      <c r="P55" t="s">
        <v>53</v>
      </c>
      <c r="Q55" t="s">
        <v>2039</v>
      </c>
      <c r="R55" t="s">
        <v>2042</v>
      </c>
      <c r="S55" s="11">
        <f t="shared" si="0"/>
        <v>41779.208333333336</v>
      </c>
      <c r="T55" s="11">
        <f t="shared" si="3"/>
        <v>41818.208333333336</v>
      </c>
      <c r="U55" s="12">
        <v>41779.208333333336</v>
      </c>
      <c r="V55" s="13">
        <v>41779.208333333336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89.86666666666666</v>
      </c>
      <c r="G56" t="s">
        <v>14</v>
      </c>
      <c r="H56">
        <v>120</v>
      </c>
      <c r="I56" s="5">
        <f t="shared" si="2"/>
        <v>44.93333333333333</v>
      </c>
      <c r="J56" t="s">
        <v>21</v>
      </c>
      <c r="K56" t="s">
        <v>22</v>
      </c>
      <c r="L56" s="22">
        <v>1520748000</v>
      </c>
      <c r="M56" s="22">
        <v>1521262800</v>
      </c>
      <c r="N56" t="b">
        <v>0</v>
      </c>
      <c r="O56" t="b">
        <v>0</v>
      </c>
      <c r="P56" t="s">
        <v>65</v>
      </c>
      <c r="Q56" t="s">
        <v>2035</v>
      </c>
      <c r="R56" t="s">
        <v>2044</v>
      </c>
      <c r="S56" s="11">
        <f t="shared" si="0"/>
        <v>43170.25</v>
      </c>
      <c r="T56" s="11">
        <f t="shared" si="3"/>
        <v>43176.208333333328</v>
      </c>
      <c r="U56" s="12">
        <v>43170.25</v>
      </c>
      <c r="V56" s="13">
        <v>43170.25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177.96969696969697</v>
      </c>
      <c r="G57" t="s">
        <v>20</v>
      </c>
      <c r="H57">
        <v>131</v>
      </c>
      <c r="I57" s="5">
        <f t="shared" si="2"/>
        <v>89.664122137404576</v>
      </c>
      <c r="J57" t="s">
        <v>21</v>
      </c>
      <c r="K57" t="s">
        <v>22</v>
      </c>
      <c r="L57" s="22">
        <v>1532926800</v>
      </c>
      <c r="M57" s="22">
        <v>1533358800</v>
      </c>
      <c r="N57" t="b">
        <v>0</v>
      </c>
      <c r="O57" t="b">
        <v>0</v>
      </c>
      <c r="P57" t="s">
        <v>159</v>
      </c>
      <c r="Q57" t="s">
        <v>2033</v>
      </c>
      <c r="R57" t="s">
        <v>2056</v>
      </c>
      <c r="S57" s="11">
        <f t="shared" si="0"/>
        <v>43311.208333333328</v>
      </c>
      <c r="T57" s="11">
        <f t="shared" si="3"/>
        <v>43316.208333333328</v>
      </c>
      <c r="U57" s="12">
        <v>43311.208333333328</v>
      </c>
      <c r="V57" s="13">
        <v>43311.208333333328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143.66249999999999</v>
      </c>
      <c r="G58" t="s">
        <v>20</v>
      </c>
      <c r="H58">
        <v>164</v>
      </c>
      <c r="I58" s="5">
        <f t="shared" si="2"/>
        <v>70.079268292682926</v>
      </c>
      <c r="J58" t="s">
        <v>21</v>
      </c>
      <c r="K58" t="s">
        <v>22</v>
      </c>
      <c r="L58" s="22">
        <v>1420869600</v>
      </c>
      <c r="M58" s="22">
        <v>1421474400</v>
      </c>
      <c r="N58" t="b">
        <v>0</v>
      </c>
      <c r="O58" t="b">
        <v>0</v>
      </c>
      <c r="P58" t="s">
        <v>65</v>
      </c>
      <c r="Q58" t="s">
        <v>2035</v>
      </c>
      <c r="R58" t="s">
        <v>2044</v>
      </c>
      <c r="S58" s="11">
        <f t="shared" si="0"/>
        <v>42014.25</v>
      </c>
      <c r="T58" s="11">
        <f t="shared" si="3"/>
        <v>42021.25</v>
      </c>
      <c r="U58" s="12">
        <v>42014.25</v>
      </c>
      <c r="V58" s="13">
        <v>42014.25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215.27586206896552</v>
      </c>
      <c r="G59" t="s">
        <v>20</v>
      </c>
      <c r="H59">
        <v>201</v>
      </c>
      <c r="I59" s="5">
        <f t="shared" si="2"/>
        <v>31.059701492537314</v>
      </c>
      <c r="J59" t="s">
        <v>21</v>
      </c>
      <c r="K59" t="s">
        <v>22</v>
      </c>
      <c r="L59" s="22">
        <v>1504242000</v>
      </c>
      <c r="M59" s="22">
        <v>1505278800</v>
      </c>
      <c r="N59" t="b">
        <v>0</v>
      </c>
      <c r="O59" t="b">
        <v>0</v>
      </c>
      <c r="P59" t="s">
        <v>89</v>
      </c>
      <c r="Q59" t="s">
        <v>2048</v>
      </c>
      <c r="R59" t="s">
        <v>2049</v>
      </c>
      <c r="S59" s="11">
        <f t="shared" si="0"/>
        <v>42979.208333333328</v>
      </c>
      <c r="T59" s="11">
        <f t="shared" si="3"/>
        <v>42991.208333333328</v>
      </c>
      <c r="U59" s="12">
        <v>42979.208333333328</v>
      </c>
      <c r="V59" s="13">
        <v>42979.208333333328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227.11111111111114</v>
      </c>
      <c r="G60" t="s">
        <v>20</v>
      </c>
      <c r="H60">
        <v>211</v>
      </c>
      <c r="I60" s="5">
        <f t="shared" si="2"/>
        <v>29.061611374407583</v>
      </c>
      <c r="J60" t="s">
        <v>21</v>
      </c>
      <c r="K60" t="s">
        <v>22</v>
      </c>
      <c r="L60" s="22">
        <v>1442811600</v>
      </c>
      <c r="M60" s="22">
        <v>1443934800</v>
      </c>
      <c r="N60" t="b">
        <v>0</v>
      </c>
      <c r="O60" t="b">
        <v>0</v>
      </c>
      <c r="P60" t="s">
        <v>33</v>
      </c>
      <c r="Q60" t="s">
        <v>2037</v>
      </c>
      <c r="R60" t="s">
        <v>2038</v>
      </c>
      <c r="S60" s="11">
        <f t="shared" si="0"/>
        <v>42268.208333333328</v>
      </c>
      <c r="T60" s="11">
        <f t="shared" si="3"/>
        <v>42281.208333333328</v>
      </c>
      <c r="U60" s="12">
        <v>42268.208333333328</v>
      </c>
      <c r="V60" s="13">
        <v>42268.208333333328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275.07142857142861</v>
      </c>
      <c r="G61" t="s">
        <v>20</v>
      </c>
      <c r="H61">
        <v>128</v>
      </c>
      <c r="I61" s="5">
        <f t="shared" si="2"/>
        <v>30.0859375</v>
      </c>
      <c r="J61" t="s">
        <v>21</v>
      </c>
      <c r="K61" t="s">
        <v>22</v>
      </c>
      <c r="L61" s="22">
        <v>1497243600</v>
      </c>
      <c r="M61" s="22">
        <v>1498539600</v>
      </c>
      <c r="N61" t="b">
        <v>0</v>
      </c>
      <c r="O61" t="b">
        <v>1</v>
      </c>
      <c r="P61" t="s">
        <v>33</v>
      </c>
      <c r="Q61" t="s">
        <v>2037</v>
      </c>
      <c r="R61" t="s">
        <v>2038</v>
      </c>
      <c r="S61" s="11">
        <f t="shared" si="0"/>
        <v>42898.208333333328</v>
      </c>
      <c r="T61" s="11">
        <f t="shared" si="3"/>
        <v>42913.208333333328</v>
      </c>
      <c r="U61" s="12">
        <v>42898.208333333328</v>
      </c>
      <c r="V61" s="13">
        <v>42898.208333333328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144.37048832271762</v>
      </c>
      <c r="G62" t="s">
        <v>20</v>
      </c>
      <c r="H62">
        <v>1600</v>
      </c>
      <c r="I62" s="5">
        <f t="shared" si="2"/>
        <v>84.998125000000002</v>
      </c>
      <c r="J62" t="s">
        <v>15</v>
      </c>
      <c r="K62" t="s">
        <v>16</v>
      </c>
      <c r="L62" s="22">
        <v>1342501200</v>
      </c>
      <c r="M62" s="22">
        <v>1342760400</v>
      </c>
      <c r="N62" t="b">
        <v>0</v>
      </c>
      <c r="O62" t="b">
        <v>0</v>
      </c>
      <c r="P62" t="s">
        <v>33</v>
      </c>
      <c r="Q62" t="s">
        <v>2037</v>
      </c>
      <c r="R62" t="s">
        <v>2038</v>
      </c>
      <c r="S62" s="11">
        <f t="shared" si="0"/>
        <v>41107.208333333336</v>
      </c>
      <c r="T62" s="11">
        <f t="shared" si="3"/>
        <v>41110.208333333336</v>
      </c>
      <c r="U62" s="12">
        <v>41107.208333333336</v>
      </c>
      <c r="V62" s="13">
        <v>41107.208333333336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92.74598393574297</v>
      </c>
      <c r="G63" t="s">
        <v>14</v>
      </c>
      <c r="H63">
        <v>2253</v>
      </c>
      <c r="I63" s="5">
        <f t="shared" si="2"/>
        <v>82.001775410563695</v>
      </c>
      <c r="J63" t="s">
        <v>15</v>
      </c>
      <c r="K63" t="s">
        <v>16</v>
      </c>
      <c r="L63" s="22">
        <v>1298268000</v>
      </c>
      <c r="M63" s="22">
        <v>1301720400</v>
      </c>
      <c r="N63" t="b">
        <v>0</v>
      </c>
      <c r="O63" t="b">
        <v>0</v>
      </c>
      <c r="P63" t="s">
        <v>33</v>
      </c>
      <c r="Q63" t="s">
        <v>2037</v>
      </c>
      <c r="R63" t="s">
        <v>2038</v>
      </c>
      <c r="S63" s="11">
        <f t="shared" si="0"/>
        <v>40595.25</v>
      </c>
      <c r="T63" s="11">
        <f t="shared" si="3"/>
        <v>40635.208333333336</v>
      </c>
      <c r="U63" s="12">
        <v>40595.25</v>
      </c>
      <c r="V63" s="13">
        <v>40595.25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722.6</v>
      </c>
      <c r="G64" t="s">
        <v>20</v>
      </c>
      <c r="H64">
        <v>249</v>
      </c>
      <c r="I64" s="5">
        <f t="shared" si="2"/>
        <v>58.040160642570278</v>
      </c>
      <c r="J64" t="s">
        <v>21</v>
      </c>
      <c r="K64" t="s">
        <v>22</v>
      </c>
      <c r="L64" s="22">
        <v>1433480400</v>
      </c>
      <c r="M64" s="22">
        <v>1433566800</v>
      </c>
      <c r="N64" t="b">
        <v>0</v>
      </c>
      <c r="O64" t="b">
        <v>0</v>
      </c>
      <c r="P64" t="s">
        <v>28</v>
      </c>
      <c r="Q64" t="s">
        <v>2035</v>
      </c>
      <c r="R64" t="s">
        <v>2036</v>
      </c>
      <c r="S64" s="11">
        <f t="shared" si="0"/>
        <v>42160.208333333328</v>
      </c>
      <c r="T64" s="11">
        <f t="shared" si="3"/>
        <v>42161.208333333328</v>
      </c>
      <c r="U64" s="12">
        <v>42160.208333333328</v>
      </c>
      <c r="V64" s="13">
        <v>42160.208333333328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11.851063829787234</v>
      </c>
      <c r="G65" t="s">
        <v>14</v>
      </c>
      <c r="H65">
        <v>5</v>
      </c>
      <c r="I65" s="5">
        <f t="shared" si="2"/>
        <v>111.4</v>
      </c>
      <c r="J65" t="s">
        <v>21</v>
      </c>
      <c r="K65" t="s">
        <v>22</v>
      </c>
      <c r="L65" s="22">
        <v>1493355600</v>
      </c>
      <c r="M65" s="22">
        <v>1493874000</v>
      </c>
      <c r="N65" t="b">
        <v>0</v>
      </c>
      <c r="O65" t="b">
        <v>0</v>
      </c>
      <c r="P65" t="s">
        <v>33</v>
      </c>
      <c r="Q65" t="s">
        <v>2037</v>
      </c>
      <c r="R65" t="s">
        <v>2038</v>
      </c>
      <c r="S65" s="11">
        <f t="shared" si="0"/>
        <v>42853.208333333328</v>
      </c>
      <c r="T65" s="11">
        <f t="shared" si="3"/>
        <v>42859.208333333328</v>
      </c>
      <c r="U65" s="12">
        <v>42853.208333333328</v>
      </c>
      <c r="V65" s="13">
        <v>42853.208333333328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97.642857142857139</v>
      </c>
      <c r="G66" t="s">
        <v>14</v>
      </c>
      <c r="H66">
        <v>38</v>
      </c>
      <c r="I66" s="5">
        <f t="shared" si="2"/>
        <v>71.94736842105263</v>
      </c>
      <c r="J66" t="s">
        <v>21</v>
      </c>
      <c r="K66" t="s">
        <v>22</v>
      </c>
      <c r="L66" s="22">
        <v>1530507600</v>
      </c>
      <c r="M66" s="22">
        <v>1531803600</v>
      </c>
      <c r="N66" t="b">
        <v>0</v>
      </c>
      <c r="O66" t="b">
        <v>1</v>
      </c>
      <c r="P66" t="s">
        <v>28</v>
      </c>
      <c r="Q66" t="s">
        <v>2035</v>
      </c>
      <c r="R66" t="s">
        <v>2036</v>
      </c>
      <c r="S66" s="11">
        <f t="shared" si="0"/>
        <v>43283.208333333328</v>
      </c>
      <c r="T66" s="11">
        <f t="shared" si="3"/>
        <v>43298.208333333328</v>
      </c>
      <c r="U66" s="12">
        <v>43283.208333333328</v>
      </c>
      <c r="V66" s="13">
        <v>43283.208333333328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4">(E67/D67)*100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 s="22">
        <v>1296108000</v>
      </c>
      <c r="M67" s="22">
        <v>1296712800</v>
      </c>
      <c r="N67" t="b">
        <v>0</v>
      </c>
      <c r="O67" t="b">
        <v>0</v>
      </c>
      <c r="P67" t="s">
        <v>33</v>
      </c>
      <c r="Q67" t="s">
        <v>2037</v>
      </c>
      <c r="R67" t="s">
        <v>2038</v>
      </c>
      <c r="S67" s="11">
        <f t="shared" ref="S67:S130" si="6">(((L67/60)/60)/24)+DATE(1970,1,1)</f>
        <v>40570.25</v>
      </c>
      <c r="T67" s="11">
        <f t="shared" ref="T67:T130" si="7">(((M67/60)/60)/24)+DATE(1970,1,1)</f>
        <v>40577.25</v>
      </c>
      <c r="U67" s="12">
        <v>40570.25</v>
      </c>
      <c r="V67" s="13">
        <v>40570.25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 s="22">
        <v>1428469200</v>
      </c>
      <c r="M68" s="22">
        <v>1428901200</v>
      </c>
      <c r="N68" t="b">
        <v>0</v>
      </c>
      <c r="O68" t="b">
        <v>1</v>
      </c>
      <c r="P68" t="s">
        <v>33</v>
      </c>
      <c r="Q68" t="s">
        <v>2037</v>
      </c>
      <c r="R68" t="s">
        <v>2038</v>
      </c>
      <c r="S68" s="11">
        <f t="shared" si="6"/>
        <v>42102.208333333328</v>
      </c>
      <c r="T68" s="11">
        <f t="shared" si="7"/>
        <v>42107.208333333328</v>
      </c>
      <c r="U68" s="12">
        <v>42102.208333333328</v>
      </c>
      <c r="V68" s="13">
        <v>42102.208333333328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 s="22">
        <v>1264399200</v>
      </c>
      <c r="M69" s="22">
        <v>1264831200</v>
      </c>
      <c r="N69" t="b">
        <v>0</v>
      </c>
      <c r="O69" t="b">
        <v>1</v>
      </c>
      <c r="P69" t="s">
        <v>65</v>
      </c>
      <c r="Q69" t="s">
        <v>2035</v>
      </c>
      <c r="R69" t="s">
        <v>2044</v>
      </c>
      <c r="S69" s="11">
        <f t="shared" si="6"/>
        <v>40203.25</v>
      </c>
      <c r="T69" s="11">
        <f t="shared" si="7"/>
        <v>40208.25</v>
      </c>
      <c r="U69" s="12">
        <v>40203.25</v>
      </c>
      <c r="V69" s="13">
        <v>40203.25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 s="22">
        <v>1501131600</v>
      </c>
      <c r="M70" s="22">
        <v>1505192400</v>
      </c>
      <c r="N70" t="b">
        <v>0</v>
      </c>
      <c r="O70" t="b">
        <v>1</v>
      </c>
      <c r="P70" t="s">
        <v>33</v>
      </c>
      <c r="Q70" t="s">
        <v>2037</v>
      </c>
      <c r="R70" t="s">
        <v>2038</v>
      </c>
      <c r="S70" s="11">
        <f t="shared" si="6"/>
        <v>42943.208333333328</v>
      </c>
      <c r="T70" s="11">
        <f t="shared" si="7"/>
        <v>42990.208333333328</v>
      </c>
      <c r="U70" s="12">
        <v>42943.208333333328</v>
      </c>
      <c r="V70" s="13">
        <v>42943.208333333328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 s="22">
        <v>1292738400</v>
      </c>
      <c r="M71" s="22">
        <v>1295676000</v>
      </c>
      <c r="N71" t="b">
        <v>0</v>
      </c>
      <c r="O71" t="b">
        <v>0</v>
      </c>
      <c r="P71" t="s">
        <v>33</v>
      </c>
      <c r="Q71" t="s">
        <v>2037</v>
      </c>
      <c r="R71" t="s">
        <v>2038</v>
      </c>
      <c r="S71" s="11">
        <f t="shared" si="6"/>
        <v>40531.25</v>
      </c>
      <c r="T71" s="11">
        <f t="shared" si="7"/>
        <v>40565.25</v>
      </c>
      <c r="U71" s="12">
        <v>40531.25</v>
      </c>
      <c r="V71" s="13">
        <v>40531.25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 s="22">
        <v>1288674000</v>
      </c>
      <c r="M72" s="22">
        <v>1292911200</v>
      </c>
      <c r="N72" t="b">
        <v>0</v>
      </c>
      <c r="O72" t="b">
        <v>1</v>
      </c>
      <c r="P72" t="s">
        <v>33</v>
      </c>
      <c r="Q72" t="s">
        <v>2037</v>
      </c>
      <c r="R72" t="s">
        <v>2038</v>
      </c>
      <c r="S72" s="11">
        <f t="shared" si="6"/>
        <v>40484.208333333336</v>
      </c>
      <c r="T72" s="11">
        <f t="shared" si="7"/>
        <v>40533.25</v>
      </c>
      <c r="U72" s="12">
        <v>40484.208333333336</v>
      </c>
      <c r="V72" s="13">
        <v>40484.208333333336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 s="22">
        <v>1575093600</v>
      </c>
      <c r="M73" s="22">
        <v>1575439200</v>
      </c>
      <c r="N73" t="b">
        <v>0</v>
      </c>
      <c r="O73" t="b">
        <v>0</v>
      </c>
      <c r="P73" t="s">
        <v>33</v>
      </c>
      <c r="Q73" t="s">
        <v>2037</v>
      </c>
      <c r="R73" t="s">
        <v>2038</v>
      </c>
      <c r="S73" s="11">
        <f t="shared" si="6"/>
        <v>43799.25</v>
      </c>
      <c r="T73" s="11">
        <f t="shared" si="7"/>
        <v>43803.25</v>
      </c>
      <c r="U73" s="12">
        <v>43799.25</v>
      </c>
      <c r="V73" s="13">
        <v>43799.25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 s="22">
        <v>1435726800</v>
      </c>
      <c r="M74" s="22">
        <v>1438837200</v>
      </c>
      <c r="N74" t="b">
        <v>0</v>
      </c>
      <c r="O74" t="b">
        <v>0</v>
      </c>
      <c r="P74" t="s">
        <v>71</v>
      </c>
      <c r="Q74" t="s">
        <v>2039</v>
      </c>
      <c r="R74" t="s">
        <v>2047</v>
      </c>
      <c r="S74" s="11">
        <f t="shared" si="6"/>
        <v>42186.208333333328</v>
      </c>
      <c r="T74" s="11">
        <f t="shared" si="7"/>
        <v>42222.208333333328</v>
      </c>
      <c r="U74" s="12">
        <v>42186.208333333328</v>
      </c>
      <c r="V74" s="13">
        <v>42186.208333333328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 s="22">
        <v>1480226400</v>
      </c>
      <c r="M75" s="22">
        <v>1480485600</v>
      </c>
      <c r="N75" t="b">
        <v>0</v>
      </c>
      <c r="O75" t="b">
        <v>0</v>
      </c>
      <c r="P75" t="s">
        <v>159</v>
      </c>
      <c r="Q75" t="s">
        <v>2033</v>
      </c>
      <c r="R75" t="s">
        <v>2056</v>
      </c>
      <c r="S75" s="11">
        <f t="shared" si="6"/>
        <v>42701.25</v>
      </c>
      <c r="T75" s="11">
        <f t="shared" si="7"/>
        <v>42704.25</v>
      </c>
      <c r="U75" s="12">
        <v>42701.25</v>
      </c>
      <c r="V75" s="13">
        <v>42701.25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 s="22">
        <v>1459054800</v>
      </c>
      <c r="M76" s="22">
        <v>1459141200</v>
      </c>
      <c r="N76" t="b">
        <v>0</v>
      </c>
      <c r="O76" t="b">
        <v>0</v>
      </c>
      <c r="P76" t="s">
        <v>148</v>
      </c>
      <c r="Q76" t="s">
        <v>2033</v>
      </c>
      <c r="R76" t="s">
        <v>2055</v>
      </c>
      <c r="S76" s="11">
        <f t="shared" si="6"/>
        <v>42456.208333333328</v>
      </c>
      <c r="T76" s="11">
        <f t="shared" si="7"/>
        <v>42457.208333333328</v>
      </c>
      <c r="U76" s="12">
        <v>42456.208333333328</v>
      </c>
      <c r="V76" s="13">
        <v>42456.208333333328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 s="22">
        <v>1531630800</v>
      </c>
      <c r="M77" s="22">
        <v>1532322000</v>
      </c>
      <c r="N77" t="b">
        <v>0</v>
      </c>
      <c r="O77" t="b">
        <v>0</v>
      </c>
      <c r="P77" t="s">
        <v>122</v>
      </c>
      <c r="Q77" t="s">
        <v>2052</v>
      </c>
      <c r="R77" t="s">
        <v>2053</v>
      </c>
      <c r="S77" s="11">
        <f t="shared" si="6"/>
        <v>43296.208333333328</v>
      </c>
      <c r="T77" s="11">
        <f t="shared" si="7"/>
        <v>43304.208333333328</v>
      </c>
      <c r="U77" s="12">
        <v>43296.208333333328</v>
      </c>
      <c r="V77" s="13">
        <v>43296.208333333328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 s="22">
        <v>1421992800</v>
      </c>
      <c r="M78" s="22">
        <v>1426222800</v>
      </c>
      <c r="N78" t="b">
        <v>1</v>
      </c>
      <c r="O78" t="b">
        <v>1</v>
      </c>
      <c r="P78" t="s">
        <v>33</v>
      </c>
      <c r="Q78" t="s">
        <v>2037</v>
      </c>
      <c r="R78" t="s">
        <v>2038</v>
      </c>
      <c r="S78" s="11">
        <f t="shared" si="6"/>
        <v>42027.25</v>
      </c>
      <c r="T78" s="11">
        <f t="shared" si="7"/>
        <v>42076.208333333328</v>
      </c>
      <c r="U78" s="12">
        <v>42027.25</v>
      </c>
      <c r="V78" s="13">
        <v>42027.25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 s="22">
        <v>1285563600</v>
      </c>
      <c r="M79" s="22">
        <v>1286773200</v>
      </c>
      <c r="N79" t="b">
        <v>0</v>
      </c>
      <c r="O79" t="b">
        <v>1</v>
      </c>
      <c r="P79" t="s">
        <v>71</v>
      </c>
      <c r="Q79" t="s">
        <v>2039</v>
      </c>
      <c r="R79" t="s">
        <v>2047</v>
      </c>
      <c r="S79" s="11">
        <f t="shared" si="6"/>
        <v>40448.208333333336</v>
      </c>
      <c r="T79" s="11">
        <f t="shared" si="7"/>
        <v>40462.208333333336</v>
      </c>
      <c r="U79" s="12">
        <v>40448.208333333336</v>
      </c>
      <c r="V79" s="13">
        <v>40448.208333333336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 s="22">
        <v>1523854800</v>
      </c>
      <c r="M80" s="22">
        <v>1523941200</v>
      </c>
      <c r="N80" t="b">
        <v>0</v>
      </c>
      <c r="O80" t="b">
        <v>0</v>
      </c>
      <c r="P80" t="s">
        <v>206</v>
      </c>
      <c r="Q80" t="s">
        <v>2045</v>
      </c>
      <c r="R80" t="s">
        <v>2057</v>
      </c>
      <c r="S80" s="11">
        <f t="shared" si="6"/>
        <v>43206.208333333328</v>
      </c>
      <c r="T80" s="11">
        <f t="shared" si="7"/>
        <v>43207.208333333328</v>
      </c>
      <c r="U80" s="12">
        <v>43206.208333333328</v>
      </c>
      <c r="V80" s="13">
        <v>43206.208333333328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 s="22">
        <v>1529125200</v>
      </c>
      <c r="M81" s="22">
        <v>1529557200</v>
      </c>
      <c r="N81" t="b">
        <v>0</v>
      </c>
      <c r="O81" t="b">
        <v>0</v>
      </c>
      <c r="P81" t="s">
        <v>33</v>
      </c>
      <c r="Q81" t="s">
        <v>2037</v>
      </c>
      <c r="R81" t="s">
        <v>2038</v>
      </c>
      <c r="S81" s="11">
        <f t="shared" si="6"/>
        <v>43267.208333333328</v>
      </c>
      <c r="T81" s="11">
        <f t="shared" si="7"/>
        <v>43272.208333333328</v>
      </c>
      <c r="U81" s="12">
        <v>43267.208333333328</v>
      </c>
      <c r="V81" s="13">
        <v>43267.208333333328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 s="22">
        <v>1503982800</v>
      </c>
      <c r="M82" s="22">
        <v>1506574800</v>
      </c>
      <c r="N82" t="b">
        <v>0</v>
      </c>
      <c r="O82" t="b">
        <v>0</v>
      </c>
      <c r="P82" t="s">
        <v>89</v>
      </c>
      <c r="Q82" t="s">
        <v>2048</v>
      </c>
      <c r="R82" t="s">
        <v>2049</v>
      </c>
      <c r="S82" s="11">
        <f t="shared" si="6"/>
        <v>42976.208333333328</v>
      </c>
      <c r="T82" s="11">
        <f t="shared" si="7"/>
        <v>43006.208333333328</v>
      </c>
      <c r="U82" s="12">
        <v>42976.208333333328</v>
      </c>
      <c r="V82" s="13">
        <v>42976.208333333328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 s="22">
        <v>1511416800</v>
      </c>
      <c r="M83" s="22">
        <v>1513576800</v>
      </c>
      <c r="N83" t="b">
        <v>0</v>
      </c>
      <c r="O83" t="b">
        <v>0</v>
      </c>
      <c r="P83" t="s">
        <v>23</v>
      </c>
      <c r="Q83" t="s">
        <v>2033</v>
      </c>
      <c r="R83" t="s">
        <v>2034</v>
      </c>
      <c r="S83" s="11">
        <f t="shared" si="6"/>
        <v>43062.25</v>
      </c>
      <c r="T83" s="11">
        <f t="shared" si="7"/>
        <v>43087.25</v>
      </c>
      <c r="U83" s="12">
        <v>43062.25</v>
      </c>
      <c r="V83" s="13">
        <v>43062.25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 s="22">
        <v>1547704800</v>
      </c>
      <c r="M84" s="22">
        <v>1548309600</v>
      </c>
      <c r="N84" t="b">
        <v>0</v>
      </c>
      <c r="O84" t="b">
        <v>1</v>
      </c>
      <c r="P84" t="s">
        <v>89</v>
      </c>
      <c r="Q84" t="s">
        <v>2048</v>
      </c>
      <c r="R84" t="s">
        <v>2049</v>
      </c>
      <c r="S84" s="11">
        <f t="shared" si="6"/>
        <v>43482.25</v>
      </c>
      <c r="T84" s="11">
        <f t="shared" si="7"/>
        <v>43489.25</v>
      </c>
      <c r="U84" s="12">
        <v>43482.25</v>
      </c>
      <c r="V84" s="13">
        <v>43482.25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 s="22">
        <v>1469682000</v>
      </c>
      <c r="M85" s="22">
        <v>1471582800</v>
      </c>
      <c r="N85" t="b">
        <v>0</v>
      </c>
      <c r="O85" t="b">
        <v>0</v>
      </c>
      <c r="P85" t="s">
        <v>50</v>
      </c>
      <c r="Q85" t="s">
        <v>2033</v>
      </c>
      <c r="R85" t="s">
        <v>2041</v>
      </c>
      <c r="S85" s="11">
        <f t="shared" si="6"/>
        <v>42579.208333333328</v>
      </c>
      <c r="T85" s="11">
        <f t="shared" si="7"/>
        <v>42601.208333333328</v>
      </c>
      <c r="U85" s="12">
        <v>42579.208333333328</v>
      </c>
      <c r="V85" s="13">
        <v>42579.208333333328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 s="22">
        <v>1343451600</v>
      </c>
      <c r="M86" s="22">
        <v>1344315600</v>
      </c>
      <c r="N86" t="b">
        <v>0</v>
      </c>
      <c r="O86" t="b">
        <v>0</v>
      </c>
      <c r="P86" t="s">
        <v>65</v>
      </c>
      <c r="Q86" t="s">
        <v>2035</v>
      </c>
      <c r="R86" t="s">
        <v>2044</v>
      </c>
      <c r="S86" s="11">
        <f t="shared" si="6"/>
        <v>41118.208333333336</v>
      </c>
      <c r="T86" s="11">
        <f t="shared" si="7"/>
        <v>41128.208333333336</v>
      </c>
      <c r="U86" s="12">
        <v>41118.208333333336</v>
      </c>
      <c r="V86" s="13">
        <v>41118.208333333336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 s="22">
        <v>1315717200</v>
      </c>
      <c r="M87" s="22">
        <v>1316408400</v>
      </c>
      <c r="N87" t="b">
        <v>0</v>
      </c>
      <c r="O87" t="b">
        <v>0</v>
      </c>
      <c r="P87" t="s">
        <v>60</v>
      </c>
      <c r="Q87" t="s">
        <v>2033</v>
      </c>
      <c r="R87" t="s">
        <v>2043</v>
      </c>
      <c r="S87" s="11">
        <f t="shared" si="6"/>
        <v>40797.208333333336</v>
      </c>
      <c r="T87" s="11">
        <f t="shared" si="7"/>
        <v>40805.208333333336</v>
      </c>
      <c r="U87" s="12">
        <v>40797.208333333336</v>
      </c>
      <c r="V87" s="13">
        <v>40797.208333333336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 s="22">
        <v>1430715600</v>
      </c>
      <c r="M88" s="22">
        <v>1431838800</v>
      </c>
      <c r="N88" t="b">
        <v>1</v>
      </c>
      <c r="O88" t="b">
        <v>0</v>
      </c>
      <c r="P88" t="s">
        <v>33</v>
      </c>
      <c r="Q88" t="s">
        <v>2037</v>
      </c>
      <c r="R88" t="s">
        <v>2038</v>
      </c>
      <c r="S88" s="11">
        <f t="shared" si="6"/>
        <v>42128.208333333328</v>
      </c>
      <c r="T88" s="11">
        <f t="shared" si="7"/>
        <v>42141.208333333328</v>
      </c>
      <c r="U88" s="12">
        <v>42128.208333333328</v>
      </c>
      <c r="V88" s="13">
        <v>42128.208333333328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 s="22">
        <v>1299564000</v>
      </c>
      <c r="M89" s="22">
        <v>1300510800</v>
      </c>
      <c r="N89" t="b">
        <v>0</v>
      </c>
      <c r="O89" t="b">
        <v>1</v>
      </c>
      <c r="P89" t="s">
        <v>23</v>
      </c>
      <c r="Q89" t="s">
        <v>2033</v>
      </c>
      <c r="R89" t="s">
        <v>2034</v>
      </c>
      <c r="S89" s="11">
        <f t="shared" si="6"/>
        <v>40610.25</v>
      </c>
      <c r="T89" s="11">
        <f t="shared" si="7"/>
        <v>40621.208333333336</v>
      </c>
      <c r="U89" s="12">
        <v>40610.25</v>
      </c>
      <c r="V89" s="13">
        <v>40610.25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 s="22">
        <v>1429160400</v>
      </c>
      <c r="M90" s="22">
        <v>1431061200</v>
      </c>
      <c r="N90" t="b">
        <v>0</v>
      </c>
      <c r="O90" t="b">
        <v>0</v>
      </c>
      <c r="P90" t="s">
        <v>206</v>
      </c>
      <c r="Q90" t="s">
        <v>2045</v>
      </c>
      <c r="R90" t="s">
        <v>2057</v>
      </c>
      <c r="S90" s="11">
        <f t="shared" si="6"/>
        <v>42110.208333333328</v>
      </c>
      <c r="T90" s="11">
        <f t="shared" si="7"/>
        <v>42132.208333333328</v>
      </c>
      <c r="U90" s="12">
        <v>42110.208333333328</v>
      </c>
      <c r="V90" s="13">
        <v>42110.208333333328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 s="22">
        <v>1271307600</v>
      </c>
      <c r="M91" s="22">
        <v>1271480400</v>
      </c>
      <c r="N91" t="b">
        <v>0</v>
      </c>
      <c r="O91" t="b">
        <v>0</v>
      </c>
      <c r="P91" t="s">
        <v>33</v>
      </c>
      <c r="Q91" t="s">
        <v>2037</v>
      </c>
      <c r="R91" t="s">
        <v>2038</v>
      </c>
      <c r="S91" s="11">
        <f t="shared" si="6"/>
        <v>40283.208333333336</v>
      </c>
      <c r="T91" s="11">
        <f t="shared" si="7"/>
        <v>40285.208333333336</v>
      </c>
      <c r="U91" s="12">
        <v>40283.208333333336</v>
      </c>
      <c r="V91" s="13">
        <v>40283.208333333336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 s="22">
        <v>1456380000</v>
      </c>
      <c r="M92" s="22">
        <v>1456380000</v>
      </c>
      <c r="N92" t="b">
        <v>0</v>
      </c>
      <c r="O92" t="b">
        <v>1</v>
      </c>
      <c r="P92" t="s">
        <v>33</v>
      </c>
      <c r="Q92" t="s">
        <v>2037</v>
      </c>
      <c r="R92" t="s">
        <v>2038</v>
      </c>
      <c r="S92" s="11">
        <f t="shared" si="6"/>
        <v>42425.25</v>
      </c>
      <c r="T92" s="11">
        <f t="shared" si="7"/>
        <v>42425.25</v>
      </c>
      <c r="U92" s="12">
        <v>42425.25</v>
      </c>
      <c r="V92" s="13">
        <v>42425.25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 s="22">
        <v>1470459600</v>
      </c>
      <c r="M93" s="22">
        <v>1472878800</v>
      </c>
      <c r="N93" t="b">
        <v>0</v>
      </c>
      <c r="O93" t="b">
        <v>0</v>
      </c>
      <c r="P93" t="s">
        <v>206</v>
      </c>
      <c r="Q93" t="s">
        <v>2045</v>
      </c>
      <c r="R93" t="s">
        <v>2057</v>
      </c>
      <c r="S93" s="11">
        <f t="shared" si="6"/>
        <v>42588.208333333328</v>
      </c>
      <c r="T93" s="11">
        <f t="shared" si="7"/>
        <v>42616.208333333328</v>
      </c>
      <c r="U93" s="12">
        <v>42588.208333333328</v>
      </c>
      <c r="V93" s="13">
        <v>42588.208333333328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 s="22">
        <v>1277269200</v>
      </c>
      <c r="M94" s="22">
        <v>1277355600</v>
      </c>
      <c r="N94" t="b">
        <v>0</v>
      </c>
      <c r="O94" t="b">
        <v>1</v>
      </c>
      <c r="P94" t="s">
        <v>89</v>
      </c>
      <c r="Q94" t="s">
        <v>2048</v>
      </c>
      <c r="R94" t="s">
        <v>2049</v>
      </c>
      <c r="S94" s="11">
        <f t="shared" si="6"/>
        <v>40352.208333333336</v>
      </c>
      <c r="T94" s="11">
        <f t="shared" si="7"/>
        <v>40353.208333333336</v>
      </c>
      <c r="U94" s="12">
        <v>40352.208333333336</v>
      </c>
      <c r="V94" s="13">
        <v>40352.208333333336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 s="22">
        <v>1350709200</v>
      </c>
      <c r="M95" s="22">
        <v>1351054800</v>
      </c>
      <c r="N95" t="b">
        <v>0</v>
      </c>
      <c r="O95" t="b">
        <v>1</v>
      </c>
      <c r="P95" t="s">
        <v>33</v>
      </c>
      <c r="Q95" t="s">
        <v>2037</v>
      </c>
      <c r="R95" t="s">
        <v>2038</v>
      </c>
      <c r="S95" s="11">
        <f t="shared" si="6"/>
        <v>41202.208333333336</v>
      </c>
      <c r="T95" s="11">
        <f t="shared" si="7"/>
        <v>41206.208333333336</v>
      </c>
      <c r="U95" s="12">
        <v>41202.208333333336</v>
      </c>
      <c r="V95" s="13">
        <v>41202.208333333336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 s="22">
        <v>1554613200</v>
      </c>
      <c r="M96" s="22">
        <v>1555563600</v>
      </c>
      <c r="N96" t="b">
        <v>0</v>
      </c>
      <c r="O96" t="b">
        <v>0</v>
      </c>
      <c r="P96" t="s">
        <v>28</v>
      </c>
      <c r="Q96" t="s">
        <v>2035</v>
      </c>
      <c r="R96" t="s">
        <v>2036</v>
      </c>
      <c r="S96" s="11">
        <f t="shared" si="6"/>
        <v>43562.208333333328</v>
      </c>
      <c r="T96" s="11">
        <f t="shared" si="7"/>
        <v>43573.208333333328</v>
      </c>
      <c r="U96" s="12">
        <v>43562.208333333328</v>
      </c>
      <c r="V96" s="13">
        <v>43562.208333333328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 s="22">
        <v>1571029200</v>
      </c>
      <c r="M97" s="22">
        <v>1571634000</v>
      </c>
      <c r="N97" t="b">
        <v>0</v>
      </c>
      <c r="O97" t="b">
        <v>0</v>
      </c>
      <c r="P97" t="s">
        <v>42</v>
      </c>
      <c r="Q97" t="s">
        <v>2039</v>
      </c>
      <c r="R97" t="s">
        <v>2040</v>
      </c>
      <c r="S97" s="11">
        <f t="shared" si="6"/>
        <v>43752.208333333328</v>
      </c>
      <c r="T97" s="11">
        <f t="shared" si="7"/>
        <v>43759.208333333328</v>
      </c>
      <c r="U97" s="12">
        <v>43752.208333333328</v>
      </c>
      <c r="V97" s="13">
        <v>43752.208333333328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 s="22">
        <v>1299736800</v>
      </c>
      <c r="M98" s="22">
        <v>1300856400</v>
      </c>
      <c r="N98" t="b">
        <v>0</v>
      </c>
      <c r="O98" t="b">
        <v>0</v>
      </c>
      <c r="P98" t="s">
        <v>33</v>
      </c>
      <c r="Q98" t="s">
        <v>2037</v>
      </c>
      <c r="R98" t="s">
        <v>2038</v>
      </c>
      <c r="S98" s="11">
        <f t="shared" si="6"/>
        <v>40612.25</v>
      </c>
      <c r="T98" s="11">
        <f t="shared" si="7"/>
        <v>40625.208333333336</v>
      </c>
      <c r="U98" s="12">
        <v>40612.25</v>
      </c>
      <c r="V98" s="13">
        <v>40612.25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 s="22">
        <v>1435208400</v>
      </c>
      <c r="M99" s="22">
        <v>1439874000</v>
      </c>
      <c r="N99" t="b">
        <v>0</v>
      </c>
      <c r="O99" t="b">
        <v>0</v>
      </c>
      <c r="P99" t="s">
        <v>17</v>
      </c>
      <c r="Q99" t="s">
        <v>2031</v>
      </c>
      <c r="R99" t="s">
        <v>2032</v>
      </c>
      <c r="S99" s="11">
        <f t="shared" si="6"/>
        <v>42180.208333333328</v>
      </c>
      <c r="T99" s="11">
        <f t="shared" si="7"/>
        <v>42234.208333333328</v>
      </c>
      <c r="U99" s="12">
        <v>42180.208333333328</v>
      </c>
      <c r="V99" s="13">
        <v>42180.208333333328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 s="22">
        <v>1437973200</v>
      </c>
      <c r="M100" s="22">
        <v>1438318800</v>
      </c>
      <c r="N100" t="b">
        <v>0</v>
      </c>
      <c r="O100" t="b">
        <v>0</v>
      </c>
      <c r="P100" t="s">
        <v>89</v>
      </c>
      <c r="Q100" t="s">
        <v>2048</v>
      </c>
      <c r="R100" t="s">
        <v>2049</v>
      </c>
      <c r="S100" s="11">
        <f t="shared" si="6"/>
        <v>42212.208333333328</v>
      </c>
      <c r="T100" s="11">
        <f t="shared" si="7"/>
        <v>42216.208333333328</v>
      </c>
      <c r="U100" s="12">
        <v>42212.208333333328</v>
      </c>
      <c r="V100" s="13">
        <v>42212.208333333328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 s="22">
        <v>1416895200</v>
      </c>
      <c r="M101" s="22">
        <v>1419400800</v>
      </c>
      <c r="N101" t="b">
        <v>0</v>
      </c>
      <c r="O101" t="b">
        <v>0</v>
      </c>
      <c r="P101" t="s">
        <v>33</v>
      </c>
      <c r="Q101" t="s">
        <v>2037</v>
      </c>
      <c r="R101" t="s">
        <v>2038</v>
      </c>
      <c r="S101" s="11">
        <f t="shared" si="6"/>
        <v>41968.25</v>
      </c>
      <c r="T101" s="11">
        <f t="shared" si="7"/>
        <v>41997.25</v>
      </c>
      <c r="U101" s="12">
        <v>41968.25</v>
      </c>
      <c r="V101" s="13">
        <v>41968.25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 s="22">
        <v>1319000400</v>
      </c>
      <c r="M102" s="22">
        <v>1320555600</v>
      </c>
      <c r="N102" t="b">
        <v>0</v>
      </c>
      <c r="O102" t="b">
        <v>0</v>
      </c>
      <c r="P102" t="s">
        <v>33</v>
      </c>
      <c r="Q102" t="s">
        <v>2037</v>
      </c>
      <c r="R102" t="s">
        <v>2038</v>
      </c>
      <c r="S102" s="11">
        <f t="shared" si="6"/>
        <v>40835.208333333336</v>
      </c>
      <c r="T102" s="11">
        <f t="shared" si="7"/>
        <v>40853.208333333336</v>
      </c>
      <c r="U102" s="12">
        <v>40835.208333333336</v>
      </c>
      <c r="V102" s="13">
        <v>40835.208333333336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 s="22">
        <v>1424498400</v>
      </c>
      <c r="M103" s="22">
        <v>1425103200</v>
      </c>
      <c r="N103" t="b">
        <v>0</v>
      </c>
      <c r="O103" t="b">
        <v>1</v>
      </c>
      <c r="P103" t="s">
        <v>50</v>
      </c>
      <c r="Q103" t="s">
        <v>2033</v>
      </c>
      <c r="R103" t="s">
        <v>2041</v>
      </c>
      <c r="S103" s="11">
        <f t="shared" si="6"/>
        <v>42056.25</v>
      </c>
      <c r="T103" s="11">
        <f t="shared" si="7"/>
        <v>42063.25</v>
      </c>
      <c r="U103" s="12">
        <v>42056.25</v>
      </c>
      <c r="V103" s="13">
        <v>42056.25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 s="22">
        <v>1526274000</v>
      </c>
      <c r="M104" s="22">
        <v>1526878800</v>
      </c>
      <c r="N104" t="b">
        <v>0</v>
      </c>
      <c r="O104" t="b">
        <v>1</v>
      </c>
      <c r="P104" t="s">
        <v>65</v>
      </c>
      <c r="Q104" t="s">
        <v>2035</v>
      </c>
      <c r="R104" t="s">
        <v>2044</v>
      </c>
      <c r="S104" s="11">
        <f t="shared" si="6"/>
        <v>43234.208333333328</v>
      </c>
      <c r="T104" s="11">
        <f t="shared" si="7"/>
        <v>43241.208333333328</v>
      </c>
      <c r="U104" s="12">
        <v>43234.208333333328</v>
      </c>
      <c r="V104" s="13">
        <v>43234.208333333328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 s="22">
        <v>1287896400</v>
      </c>
      <c r="M105" s="22">
        <v>1288674000</v>
      </c>
      <c r="N105" t="b">
        <v>0</v>
      </c>
      <c r="O105" t="b">
        <v>0</v>
      </c>
      <c r="P105" t="s">
        <v>50</v>
      </c>
      <c r="Q105" t="s">
        <v>2033</v>
      </c>
      <c r="R105" t="s">
        <v>2041</v>
      </c>
      <c r="S105" s="11">
        <f t="shared" si="6"/>
        <v>40475.208333333336</v>
      </c>
      <c r="T105" s="11">
        <f t="shared" si="7"/>
        <v>40484.208333333336</v>
      </c>
      <c r="U105" s="12">
        <v>40475.208333333336</v>
      </c>
      <c r="V105" s="13">
        <v>40475.208333333336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 s="22">
        <v>1495515600</v>
      </c>
      <c r="M106" s="22">
        <v>1495602000</v>
      </c>
      <c r="N106" t="b">
        <v>0</v>
      </c>
      <c r="O106" t="b">
        <v>0</v>
      </c>
      <c r="P106" t="s">
        <v>60</v>
      </c>
      <c r="Q106" t="s">
        <v>2033</v>
      </c>
      <c r="R106" t="s">
        <v>2043</v>
      </c>
      <c r="S106" s="11">
        <f t="shared" si="6"/>
        <v>42878.208333333328</v>
      </c>
      <c r="T106" s="11">
        <f t="shared" si="7"/>
        <v>42879.208333333328</v>
      </c>
      <c r="U106" s="12">
        <v>42878.208333333328</v>
      </c>
      <c r="V106" s="13">
        <v>42878.208333333328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 s="22">
        <v>1364878800</v>
      </c>
      <c r="M107" s="22">
        <v>1366434000</v>
      </c>
      <c r="N107" t="b">
        <v>0</v>
      </c>
      <c r="O107" t="b">
        <v>0</v>
      </c>
      <c r="P107" t="s">
        <v>28</v>
      </c>
      <c r="Q107" t="s">
        <v>2035</v>
      </c>
      <c r="R107" t="s">
        <v>2036</v>
      </c>
      <c r="S107" s="11">
        <f t="shared" si="6"/>
        <v>41366.208333333336</v>
      </c>
      <c r="T107" s="11">
        <f t="shared" si="7"/>
        <v>41384.208333333336</v>
      </c>
      <c r="U107" s="12">
        <v>41366.208333333336</v>
      </c>
      <c r="V107" s="13">
        <v>41366.208333333336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 s="22">
        <v>1567918800</v>
      </c>
      <c r="M108" s="22">
        <v>1568350800</v>
      </c>
      <c r="N108" t="b">
        <v>0</v>
      </c>
      <c r="O108" t="b">
        <v>0</v>
      </c>
      <c r="P108" t="s">
        <v>33</v>
      </c>
      <c r="Q108" t="s">
        <v>2037</v>
      </c>
      <c r="R108" t="s">
        <v>2038</v>
      </c>
      <c r="S108" s="11">
        <f t="shared" si="6"/>
        <v>43716.208333333328</v>
      </c>
      <c r="T108" s="11">
        <f t="shared" si="7"/>
        <v>43721.208333333328</v>
      </c>
      <c r="U108" s="12">
        <v>43716.208333333328</v>
      </c>
      <c r="V108" s="13">
        <v>43716.208333333328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 s="22">
        <v>1524459600</v>
      </c>
      <c r="M109" s="22">
        <v>1525928400</v>
      </c>
      <c r="N109" t="b">
        <v>0</v>
      </c>
      <c r="O109" t="b">
        <v>1</v>
      </c>
      <c r="P109" t="s">
        <v>33</v>
      </c>
      <c r="Q109" t="s">
        <v>2037</v>
      </c>
      <c r="R109" t="s">
        <v>2038</v>
      </c>
      <c r="S109" s="11">
        <f t="shared" si="6"/>
        <v>43213.208333333328</v>
      </c>
      <c r="T109" s="11">
        <f t="shared" si="7"/>
        <v>43230.208333333328</v>
      </c>
      <c r="U109" s="12">
        <v>43213.208333333328</v>
      </c>
      <c r="V109" s="13">
        <v>43213.208333333328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 s="22">
        <v>1333688400</v>
      </c>
      <c r="M110" s="22">
        <v>1336885200</v>
      </c>
      <c r="N110" t="b">
        <v>0</v>
      </c>
      <c r="O110" t="b">
        <v>0</v>
      </c>
      <c r="P110" t="s">
        <v>42</v>
      </c>
      <c r="Q110" t="s">
        <v>2039</v>
      </c>
      <c r="R110" t="s">
        <v>2040</v>
      </c>
      <c r="S110" s="11">
        <f t="shared" si="6"/>
        <v>41005.208333333336</v>
      </c>
      <c r="T110" s="11">
        <f t="shared" si="7"/>
        <v>41042.208333333336</v>
      </c>
      <c r="U110" s="12">
        <v>41005.208333333336</v>
      </c>
      <c r="V110" s="13">
        <v>41005.208333333336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 s="22">
        <v>1389506400</v>
      </c>
      <c r="M111" s="22">
        <v>1389679200</v>
      </c>
      <c r="N111" t="b">
        <v>0</v>
      </c>
      <c r="O111" t="b">
        <v>0</v>
      </c>
      <c r="P111" t="s">
        <v>269</v>
      </c>
      <c r="Q111" t="s">
        <v>2039</v>
      </c>
      <c r="R111" t="s">
        <v>2058</v>
      </c>
      <c r="S111" s="11">
        <f t="shared" si="6"/>
        <v>41651.25</v>
      </c>
      <c r="T111" s="11">
        <f t="shared" si="7"/>
        <v>41653.25</v>
      </c>
      <c r="U111" s="12">
        <v>41651.25</v>
      </c>
      <c r="V111" s="13">
        <v>41651.25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 s="22">
        <v>1536642000</v>
      </c>
      <c r="M112" s="22">
        <v>1538283600</v>
      </c>
      <c r="N112" t="b">
        <v>0</v>
      </c>
      <c r="O112" t="b">
        <v>0</v>
      </c>
      <c r="P112" t="s">
        <v>17</v>
      </c>
      <c r="Q112" t="s">
        <v>2031</v>
      </c>
      <c r="R112" t="s">
        <v>2032</v>
      </c>
      <c r="S112" s="11">
        <f t="shared" si="6"/>
        <v>43354.208333333328</v>
      </c>
      <c r="T112" s="11">
        <f t="shared" si="7"/>
        <v>43373.208333333328</v>
      </c>
      <c r="U112" s="12">
        <v>43354.208333333328</v>
      </c>
      <c r="V112" s="13">
        <v>43354.208333333328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 s="22">
        <v>1348290000</v>
      </c>
      <c r="M113" s="22">
        <v>1348808400</v>
      </c>
      <c r="N113" t="b">
        <v>0</v>
      </c>
      <c r="O113" t="b">
        <v>0</v>
      </c>
      <c r="P113" t="s">
        <v>133</v>
      </c>
      <c r="Q113" t="s">
        <v>2045</v>
      </c>
      <c r="R113" t="s">
        <v>2054</v>
      </c>
      <c r="S113" s="11">
        <f t="shared" si="6"/>
        <v>41174.208333333336</v>
      </c>
      <c r="T113" s="11">
        <f t="shared" si="7"/>
        <v>41180.208333333336</v>
      </c>
      <c r="U113" s="12">
        <v>41174.208333333336</v>
      </c>
      <c r="V113" s="13">
        <v>41174.208333333336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 s="22">
        <v>1408856400</v>
      </c>
      <c r="M114" s="22">
        <v>1410152400</v>
      </c>
      <c r="N114" t="b">
        <v>0</v>
      </c>
      <c r="O114" t="b">
        <v>0</v>
      </c>
      <c r="P114" t="s">
        <v>28</v>
      </c>
      <c r="Q114" t="s">
        <v>2035</v>
      </c>
      <c r="R114" t="s">
        <v>2036</v>
      </c>
      <c r="S114" s="11">
        <f t="shared" si="6"/>
        <v>41875.208333333336</v>
      </c>
      <c r="T114" s="11">
        <f t="shared" si="7"/>
        <v>41890.208333333336</v>
      </c>
      <c r="U114" s="12">
        <v>41875.208333333336</v>
      </c>
      <c r="V114" s="13">
        <v>41875.208333333336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 s="22">
        <v>1505192400</v>
      </c>
      <c r="M115" s="22">
        <v>1505797200</v>
      </c>
      <c r="N115" t="b">
        <v>0</v>
      </c>
      <c r="O115" t="b">
        <v>0</v>
      </c>
      <c r="P115" t="s">
        <v>17</v>
      </c>
      <c r="Q115" t="s">
        <v>2031</v>
      </c>
      <c r="R115" t="s">
        <v>2032</v>
      </c>
      <c r="S115" s="11">
        <f t="shared" si="6"/>
        <v>42990.208333333328</v>
      </c>
      <c r="T115" s="11">
        <f t="shared" si="7"/>
        <v>42997.208333333328</v>
      </c>
      <c r="U115" s="12">
        <v>42990.208333333328</v>
      </c>
      <c r="V115" s="13">
        <v>42990.208333333328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 s="22">
        <v>1554786000</v>
      </c>
      <c r="M116" s="22">
        <v>1554872400</v>
      </c>
      <c r="N116" t="b">
        <v>0</v>
      </c>
      <c r="O116" t="b">
        <v>1</v>
      </c>
      <c r="P116" t="s">
        <v>65</v>
      </c>
      <c r="Q116" t="s">
        <v>2035</v>
      </c>
      <c r="R116" t="s">
        <v>2044</v>
      </c>
      <c r="S116" s="11">
        <f t="shared" si="6"/>
        <v>43564.208333333328</v>
      </c>
      <c r="T116" s="11">
        <f t="shared" si="7"/>
        <v>43565.208333333328</v>
      </c>
      <c r="U116" s="12">
        <v>43564.208333333328</v>
      </c>
      <c r="V116" s="13">
        <v>43564.208333333328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 s="22">
        <v>1510898400</v>
      </c>
      <c r="M117" s="22">
        <v>1513922400</v>
      </c>
      <c r="N117" t="b">
        <v>0</v>
      </c>
      <c r="O117" t="b">
        <v>0</v>
      </c>
      <c r="P117" t="s">
        <v>119</v>
      </c>
      <c r="Q117" t="s">
        <v>2045</v>
      </c>
      <c r="R117" t="s">
        <v>2051</v>
      </c>
      <c r="S117" s="11">
        <f t="shared" si="6"/>
        <v>43056.25</v>
      </c>
      <c r="T117" s="11">
        <f t="shared" si="7"/>
        <v>43091.25</v>
      </c>
      <c r="U117" s="12">
        <v>43056.25</v>
      </c>
      <c r="V117" s="13">
        <v>43056.25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 s="22">
        <v>1442552400</v>
      </c>
      <c r="M118" s="22">
        <v>1442638800</v>
      </c>
      <c r="N118" t="b">
        <v>0</v>
      </c>
      <c r="O118" t="b">
        <v>0</v>
      </c>
      <c r="P118" t="s">
        <v>33</v>
      </c>
      <c r="Q118" t="s">
        <v>2037</v>
      </c>
      <c r="R118" t="s">
        <v>2038</v>
      </c>
      <c r="S118" s="11">
        <f t="shared" si="6"/>
        <v>42265.208333333328</v>
      </c>
      <c r="T118" s="11">
        <f t="shared" si="7"/>
        <v>42266.208333333328</v>
      </c>
      <c r="U118" s="12">
        <v>42265.208333333328</v>
      </c>
      <c r="V118" s="13">
        <v>42265.208333333328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 s="22">
        <v>1316667600</v>
      </c>
      <c r="M119" s="22">
        <v>1317186000</v>
      </c>
      <c r="N119" t="b">
        <v>0</v>
      </c>
      <c r="O119" t="b">
        <v>0</v>
      </c>
      <c r="P119" t="s">
        <v>269</v>
      </c>
      <c r="Q119" t="s">
        <v>2039</v>
      </c>
      <c r="R119" t="s">
        <v>2058</v>
      </c>
      <c r="S119" s="11">
        <f t="shared" si="6"/>
        <v>40808.208333333336</v>
      </c>
      <c r="T119" s="11">
        <f t="shared" si="7"/>
        <v>40814.208333333336</v>
      </c>
      <c r="U119" s="12">
        <v>40808.208333333336</v>
      </c>
      <c r="V119" s="13">
        <v>40808.208333333336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 s="22">
        <v>1390716000</v>
      </c>
      <c r="M120" s="22">
        <v>1391234400</v>
      </c>
      <c r="N120" t="b">
        <v>0</v>
      </c>
      <c r="O120" t="b">
        <v>0</v>
      </c>
      <c r="P120" t="s">
        <v>122</v>
      </c>
      <c r="Q120" t="s">
        <v>2052</v>
      </c>
      <c r="R120" t="s">
        <v>2053</v>
      </c>
      <c r="S120" s="11">
        <f t="shared" si="6"/>
        <v>41665.25</v>
      </c>
      <c r="T120" s="11">
        <f t="shared" si="7"/>
        <v>41671.25</v>
      </c>
      <c r="U120" s="12">
        <v>41665.25</v>
      </c>
      <c r="V120" s="13">
        <v>41665.25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 s="22">
        <v>1402894800</v>
      </c>
      <c r="M121" s="22">
        <v>1404363600</v>
      </c>
      <c r="N121" t="b">
        <v>0</v>
      </c>
      <c r="O121" t="b">
        <v>1</v>
      </c>
      <c r="P121" t="s">
        <v>42</v>
      </c>
      <c r="Q121" t="s">
        <v>2039</v>
      </c>
      <c r="R121" t="s">
        <v>2040</v>
      </c>
      <c r="S121" s="11">
        <f t="shared" si="6"/>
        <v>41806.208333333336</v>
      </c>
      <c r="T121" s="11">
        <f t="shared" si="7"/>
        <v>41823.208333333336</v>
      </c>
      <c r="U121" s="12">
        <v>41806.208333333336</v>
      </c>
      <c r="V121" s="13">
        <v>41806.208333333336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 s="22">
        <v>1429246800</v>
      </c>
      <c r="M122" s="22">
        <v>1429592400</v>
      </c>
      <c r="N122" t="b">
        <v>0</v>
      </c>
      <c r="O122" t="b">
        <v>1</v>
      </c>
      <c r="P122" t="s">
        <v>292</v>
      </c>
      <c r="Q122" t="s">
        <v>2048</v>
      </c>
      <c r="R122" t="s">
        <v>2059</v>
      </c>
      <c r="S122" s="11">
        <f t="shared" si="6"/>
        <v>42111.208333333328</v>
      </c>
      <c r="T122" s="11">
        <f t="shared" si="7"/>
        <v>42115.208333333328</v>
      </c>
      <c r="U122" s="12">
        <v>42111.208333333328</v>
      </c>
      <c r="V122" s="13">
        <v>42111.208333333328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 s="22">
        <v>1412485200</v>
      </c>
      <c r="M123" s="22">
        <v>1413608400</v>
      </c>
      <c r="N123" t="b">
        <v>0</v>
      </c>
      <c r="O123" t="b">
        <v>0</v>
      </c>
      <c r="P123" t="s">
        <v>89</v>
      </c>
      <c r="Q123" t="s">
        <v>2048</v>
      </c>
      <c r="R123" t="s">
        <v>2049</v>
      </c>
      <c r="S123" s="11">
        <f t="shared" si="6"/>
        <v>41917.208333333336</v>
      </c>
      <c r="T123" s="11">
        <f t="shared" si="7"/>
        <v>41930.208333333336</v>
      </c>
      <c r="U123" s="12">
        <v>41917.208333333336</v>
      </c>
      <c r="V123" s="13">
        <v>41917.208333333336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 s="22">
        <v>1417068000</v>
      </c>
      <c r="M124" s="22">
        <v>1419400800</v>
      </c>
      <c r="N124" t="b">
        <v>0</v>
      </c>
      <c r="O124" t="b">
        <v>0</v>
      </c>
      <c r="P124" t="s">
        <v>119</v>
      </c>
      <c r="Q124" t="s">
        <v>2045</v>
      </c>
      <c r="R124" t="s">
        <v>2051</v>
      </c>
      <c r="S124" s="11">
        <f t="shared" si="6"/>
        <v>41970.25</v>
      </c>
      <c r="T124" s="11">
        <f t="shared" si="7"/>
        <v>41997.25</v>
      </c>
      <c r="U124" s="12">
        <v>41970.25</v>
      </c>
      <c r="V124" s="13">
        <v>41970.25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 s="22">
        <v>1448344800</v>
      </c>
      <c r="M125" s="22">
        <v>1448604000</v>
      </c>
      <c r="N125" t="b">
        <v>1</v>
      </c>
      <c r="O125" t="b">
        <v>0</v>
      </c>
      <c r="P125" t="s">
        <v>33</v>
      </c>
      <c r="Q125" t="s">
        <v>2037</v>
      </c>
      <c r="R125" t="s">
        <v>2038</v>
      </c>
      <c r="S125" s="11">
        <f t="shared" si="6"/>
        <v>42332.25</v>
      </c>
      <c r="T125" s="11">
        <f t="shared" si="7"/>
        <v>42335.25</v>
      </c>
      <c r="U125" s="12">
        <v>42332.25</v>
      </c>
      <c r="V125" s="13">
        <v>42332.25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 s="22">
        <v>1557723600</v>
      </c>
      <c r="M126" s="22">
        <v>1562302800</v>
      </c>
      <c r="N126" t="b">
        <v>0</v>
      </c>
      <c r="O126" t="b">
        <v>0</v>
      </c>
      <c r="P126" t="s">
        <v>122</v>
      </c>
      <c r="Q126" t="s">
        <v>2052</v>
      </c>
      <c r="R126" t="s">
        <v>2053</v>
      </c>
      <c r="S126" s="11">
        <f t="shared" si="6"/>
        <v>43598.208333333328</v>
      </c>
      <c r="T126" s="11">
        <f t="shared" si="7"/>
        <v>43651.208333333328</v>
      </c>
      <c r="U126" s="12">
        <v>43598.208333333328</v>
      </c>
      <c r="V126" s="13">
        <v>43598.208333333328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 s="22">
        <v>1537333200</v>
      </c>
      <c r="M127" s="22">
        <v>1537678800</v>
      </c>
      <c r="N127" t="b">
        <v>0</v>
      </c>
      <c r="O127" t="b">
        <v>0</v>
      </c>
      <c r="P127" t="s">
        <v>33</v>
      </c>
      <c r="Q127" t="s">
        <v>2037</v>
      </c>
      <c r="R127" t="s">
        <v>2038</v>
      </c>
      <c r="S127" s="11">
        <f t="shared" si="6"/>
        <v>43362.208333333328</v>
      </c>
      <c r="T127" s="11">
        <f t="shared" si="7"/>
        <v>43366.208333333328</v>
      </c>
      <c r="U127" s="12">
        <v>43362.208333333328</v>
      </c>
      <c r="V127" s="13">
        <v>43362.208333333328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 s="22">
        <v>1471150800</v>
      </c>
      <c r="M128" s="22">
        <v>1473570000</v>
      </c>
      <c r="N128" t="b">
        <v>0</v>
      </c>
      <c r="O128" t="b">
        <v>1</v>
      </c>
      <c r="P128" t="s">
        <v>33</v>
      </c>
      <c r="Q128" t="s">
        <v>2037</v>
      </c>
      <c r="R128" t="s">
        <v>2038</v>
      </c>
      <c r="S128" s="11">
        <f t="shared" si="6"/>
        <v>42596.208333333328</v>
      </c>
      <c r="T128" s="11">
        <f t="shared" si="7"/>
        <v>42624.208333333328</v>
      </c>
      <c r="U128" s="12">
        <v>42596.208333333328</v>
      </c>
      <c r="V128" s="13">
        <v>42596.208333333328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 s="22">
        <v>1273640400</v>
      </c>
      <c r="M129" s="22">
        <v>1273899600</v>
      </c>
      <c r="N129" t="b">
        <v>0</v>
      </c>
      <c r="O129" t="b">
        <v>0</v>
      </c>
      <c r="P129" t="s">
        <v>33</v>
      </c>
      <c r="Q129" t="s">
        <v>2037</v>
      </c>
      <c r="R129" t="s">
        <v>2038</v>
      </c>
      <c r="S129" s="11">
        <f t="shared" si="6"/>
        <v>40310.208333333336</v>
      </c>
      <c r="T129" s="11">
        <f t="shared" si="7"/>
        <v>40313.208333333336</v>
      </c>
      <c r="U129" s="12">
        <v>40310.208333333336</v>
      </c>
      <c r="V129" s="13">
        <v>40310.208333333336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 s="22">
        <v>1282885200</v>
      </c>
      <c r="M130" s="22">
        <v>1284008400</v>
      </c>
      <c r="N130" t="b">
        <v>0</v>
      </c>
      <c r="O130" t="b">
        <v>0</v>
      </c>
      <c r="P130" t="s">
        <v>23</v>
      </c>
      <c r="Q130" t="s">
        <v>2033</v>
      </c>
      <c r="R130" t="s">
        <v>2034</v>
      </c>
      <c r="S130" s="11">
        <f t="shared" si="6"/>
        <v>40417.208333333336</v>
      </c>
      <c r="T130" s="11">
        <f t="shared" si="7"/>
        <v>40430.208333333336</v>
      </c>
      <c r="U130" s="12">
        <v>40417.208333333336</v>
      </c>
      <c r="V130" s="13">
        <v>40417.208333333336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 s="22">
        <v>1422943200</v>
      </c>
      <c r="M131" s="22">
        <v>1425103200</v>
      </c>
      <c r="N131" t="b">
        <v>0</v>
      </c>
      <c r="O131" t="b">
        <v>0</v>
      </c>
      <c r="P131" t="s">
        <v>17</v>
      </c>
      <c r="Q131" t="s">
        <v>2031</v>
      </c>
      <c r="R131" t="s">
        <v>2032</v>
      </c>
      <c r="S131" s="11">
        <f t="shared" ref="S131:S194" si="10">(((L131/60)/60)/24)+DATE(1970,1,1)</f>
        <v>42038.25</v>
      </c>
      <c r="T131" s="11">
        <f t="shared" ref="T131:T194" si="11">(((M131/60)/60)/24)+DATE(1970,1,1)</f>
        <v>42063.25</v>
      </c>
      <c r="U131" s="12">
        <v>42038.25</v>
      </c>
      <c r="V131" s="13">
        <v>42038.25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 s="22">
        <v>1319605200</v>
      </c>
      <c r="M132" s="22">
        <v>1320991200</v>
      </c>
      <c r="N132" t="b">
        <v>0</v>
      </c>
      <c r="O132" t="b">
        <v>0</v>
      </c>
      <c r="P132" t="s">
        <v>53</v>
      </c>
      <c r="Q132" t="s">
        <v>2039</v>
      </c>
      <c r="R132" t="s">
        <v>2042</v>
      </c>
      <c r="S132" s="11">
        <f t="shared" si="10"/>
        <v>40842.208333333336</v>
      </c>
      <c r="T132" s="11">
        <f t="shared" si="11"/>
        <v>40858.25</v>
      </c>
      <c r="U132" s="12">
        <v>40842.208333333336</v>
      </c>
      <c r="V132" s="13">
        <v>40842.208333333336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 s="22">
        <v>1385704800</v>
      </c>
      <c r="M133" s="22">
        <v>1386828000</v>
      </c>
      <c r="N133" t="b">
        <v>0</v>
      </c>
      <c r="O133" t="b">
        <v>0</v>
      </c>
      <c r="P133" t="s">
        <v>28</v>
      </c>
      <c r="Q133" t="s">
        <v>2035</v>
      </c>
      <c r="R133" t="s">
        <v>2036</v>
      </c>
      <c r="S133" s="11">
        <f t="shared" si="10"/>
        <v>41607.25</v>
      </c>
      <c r="T133" s="11">
        <f t="shared" si="11"/>
        <v>41620.25</v>
      </c>
      <c r="U133" s="12">
        <v>41607.25</v>
      </c>
      <c r="V133" s="13">
        <v>41607.25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 s="22">
        <v>1515736800</v>
      </c>
      <c r="M134" s="22">
        <v>1517119200</v>
      </c>
      <c r="N134" t="b">
        <v>0</v>
      </c>
      <c r="O134" t="b">
        <v>1</v>
      </c>
      <c r="P134" t="s">
        <v>33</v>
      </c>
      <c r="Q134" t="s">
        <v>2037</v>
      </c>
      <c r="R134" t="s">
        <v>2038</v>
      </c>
      <c r="S134" s="11">
        <f t="shared" si="10"/>
        <v>43112.25</v>
      </c>
      <c r="T134" s="11">
        <f t="shared" si="11"/>
        <v>43128.25</v>
      </c>
      <c r="U134" s="12">
        <v>43112.25</v>
      </c>
      <c r="V134" s="13">
        <v>43112.25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 s="22">
        <v>1313125200</v>
      </c>
      <c r="M135" s="22">
        <v>1315026000</v>
      </c>
      <c r="N135" t="b">
        <v>0</v>
      </c>
      <c r="O135" t="b">
        <v>0</v>
      </c>
      <c r="P135" t="s">
        <v>319</v>
      </c>
      <c r="Q135" t="s">
        <v>2033</v>
      </c>
      <c r="R135" t="s">
        <v>2060</v>
      </c>
      <c r="S135" s="11">
        <f t="shared" si="10"/>
        <v>40767.208333333336</v>
      </c>
      <c r="T135" s="11">
        <f t="shared" si="11"/>
        <v>40789.208333333336</v>
      </c>
      <c r="U135" s="12">
        <v>40767.208333333336</v>
      </c>
      <c r="V135" s="13">
        <v>40767.208333333336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 s="22">
        <v>1308459600</v>
      </c>
      <c r="M136" s="22">
        <v>1312693200</v>
      </c>
      <c r="N136" t="b">
        <v>0</v>
      </c>
      <c r="O136" t="b">
        <v>1</v>
      </c>
      <c r="P136" t="s">
        <v>42</v>
      </c>
      <c r="Q136" t="s">
        <v>2039</v>
      </c>
      <c r="R136" t="s">
        <v>2040</v>
      </c>
      <c r="S136" s="11">
        <f t="shared" si="10"/>
        <v>40713.208333333336</v>
      </c>
      <c r="T136" s="11">
        <f t="shared" si="11"/>
        <v>40762.208333333336</v>
      </c>
      <c r="U136" s="12">
        <v>40713.208333333336</v>
      </c>
      <c r="V136" s="13">
        <v>40713.208333333336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 s="22">
        <v>1362636000</v>
      </c>
      <c r="M137" s="22">
        <v>1363064400</v>
      </c>
      <c r="N137" t="b">
        <v>0</v>
      </c>
      <c r="O137" t="b">
        <v>1</v>
      </c>
      <c r="P137" t="s">
        <v>33</v>
      </c>
      <c r="Q137" t="s">
        <v>2037</v>
      </c>
      <c r="R137" t="s">
        <v>2038</v>
      </c>
      <c r="S137" s="11">
        <f t="shared" si="10"/>
        <v>41340.25</v>
      </c>
      <c r="T137" s="11">
        <f t="shared" si="11"/>
        <v>41345.208333333336</v>
      </c>
      <c r="U137" s="12">
        <v>41340.25</v>
      </c>
      <c r="V137" s="13">
        <v>41340.25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 s="22">
        <v>1402117200</v>
      </c>
      <c r="M138" s="22">
        <v>1403154000</v>
      </c>
      <c r="N138" t="b">
        <v>0</v>
      </c>
      <c r="O138" t="b">
        <v>1</v>
      </c>
      <c r="P138" t="s">
        <v>53</v>
      </c>
      <c r="Q138" t="s">
        <v>2039</v>
      </c>
      <c r="R138" t="s">
        <v>2042</v>
      </c>
      <c r="S138" s="11">
        <f t="shared" si="10"/>
        <v>41797.208333333336</v>
      </c>
      <c r="T138" s="11">
        <f t="shared" si="11"/>
        <v>41809.208333333336</v>
      </c>
      <c r="U138" s="12">
        <v>41797.208333333336</v>
      </c>
      <c r="V138" s="13">
        <v>41797.208333333336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 s="22">
        <v>1286341200</v>
      </c>
      <c r="M139" s="22">
        <v>1286859600</v>
      </c>
      <c r="N139" t="b">
        <v>0</v>
      </c>
      <c r="O139" t="b">
        <v>0</v>
      </c>
      <c r="P139" t="s">
        <v>68</v>
      </c>
      <c r="Q139" t="s">
        <v>2045</v>
      </c>
      <c r="R139" t="s">
        <v>2046</v>
      </c>
      <c r="S139" s="11">
        <f t="shared" si="10"/>
        <v>40457.208333333336</v>
      </c>
      <c r="T139" s="11">
        <f t="shared" si="11"/>
        <v>40463.208333333336</v>
      </c>
      <c r="U139" s="12">
        <v>40457.208333333336</v>
      </c>
      <c r="V139" s="13">
        <v>40457.208333333336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 s="22">
        <v>1348808400</v>
      </c>
      <c r="M140" s="22">
        <v>1349326800</v>
      </c>
      <c r="N140" t="b">
        <v>0</v>
      </c>
      <c r="O140" t="b">
        <v>0</v>
      </c>
      <c r="P140" t="s">
        <v>292</v>
      </c>
      <c r="Q140" t="s">
        <v>2048</v>
      </c>
      <c r="R140" t="s">
        <v>2059</v>
      </c>
      <c r="S140" s="11">
        <f t="shared" si="10"/>
        <v>41180.208333333336</v>
      </c>
      <c r="T140" s="11">
        <f t="shared" si="11"/>
        <v>41186.208333333336</v>
      </c>
      <c r="U140" s="12">
        <v>41180.208333333336</v>
      </c>
      <c r="V140" s="13">
        <v>41180.208333333336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 s="22">
        <v>1429592400</v>
      </c>
      <c r="M141" s="22">
        <v>1430974800</v>
      </c>
      <c r="N141" t="b">
        <v>0</v>
      </c>
      <c r="O141" t="b">
        <v>1</v>
      </c>
      <c r="P141" t="s">
        <v>65</v>
      </c>
      <c r="Q141" t="s">
        <v>2035</v>
      </c>
      <c r="R141" t="s">
        <v>2044</v>
      </c>
      <c r="S141" s="11">
        <f t="shared" si="10"/>
        <v>42115.208333333328</v>
      </c>
      <c r="T141" s="11">
        <f t="shared" si="11"/>
        <v>42131.208333333328</v>
      </c>
      <c r="U141" s="12">
        <v>42115.208333333328</v>
      </c>
      <c r="V141" s="13">
        <v>42115.208333333328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 s="22">
        <v>1519538400</v>
      </c>
      <c r="M142" s="22">
        <v>1519970400</v>
      </c>
      <c r="N142" t="b">
        <v>0</v>
      </c>
      <c r="O142" t="b">
        <v>0</v>
      </c>
      <c r="P142" t="s">
        <v>42</v>
      </c>
      <c r="Q142" t="s">
        <v>2039</v>
      </c>
      <c r="R142" t="s">
        <v>2040</v>
      </c>
      <c r="S142" s="11">
        <f t="shared" si="10"/>
        <v>43156.25</v>
      </c>
      <c r="T142" s="11">
        <f t="shared" si="11"/>
        <v>43161.25</v>
      </c>
      <c r="U142" s="12">
        <v>43156.25</v>
      </c>
      <c r="V142" s="13">
        <v>43156.25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 s="22">
        <v>1434085200</v>
      </c>
      <c r="M143" s="22">
        <v>1434603600</v>
      </c>
      <c r="N143" t="b">
        <v>0</v>
      </c>
      <c r="O143" t="b">
        <v>0</v>
      </c>
      <c r="P143" t="s">
        <v>28</v>
      </c>
      <c r="Q143" t="s">
        <v>2035</v>
      </c>
      <c r="R143" t="s">
        <v>2036</v>
      </c>
      <c r="S143" s="11">
        <f t="shared" si="10"/>
        <v>42167.208333333328</v>
      </c>
      <c r="T143" s="11">
        <f t="shared" si="11"/>
        <v>42173.208333333328</v>
      </c>
      <c r="U143" s="12">
        <v>42167.208333333328</v>
      </c>
      <c r="V143" s="13">
        <v>42167.208333333328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 s="22">
        <v>1333688400</v>
      </c>
      <c r="M144" s="22">
        <v>1337230800</v>
      </c>
      <c r="N144" t="b">
        <v>0</v>
      </c>
      <c r="O144" t="b">
        <v>0</v>
      </c>
      <c r="P144" t="s">
        <v>28</v>
      </c>
      <c r="Q144" t="s">
        <v>2035</v>
      </c>
      <c r="R144" t="s">
        <v>2036</v>
      </c>
      <c r="S144" s="11">
        <f t="shared" si="10"/>
        <v>41005.208333333336</v>
      </c>
      <c r="T144" s="11">
        <f t="shared" si="11"/>
        <v>41046.208333333336</v>
      </c>
      <c r="U144" s="12">
        <v>41005.208333333336</v>
      </c>
      <c r="V144" s="13">
        <v>41005.208333333336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 s="22">
        <v>1277701200</v>
      </c>
      <c r="M145" s="22">
        <v>1279429200</v>
      </c>
      <c r="N145" t="b">
        <v>0</v>
      </c>
      <c r="O145" t="b">
        <v>0</v>
      </c>
      <c r="P145" t="s">
        <v>60</v>
      </c>
      <c r="Q145" t="s">
        <v>2033</v>
      </c>
      <c r="R145" t="s">
        <v>2043</v>
      </c>
      <c r="S145" s="11">
        <f t="shared" si="10"/>
        <v>40357.208333333336</v>
      </c>
      <c r="T145" s="11">
        <f t="shared" si="11"/>
        <v>40377.208333333336</v>
      </c>
      <c r="U145" s="12">
        <v>40357.208333333336</v>
      </c>
      <c r="V145" s="13">
        <v>40357.208333333336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 s="22">
        <v>1560747600</v>
      </c>
      <c r="M146" s="22">
        <v>1561438800</v>
      </c>
      <c r="N146" t="b">
        <v>0</v>
      </c>
      <c r="O146" t="b">
        <v>0</v>
      </c>
      <c r="P146" t="s">
        <v>33</v>
      </c>
      <c r="Q146" t="s">
        <v>2037</v>
      </c>
      <c r="R146" t="s">
        <v>2038</v>
      </c>
      <c r="S146" s="11">
        <f t="shared" si="10"/>
        <v>43633.208333333328</v>
      </c>
      <c r="T146" s="11">
        <f t="shared" si="11"/>
        <v>43641.208333333328</v>
      </c>
      <c r="U146" s="12">
        <v>43633.208333333328</v>
      </c>
      <c r="V146" s="13">
        <v>43633.208333333328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 s="22">
        <v>1410066000</v>
      </c>
      <c r="M147" s="22">
        <v>1410498000</v>
      </c>
      <c r="N147" t="b">
        <v>0</v>
      </c>
      <c r="O147" t="b">
        <v>0</v>
      </c>
      <c r="P147" t="s">
        <v>65</v>
      </c>
      <c r="Q147" t="s">
        <v>2035</v>
      </c>
      <c r="R147" t="s">
        <v>2044</v>
      </c>
      <c r="S147" s="11">
        <f t="shared" si="10"/>
        <v>41889.208333333336</v>
      </c>
      <c r="T147" s="11">
        <f t="shared" si="11"/>
        <v>41894.208333333336</v>
      </c>
      <c r="U147" s="12">
        <v>41889.208333333336</v>
      </c>
      <c r="V147" s="13">
        <v>41889.208333333336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 s="22">
        <v>1320732000</v>
      </c>
      <c r="M148" s="22">
        <v>1322460000</v>
      </c>
      <c r="N148" t="b">
        <v>0</v>
      </c>
      <c r="O148" t="b">
        <v>0</v>
      </c>
      <c r="P148" t="s">
        <v>33</v>
      </c>
      <c r="Q148" t="s">
        <v>2037</v>
      </c>
      <c r="R148" t="s">
        <v>2038</v>
      </c>
      <c r="S148" s="11">
        <f t="shared" si="10"/>
        <v>40855.25</v>
      </c>
      <c r="T148" s="11">
        <f t="shared" si="11"/>
        <v>40875.25</v>
      </c>
      <c r="U148" s="12">
        <v>40855.25</v>
      </c>
      <c r="V148" s="13">
        <v>40855.25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 s="22">
        <v>1465794000</v>
      </c>
      <c r="M149" s="22">
        <v>1466312400</v>
      </c>
      <c r="N149" t="b">
        <v>0</v>
      </c>
      <c r="O149" t="b">
        <v>1</v>
      </c>
      <c r="P149" t="s">
        <v>33</v>
      </c>
      <c r="Q149" t="s">
        <v>2037</v>
      </c>
      <c r="R149" t="s">
        <v>2038</v>
      </c>
      <c r="S149" s="11">
        <f t="shared" si="10"/>
        <v>42534.208333333328</v>
      </c>
      <c r="T149" s="11">
        <f t="shared" si="11"/>
        <v>42540.208333333328</v>
      </c>
      <c r="U149" s="12">
        <v>42534.208333333328</v>
      </c>
      <c r="V149" s="13">
        <v>42534.208333333328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 s="22">
        <v>1500958800</v>
      </c>
      <c r="M150" s="22">
        <v>1501736400</v>
      </c>
      <c r="N150" t="b">
        <v>0</v>
      </c>
      <c r="O150" t="b">
        <v>0</v>
      </c>
      <c r="P150" t="s">
        <v>65</v>
      </c>
      <c r="Q150" t="s">
        <v>2035</v>
      </c>
      <c r="R150" t="s">
        <v>2044</v>
      </c>
      <c r="S150" s="11">
        <f t="shared" si="10"/>
        <v>42941.208333333328</v>
      </c>
      <c r="T150" s="11">
        <f t="shared" si="11"/>
        <v>42950.208333333328</v>
      </c>
      <c r="U150" s="12">
        <v>42941.208333333328</v>
      </c>
      <c r="V150" s="13">
        <v>42941.208333333328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 s="22">
        <v>1357020000</v>
      </c>
      <c r="M151" s="22">
        <v>1361512800</v>
      </c>
      <c r="N151" t="b">
        <v>0</v>
      </c>
      <c r="O151" t="b">
        <v>0</v>
      </c>
      <c r="P151" t="s">
        <v>60</v>
      </c>
      <c r="Q151" t="s">
        <v>2033</v>
      </c>
      <c r="R151" t="s">
        <v>2043</v>
      </c>
      <c r="S151" s="11">
        <f t="shared" si="10"/>
        <v>41275.25</v>
      </c>
      <c r="T151" s="11">
        <f t="shared" si="11"/>
        <v>41327.25</v>
      </c>
      <c r="U151" s="12">
        <v>41275.25</v>
      </c>
      <c r="V151" s="13">
        <v>41275.25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 s="22">
        <v>1544940000</v>
      </c>
      <c r="M152" s="22">
        <v>1545026400</v>
      </c>
      <c r="N152" t="b">
        <v>0</v>
      </c>
      <c r="O152" t="b">
        <v>0</v>
      </c>
      <c r="P152" t="s">
        <v>23</v>
      </c>
      <c r="Q152" t="s">
        <v>2033</v>
      </c>
      <c r="R152" t="s">
        <v>2034</v>
      </c>
      <c r="S152" s="11">
        <f t="shared" si="10"/>
        <v>43450.25</v>
      </c>
      <c r="T152" s="11">
        <f t="shared" si="11"/>
        <v>43451.25</v>
      </c>
      <c r="U152" s="12">
        <v>43450.25</v>
      </c>
      <c r="V152" s="13">
        <v>43450.25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 s="22">
        <v>1402290000</v>
      </c>
      <c r="M153" s="22">
        <v>1406696400</v>
      </c>
      <c r="N153" t="b">
        <v>0</v>
      </c>
      <c r="O153" t="b">
        <v>0</v>
      </c>
      <c r="P153" t="s">
        <v>50</v>
      </c>
      <c r="Q153" t="s">
        <v>2033</v>
      </c>
      <c r="R153" t="s">
        <v>2041</v>
      </c>
      <c r="S153" s="11">
        <f t="shared" si="10"/>
        <v>41799.208333333336</v>
      </c>
      <c r="T153" s="11">
        <f t="shared" si="11"/>
        <v>41850.208333333336</v>
      </c>
      <c r="U153" s="12">
        <v>41799.208333333336</v>
      </c>
      <c r="V153" s="13">
        <v>41799.208333333336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 s="22">
        <v>1487311200</v>
      </c>
      <c r="M154" s="22">
        <v>1487916000</v>
      </c>
      <c r="N154" t="b">
        <v>0</v>
      </c>
      <c r="O154" t="b">
        <v>0</v>
      </c>
      <c r="P154" t="s">
        <v>60</v>
      </c>
      <c r="Q154" t="s">
        <v>2033</v>
      </c>
      <c r="R154" t="s">
        <v>2043</v>
      </c>
      <c r="S154" s="11">
        <f t="shared" si="10"/>
        <v>42783.25</v>
      </c>
      <c r="T154" s="11">
        <f t="shared" si="11"/>
        <v>42790.25</v>
      </c>
      <c r="U154" s="12">
        <v>42783.25</v>
      </c>
      <c r="V154" s="13">
        <v>42783.25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 s="22">
        <v>1350622800</v>
      </c>
      <c r="M155" s="22">
        <v>1351141200</v>
      </c>
      <c r="N155" t="b">
        <v>0</v>
      </c>
      <c r="O155" t="b">
        <v>0</v>
      </c>
      <c r="P155" t="s">
        <v>33</v>
      </c>
      <c r="Q155" t="s">
        <v>2037</v>
      </c>
      <c r="R155" t="s">
        <v>2038</v>
      </c>
      <c r="S155" s="11">
        <f t="shared" si="10"/>
        <v>41201.208333333336</v>
      </c>
      <c r="T155" s="11">
        <f t="shared" si="11"/>
        <v>41207.208333333336</v>
      </c>
      <c r="U155" s="12">
        <v>41201.208333333336</v>
      </c>
      <c r="V155" s="13">
        <v>41201.208333333336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 s="22">
        <v>1463029200</v>
      </c>
      <c r="M156" s="22">
        <v>1465016400</v>
      </c>
      <c r="N156" t="b">
        <v>0</v>
      </c>
      <c r="O156" t="b">
        <v>1</v>
      </c>
      <c r="P156" t="s">
        <v>60</v>
      </c>
      <c r="Q156" t="s">
        <v>2033</v>
      </c>
      <c r="R156" t="s">
        <v>2043</v>
      </c>
      <c r="S156" s="11">
        <f t="shared" si="10"/>
        <v>42502.208333333328</v>
      </c>
      <c r="T156" s="11">
        <f t="shared" si="11"/>
        <v>42525.208333333328</v>
      </c>
      <c r="U156" s="12">
        <v>42502.208333333328</v>
      </c>
      <c r="V156" s="13">
        <v>42502.208333333328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 s="22">
        <v>1269493200</v>
      </c>
      <c r="M157" s="22">
        <v>1270789200</v>
      </c>
      <c r="N157" t="b">
        <v>0</v>
      </c>
      <c r="O157" t="b">
        <v>0</v>
      </c>
      <c r="P157" t="s">
        <v>33</v>
      </c>
      <c r="Q157" t="s">
        <v>2037</v>
      </c>
      <c r="R157" t="s">
        <v>2038</v>
      </c>
      <c r="S157" s="11">
        <f t="shared" si="10"/>
        <v>40262.208333333336</v>
      </c>
      <c r="T157" s="11">
        <f t="shared" si="11"/>
        <v>40277.208333333336</v>
      </c>
      <c r="U157" s="12">
        <v>40262.208333333336</v>
      </c>
      <c r="V157" s="13">
        <v>40262.208333333336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 s="22">
        <v>1570251600</v>
      </c>
      <c r="M158" s="22">
        <v>1572325200</v>
      </c>
      <c r="N158" t="b">
        <v>0</v>
      </c>
      <c r="O158" t="b">
        <v>0</v>
      </c>
      <c r="P158" t="s">
        <v>23</v>
      </c>
      <c r="Q158" t="s">
        <v>2033</v>
      </c>
      <c r="R158" t="s">
        <v>2034</v>
      </c>
      <c r="S158" s="11">
        <f t="shared" si="10"/>
        <v>43743.208333333328</v>
      </c>
      <c r="T158" s="11">
        <f t="shared" si="11"/>
        <v>43767.208333333328</v>
      </c>
      <c r="U158" s="12">
        <v>43743.208333333328</v>
      </c>
      <c r="V158" s="13">
        <v>43743.208333333328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 s="22">
        <v>1388383200</v>
      </c>
      <c r="M159" s="22">
        <v>1389420000</v>
      </c>
      <c r="N159" t="b">
        <v>0</v>
      </c>
      <c r="O159" t="b">
        <v>0</v>
      </c>
      <c r="P159" t="s">
        <v>122</v>
      </c>
      <c r="Q159" t="s">
        <v>2052</v>
      </c>
      <c r="R159" t="s">
        <v>2053</v>
      </c>
      <c r="S159" s="11">
        <f t="shared" si="10"/>
        <v>41638.25</v>
      </c>
      <c r="T159" s="11">
        <f t="shared" si="11"/>
        <v>41650.25</v>
      </c>
      <c r="U159" s="12">
        <v>41638.25</v>
      </c>
      <c r="V159" s="13">
        <v>41638.25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 s="22">
        <v>1449554400</v>
      </c>
      <c r="M160" s="22">
        <v>1449640800</v>
      </c>
      <c r="N160" t="b">
        <v>0</v>
      </c>
      <c r="O160" t="b">
        <v>0</v>
      </c>
      <c r="P160" t="s">
        <v>23</v>
      </c>
      <c r="Q160" t="s">
        <v>2033</v>
      </c>
      <c r="R160" t="s">
        <v>2034</v>
      </c>
      <c r="S160" s="11">
        <f t="shared" si="10"/>
        <v>42346.25</v>
      </c>
      <c r="T160" s="11">
        <f t="shared" si="11"/>
        <v>42347.25</v>
      </c>
      <c r="U160" s="12">
        <v>42346.25</v>
      </c>
      <c r="V160" s="13">
        <v>42346.25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 s="22">
        <v>1553662800</v>
      </c>
      <c r="M161" s="22">
        <v>1555218000</v>
      </c>
      <c r="N161" t="b">
        <v>0</v>
      </c>
      <c r="O161" t="b">
        <v>1</v>
      </c>
      <c r="P161" t="s">
        <v>33</v>
      </c>
      <c r="Q161" t="s">
        <v>2037</v>
      </c>
      <c r="R161" t="s">
        <v>2038</v>
      </c>
      <c r="S161" s="11">
        <f t="shared" si="10"/>
        <v>43551.208333333328</v>
      </c>
      <c r="T161" s="11">
        <f t="shared" si="11"/>
        <v>43569.208333333328</v>
      </c>
      <c r="U161" s="12">
        <v>43551.208333333328</v>
      </c>
      <c r="V161" s="13">
        <v>43551.208333333328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 s="22">
        <v>1556341200</v>
      </c>
      <c r="M162" s="22">
        <v>1557723600</v>
      </c>
      <c r="N162" t="b">
        <v>0</v>
      </c>
      <c r="O162" t="b">
        <v>0</v>
      </c>
      <c r="P162" t="s">
        <v>65</v>
      </c>
      <c r="Q162" t="s">
        <v>2035</v>
      </c>
      <c r="R162" t="s">
        <v>2044</v>
      </c>
      <c r="S162" s="11">
        <f t="shared" si="10"/>
        <v>43582.208333333328</v>
      </c>
      <c r="T162" s="11">
        <f t="shared" si="11"/>
        <v>43598.208333333328</v>
      </c>
      <c r="U162" s="12">
        <v>43582.208333333328</v>
      </c>
      <c r="V162" s="13">
        <v>43582.208333333328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 s="22">
        <v>1442984400</v>
      </c>
      <c r="M163" s="22">
        <v>1443502800</v>
      </c>
      <c r="N163" t="b">
        <v>0</v>
      </c>
      <c r="O163" t="b">
        <v>1</v>
      </c>
      <c r="P163" t="s">
        <v>28</v>
      </c>
      <c r="Q163" t="s">
        <v>2035</v>
      </c>
      <c r="R163" t="s">
        <v>2036</v>
      </c>
      <c r="S163" s="11">
        <f t="shared" si="10"/>
        <v>42270.208333333328</v>
      </c>
      <c r="T163" s="11">
        <f t="shared" si="11"/>
        <v>42276.208333333328</v>
      </c>
      <c r="U163" s="12">
        <v>42270.208333333328</v>
      </c>
      <c r="V163" s="13">
        <v>42270.208333333328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 s="22">
        <v>1544248800</v>
      </c>
      <c r="M164" s="22">
        <v>1546840800</v>
      </c>
      <c r="N164" t="b">
        <v>0</v>
      </c>
      <c r="O164" t="b">
        <v>0</v>
      </c>
      <c r="P164" t="s">
        <v>23</v>
      </c>
      <c r="Q164" t="s">
        <v>2033</v>
      </c>
      <c r="R164" t="s">
        <v>2034</v>
      </c>
      <c r="S164" s="11">
        <f t="shared" si="10"/>
        <v>43442.25</v>
      </c>
      <c r="T164" s="11">
        <f t="shared" si="11"/>
        <v>43472.25</v>
      </c>
      <c r="U164" s="12">
        <v>43442.25</v>
      </c>
      <c r="V164" s="13">
        <v>43442.25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 s="22">
        <v>1508475600</v>
      </c>
      <c r="M165" s="22">
        <v>1512712800</v>
      </c>
      <c r="N165" t="b">
        <v>0</v>
      </c>
      <c r="O165" t="b">
        <v>1</v>
      </c>
      <c r="P165" t="s">
        <v>122</v>
      </c>
      <c r="Q165" t="s">
        <v>2052</v>
      </c>
      <c r="R165" t="s">
        <v>2053</v>
      </c>
      <c r="S165" s="11">
        <f t="shared" si="10"/>
        <v>43028.208333333328</v>
      </c>
      <c r="T165" s="11">
        <f t="shared" si="11"/>
        <v>43077.25</v>
      </c>
      <c r="U165" s="12">
        <v>43028.208333333328</v>
      </c>
      <c r="V165" s="13">
        <v>43028.208333333328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 s="22">
        <v>1507438800</v>
      </c>
      <c r="M166" s="22">
        <v>1507525200</v>
      </c>
      <c r="N166" t="b">
        <v>0</v>
      </c>
      <c r="O166" t="b">
        <v>0</v>
      </c>
      <c r="P166" t="s">
        <v>33</v>
      </c>
      <c r="Q166" t="s">
        <v>2037</v>
      </c>
      <c r="R166" t="s">
        <v>2038</v>
      </c>
      <c r="S166" s="11">
        <f t="shared" si="10"/>
        <v>43016.208333333328</v>
      </c>
      <c r="T166" s="11">
        <f t="shared" si="11"/>
        <v>43017.208333333328</v>
      </c>
      <c r="U166" s="12">
        <v>43016.208333333328</v>
      </c>
      <c r="V166" s="13">
        <v>43016.208333333328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 s="22">
        <v>1501563600</v>
      </c>
      <c r="M167" s="22">
        <v>1504328400</v>
      </c>
      <c r="N167" t="b">
        <v>0</v>
      </c>
      <c r="O167" t="b">
        <v>0</v>
      </c>
      <c r="P167" t="s">
        <v>28</v>
      </c>
      <c r="Q167" t="s">
        <v>2035</v>
      </c>
      <c r="R167" t="s">
        <v>2036</v>
      </c>
      <c r="S167" s="11">
        <f t="shared" si="10"/>
        <v>42948.208333333328</v>
      </c>
      <c r="T167" s="11">
        <f t="shared" si="11"/>
        <v>42980.208333333328</v>
      </c>
      <c r="U167" s="12">
        <v>42948.208333333328</v>
      </c>
      <c r="V167" s="13">
        <v>42948.208333333328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 s="22">
        <v>1292997600</v>
      </c>
      <c r="M168" s="22">
        <v>1293343200</v>
      </c>
      <c r="N168" t="b">
        <v>0</v>
      </c>
      <c r="O168" t="b">
        <v>0</v>
      </c>
      <c r="P168" t="s">
        <v>122</v>
      </c>
      <c r="Q168" t="s">
        <v>2052</v>
      </c>
      <c r="R168" t="s">
        <v>2053</v>
      </c>
      <c r="S168" s="11">
        <f t="shared" si="10"/>
        <v>40534.25</v>
      </c>
      <c r="T168" s="11">
        <f t="shared" si="11"/>
        <v>40538.25</v>
      </c>
      <c r="U168" s="12">
        <v>40534.25</v>
      </c>
      <c r="V168" s="13">
        <v>40534.25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 s="22">
        <v>1370840400</v>
      </c>
      <c r="M169" s="22">
        <v>1371704400</v>
      </c>
      <c r="N169" t="b">
        <v>0</v>
      </c>
      <c r="O169" t="b">
        <v>0</v>
      </c>
      <c r="P169" t="s">
        <v>33</v>
      </c>
      <c r="Q169" t="s">
        <v>2037</v>
      </c>
      <c r="R169" t="s">
        <v>2038</v>
      </c>
      <c r="S169" s="11">
        <f t="shared" si="10"/>
        <v>41435.208333333336</v>
      </c>
      <c r="T169" s="11">
        <f t="shared" si="11"/>
        <v>41445.208333333336</v>
      </c>
      <c r="U169" s="12">
        <v>41435.208333333336</v>
      </c>
      <c r="V169" s="13">
        <v>41435.208333333336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 s="22">
        <v>1550815200</v>
      </c>
      <c r="M170" s="22">
        <v>1552798800</v>
      </c>
      <c r="N170" t="b">
        <v>0</v>
      </c>
      <c r="O170" t="b">
        <v>1</v>
      </c>
      <c r="P170" t="s">
        <v>60</v>
      </c>
      <c r="Q170" t="s">
        <v>2033</v>
      </c>
      <c r="R170" t="s">
        <v>2043</v>
      </c>
      <c r="S170" s="11">
        <f t="shared" si="10"/>
        <v>43518.25</v>
      </c>
      <c r="T170" s="11">
        <f t="shared" si="11"/>
        <v>43541.208333333328</v>
      </c>
      <c r="U170" s="12">
        <v>43518.25</v>
      </c>
      <c r="V170" s="13">
        <v>43518.25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 s="22">
        <v>1339909200</v>
      </c>
      <c r="M171" s="22">
        <v>1342328400</v>
      </c>
      <c r="N171" t="b">
        <v>0</v>
      </c>
      <c r="O171" t="b">
        <v>1</v>
      </c>
      <c r="P171" t="s">
        <v>100</v>
      </c>
      <c r="Q171" t="s">
        <v>2039</v>
      </c>
      <c r="R171" t="s">
        <v>2050</v>
      </c>
      <c r="S171" s="11">
        <f t="shared" si="10"/>
        <v>41077.208333333336</v>
      </c>
      <c r="T171" s="11">
        <f t="shared" si="11"/>
        <v>41105.208333333336</v>
      </c>
      <c r="U171" s="12">
        <v>41077.208333333336</v>
      </c>
      <c r="V171" s="13">
        <v>41077.208333333336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 s="22">
        <v>1501736400</v>
      </c>
      <c r="M172" s="22">
        <v>1502341200</v>
      </c>
      <c r="N172" t="b">
        <v>0</v>
      </c>
      <c r="O172" t="b">
        <v>0</v>
      </c>
      <c r="P172" t="s">
        <v>60</v>
      </c>
      <c r="Q172" t="s">
        <v>2033</v>
      </c>
      <c r="R172" t="s">
        <v>2043</v>
      </c>
      <c r="S172" s="11">
        <f t="shared" si="10"/>
        <v>42950.208333333328</v>
      </c>
      <c r="T172" s="11">
        <f t="shared" si="11"/>
        <v>42957.208333333328</v>
      </c>
      <c r="U172" s="12">
        <v>42950.208333333328</v>
      </c>
      <c r="V172" s="13">
        <v>42950.208333333328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 s="22">
        <v>1395291600</v>
      </c>
      <c r="M173" s="22">
        <v>1397192400</v>
      </c>
      <c r="N173" t="b">
        <v>0</v>
      </c>
      <c r="O173" t="b">
        <v>0</v>
      </c>
      <c r="P173" t="s">
        <v>206</v>
      </c>
      <c r="Q173" t="s">
        <v>2045</v>
      </c>
      <c r="R173" t="s">
        <v>2057</v>
      </c>
      <c r="S173" s="11">
        <f t="shared" si="10"/>
        <v>41718.208333333336</v>
      </c>
      <c r="T173" s="11">
        <f t="shared" si="11"/>
        <v>41740.208333333336</v>
      </c>
      <c r="U173" s="12">
        <v>41718.208333333336</v>
      </c>
      <c r="V173" s="13">
        <v>41718.208333333336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 s="22">
        <v>1405746000</v>
      </c>
      <c r="M174" s="22">
        <v>1407042000</v>
      </c>
      <c r="N174" t="b">
        <v>0</v>
      </c>
      <c r="O174" t="b">
        <v>1</v>
      </c>
      <c r="P174" t="s">
        <v>42</v>
      </c>
      <c r="Q174" t="s">
        <v>2039</v>
      </c>
      <c r="R174" t="s">
        <v>2040</v>
      </c>
      <c r="S174" s="11">
        <f t="shared" si="10"/>
        <v>41839.208333333336</v>
      </c>
      <c r="T174" s="11">
        <f t="shared" si="11"/>
        <v>41854.208333333336</v>
      </c>
      <c r="U174" s="12">
        <v>41839.208333333336</v>
      </c>
      <c r="V174" s="13">
        <v>41839.208333333336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 s="22">
        <v>1368853200</v>
      </c>
      <c r="M175" s="22">
        <v>1369371600</v>
      </c>
      <c r="N175" t="b">
        <v>0</v>
      </c>
      <c r="O175" t="b">
        <v>0</v>
      </c>
      <c r="P175" t="s">
        <v>33</v>
      </c>
      <c r="Q175" t="s">
        <v>2037</v>
      </c>
      <c r="R175" t="s">
        <v>2038</v>
      </c>
      <c r="S175" s="11">
        <f t="shared" si="10"/>
        <v>41412.208333333336</v>
      </c>
      <c r="T175" s="11">
        <f t="shared" si="11"/>
        <v>41418.208333333336</v>
      </c>
      <c r="U175" s="12">
        <v>41412.208333333336</v>
      </c>
      <c r="V175" s="13">
        <v>41412.208333333336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 s="22">
        <v>1444021200</v>
      </c>
      <c r="M176" s="22">
        <v>1444107600</v>
      </c>
      <c r="N176" t="b">
        <v>0</v>
      </c>
      <c r="O176" t="b">
        <v>1</v>
      </c>
      <c r="P176" t="s">
        <v>65</v>
      </c>
      <c r="Q176" t="s">
        <v>2035</v>
      </c>
      <c r="R176" t="s">
        <v>2044</v>
      </c>
      <c r="S176" s="11">
        <f t="shared" si="10"/>
        <v>42282.208333333328</v>
      </c>
      <c r="T176" s="11">
        <f t="shared" si="11"/>
        <v>42283.208333333328</v>
      </c>
      <c r="U176" s="12">
        <v>42282.208333333328</v>
      </c>
      <c r="V176" s="13">
        <v>42282.208333333328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 s="22">
        <v>1472619600</v>
      </c>
      <c r="M177" s="22">
        <v>1474261200</v>
      </c>
      <c r="N177" t="b">
        <v>0</v>
      </c>
      <c r="O177" t="b">
        <v>0</v>
      </c>
      <c r="P177" t="s">
        <v>33</v>
      </c>
      <c r="Q177" t="s">
        <v>2037</v>
      </c>
      <c r="R177" t="s">
        <v>2038</v>
      </c>
      <c r="S177" s="11">
        <f t="shared" si="10"/>
        <v>42613.208333333328</v>
      </c>
      <c r="T177" s="11">
        <f t="shared" si="11"/>
        <v>42632.208333333328</v>
      </c>
      <c r="U177" s="12">
        <v>42613.208333333328</v>
      </c>
      <c r="V177" s="13">
        <v>42613.208333333328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 s="22">
        <v>1472878800</v>
      </c>
      <c r="M178" s="22">
        <v>1473656400</v>
      </c>
      <c r="N178" t="b">
        <v>0</v>
      </c>
      <c r="O178" t="b">
        <v>0</v>
      </c>
      <c r="P178" t="s">
        <v>33</v>
      </c>
      <c r="Q178" t="s">
        <v>2037</v>
      </c>
      <c r="R178" t="s">
        <v>2038</v>
      </c>
      <c r="S178" s="11">
        <f t="shared" si="10"/>
        <v>42616.208333333328</v>
      </c>
      <c r="T178" s="11">
        <f t="shared" si="11"/>
        <v>42625.208333333328</v>
      </c>
      <c r="U178" s="12">
        <v>42616.208333333328</v>
      </c>
      <c r="V178" s="13">
        <v>42616.208333333328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 s="22">
        <v>1289800800</v>
      </c>
      <c r="M179" s="22">
        <v>1291960800</v>
      </c>
      <c r="N179" t="b">
        <v>0</v>
      </c>
      <c r="O179" t="b">
        <v>0</v>
      </c>
      <c r="P179" t="s">
        <v>33</v>
      </c>
      <c r="Q179" t="s">
        <v>2037</v>
      </c>
      <c r="R179" t="s">
        <v>2038</v>
      </c>
      <c r="S179" s="11">
        <f t="shared" si="10"/>
        <v>40497.25</v>
      </c>
      <c r="T179" s="11">
        <f t="shared" si="11"/>
        <v>40522.25</v>
      </c>
      <c r="U179" s="12">
        <v>40497.25</v>
      </c>
      <c r="V179" s="13">
        <v>40497.25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 s="22">
        <v>1505970000</v>
      </c>
      <c r="M180" s="22">
        <v>1506747600</v>
      </c>
      <c r="N180" t="b">
        <v>0</v>
      </c>
      <c r="O180" t="b">
        <v>0</v>
      </c>
      <c r="P180" t="s">
        <v>17</v>
      </c>
      <c r="Q180" t="s">
        <v>2031</v>
      </c>
      <c r="R180" t="s">
        <v>2032</v>
      </c>
      <c r="S180" s="11">
        <f t="shared" si="10"/>
        <v>42999.208333333328</v>
      </c>
      <c r="T180" s="11">
        <f t="shared" si="11"/>
        <v>43008.208333333328</v>
      </c>
      <c r="U180" s="12">
        <v>42999.208333333328</v>
      </c>
      <c r="V180" s="13">
        <v>42999.208333333328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 s="22">
        <v>1363496400</v>
      </c>
      <c r="M181" s="22">
        <v>1363582800</v>
      </c>
      <c r="N181" t="b">
        <v>0</v>
      </c>
      <c r="O181" t="b">
        <v>1</v>
      </c>
      <c r="P181" t="s">
        <v>33</v>
      </c>
      <c r="Q181" t="s">
        <v>2037</v>
      </c>
      <c r="R181" t="s">
        <v>2038</v>
      </c>
      <c r="S181" s="11">
        <f t="shared" si="10"/>
        <v>41350.208333333336</v>
      </c>
      <c r="T181" s="11">
        <f t="shared" si="11"/>
        <v>41351.208333333336</v>
      </c>
      <c r="U181" s="12">
        <v>41350.208333333336</v>
      </c>
      <c r="V181" s="13">
        <v>41350.208333333336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 s="22">
        <v>1269234000</v>
      </c>
      <c r="M182" s="22">
        <v>1269666000</v>
      </c>
      <c r="N182" t="b">
        <v>0</v>
      </c>
      <c r="O182" t="b">
        <v>0</v>
      </c>
      <c r="P182" t="s">
        <v>65</v>
      </c>
      <c r="Q182" t="s">
        <v>2035</v>
      </c>
      <c r="R182" t="s">
        <v>2044</v>
      </c>
      <c r="S182" s="11">
        <f t="shared" si="10"/>
        <v>40259.208333333336</v>
      </c>
      <c r="T182" s="11">
        <f t="shared" si="11"/>
        <v>40264.208333333336</v>
      </c>
      <c r="U182" s="12">
        <v>40259.208333333336</v>
      </c>
      <c r="V182" s="13">
        <v>40259.208333333336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 s="22">
        <v>1507093200</v>
      </c>
      <c r="M183" s="22">
        <v>1508648400</v>
      </c>
      <c r="N183" t="b">
        <v>0</v>
      </c>
      <c r="O183" t="b">
        <v>0</v>
      </c>
      <c r="P183" t="s">
        <v>28</v>
      </c>
      <c r="Q183" t="s">
        <v>2035</v>
      </c>
      <c r="R183" t="s">
        <v>2036</v>
      </c>
      <c r="S183" s="11">
        <f t="shared" si="10"/>
        <v>43012.208333333328</v>
      </c>
      <c r="T183" s="11">
        <f t="shared" si="11"/>
        <v>43030.208333333328</v>
      </c>
      <c r="U183" s="12">
        <v>43012.208333333328</v>
      </c>
      <c r="V183" s="13">
        <v>43012.208333333328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 s="22">
        <v>1560574800</v>
      </c>
      <c r="M184" s="22">
        <v>1561957200</v>
      </c>
      <c r="N184" t="b">
        <v>0</v>
      </c>
      <c r="O184" t="b">
        <v>0</v>
      </c>
      <c r="P184" t="s">
        <v>33</v>
      </c>
      <c r="Q184" t="s">
        <v>2037</v>
      </c>
      <c r="R184" t="s">
        <v>2038</v>
      </c>
      <c r="S184" s="11">
        <f t="shared" si="10"/>
        <v>43631.208333333328</v>
      </c>
      <c r="T184" s="11">
        <f t="shared" si="11"/>
        <v>43647.208333333328</v>
      </c>
      <c r="U184" s="12">
        <v>43631.208333333328</v>
      </c>
      <c r="V184" s="13">
        <v>43631.208333333328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 s="22">
        <v>1284008400</v>
      </c>
      <c r="M185" s="22">
        <v>1285131600</v>
      </c>
      <c r="N185" t="b">
        <v>0</v>
      </c>
      <c r="O185" t="b">
        <v>0</v>
      </c>
      <c r="P185" t="s">
        <v>23</v>
      </c>
      <c r="Q185" t="s">
        <v>2033</v>
      </c>
      <c r="R185" t="s">
        <v>2034</v>
      </c>
      <c r="S185" s="11">
        <f t="shared" si="10"/>
        <v>40430.208333333336</v>
      </c>
      <c r="T185" s="11">
        <f t="shared" si="11"/>
        <v>40443.208333333336</v>
      </c>
      <c r="U185" s="12">
        <v>40430.208333333336</v>
      </c>
      <c r="V185" s="13">
        <v>40430.208333333336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 s="22">
        <v>1556859600</v>
      </c>
      <c r="M186" s="22">
        <v>1556946000</v>
      </c>
      <c r="N186" t="b">
        <v>0</v>
      </c>
      <c r="O186" t="b">
        <v>0</v>
      </c>
      <c r="P186" t="s">
        <v>33</v>
      </c>
      <c r="Q186" t="s">
        <v>2037</v>
      </c>
      <c r="R186" t="s">
        <v>2038</v>
      </c>
      <c r="S186" s="11">
        <f t="shared" si="10"/>
        <v>43588.208333333328</v>
      </c>
      <c r="T186" s="11">
        <f t="shared" si="11"/>
        <v>43589.208333333328</v>
      </c>
      <c r="U186" s="12">
        <v>43588.208333333328</v>
      </c>
      <c r="V186" s="13">
        <v>43588.208333333328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 s="22">
        <v>1526187600</v>
      </c>
      <c r="M187" s="22">
        <v>1527138000</v>
      </c>
      <c r="N187" t="b">
        <v>0</v>
      </c>
      <c r="O187" t="b">
        <v>0</v>
      </c>
      <c r="P187" t="s">
        <v>269</v>
      </c>
      <c r="Q187" t="s">
        <v>2039</v>
      </c>
      <c r="R187" t="s">
        <v>2058</v>
      </c>
      <c r="S187" s="11">
        <f t="shared" si="10"/>
        <v>43233.208333333328</v>
      </c>
      <c r="T187" s="11">
        <f t="shared" si="11"/>
        <v>43244.208333333328</v>
      </c>
      <c r="U187" s="12">
        <v>43233.208333333328</v>
      </c>
      <c r="V187" s="13">
        <v>43233.208333333328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 s="22">
        <v>1400821200</v>
      </c>
      <c r="M188" s="22">
        <v>1402117200</v>
      </c>
      <c r="N188" t="b">
        <v>0</v>
      </c>
      <c r="O188" t="b">
        <v>0</v>
      </c>
      <c r="P188" t="s">
        <v>33</v>
      </c>
      <c r="Q188" t="s">
        <v>2037</v>
      </c>
      <c r="R188" t="s">
        <v>2038</v>
      </c>
      <c r="S188" s="11">
        <f t="shared" si="10"/>
        <v>41782.208333333336</v>
      </c>
      <c r="T188" s="11">
        <f t="shared" si="11"/>
        <v>41797.208333333336</v>
      </c>
      <c r="U188" s="12">
        <v>41782.208333333336</v>
      </c>
      <c r="V188" s="13">
        <v>41782.208333333336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 s="22">
        <v>1361599200</v>
      </c>
      <c r="M189" s="22">
        <v>1364014800</v>
      </c>
      <c r="N189" t="b">
        <v>0</v>
      </c>
      <c r="O189" t="b">
        <v>1</v>
      </c>
      <c r="P189" t="s">
        <v>100</v>
      </c>
      <c r="Q189" t="s">
        <v>2039</v>
      </c>
      <c r="R189" t="s">
        <v>2050</v>
      </c>
      <c r="S189" s="11">
        <f t="shared" si="10"/>
        <v>41328.25</v>
      </c>
      <c r="T189" s="11">
        <f t="shared" si="11"/>
        <v>41356.208333333336</v>
      </c>
      <c r="U189" s="12">
        <v>41328.25</v>
      </c>
      <c r="V189" s="13">
        <v>41328.25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 s="22">
        <v>1417500000</v>
      </c>
      <c r="M190" s="22">
        <v>1417586400</v>
      </c>
      <c r="N190" t="b">
        <v>0</v>
      </c>
      <c r="O190" t="b">
        <v>0</v>
      </c>
      <c r="P190" t="s">
        <v>33</v>
      </c>
      <c r="Q190" t="s">
        <v>2037</v>
      </c>
      <c r="R190" t="s">
        <v>2038</v>
      </c>
      <c r="S190" s="11">
        <f t="shared" si="10"/>
        <v>41975.25</v>
      </c>
      <c r="T190" s="11">
        <f t="shared" si="11"/>
        <v>41976.25</v>
      </c>
      <c r="U190" s="12">
        <v>41975.25</v>
      </c>
      <c r="V190" s="13">
        <v>41975.25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 s="22">
        <v>1457071200</v>
      </c>
      <c r="M191" s="22">
        <v>1457071200</v>
      </c>
      <c r="N191" t="b">
        <v>0</v>
      </c>
      <c r="O191" t="b">
        <v>0</v>
      </c>
      <c r="P191" t="s">
        <v>33</v>
      </c>
      <c r="Q191" t="s">
        <v>2037</v>
      </c>
      <c r="R191" t="s">
        <v>2038</v>
      </c>
      <c r="S191" s="11">
        <f t="shared" si="10"/>
        <v>42433.25</v>
      </c>
      <c r="T191" s="11">
        <f t="shared" si="11"/>
        <v>42433.25</v>
      </c>
      <c r="U191" s="12">
        <v>42433.25</v>
      </c>
      <c r="V191" s="13">
        <v>42433.25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 s="22">
        <v>1370322000</v>
      </c>
      <c r="M192" s="22">
        <v>1370408400</v>
      </c>
      <c r="N192" t="b">
        <v>0</v>
      </c>
      <c r="O192" t="b">
        <v>1</v>
      </c>
      <c r="P192" t="s">
        <v>33</v>
      </c>
      <c r="Q192" t="s">
        <v>2037</v>
      </c>
      <c r="R192" t="s">
        <v>2038</v>
      </c>
      <c r="S192" s="11">
        <f t="shared" si="10"/>
        <v>41429.208333333336</v>
      </c>
      <c r="T192" s="11">
        <f t="shared" si="11"/>
        <v>41430.208333333336</v>
      </c>
      <c r="U192" s="12">
        <v>41429.208333333336</v>
      </c>
      <c r="V192" s="13">
        <v>41429.208333333336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 s="22">
        <v>1552366800</v>
      </c>
      <c r="M193" s="22">
        <v>1552626000</v>
      </c>
      <c r="N193" t="b">
        <v>0</v>
      </c>
      <c r="O193" t="b">
        <v>0</v>
      </c>
      <c r="P193" t="s">
        <v>33</v>
      </c>
      <c r="Q193" t="s">
        <v>2037</v>
      </c>
      <c r="R193" t="s">
        <v>2038</v>
      </c>
      <c r="S193" s="11">
        <f t="shared" si="10"/>
        <v>43536.208333333328</v>
      </c>
      <c r="T193" s="11">
        <f t="shared" si="11"/>
        <v>43539.208333333328</v>
      </c>
      <c r="U193" s="12">
        <v>43536.208333333328</v>
      </c>
      <c r="V193" s="13">
        <v>43536.208333333328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 s="22">
        <v>1403845200</v>
      </c>
      <c r="M194" s="22">
        <v>1404190800</v>
      </c>
      <c r="N194" t="b">
        <v>0</v>
      </c>
      <c r="O194" t="b">
        <v>0</v>
      </c>
      <c r="P194" t="s">
        <v>23</v>
      </c>
      <c r="Q194" t="s">
        <v>2033</v>
      </c>
      <c r="R194" t="s">
        <v>2034</v>
      </c>
      <c r="S194" s="11">
        <f t="shared" si="10"/>
        <v>41817.208333333336</v>
      </c>
      <c r="T194" s="11">
        <f t="shared" si="11"/>
        <v>41821.208333333336</v>
      </c>
      <c r="U194" s="12">
        <v>41817.208333333336</v>
      </c>
      <c r="V194" s="13">
        <v>41817.208333333336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 s="22">
        <v>1523163600</v>
      </c>
      <c r="M195" s="22">
        <v>1523509200</v>
      </c>
      <c r="N195" t="b">
        <v>1</v>
      </c>
      <c r="O195" t="b">
        <v>0</v>
      </c>
      <c r="P195" t="s">
        <v>60</v>
      </c>
      <c r="Q195" t="s">
        <v>2033</v>
      </c>
      <c r="R195" t="s">
        <v>2043</v>
      </c>
      <c r="S195" s="11">
        <f t="shared" ref="S195:S258" si="14">(((L195/60)/60)/24)+DATE(1970,1,1)</f>
        <v>43198.208333333328</v>
      </c>
      <c r="T195" s="11">
        <f t="shared" ref="T195:T258" si="15">(((M195/60)/60)/24)+DATE(1970,1,1)</f>
        <v>43202.208333333328</v>
      </c>
      <c r="U195" s="12">
        <v>43198.208333333328</v>
      </c>
      <c r="V195" s="13">
        <v>43198.208333333328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 s="22">
        <v>1442206800</v>
      </c>
      <c r="M196" s="22">
        <v>1443589200</v>
      </c>
      <c r="N196" t="b">
        <v>0</v>
      </c>
      <c r="O196" t="b">
        <v>0</v>
      </c>
      <c r="P196" t="s">
        <v>148</v>
      </c>
      <c r="Q196" t="s">
        <v>2033</v>
      </c>
      <c r="R196" t="s">
        <v>2055</v>
      </c>
      <c r="S196" s="11">
        <f t="shared" si="14"/>
        <v>42261.208333333328</v>
      </c>
      <c r="T196" s="11">
        <f t="shared" si="15"/>
        <v>42277.208333333328</v>
      </c>
      <c r="U196" s="12">
        <v>42261.208333333328</v>
      </c>
      <c r="V196" s="13">
        <v>42261.208333333328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 s="22">
        <v>1532840400</v>
      </c>
      <c r="M197" s="22">
        <v>1533445200</v>
      </c>
      <c r="N197" t="b">
        <v>0</v>
      </c>
      <c r="O197" t="b">
        <v>0</v>
      </c>
      <c r="P197" t="s">
        <v>50</v>
      </c>
      <c r="Q197" t="s">
        <v>2033</v>
      </c>
      <c r="R197" t="s">
        <v>2041</v>
      </c>
      <c r="S197" s="11">
        <f t="shared" si="14"/>
        <v>43310.208333333328</v>
      </c>
      <c r="T197" s="11">
        <f t="shared" si="15"/>
        <v>43317.208333333328</v>
      </c>
      <c r="U197" s="12">
        <v>43310.208333333328</v>
      </c>
      <c r="V197" s="13">
        <v>43310.208333333328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 s="22">
        <v>1472878800</v>
      </c>
      <c r="M198" s="22">
        <v>1474520400</v>
      </c>
      <c r="N198" t="b">
        <v>0</v>
      </c>
      <c r="O198" t="b">
        <v>0</v>
      </c>
      <c r="P198" t="s">
        <v>65</v>
      </c>
      <c r="Q198" t="s">
        <v>2035</v>
      </c>
      <c r="R198" t="s">
        <v>2044</v>
      </c>
      <c r="S198" s="11">
        <f t="shared" si="14"/>
        <v>42616.208333333328</v>
      </c>
      <c r="T198" s="11">
        <f t="shared" si="15"/>
        <v>42635.208333333328</v>
      </c>
      <c r="U198" s="12">
        <v>42616.208333333328</v>
      </c>
      <c r="V198" s="13">
        <v>42616.208333333328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 s="22">
        <v>1498194000</v>
      </c>
      <c r="M199" s="22">
        <v>1499403600</v>
      </c>
      <c r="N199" t="b">
        <v>0</v>
      </c>
      <c r="O199" t="b">
        <v>0</v>
      </c>
      <c r="P199" t="s">
        <v>53</v>
      </c>
      <c r="Q199" t="s">
        <v>2039</v>
      </c>
      <c r="R199" t="s">
        <v>2042</v>
      </c>
      <c r="S199" s="11">
        <f t="shared" si="14"/>
        <v>42909.208333333328</v>
      </c>
      <c r="T199" s="11">
        <f t="shared" si="15"/>
        <v>42923.208333333328</v>
      </c>
      <c r="U199" s="12">
        <v>42909.208333333328</v>
      </c>
      <c r="V199" s="13">
        <v>42909.208333333328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 s="22">
        <v>1281070800</v>
      </c>
      <c r="M200" s="22">
        <v>1283576400</v>
      </c>
      <c r="N200" t="b">
        <v>0</v>
      </c>
      <c r="O200" t="b">
        <v>0</v>
      </c>
      <c r="P200" t="s">
        <v>50</v>
      </c>
      <c r="Q200" t="s">
        <v>2033</v>
      </c>
      <c r="R200" t="s">
        <v>2041</v>
      </c>
      <c r="S200" s="11">
        <f t="shared" si="14"/>
        <v>40396.208333333336</v>
      </c>
      <c r="T200" s="11">
        <f t="shared" si="15"/>
        <v>40425.208333333336</v>
      </c>
      <c r="U200" s="12">
        <v>40396.208333333336</v>
      </c>
      <c r="V200" s="13">
        <v>40396.208333333336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 s="22">
        <v>1436245200</v>
      </c>
      <c r="M201" s="22">
        <v>1436590800</v>
      </c>
      <c r="N201" t="b">
        <v>0</v>
      </c>
      <c r="O201" t="b">
        <v>0</v>
      </c>
      <c r="P201" t="s">
        <v>23</v>
      </c>
      <c r="Q201" t="s">
        <v>2033</v>
      </c>
      <c r="R201" t="s">
        <v>2034</v>
      </c>
      <c r="S201" s="11">
        <f t="shared" si="14"/>
        <v>42192.208333333328</v>
      </c>
      <c r="T201" s="11">
        <f t="shared" si="15"/>
        <v>42196.208333333328</v>
      </c>
      <c r="U201" s="12">
        <v>42192.208333333328</v>
      </c>
      <c r="V201" s="13">
        <v>42192.208333333328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 s="22">
        <v>1269493200</v>
      </c>
      <c r="M202" s="22">
        <v>1270443600</v>
      </c>
      <c r="N202" t="b">
        <v>0</v>
      </c>
      <c r="O202" t="b">
        <v>0</v>
      </c>
      <c r="P202" t="s">
        <v>33</v>
      </c>
      <c r="Q202" t="s">
        <v>2037</v>
      </c>
      <c r="R202" t="s">
        <v>2038</v>
      </c>
      <c r="S202" s="11">
        <f t="shared" si="14"/>
        <v>40262.208333333336</v>
      </c>
      <c r="T202" s="11">
        <f t="shared" si="15"/>
        <v>40273.208333333336</v>
      </c>
      <c r="U202" s="12">
        <v>40262.208333333336</v>
      </c>
      <c r="V202" s="13">
        <v>40262.208333333336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 s="22">
        <v>1406264400</v>
      </c>
      <c r="M203" s="22">
        <v>1407819600</v>
      </c>
      <c r="N203" t="b">
        <v>0</v>
      </c>
      <c r="O203" t="b">
        <v>0</v>
      </c>
      <c r="P203" t="s">
        <v>28</v>
      </c>
      <c r="Q203" t="s">
        <v>2035</v>
      </c>
      <c r="R203" t="s">
        <v>2036</v>
      </c>
      <c r="S203" s="11">
        <f t="shared" si="14"/>
        <v>41845.208333333336</v>
      </c>
      <c r="T203" s="11">
        <f t="shared" si="15"/>
        <v>41863.208333333336</v>
      </c>
      <c r="U203" s="12">
        <v>41845.208333333336</v>
      </c>
      <c r="V203" s="13">
        <v>41845.208333333336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 s="22">
        <v>1317531600</v>
      </c>
      <c r="M204" s="22">
        <v>1317877200</v>
      </c>
      <c r="N204" t="b">
        <v>0</v>
      </c>
      <c r="O204" t="b">
        <v>0</v>
      </c>
      <c r="P204" t="s">
        <v>17</v>
      </c>
      <c r="Q204" t="s">
        <v>2031</v>
      </c>
      <c r="R204" t="s">
        <v>2032</v>
      </c>
      <c r="S204" s="11">
        <f t="shared" si="14"/>
        <v>40818.208333333336</v>
      </c>
      <c r="T204" s="11">
        <f t="shared" si="15"/>
        <v>40822.208333333336</v>
      </c>
      <c r="U204" s="12">
        <v>40818.208333333336</v>
      </c>
      <c r="V204" s="13">
        <v>40818.208333333336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 s="22">
        <v>1484632800</v>
      </c>
      <c r="M205" s="22">
        <v>1484805600</v>
      </c>
      <c r="N205" t="b">
        <v>0</v>
      </c>
      <c r="O205" t="b">
        <v>0</v>
      </c>
      <c r="P205" t="s">
        <v>33</v>
      </c>
      <c r="Q205" t="s">
        <v>2037</v>
      </c>
      <c r="R205" t="s">
        <v>2038</v>
      </c>
      <c r="S205" s="11">
        <f t="shared" si="14"/>
        <v>42752.25</v>
      </c>
      <c r="T205" s="11">
        <f t="shared" si="15"/>
        <v>42754.25</v>
      </c>
      <c r="U205" s="12">
        <v>42752.25</v>
      </c>
      <c r="V205" s="13">
        <v>42752.25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 s="22">
        <v>1301806800</v>
      </c>
      <c r="M206" s="22">
        <v>1302670800</v>
      </c>
      <c r="N206" t="b">
        <v>0</v>
      </c>
      <c r="O206" t="b">
        <v>0</v>
      </c>
      <c r="P206" t="s">
        <v>159</v>
      </c>
      <c r="Q206" t="s">
        <v>2033</v>
      </c>
      <c r="R206" t="s">
        <v>2056</v>
      </c>
      <c r="S206" s="11">
        <f t="shared" si="14"/>
        <v>40636.208333333336</v>
      </c>
      <c r="T206" s="11">
        <f t="shared" si="15"/>
        <v>40646.208333333336</v>
      </c>
      <c r="U206" s="12">
        <v>40636.208333333336</v>
      </c>
      <c r="V206" s="13">
        <v>40636.208333333336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 s="22">
        <v>1539752400</v>
      </c>
      <c r="M207" s="22">
        <v>1540789200</v>
      </c>
      <c r="N207" t="b">
        <v>1</v>
      </c>
      <c r="O207" t="b">
        <v>0</v>
      </c>
      <c r="P207" t="s">
        <v>33</v>
      </c>
      <c r="Q207" t="s">
        <v>2037</v>
      </c>
      <c r="R207" t="s">
        <v>2038</v>
      </c>
      <c r="S207" s="11">
        <f t="shared" si="14"/>
        <v>43390.208333333328</v>
      </c>
      <c r="T207" s="11">
        <f t="shared" si="15"/>
        <v>43402.208333333328</v>
      </c>
      <c r="U207" s="12">
        <v>43390.208333333328</v>
      </c>
      <c r="V207" s="13">
        <v>43390.208333333328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 s="22">
        <v>1267250400</v>
      </c>
      <c r="M208" s="22">
        <v>1268028000</v>
      </c>
      <c r="N208" t="b">
        <v>0</v>
      </c>
      <c r="O208" t="b">
        <v>0</v>
      </c>
      <c r="P208" t="s">
        <v>119</v>
      </c>
      <c r="Q208" t="s">
        <v>2045</v>
      </c>
      <c r="R208" t="s">
        <v>2051</v>
      </c>
      <c r="S208" s="11">
        <f t="shared" si="14"/>
        <v>40236.25</v>
      </c>
      <c r="T208" s="11">
        <f t="shared" si="15"/>
        <v>40245.25</v>
      </c>
      <c r="U208" s="12">
        <v>40236.25</v>
      </c>
      <c r="V208" s="13">
        <v>40236.25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 s="22">
        <v>1535432400</v>
      </c>
      <c r="M209" s="22">
        <v>1537160400</v>
      </c>
      <c r="N209" t="b">
        <v>0</v>
      </c>
      <c r="O209" t="b">
        <v>1</v>
      </c>
      <c r="P209" t="s">
        <v>23</v>
      </c>
      <c r="Q209" t="s">
        <v>2033</v>
      </c>
      <c r="R209" t="s">
        <v>2034</v>
      </c>
      <c r="S209" s="11">
        <f t="shared" si="14"/>
        <v>43340.208333333328</v>
      </c>
      <c r="T209" s="11">
        <f t="shared" si="15"/>
        <v>43360.208333333328</v>
      </c>
      <c r="U209" s="12">
        <v>43340.208333333328</v>
      </c>
      <c r="V209" s="13">
        <v>43340.208333333328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 s="22">
        <v>1510207200</v>
      </c>
      <c r="M210" s="22">
        <v>1512280800</v>
      </c>
      <c r="N210" t="b">
        <v>0</v>
      </c>
      <c r="O210" t="b">
        <v>0</v>
      </c>
      <c r="P210" t="s">
        <v>42</v>
      </c>
      <c r="Q210" t="s">
        <v>2039</v>
      </c>
      <c r="R210" t="s">
        <v>2040</v>
      </c>
      <c r="S210" s="11">
        <f t="shared" si="14"/>
        <v>43048.25</v>
      </c>
      <c r="T210" s="11">
        <f t="shared" si="15"/>
        <v>43072.25</v>
      </c>
      <c r="U210" s="12">
        <v>43048.25</v>
      </c>
      <c r="V210" s="13">
        <v>43048.25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 s="22">
        <v>1462510800</v>
      </c>
      <c r="M211" s="22">
        <v>1463115600</v>
      </c>
      <c r="N211" t="b">
        <v>0</v>
      </c>
      <c r="O211" t="b">
        <v>0</v>
      </c>
      <c r="P211" t="s">
        <v>42</v>
      </c>
      <c r="Q211" t="s">
        <v>2039</v>
      </c>
      <c r="R211" t="s">
        <v>2040</v>
      </c>
      <c r="S211" s="11">
        <f t="shared" si="14"/>
        <v>42496.208333333328</v>
      </c>
      <c r="T211" s="11">
        <f t="shared" si="15"/>
        <v>42503.208333333328</v>
      </c>
      <c r="U211" s="12">
        <v>42496.208333333328</v>
      </c>
      <c r="V211" s="13">
        <v>42496.208333333328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 s="22">
        <v>1488520800</v>
      </c>
      <c r="M212" s="22">
        <v>1490850000</v>
      </c>
      <c r="N212" t="b">
        <v>0</v>
      </c>
      <c r="O212" t="b">
        <v>0</v>
      </c>
      <c r="P212" t="s">
        <v>474</v>
      </c>
      <c r="Q212" t="s">
        <v>2039</v>
      </c>
      <c r="R212" t="s">
        <v>2061</v>
      </c>
      <c r="S212" s="11">
        <f t="shared" si="14"/>
        <v>42797.25</v>
      </c>
      <c r="T212" s="11">
        <f t="shared" si="15"/>
        <v>42824.208333333328</v>
      </c>
      <c r="U212" s="12">
        <v>42797.25</v>
      </c>
      <c r="V212" s="13">
        <v>42797.25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 s="22">
        <v>1377579600</v>
      </c>
      <c r="M213" s="22">
        <v>1379653200</v>
      </c>
      <c r="N213" t="b">
        <v>0</v>
      </c>
      <c r="O213" t="b">
        <v>0</v>
      </c>
      <c r="P213" t="s">
        <v>33</v>
      </c>
      <c r="Q213" t="s">
        <v>2037</v>
      </c>
      <c r="R213" t="s">
        <v>2038</v>
      </c>
      <c r="S213" s="11">
        <f t="shared" si="14"/>
        <v>41513.208333333336</v>
      </c>
      <c r="T213" s="11">
        <f t="shared" si="15"/>
        <v>41537.208333333336</v>
      </c>
      <c r="U213" s="12">
        <v>41513.208333333336</v>
      </c>
      <c r="V213" s="13">
        <v>41513.208333333336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 s="22">
        <v>1576389600</v>
      </c>
      <c r="M214" s="22">
        <v>1580364000</v>
      </c>
      <c r="N214" t="b">
        <v>0</v>
      </c>
      <c r="O214" t="b">
        <v>0</v>
      </c>
      <c r="P214" t="s">
        <v>33</v>
      </c>
      <c r="Q214" t="s">
        <v>2037</v>
      </c>
      <c r="R214" t="s">
        <v>2038</v>
      </c>
      <c r="S214" s="11">
        <f t="shared" si="14"/>
        <v>43814.25</v>
      </c>
      <c r="T214" s="11">
        <f t="shared" si="15"/>
        <v>43860.25</v>
      </c>
      <c r="U214" s="12">
        <v>43814.25</v>
      </c>
      <c r="V214" s="13">
        <v>43814.25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 s="22">
        <v>1289019600</v>
      </c>
      <c r="M215" s="22">
        <v>1289714400</v>
      </c>
      <c r="N215" t="b">
        <v>0</v>
      </c>
      <c r="O215" t="b">
        <v>1</v>
      </c>
      <c r="P215" t="s">
        <v>60</v>
      </c>
      <c r="Q215" t="s">
        <v>2033</v>
      </c>
      <c r="R215" t="s">
        <v>2043</v>
      </c>
      <c r="S215" s="11">
        <f t="shared" si="14"/>
        <v>40488.208333333336</v>
      </c>
      <c r="T215" s="11">
        <f t="shared" si="15"/>
        <v>40496.25</v>
      </c>
      <c r="U215" s="12">
        <v>40488.208333333336</v>
      </c>
      <c r="V215" s="13">
        <v>40488.208333333336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 s="22">
        <v>1282194000</v>
      </c>
      <c r="M216" s="22">
        <v>1282712400</v>
      </c>
      <c r="N216" t="b">
        <v>0</v>
      </c>
      <c r="O216" t="b">
        <v>0</v>
      </c>
      <c r="P216" t="s">
        <v>23</v>
      </c>
      <c r="Q216" t="s">
        <v>2033</v>
      </c>
      <c r="R216" t="s">
        <v>2034</v>
      </c>
      <c r="S216" s="11">
        <f t="shared" si="14"/>
        <v>40409.208333333336</v>
      </c>
      <c r="T216" s="11">
        <f t="shared" si="15"/>
        <v>40415.208333333336</v>
      </c>
      <c r="U216" s="12">
        <v>40409.208333333336</v>
      </c>
      <c r="V216" s="13">
        <v>40409.208333333336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 s="22">
        <v>1550037600</v>
      </c>
      <c r="M217" s="22">
        <v>1550210400</v>
      </c>
      <c r="N217" t="b">
        <v>0</v>
      </c>
      <c r="O217" t="b">
        <v>0</v>
      </c>
      <c r="P217" t="s">
        <v>33</v>
      </c>
      <c r="Q217" t="s">
        <v>2037</v>
      </c>
      <c r="R217" t="s">
        <v>2038</v>
      </c>
      <c r="S217" s="11">
        <f t="shared" si="14"/>
        <v>43509.25</v>
      </c>
      <c r="T217" s="11">
        <f t="shared" si="15"/>
        <v>43511.25</v>
      </c>
      <c r="U217" s="12">
        <v>43509.25</v>
      </c>
      <c r="V217" s="13">
        <v>43509.25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 s="22">
        <v>1321941600</v>
      </c>
      <c r="M218" s="22">
        <v>1322114400</v>
      </c>
      <c r="N218" t="b">
        <v>0</v>
      </c>
      <c r="O218" t="b">
        <v>0</v>
      </c>
      <c r="P218" t="s">
        <v>33</v>
      </c>
      <c r="Q218" t="s">
        <v>2037</v>
      </c>
      <c r="R218" t="s">
        <v>2038</v>
      </c>
      <c r="S218" s="11">
        <f t="shared" si="14"/>
        <v>40869.25</v>
      </c>
      <c r="T218" s="11">
        <f t="shared" si="15"/>
        <v>40871.25</v>
      </c>
      <c r="U218" s="12">
        <v>40869.25</v>
      </c>
      <c r="V218" s="13">
        <v>40869.25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 s="22">
        <v>1556427600</v>
      </c>
      <c r="M219" s="22">
        <v>1557205200</v>
      </c>
      <c r="N219" t="b">
        <v>0</v>
      </c>
      <c r="O219" t="b">
        <v>0</v>
      </c>
      <c r="P219" t="s">
        <v>474</v>
      </c>
      <c r="Q219" t="s">
        <v>2039</v>
      </c>
      <c r="R219" t="s">
        <v>2061</v>
      </c>
      <c r="S219" s="11">
        <f t="shared" si="14"/>
        <v>43583.208333333328</v>
      </c>
      <c r="T219" s="11">
        <f t="shared" si="15"/>
        <v>43592.208333333328</v>
      </c>
      <c r="U219" s="12">
        <v>43583.208333333328</v>
      </c>
      <c r="V219" s="13">
        <v>43583.208333333328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 s="22">
        <v>1320991200</v>
      </c>
      <c r="M220" s="22">
        <v>1323928800</v>
      </c>
      <c r="N220" t="b">
        <v>0</v>
      </c>
      <c r="O220" t="b">
        <v>1</v>
      </c>
      <c r="P220" t="s">
        <v>100</v>
      </c>
      <c r="Q220" t="s">
        <v>2039</v>
      </c>
      <c r="R220" t="s">
        <v>2050</v>
      </c>
      <c r="S220" s="11">
        <f t="shared" si="14"/>
        <v>40858.25</v>
      </c>
      <c r="T220" s="11">
        <f t="shared" si="15"/>
        <v>40892.25</v>
      </c>
      <c r="U220" s="12">
        <v>40858.25</v>
      </c>
      <c r="V220" s="13">
        <v>40858.25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 s="22">
        <v>1345093200</v>
      </c>
      <c r="M221" s="22">
        <v>1346130000</v>
      </c>
      <c r="N221" t="b">
        <v>0</v>
      </c>
      <c r="O221" t="b">
        <v>0</v>
      </c>
      <c r="P221" t="s">
        <v>71</v>
      </c>
      <c r="Q221" t="s">
        <v>2039</v>
      </c>
      <c r="R221" t="s">
        <v>2047</v>
      </c>
      <c r="S221" s="11">
        <f t="shared" si="14"/>
        <v>41137.208333333336</v>
      </c>
      <c r="T221" s="11">
        <f t="shared" si="15"/>
        <v>41149.208333333336</v>
      </c>
      <c r="U221" s="12">
        <v>41137.208333333336</v>
      </c>
      <c r="V221" s="13">
        <v>41137.208333333336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 s="22">
        <v>1309496400</v>
      </c>
      <c r="M222" s="22">
        <v>1311051600</v>
      </c>
      <c r="N222" t="b">
        <v>1</v>
      </c>
      <c r="O222" t="b">
        <v>0</v>
      </c>
      <c r="P222" t="s">
        <v>33</v>
      </c>
      <c r="Q222" t="s">
        <v>2037</v>
      </c>
      <c r="R222" t="s">
        <v>2038</v>
      </c>
      <c r="S222" s="11">
        <f t="shared" si="14"/>
        <v>40725.208333333336</v>
      </c>
      <c r="T222" s="11">
        <f t="shared" si="15"/>
        <v>40743.208333333336</v>
      </c>
      <c r="U222" s="12">
        <v>40725.208333333336</v>
      </c>
      <c r="V222" s="13">
        <v>40725.208333333336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 s="22">
        <v>1340254800</v>
      </c>
      <c r="M223" s="22">
        <v>1340427600</v>
      </c>
      <c r="N223" t="b">
        <v>1</v>
      </c>
      <c r="O223" t="b">
        <v>0</v>
      </c>
      <c r="P223" t="s">
        <v>17</v>
      </c>
      <c r="Q223" t="s">
        <v>2031</v>
      </c>
      <c r="R223" t="s">
        <v>2032</v>
      </c>
      <c r="S223" s="11">
        <f t="shared" si="14"/>
        <v>41081.208333333336</v>
      </c>
      <c r="T223" s="11">
        <f t="shared" si="15"/>
        <v>41083.208333333336</v>
      </c>
      <c r="U223" s="12">
        <v>41081.208333333336</v>
      </c>
      <c r="V223" s="13">
        <v>41081.208333333336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 s="22">
        <v>1412226000</v>
      </c>
      <c r="M224" s="22">
        <v>1412312400</v>
      </c>
      <c r="N224" t="b">
        <v>0</v>
      </c>
      <c r="O224" t="b">
        <v>0</v>
      </c>
      <c r="P224" t="s">
        <v>122</v>
      </c>
      <c r="Q224" t="s">
        <v>2052</v>
      </c>
      <c r="R224" t="s">
        <v>2053</v>
      </c>
      <c r="S224" s="11">
        <f t="shared" si="14"/>
        <v>41914.208333333336</v>
      </c>
      <c r="T224" s="11">
        <f t="shared" si="15"/>
        <v>41915.208333333336</v>
      </c>
      <c r="U224" s="12">
        <v>41914.208333333336</v>
      </c>
      <c r="V224" s="13">
        <v>41914.208333333336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 s="22">
        <v>1458104400</v>
      </c>
      <c r="M225" s="22">
        <v>1459314000</v>
      </c>
      <c r="N225" t="b">
        <v>0</v>
      </c>
      <c r="O225" t="b">
        <v>0</v>
      </c>
      <c r="P225" t="s">
        <v>33</v>
      </c>
      <c r="Q225" t="s">
        <v>2037</v>
      </c>
      <c r="R225" t="s">
        <v>2038</v>
      </c>
      <c r="S225" s="11">
        <f t="shared" si="14"/>
        <v>42445.208333333328</v>
      </c>
      <c r="T225" s="11">
        <f t="shared" si="15"/>
        <v>42459.208333333328</v>
      </c>
      <c r="U225" s="12">
        <v>42445.208333333328</v>
      </c>
      <c r="V225" s="13">
        <v>42445.208333333328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 s="22">
        <v>1411534800</v>
      </c>
      <c r="M226" s="22">
        <v>1415426400</v>
      </c>
      <c r="N226" t="b">
        <v>0</v>
      </c>
      <c r="O226" t="b">
        <v>0</v>
      </c>
      <c r="P226" t="s">
        <v>474</v>
      </c>
      <c r="Q226" t="s">
        <v>2039</v>
      </c>
      <c r="R226" t="s">
        <v>2061</v>
      </c>
      <c r="S226" s="11">
        <f t="shared" si="14"/>
        <v>41906.208333333336</v>
      </c>
      <c r="T226" s="11">
        <f t="shared" si="15"/>
        <v>41951.25</v>
      </c>
      <c r="U226" s="12">
        <v>41906.208333333336</v>
      </c>
      <c r="V226" s="13">
        <v>41906.208333333336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 s="22">
        <v>1399093200</v>
      </c>
      <c r="M227" s="22">
        <v>1399093200</v>
      </c>
      <c r="N227" t="b">
        <v>1</v>
      </c>
      <c r="O227" t="b">
        <v>0</v>
      </c>
      <c r="P227" t="s">
        <v>23</v>
      </c>
      <c r="Q227" t="s">
        <v>2033</v>
      </c>
      <c r="R227" t="s">
        <v>2034</v>
      </c>
      <c r="S227" s="11">
        <f t="shared" si="14"/>
        <v>41762.208333333336</v>
      </c>
      <c r="T227" s="11">
        <f t="shared" si="15"/>
        <v>41762.208333333336</v>
      </c>
      <c r="U227" s="12">
        <v>41762.208333333336</v>
      </c>
      <c r="V227" s="13">
        <v>41762.208333333336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 s="22">
        <v>1270702800</v>
      </c>
      <c r="M228" s="22">
        <v>1273899600</v>
      </c>
      <c r="N228" t="b">
        <v>0</v>
      </c>
      <c r="O228" t="b">
        <v>0</v>
      </c>
      <c r="P228" t="s">
        <v>122</v>
      </c>
      <c r="Q228" t="s">
        <v>2052</v>
      </c>
      <c r="R228" t="s">
        <v>2053</v>
      </c>
      <c r="S228" s="11">
        <f t="shared" si="14"/>
        <v>40276.208333333336</v>
      </c>
      <c r="T228" s="11">
        <f t="shared" si="15"/>
        <v>40313.208333333336</v>
      </c>
      <c r="U228" s="12">
        <v>40276.208333333336</v>
      </c>
      <c r="V228" s="13">
        <v>40276.208333333336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 s="22">
        <v>1431666000</v>
      </c>
      <c r="M229" s="22">
        <v>1432184400</v>
      </c>
      <c r="N229" t="b">
        <v>0</v>
      </c>
      <c r="O229" t="b">
        <v>0</v>
      </c>
      <c r="P229" t="s">
        <v>292</v>
      </c>
      <c r="Q229" t="s">
        <v>2048</v>
      </c>
      <c r="R229" t="s">
        <v>2059</v>
      </c>
      <c r="S229" s="11">
        <f t="shared" si="14"/>
        <v>42139.208333333328</v>
      </c>
      <c r="T229" s="11">
        <f t="shared" si="15"/>
        <v>42145.208333333328</v>
      </c>
      <c r="U229" s="12">
        <v>42139.208333333328</v>
      </c>
      <c r="V229" s="13">
        <v>42139.208333333328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 s="22">
        <v>1472619600</v>
      </c>
      <c r="M230" s="22">
        <v>1474779600</v>
      </c>
      <c r="N230" t="b">
        <v>0</v>
      </c>
      <c r="O230" t="b">
        <v>0</v>
      </c>
      <c r="P230" t="s">
        <v>71</v>
      </c>
      <c r="Q230" t="s">
        <v>2039</v>
      </c>
      <c r="R230" t="s">
        <v>2047</v>
      </c>
      <c r="S230" s="11">
        <f t="shared" si="14"/>
        <v>42613.208333333328</v>
      </c>
      <c r="T230" s="11">
        <f t="shared" si="15"/>
        <v>42638.208333333328</v>
      </c>
      <c r="U230" s="12">
        <v>42613.208333333328</v>
      </c>
      <c r="V230" s="13">
        <v>42613.208333333328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 s="22">
        <v>1496293200</v>
      </c>
      <c r="M231" s="22">
        <v>1500440400</v>
      </c>
      <c r="N231" t="b">
        <v>0</v>
      </c>
      <c r="O231" t="b">
        <v>1</v>
      </c>
      <c r="P231" t="s">
        <v>292</v>
      </c>
      <c r="Q231" t="s">
        <v>2048</v>
      </c>
      <c r="R231" t="s">
        <v>2059</v>
      </c>
      <c r="S231" s="11">
        <f t="shared" si="14"/>
        <v>42887.208333333328</v>
      </c>
      <c r="T231" s="11">
        <f t="shared" si="15"/>
        <v>42935.208333333328</v>
      </c>
      <c r="U231" s="12">
        <v>42887.208333333328</v>
      </c>
      <c r="V231" s="13">
        <v>42887.208333333328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 s="22">
        <v>1575612000</v>
      </c>
      <c r="M232" s="22">
        <v>1575612000</v>
      </c>
      <c r="N232" t="b">
        <v>0</v>
      </c>
      <c r="O232" t="b">
        <v>0</v>
      </c>
      <c r="P232" t="s">
        <v>89</v>
      </c>
      <c r="Q232" t="s">
        <v>2048</v>
      </c>
      <c r="R232" t="s">
        <v>2049</v>
      </c>
      <c r="S232" s="11">
        <f t="shared" si="14"/>
        <v>43805.25</v>
      </c>
      <c r="T232" s="11">
        <f t="shared" si="15"/>
        <v>43805.25</v>
      </c>
      <c r="U232" s="12">
        <v>43805.25</v>
      </c>
      <c r="V232" s="13">
        <v>43805.25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 s="22">
        <v>1369112400</v>
      </c>
      <c r="M233" s="22">
        <v>1374123600</v>
      </c>
      <c r="N233" t="b">
        <v>0</v>
      </c>
      <c r="O233" t="b">
        <v>0</v>
      </c>
      <c r="P233" t="s">
        <v>33</v>
      </c>
      <c r="Q233" t="s">
        <v>2037</v>
      </c>
      <c r="R233" t="s">
        <v>2038</v>
      </c>
      <c r="S233" s="11">
        <f t="shared" si="14"/>
        <v>41415.208333333336</v>
      </c>
      <c r="T233" s="11">
        <f t="shared" si="15"/>
        <v>41473.208333333336</v>
      </c>
      <c r="U233" s="12">
        <v>41415.208333333336</v>
      </c>
      <c r="V233" s="13">
        <v>41415.208333333336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 s="22">
        <v>1469422800</v>
      </c>
      <c r="M234" s="22">
        <v>1469509200</v>
      </c>
      <c r="N234" t="b">
        <v>0</v>
      </c>
      <c r="O234" t="b">
        <v>0</v>
      </c>
      <c r="P234" t="s">
        <v>33</v>
      </c>
      <c r="Q234" t="s">
        <v>2037</v>
      </c>
      <c r="R234" t="s">
        <v>2038</v>
      </c>
      <c r="S234" s="11">
        <f t="shared" si="14"/>
        <v>42576.208333333328</v>
      </c>
      <c r="T234" s="11">
        <f t="shared" si="15"/>
        <v>42577.208333333328</v>
      </c>
      <c r="U234" s="12">
        <v>42576.208333333328</v>
      </c>
      <c r="V234" s="13">
        <v>42576.208333333328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 s="22">
        <v>1307854800</v>
      </c>
      <c r="M235" s="22">
        <v>1309237200</v>
      </c>
      <c r="N235" t="b">
        <v>0</v>
      </c>
      <c r="O235" t="b">
        <v>0</v>
      </c>
      <c r="P235" t="s">
        <v>71</v>
      </c>
      <c r="Q235" t="s">
        <v>2039</v>
      </c>
      <c r="R235" t="s">
        <v>2047</v>
      </c>
      <c r="S235" s="11">
        <f t="shared" si="14"/>
        <v>40706.208333333336</v>
      </c>
      <c r="T235" s="11">
        <f t="shared" si="15"/>
        <v>40722.208333333336</v>
      </c>
      <c r="U235" s="12">
        <v>40706.208333333336</v>
      </c>
      <c r="V235" s="13">
        <v>40706.208333333336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 s="22">
        <v>1503378000</v>
      </c>
      <c r="M236" s="22">
        <v>1503982800</v>
      </c>
      <c r="N236" t="b">
        <v>0</v>
      </c>
      <c r="O236" t="b">
        <v>1</v>
      </c>
      <c r="P236" t="s">
        <v>89</v>
      </c>
      <c r="Q236" t="s">
        <v>2048</v>
      </c>
      <c r="R236" t="s">
        <v>2049</v>
      </c>
      <c r="S236" s="11">
        <f t="shared" si="14"/>
        <v>42969.208333333328</v>
      </c>
      <c r="T236" s="11">
        <f t="shared" si="15"/>
        <v>42976.208333333328</v>
      </c>
      <c r="U236" s="12">
        <v>42969.208333333328</v>
      </c>
      <c r="V236" s="13">
        <v>42969.208333333328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 s="22">
        <v>1486965600</v>
      </c>
      <c r="M237" s="22">
        <v>1487397600</v>
      </c>
      <c r="N237" t="b">
        <v>0</v>
      </c>
      <c r="O237" t="b">
        <v>0</v>
      </c>
      <c r="P237" t="s">
        <v>71</v>
      </c>
      <c r="Q237" t="s">
        <v>2039</v>
      </c>
      <c r="R237" t="s">
        <v>2047</v>
      </c>
      <c r="S237" s="11">
        <f t="shared" si="14"/>
        <v>42779.25</v>
      </c>
      <c r="T237" s="11">
        <f t="shared" si="15"/>
        <v>42784.25</v>
      </c>
      <c r="U237" s="12">
        <v>42779.25</v>
      </c>
      <c r="V237" s="13">
        <v>42779.25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 s="22">
        <v>1561438800</v>
      </c>
      <c r="M238" s="22">
        <v>1562043600</v>
      </c>
      <c r="N238" t="b">
        <v>0</v>
      </c>
      <c r="O238" t="b">
        <v>1</v>
      </c>
      <c r="P238" t="s">
        <v>23</v>
      </c>
      <c r="Q238" t="s">
        <v>2033</v>
      </c>
      <c r="R238" t="s">
        <v>2034</v>
      </c>
      <c r="S238" s="11">
        <f t="shared" si="14"/>
        <v>43641.208333333328</v>
      </c>
      <c r="T238" s="11">
        <f t="shared" si="15"/>
        <v>43648.208333333328</v>
      </c>
      <c r="U238" s="12">
        <v>43641.208333333328</v>
      </c>
      <c r="V238" s="13">
        <v>43641.208333333328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 s="22">
        <v>1398402000</v>
      </c>
      <c r="M239" s="22">
        <v>1398574800</v>
      </c>
      <c r="N239" t="b">
        <v>0</v>
      </c>
      <c r="O239" t="b">
        <v>0</v>
      </c>
      <c r="P239" t="s">
        <v>71</v>
      </c>
      <c r="Q239" t="s">
        <v>2039</v>
      </c>
      <c r="R239" t="s">
        <v>2047</v>
      </c>
      <c r="S239" s="11">
        <f t="shared" si="14"/>
        <v>41754.208333333336</v>
      </c>
      <c r="T239" s="11">
        <f t="shared" si="15"/>
        <v>41756.208333333336</v>
      </c>
      <c r="U239" s="12">
        <v>41754.208333333336</v>
      </c>
      <c r="V239" s="13">
        <v>41754.208333333336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 s="22">
        <v>1513231200</v>
      </c>
      <c r="M240" s="22">
        <v>1515391200</v>
      </c>
      <c r="N240" t="b">
        <v>0</v>
      </c>
      <c r="O240" t="b">
        <v>1</v>
      </c>
      <c r="P240" t="s">
        <v>33</v>
      </c>
      <c r="Q240" t="s">
        <v>2037</v>
      </c>
      <c r="R240" t="s">
        <v>2038</v>
      </c>
      <c r="S240" s="11">
        <f t="shared" si="14"/>
        <v>43083.25</v>
      </c>
      <c r="T240" s="11">
        <f t="shared" si="15"/>
        <v>43108.25</v>
      </c>
      <c r="U240" s="12">
        <v>43083.25</v>
      </c>
      <c r="V240" s="13">
        <v>43083.25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 s="22">
        <v>1440824400</v>
      </c>
      <c r="M241" s="22">
        <v>1441170000</v>
      </c>
      <c r="N241" t="b">
        <v>0</v>
      </c>
      <c r="O241" t="b">
        <v>0</v>
      </c>
      <c r="P241" t="s">
        <v>65</v>
      </c>
      <c r="Q241" t="s">
        <v>2035</v>
      </c>
      <c r="R241" t="s">
        <v>2044</v>
      </c>
      <c r="S241" s="11">
        <f t="shared" si="14"/>
        <v>42245.208333333328</v>
      </c>
      <c r="T241" s="11">
        <f t="shared" si="15"/>
        <v>42249.208333333328</v>
      </c>
      <c r="U241" s="12">
        <v>42245.208333333328</v>
      </c>
      <c r="V241" s="13">
        <v>42245.208333333328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 s="22">
        <v>1281070800</v>
      </c>
      <c r="M242" s="22">
        <v>1281157200</v>
      </c>
      <c r="N242" t="b">
        <v>0</v>
      </c>
      <c r="O242" t="b">
        <v>0</v>
      </c>
      <c r="P242" t="s">
        <v>33</v>
      </c>
      <c r="Q242" t="s">
        <v>2037</v>
      </c>
      <c r="R242" t="s">
        <v>2038</v>
      </c>
      <c r="S242" s="11">
        <f t="shared" si="14"/>
        <v>40396.208333333336</v>
      </c>
      <c r="T242" s="11">
        <f t="shared" si="15"/>
        <v>40397.208333333336</v>
      </c>
      <c r="U242" s="12">
        <v>40396.208333333336</v>
      </c>
      <c r="V242" s="13">
        <v>40396.208333333336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 s="22">
        <v>1397365200</v>
      </c>
      <c r="M243" s="22">
        <v>1398229200</v>
      </c>
      <c r="N243" t="b">
        <v>0</v>
      </c>
      <c r="O243" t="b">
        <v>1</v>
      </c>
      <c r="P243" t="s">
        <v>68</v>
      </c>
      <c r="Q243" t="s">
        <v>2045</v>
      </c>
      <c r="R243" t="s">
        <v>2046</v>
      </c>
      <c r="S243" s="11">
        <f t="shared" si="14"/>
        <v>41742.208333333336</v>
      </c>
      <c r="T243" s="11">
        <f t="shared" si="15"/>
        <v>41752.208333333336</v>
      </c>
      <c r="U243" s="12">
        <v>41742.208333333336</v>
      </c>
      <c r="V243" s="13">
        <v>41742.208333333336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 s="22">
        <v>1494392400</v>
      </c>
      <c r="M244" s="22">
        <v>1495256400</v>
      </c>
      <c r="N244" t="b">
        <v>0</v>
      </c>
      <c r="O244" t="b">
        <v>1</v>
      </c>
      <c r="P244" t="s">
        <v>23</v>
      </c>
      <c r="Q244" t="s">
        <v>2033</v>
      </c>
      <c r="R244" t="s">
        <v>2034</v>
      </c>
      <c r="S244" s="11">
        <f t="shared" si="14"/>
        <v>42865.208333333328</v>
      </c>
      <c r="T244" s="11">
        <f t="shared" si="15"/>
        <v>42875.208333333328</v>
      </c>
      <c r="U244" s="12">
        <v>42865.208333333328</v>
      </c>
      <c r="V244" s="13">
        <v>42865.208333333328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 s="22">
        <v>1520143200</v>
      </c>
      <c r="M245" s="22">
        <v>1520402400</v>
      </c>
      <c r="N245" t="b">
        <v>0</v>
      </c>
      <c r="O245" t="b">
        <v>0</v>
      </c>
      <c r="P245" t="s">
        <v>33</v>
      </c>
      <c r="Q245" t="s">
        <v>2037</v>
      </c>
      <c r="R245" t="s">
        <v>2038</v>
      </c>
      <c r="S245" s="11">
        <f t="shared" si="14"/>
        <v>43163.25</v>
      </c>
      <c r="T245" s="11">
        <f t="shared" si="15"/>
        <v>43166.25</v>
      </c>
      <c r="U245" s="12">
        <v>43163.25</v>
      </c>
      <c r="V245" s="13">
        <v>43163.25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 s="22">
        <v>1405314000</v>
      </c>
      <c r="M246" s="22">
        <v>1409806800</v>
      </c>
      <c r="N246" t="b">
        <v>0</v>
      </c>
      <c r="O246" t="b">
        <v>0</v>
      </c>
      <c r="P246" t="s">
        <v>33</v>
      </c>
      <c r="Q246" t="s">
        <v>2037</v>
      </c>
      <c r="R246" t="s">
        <v>2038</v>
      </c>
      <c r="S246" s="11">
        <f t="shared" si="14"/>
        <v>41834.208333333336</v>
      </c>
      <c r="T246" s="11">
        <f t="shared" si="15"/>
        <v>41886.208333333336</v>
      </c>
      <c r="U246" s="12">
        <v>41834.208333333336</v>
      </c>
      <c r="V246" s="13">
        <v>41834.208333333336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 s="22">
        <v>1396846800</v>
      </c>
      <c r="M247" s="22">
        <v>1396933200</v>
      </c>
      <c r="N247" t="b">
        <v>0</v>
      </c>
      <c r="O247" t="b">
        <v>0</v>
      </c>
      <c r="P247" t="s">
        <v>33</v>
      </c>
      <c r="Q247" t="s">
        <v>2037</v>
      </c>
      <c r="R247" t="s">
        <v>2038</v>
      </c>
      <c r="S247" s="11">
        <f t="shared" si="14"/>
        <v>41736.208333333336</v>
      </c>
      <c r="T247" s="11">
        <f t="shared" si="15"/>
        <v>41737.208333333336</v>
      </c>
      <c r="U247" s="12">
        <v>41736.208333333336</v>
      </c>
      <c r="V247" s="13">
        <v>41736.208333333336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 s="22">
        <v>1375678800</v>
      </c>
      <c r="M248" s="22">
        <v>1376024400</v>
      </c>
      <c r="N248" t="b">
        <v>0</v>
      </c>
      <c r="O248" t="b">
        <v>0</v>
      </c>
      <c r="P248" t="s">
        <v>28</v>
      </c>
      <c r="Q248" t="s">
        <v>2035</v>
      </c>
      <c r="R248" t="s">
        <v>2036</v>
      </c>
      <c r="S248" s="11">
        <f t="shared" si="14"/>
        <v>41491.208333333336</v>
      </c>
      <c r="T248" s="11">
        <f t="shared" si="15"/>
        <v>41495.208333333336</v>
      </c>
      <c r="U248" s="12">
        <v>41491.208333333336</v>
      </c>
      <c r="V248" s="13">
        <v>41491.208333333336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 s="22">
        <v>1482386400</v>
      </c>
      <c r="M249" s="22">
        <v>1483682400</v>
      </c>
      <c r="N249" t="b">
        <v>0</v>
      </c>
      <c r="O249" t="b">
        <v>1</v>
      </c>
      <c r="P249" t="s">
        <v>119</v>
      </c>
      <c r="Q249" t="s">
        <v>2045</v>
      </c>
      <c r="R249" t="s">
        <v>2051</v>
      </c>
      <c r="S249" s="11">
        <f t="shared" si="14"/>
        <v>42726.25</v>
      </c>
      <c r="T249" s="11">
        <f t="shared" si="15"/>
        <v>42741.25</v>
      </c>
      <c r="U249" s="12">
        <v>42726.25</v>
      </c>
      <c r="V249" s="13">
        <v>42726.25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 s="22">
        <v>1420005600</v>
      </c>
      <c r="M250" s="22">
        <v>1420437600</v>
      </c>
      <c r="N250" t="b">
        <v>0</v>
      </c>
      <c r="O250" t="b">
        <v>0</v>
      </c>
      <c r="P250" t="s">
        <v>292</v>
      </c>
      <c r="Q250" t="s">
        <v>2048</v>
      </c>
      <c r="R250" t="s">
        <v>2059</v>
      </c>
      <c r="S250" s="11">
        <f t="shared" si="14"/>
        <v>42004.25</v>
      </c>
      <c r="T250" s="11">
        <f t="shared" si="15"/>
        <v>42009.25</v>
      </c>
      <c r="U250" s="12">
        <v>42004.25</v>
      </c>
      <c r="V250" s="13">
        <v>42004.25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 s="22">
        <v>1420178400</v>
      </c>
      <c r="M251" s="22">
        <v>1420783200</v>
      </c>
      <c r="N251" t="b">
        <v>0</v>
      </c>
      <c r="O251" t="b">
        <v>0</v>
      </c>
      <c r="P251" t="s">
        <v>206</v>
      </c>
      <c r="Q251" t="s">
        <v>2045</v>
      </c>
      <c r="R251" t="s">
        <v>2057</v>
      </c>
      <c r="S251" s="11">
        <f t="shared" si="14"/>
        <v>42006.25</v>
      </c>
      <c r="T251" s="11">
        <f t="shared" si="15"/>
        <v>42013.25</v>
      </c>
      <c r="U251" s="12">
        <v>42006.25</v>
      </c>
      <c r="V251" s="13">
        <v>42006.25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 s="22">
        <v>1264399200</v>
      </c>
      <c r="M252" s="22">
        <v>1267423200</v>
      </c>
      <c r="N252" t="b">
        <v>0</v>
      </c>
      <c r="O252" t="b">
        <v>0</v>
      </c>
      <c r="P252" t="s">
        <v>23</v>
      </c>
      <c r="Q252" t="s">
        <v>2033</v>
      </c>
      <c r="R252" t="s">
        <v>2034</v>
      </c>
      <c r="S252" s="11">
        <f t="shared" si="14"/>
        <v>40203.25</v>
      </c>
      <c r="T252" s="11">
        <f t="shared" si="15"/>
        <v>40238.25</v>
      </c>
      <c r="U252" s="12">
        <v>40203.25</v>
      </c>
      <c r="V252" s="13">
        <v>40203.25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 s="22">
        <v>1355032800</v>
      </c>
      <c r="M253" s="22">
        <v>1355205600</v>
      </c>
      <c r="N253" t="b">
        <v>0</v>
      </c>
      <c r="O253" t="b">
        <v>0</v>
      </c>
      <c r="P253" t="s">
        <v>33</v>
      </c>
      <c r="Q253" t="s">
        <v>2037</v>
      </c>
      <c r="R253" t="s">
        <v>2038</v>
      </c>
      <c r="S253" s="11">
        <f t="shared" si="14"/>
        <v>41252.25</v>
      </c>
      <c r="T253" s="11">
        <f t="shared" si="15"/>
        <v>41254.25</v>
      </c>
      <c r="U253" s="12">
        <v>41252.25</v>
      </c>
      <c r="V253" s="13">
        <v>41252.25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 s="22">
        <v>1382677200</v>
      </c>
      <c r="M254" s="22">
        <v>1383109200</v>
      </c>
      <c r="N254" t="b">
        <v>0</v>
      </c>
      <c r="O254" t="b">
        <v>0</v>
      </c>
      <c r="P254" t="s">
        <v>33</v>
      </c>
      <c r="Q254" t="s">
        <v>2037</v>
      </c>
      <c r="R254" t="s">
        <v>2038</v>
      </c>
      <c r="S254" s="11">
        <f t="shared" si="14"/>
        <v>41572.208333333336</v>
      </c>
      <c r="T254" s="11">
        <f t="shared" si="15"/>
        <v>41577.208333333336</v>
      </c>
      <c r="U254" s="12">
        <v>41572.208333333336</v>
      </c>
      <c r="V254" s="13">
        <v>41572.208333333336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 s="22">
        <v>1302238800</v>
      </c>
      <c r="M255" s="22">
        <v>1303275600</v>
      </c>
      <c r="N255" t="b">
        <v>0</v>
      </c>
      <c r="O255" t="b">
        <v>0</v>
      </c>
      <c r="P255" t="s">
        <v>53</v>
      </c>
      <c r="Q255" t="s">
        <v>2039</v>
      </c>
      <c r="R255" t="s">
        <v>2042</v>
      </c>
      <c r="S255" s="11">
        <f t="shared" si="14"/>
        <v>40641.208333333336</v>
      </c>
      <c r="T255" s="11">
        <f t="shared" si="15"/>
        <v>40653.208333333336</v>
      </c>
      <c r="U255" s="12">
        <v>40641.208333333336</v>
      </c>
      <c r="V255" s="13">
        <v>40641.208333333336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 s="22">
        <v>1487656800</v>
      </c>
      <c r="M256" s="22">
        <v>1487829600</v>
      </c>
      <c r="N256" t="b">
        <v>0</v>
      </c>
      <c r="O256" t="b">
        <v>0</v>
      </c>
      <c r="P256" t="s">
        <v>68</v>
      </c>
      <c r="Q256" t="s">
        <v>2045</v>
      </c>
      <c r="R256" t="s">
        <v>2046</v>
      </c>
      <c r="S256" s="11">
        <f t="shared" si="14"/>
        <v>42787.25</v>
      </c>
      <c r="T256" s="11">
        <f t="shared" si="15"/>
        <v>42789.25</v>
      </c>
      <c r="U256" s="12">
        <v>42787.25</v>
      </c>
      <c r="V256" s="13">
        <v>42787.25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 s="22">
        <v>1297836000</v>
      </c>
      <c r="M257" s="22">
        <v>1298268000</v>
      </c>
      <c r="N257" t="b">
        <v>0</v>
      </c>
      <c r="O257" t="b">
        <v>1</v>
      </c>
      <c r="P257" t="s">
        <v>23</v>
      </c>
      <c r="Q257" t="s">
        <v>2033</v>
      </c>
      <c r="R257" t="s">
        <v>2034</v>
      </c>
      <c r="S257" s="11">
        <f t="shared" si="14"/>
        <v>40590.25</v>
      </c>
      <c r="T257" s="11">
        <f t="shared" si="15"/>
        <v>40595.25</v>
      </c>
      <c r="U257" s="12">
        <v>40590.25</v>
      </c>
      <c r="V257" s="13">
        <v>40590.25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 s="22">
        <v>1453615200</v>
      </c>
      <c r="M258" s="22">
        <v>1456812000</v>
      </c>
      <c r="N258" t="b">
        <v>0</v>
      </c>
      <c r="O258" t="b">
        <v>0</v>
      </c>
      <c r="P258" t="s">
        <v>23</v>
      </c>
      <c r="Q258" t="s">
        <v>2033</v>
      </c>
      <c r="R258" t="s">
        <v>2034</v>
      </c>
      <c r="S258" s="11">
        <f t="shared" si="14"/>
        <v>42393.25</v>
      </c>
      <c r="T258" s="11">
        <f t="shared" si="15"/>
        <v>42430.25</v>
      </c>
      <c r="U258" s="12">
        <v>42393.25</v>
      </c>
      <c r="V258" s="13">
        <v>42393.25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6">(E259/D259)*100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 s="22">
        <v>1362463200</v>
      </c>
      <c r="M259" s="22">
        <v>1363669200</v>
      </c>
      <c r="N259" t="b">
        <v>0</v>
      </c>
      <c r="O259" t="b">
        <v>0</v>
      </c>
      <c r="P259" t="s">
        <v>33</v>
      </c>
      <c r="Q259" t="s">
        <v>2037</v>
      </c>
      <c r="R259" t="s">
        <v>2038</v>
      </c>
      <c r="S259" s="11">
        <f t="shared" ref="S259:S322" si="18">(((L259/60)/60)/24)+DATE(1970,1,1)</f>
        <v>41338.25</v>
      </c>
      <c r="T259" s="11">
        <f t="shared" ref="T259:T322" si="19">(((M259/60)/60)/24)+DATE(1970,1,1)</f>
        <v>41352.208333333336</v>
      </c>
      <c r="U259" s="12">
        <v>41338.25</v>
      </c>
      <c r="V259" s="13">
        <v>41338.25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 s="22">
        <v>1481176800</v>
      </c>
      <c r="M260" s="22">
        <v>1482904800</v>
      </c>
      <c r="N260" t="b">
        <v>0</v>
      </c>
      <c r="O260" t="b">
        <v>1</v>
      </c>
      <c r="P260" t="s">
        <v>33</v>
      </c>
      <c r="Q260" t="s">
        <v>2037</v>
      </c>
      <c r="R260" t="s">
        <v>2038</v>
      </c>
      <c r="S260" s="11">
        <f t="shared" si="18"/>
        <v>42712.25</v>
      </c>
      <c r="T260" s="11">
        <f t="shared" si="19"/>
        <v>42732.25</v>
      </c>
      <c r="U260" s="12">
        <v>42712.25</v>
      </c>
      <c r="V260" s="13">
        <v>42712.25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 s="22">
        <v>1354946400</v>
      </c>
      <c r="M261" s="22">
        <v>1356588000</v>
      </c>
      <c r="N261" t="b">
        <v>1</v>
      </c>
      <c r="O261" t="b">
        <v>0</v>
      </c>
      <c r="P261" t="s">
        <v>122</v>
      </c>
      <c r="Q261" t="s">
        <v>2052</v>
      </c>
      <c r="R261" t="s">
        <v>2053</v>
      </c>
      <c r="S261" s="11">
        <f t="shared" si="18"/>
        <v>41251.25</v>
      </c>
      <c r="T261" s="11">
        <f t="shared" si="19"/>
        <v>41270.25</v>
      </c>
      <c r="U261" s="12">
        <v>41251.25</v>
      </c>
      <c r="V261" s="13">
        <v>41251.25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 s="22">
        <v>1348808400</v>
      </c>
      <c r="M262" s="22">
        <v>1349845200</v>
      </c>
      <c r="N262" t="b">
        <v>0</v>
      </c>
      <c r="O262" t="b">
        <v>0</v>
      </c>
      <c r="P262" t="s">
        <v>23</v>
      </c>
      <c r="Q262" t="s">
        <v>2033</v>
      </c>
      <c r="R262" t="s">
        <v>2034</v>
      </c>
      <c r="S262" s="11">
        <f t="shared" si="18"/>
        <v>41180.208333333336</v>
      </c>
      <c r="T262" s="11">
        <f t="shared" si="19"/>
        <v>41192.208333333336</v>
      </c>
      <c r="U262" s="12">
        <v>41180.208333333336</v>
      </c>
      <c r="V262" s="13">
        <v>41180.208333333336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 s="22">
        <v>1282712400</v>
      </c>
      <c r="M263" s="22">
        <v>1283058000</v>
      </c>
      <c r="N263" t="b">
        <v>0</v>
      </c>
      <c r="O263" t="b">
        <v>1</v>
      </c>
      <c r="P263" t="s">
        <v>23</v>
      </c>
      <c r="Q263" t="s">
        <v>2033</v>
      </c>
      <c r="R263" t="s">
        <v>2034</v>
      </c>
      <c r="S263" s="11">
        <f t="shared" si="18"/>
        <v>40415.208333333336</v>
      </c>
      <c r="T263" s="11">
        <f t="shared" si="19"/>
        <v>40419.208333333336</v>
      </c>
      <c r="U263" s="12">
        <v>40415.208333333336</v>
      </c>
      <c r="V263" s="13">
        <v>40415.208333333336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 s="22">
        <v>1301979600</v>
      </c>
      <c r="M264" s="22">
        <v>1304226000</v>
      </c>
      <c r="N264" t="b">
        <v>0</v>
      </c>
      <c r="O264" t="b">
        <v>1</v>
      </c>
      <c r="P264" t="s">
        <v>60</v>
      </c>
      <c r="Q264" t="s">
        <v>2033</v>
      </c>
      <c r="R264" t="s">
        <v>2043</v>
      </c>
      <c r="S264" s="11">
        <f t="shared" si="18"/>
        <v>40638.208333333336</v>
      </c>
      <c r="T264" s="11">
        <f t="shared" si="19"/>
        <v>40664.208333333336</v>
      </c>
      <c r="U264" s="12">
        <v>40638.208333333336</v>
      </c>
      <c r="V264" s="13">
        <v>40638.208333333336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 s="22">
        <v>1263016800</v>
      </c>
      <c r="M265" s="22">
        <v>1263016800</v>
      </c>
      <c r="N265" t="b">
        <v>0</v>
      </c>
      <c r="O265" t="b">
        <v>0</v>
      </c>
      <c r="P265" t="s">
        <v>122</v>
      </c>
      <c r="Q265" t="s">
        <v>2052</v>
      </c>
      <c r="R265" t="s">
        <v>2053</v>
      </c>
      <c r="S265" s="11">
        <f t="shared" si="18"/>
        <v>40187.25</v>
      </c>
      <c r="T265" s="11">
        <f t="shared" si="19"/>
        <v>40187.25</v>
      </c>
      <c r="U265" s="12">
        <v>40187.25</v>
      </c>
      <c r="V265" s="13">
        <v>40187.25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 s="22">
        <v>1360648800</v>
      </c>
      <c r="M266" s="22">
        <v>1362031200</v>
      </c>
      <c r="N266" t="b">
        <v>0</v>
      </c>
      <c r="O266" t="b">
        <v>0</v>
      </c>
      <c r="P266" t="s">
        <v>33</v>
      </c>
      <c r="Q266" t="s">
        <v>2037</v>
      </c>
      <c r="R266" t="s">
        <v>2038</v>
      </c>
      <c r="S266" s="11">
        <f t="shared" si="18"/>
        <v>41317.25</v>
      </c>
      <c r="T266" s="11">
        <f t="shared" si="19"/>
        <v>41333.25</v>
      </c>
      <c r="U266" s="12">
        <v>41317.25</v>
      </c>
      <c r="V266" s="13">
        <v>41317.25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 s="22">
        <v>1451800800</v>
      </c>
      <c r="M267" s="22">
        <v>1455602400</v>
      </c>
      <c r="N267" t="b">
        <v>0</v>
      </c>
      <c r="O267" t="b">
        <v>0</v>
      </c>
      <c r="P267" t="s">
        <v>33</v>
      </c>
      <c r="Q267" t="s">
        <v>2037</v>
      </c>
      <c r="R267" t="s">
        <v>2038</v>
      </c>
      <c r="S267" s="11">
        <f t="shared" si="18"/>
        <v>42372.25</v>
      </c>
      <c r="T267" s="11">
        <f t="shared" si="19"/>
        <v>42416.25</v>
      </c>
      <c r="U267" s="12">
        <v>42372.25</v>
      </c>
      <c r="V267" s="13">
        <v>42372.25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 s="22">
        <v>1415340000</v>
      </c>
      <c r="M268" s="22">
        <v>1418191200</v>
      </c>
      <c r="N268" t="b">
        <v>0</v>
      </c>
      <c r="O268" t="b">
        <v>1</v>
      </c>
      <c r="P268" t="s">
        <v>159</v>
      </c>
      <c r="Q268" t="s">
        <v>2033</v>
      </c>
      <c r="R268" t="s">
        <v>2056</v>
      </c>
      <c r="S268" s="11">
        <f t="shared" si="18"/>
        <v>41950.25</v>
      </c>
      <c r="T268" s="11">
        <f t="shared" si="19"/>
        <v>41983.25</v>
      </c>
      <c r="U268" s="12">
        <v>41950.25</v>
      </c>
      <c r="V268" s="13">
        <v>41950.25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 s="22">
        <v>1351054800</v>
      </c>
      <c r="M269" s="22">
        <v>1352440800</v>
      </c>
      <c r="N269" t="b">
        <v>0</v>
      </c>
      <c r="O269" t="b">
        <v>0</v>
      </c>
      <c r="P269" t="s">
        <v>33</v>
      </c>
      <c r="Q269" t="s">
        <v>2037</v>
      </c>
      <c r="R269" t="s">
        <v>2038</v>
      </c>
      <c r="S269" s="11">
        <f t="shared" si="18"/>
        <v>41206.208333333336</v>
      </c>
      <c r="T269" s="11">
        <f t="shared" si="19"/>
        <v>41222.25</v>
      </c>
      <c r="U269" s="12">
        <v>41206.208333333336</v>
      </c>
      <c r="V269" s="13">
        <v>41206.208333333336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 s="22">
        <v>1349326800</v>
      </c>
      <c r="M270" s="22">
        <v>1353304800</v>
      </c>
      <c r="N270" t="b">
        <v>0</v>
      </c>
      <c r="O270" t="b">
        <v>0</v>
      </c>
      <c r="P270" t="s">
        <v>42</v>
      </c>
      <c r="Q270" t="s">
        <v>2039</v>
      </c>
      <c r="R270" t="s">
        <v>2040</v>
      </c>
      <c r="S270" s="11">
        <f t="shared" si="18"/>
        <v>41186.208333333336</v>
      </c>
      <c r="T270" s="11">
        <f t="shared" si="19"/>
        <v>41232.25</v>
      </c>
      <c r="U270" s="12">
        <v>41186.208333333336</v>
      </c>
      <c r="V270" s="13">
        <v>41186.208333333336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 s="22">
        <v>1548914400</v>
      </c>
      <c r="M271" s="22">
        <v>1550728800</v>
      </c>
      <c r="N271" t="b">
        <v>0</v>
      </c>
      <c r="O271" t="b">
        <v>0</v>
      </c>
      <c r="P271" t="s">
        <v>269</v>
      </c>
      <c r="Q271" t="s">
        <v>2039</v>
      </c>
      <c r="R271" t="s">
        <v>2058</v>
      </c>
      <c r="S271" s="11">
        <f t="shared" si="18"/>
        <v>43496.25</v>
      </c>
      <c r="T271" s="11">
        <f t="shared" si="19"/>
        <v>43517.25</v>
      </c>
      <c r="U271" s="12">
        <v>43496.25</v>
      </c>
      <c r="V271" s="13">
        <v>43496.25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 s="22">
        <v>1291269600</v>
      </c>
      <c r="M272" s="22">
        <v>1291442400</v>
      </c>
      <c r="N272" t="b">
        <v>0</v>
      </c>
      <c r="O272" t="b">
        <v>0</v>
      </c>
      <c r="P272" t="s">
        <v>89</v>
      </c>
      <c r="Q272" t="s">
        <v>2048</v>
      </c>
      <c r="R272" t="s">
        <v>2049</v>
      </c>
      <c r="S272" s="11">
        <f t="shared" si="18"/>
        <v>40514.25</v>
      </c>
      <c r="T272" s="11">
        <f t="shared" si="19"/>
        <v>40516.25</v>
      </c>
      <c r="U272" s="12">
        <v>40514.25</v>
      </c>
      <c r="V272" s="13">
        <v>40514.25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 s="22">
        <v>1449468000</v>
      </c>
      <c r="M273" s="22">
        <v>1452146400</v>
      </c>
      <c r="N273" t="b">
        <v>0</v>
      </c>
      <c r="O273" t="b">
        <v>0</v>
      </c>
      <c r="P273" t="s">
        <v>122</v>
      </c>
      <c r="Q273" t="s">
        <v>2052</v>
      </c>
      <c r="R273" t="s">
        <v>2053</v>
      </c>
      <c r="S273" s="11">
        <f t="shared" si="18"/>
        <v>42345.25</v>
      </c>
      <c r="T273" s="11">
        <f t="shared" si="19"/>
        <v>42376.25</v>
      </c>
      <c r="U273" s="12">
        <v>42345.25</v>
      </c>
      <c r="V273" s="13">
        <v>42345.25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 s="22">
        <v>1562734800</v>
      </c>
      <c r="M274" s="22">
        <v>1564894800</v>
      </c>
      <c r="N274" t="b">
        <v>0</v>
      </c>
      <c r="O274" t="b">
        <v>1</v>
      </c>
      <c r="P274" t="s">
        <v>33</v>
      </c>
      <c r="Q274" t="s">
        <v>2037</v>
      </c>
      <c r="R274" t="s">
        <v>2038</v>
      </c>
      <c r="S274" s="11">
        <f t="shared" si="18"/>
        <v>43656.208333333328</v>
      </c>
      <c r="T274" s="11">
        <f t="shared" si="19"/>
        <v>43681.208333333328</v>
      </c>
      <c r="U274" s="12">
        <v>43656.208333333328</v>
      </c>
      <c r="V274" s="13">
        <v>43656.208333333328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 s="22">
        <v>1505624400</v>
      </c>
      <c r="M275" s="22">
        <v>1505883600</v>
      </c>
      <c r="N275" t="b">
        <v>0</v>
      </c>
      <c r="O275" t="b">
        <v>0</v>
      </c>
      <c r="P275" t="s">
        <v>33</v>
      </c>
      <c r="Q275" t="s">
        <v>2037</v>
      </c>
      <c r="R275" t="s">
        <v>2038</v>
      </c>
      <c r="S275" s="11">
        <f t="shared" si="18"/>
        <v>42995.208333333328</v>
      </c>
      <c r="T275" s="11">
        <f t="shared" si="19"/>
        <v>42998.208333333328</v>
      </c>
      <c r="U275" s="12">
        <v>42995.208333333328</v>
      </c>
      <c r="V275" s="13">
        <v>42995.208333333328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 s="22">
        <v>1509948000</v>
      </c>
      <c r="M276" s="22">
        <v>1510380000</v>
      </c>
      <c r="N276" t="b">
        <v>0</v>
      </c>
      <c r="O276" t="b">
        <v>0</v>
      </c>
      <c r="P276" t="s">
        <v>33</v>
      </c>
      <c r="Q276" t="s">
        <v>2037</v>
      </c>
      <c r="R276" t="s">
        <v>2038</v>
      </c>
      <c r="S276" s="11">
        <f t="shared" si="18"/>
        <v>43045.25</v>
      </c>
      <c r="T276" s="11">
        <f t="shared" si="19"/>
        <v>43050.25</v>
      </c>
      <c r="U276" s="12">
        <v>43045.25</v>
      </c>
      <c r="V276" s="13">
        <v>43045.25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 s="22">
        <v>1554526800</v>
      </c>
      <c r="M277" s="22">
        <v>1555218000</v>
      </c>
      <c r="N277" t="b">
        <v>0</v>
      </c>
      <c r="O277" t="b">
        <v>0</v>
      </c>
      <c r="P277" t="s">
        <v>206</v>
      </c>
      <c r="Q277" t="s">
        <v>2045</v>
      </c>
      <c r="R277" t="s">
        <v>2057</v>
      </c>
      <c r="S277" s="11">
        <f t="shared" si="18"/>
        <v>43561.208333333328</v>
      </c>
      <c r="T277" s="11">
        <f t="shared" si="19"/>
        <v>43569.208333333328</v>
      </c>
      <c r="U277" s="12">
        <v>43561.208333333328</v>
      </c>
      <c r="V277" s="13">
        <v>43561.208333333328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 s="22">
        <v>1334811600</v>
      </c>
      <c r="M278" s="22">
        <v>1335243600</v>
      </c>
      <c r="N278" t="b">
        <v>0</v>
      </c>
      <c r="O278" t="b">
        <v>1</v>
      </c>
      <c r="P278" t="s">
        <v>89</v>
      </c>
      <c r="Q278" t="s">
        <v>2048</v>
      </c>
      <c r="R278" t="s">
        <v>2049</v>
      </c>
      <c r="S278" s="11">
        <f t="shared" si="18"/>
        <v>41018.208333333336</v>
      </c>
      <c r="T278" s="11">
        <f t="shared" si="19"/>
        <v>41023.208333333336</v>
      </c>
      <c r="U278" s="12">
        <v>41018.208333333336</v>
      </c>
      <c r="V278" s="13">
        <v>41018.208333333336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 s="22">
        <v>1279515600</v>
      </c>
      <c r="M279" s="22">
        <v>1279688400</v>
      </c>
      <c r="N279" t="b">
        <v>0</v>
      </c>
      <c r="O279" t="b">
        <v>0</v>
      </c>
      <c r="P279" t="s">
        <v>33</v>
      </c>
      <c r="Q279" t="s">
        <v>2037</v>
      </c>
      <c r="R279" t="s">
        <v>2038</v>
      </c>
      <c r="S279" s="11">
        <f t="shared" si="18"/>
        <v>40378.208333333336</v>
      </c>
      <c r="T279" s="11">
        <f t="shared" si="19"/>
        <v>40380.208333333336</v>
      </c>
      <c r="U279" s="12">
        <v>40378.208333333336</v>
      </c>
      <c r="V279" s="13">
        <v>40378.208333333336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 s="22">
        <v>1353909600</v>
      </c>
      <c r="M280" s="22">
        <v>1356069600</v>
      </c>
      <c r="N280" t="b">
        <v>0</v>
      </c>
      <c r="O280" t="b">
        <v>0</v>
      </c>
      <c r="P280" t="s">
        <v>28</v>
      </c>
      <c r="Q280" t="s">
        <v>2035</v>
      </c>
      <c r="R280" t="s">
        <v>2036</v>
      </c>
      <c r="S280" s="11">
        <f t="shared" si="18"/>
        <v>41239.25</v>
      </c>
      <c r="T280" s="11">
        <f t="shared" si="19"/>
        <v>41264.25</v>
      </c>
      <c r="U280" s="12">
        <v>41239.25</v>
      </c>
      <c r="V280" s="13">
        <v>41239.25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 s="22">
        <v>1535950800</v>
      </c>
      <c r="M281" s="22">
        <v>1536210000</v>
      </c>
      <c r="N281" t="b">
        <v>0</v>
      </c>
      <c r="O281" t="b">
        <v>0</v>
      </c>
      <c r="P281" t="s">
        <v>33</v>
      </c>
      <c r="Q281" t="s">
        <v>2037</v>
      </c>
      <c r="R281" t="s">
        <v>2038</v>
      </c>
      <c r="S281" s="11">
        <f t="shared" si="18"/>
        <v>43346.208333333328</v>
      </c>
      <c r="T281" s="11">
        <f t="shared" si="19"/>
        <v>43349.208333333328</v>
      </c>
      <c r="U281" s="12">
        <v>43346.208333333328</v>
      </c>
      <c r="V281" s="13">
        <v>43346.208333333328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 s="22">
        <v>1511244000</v>
      </c>
      <c r="M282" s="22">
        <v>1511762400</v>
      </c>
      <c r="N282" t="b">
        <v>0</v>
      </c>
      <c r="O282" t="b">
        <v>0</v>
      </c>
      <c r="P282" t="s">
        <v>71</v>
      </c>
      <c r="Q282" t="s">
        <v>2039</v>
      </c>
      <c r="R282" t="s">
        <v>2047</v>
      </c>
      <c r="S282" s="11">
        <f t="shared" si="18"/>
        <v>43060.25</v>
      </c>
      <c r="T282" s="11">
        <f t="shared" si="19"/>
        <v>43066.25</v>
      </c>
      <c r="U282" s="12">
        <v>43060.25</v>
      </c>
      <c r="V282" s="13">
        <v>43060.25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 s="22">
        <v>1331445600</v>
      </c>
      <c r="M283" s="22">
        <v>1333256400</v>
      </c>
      <c r="N283" t="b">
        <v>0</v>
      </c>
      <c r="O283" t="b">
        <v>1</v>
      </c>
      <c r="P283" t="s">
        <v>33</v>
      </c>
      <c r="Q283" t="s">
        <v>2037</v>
      </c>
      <c r="R283" t="s">
        <v>2038</v>
      </c>
      <c r="S283" s="11">
        <f t="shared" si="18"/>
        <v>40979.25</v>
      </c>
      <c r="T283" s="11">
        <f t="shared" si="19"/>
        <v>41000.208333333336</v>
      </c>
      <c r="U283" s="12">
        <v>40979.25</v>
      </c>
      <c r="V283" s="13">
        <v>40979.25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 s="22">
        <v>1480226400</v>
      </c>
      <c r="M284" s="22">
        <v>1480744800</v>
      </c>
      <c r="N284" t="b">
        <v>0</v>
      </c>
      <c r="O284" t="b">
        <v>1</v>
      </c>
      <c r="P284" t="s">
        <v>269</v>
      </c>
      <c r="Q284" t="s">
        <v>2039</v>
      </c>
      <c r="R284" t="s">
        <v>2058</v>
      </c>
      <c r="S284" s="11">
        <f t="shared" si="18"/>
        <v>42701.25</v>
      </c>
      <c r="T284" s="11">
        <f t="shared" si="19"/>
        <v>42707.25</v>
      </c>
      <c r="U284" s="12">
        <v>42701.25</v>
      </c>
      <c r="V284" s="13">
        <v>42701.25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 s="22">
        <v>1464584400</v>
      </c>
      <c r="M285" s="22">
        <v>1465016400</v>
      </c>
      <c r="N285" t="b">
        <v>0</v>
      </c>
      <c r="O285" t="b">
        <v>0</v>
      </c>
      <c r="P285" t="s">
        <v>23</v>
      </c>
      <c r="Q285" t="s">
        <v>2033</v>
      </c>
      <c r="R285" t="s">
        <v>2034</v>
      </c>
      <c r="S285" s="11">
        <f t="shared" si="18"/>
        <v>42520.208333333328</v>
      </c>
      <c r="T285" s="11">
        <f t="shared" si="19"/>
        <v>42525.208333333328</v>
      </c>
      <c r="U285" s="12">
        <v>42520.208333333328</v>
      </c>
      <c r="V285" s="13">
        <v>42520.208333333328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 s="22">
        <v>1335848400</v>
      </c>
      <c r="M286" s="22">
        <v>1336280400</v>
      </c>
      <c r="N286" t="b">
        <v>0</v>
      </c>
      <c r="O286" t="b">
        <v>0</v>
      </c>
      <c r="P286" t="s">
        <v>28</v>
      </c>
      <c r="Q286" t="s">
        <v>2035</v>
      </c>
      <c r="R286" t="s">
        <v>2036</v>
      </c>
      <c r="S286" s="11">
        <f t="shared" si="18"/>
        <v>41030.208333333336</v>
      </c>
      <c r="T286" s="11">
        <f t="shared" si="19"/>
        <v>41035.208333333336</v>
      </c>
      <c r="U286" s="12">
        <v>41030.208333333336</v>
      </c>
      <c r="V286" s="13">
        <v>41030.208333333336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 s="22">
        <v>1473483600</v>
      </c>
      <c r="M287" s="22">
        <v>1476766800</v>
      </c>
      <c r="N287" t="b">
        <v>0</v>
      </c>
      <c r="O287" t="b">
        <v>0</v>
      </c>
      <c r="P287" t="s">
        <v>33</v>
      </c>
      <c r="Q287" t="s">
        <v>2037</v>
      </c>
      <c r="R287" t="s">
        <v>2038</v>
      </c>
      <c r="S287" s="11">
        <f t="shared" si="18"/>
        <v>42623.208333333328</v>
      </c>
      <c r="T287" s="11">
        <f t="shared" si="19"/>
        <v>42661.208333333328</v>
      </c>
      <c r="U287" s="12">
        <v>42623.208333333328</v>
      </c>
      <c r="V287" s="13">
        <v>42623.208333333328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 s="22">
        <v>1479880800</v>
      </c>
      <c r="M288" s="22">
        <v>1480485600</v>
      </c>
      <c r="N288" t="b">
        <v>0</v>
      </c>
      <c r="O288" t="b">
        <v>0</v>
      </c>
      <c r="P288" t="s">
        <v>33</v>
      </c>
      <c r="Q288" t="s">
        <v>2037</v>
      </c>
      <c r="R288" t="s">
        <v>2038</v>
      </c>
      <c r="S288" s="11">
        <f t="shared" si="18"/>
        <v>42697.25</v>
      </c>
      <c r="T288" s="11">
        <f t="shared" si="19"/>
        <v>42704.25</v>
      </c>
      <c r="U288" s="12">
        <v>42697.25</v>
      </c>
      <c r="V288" s="13">
        <v>42697.25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 s="22">
        <v>1430197200</v>
      </c>
      <c r="M289" s="22">
        <v>1430197200</v>
      </c>
      <c r="N289" t="b">
        <v>0</v>
      </c>
      <c r="O289" t="b">
        <v>0</v>
      </c>
      <c r="P289" t="s">
        <v>50</v>
      </c>
      <c r="Q289" t="s">
        <v>2033</v>
      </c>
      <c r="R289" t="s">
        <v>2041</v>
      </c>
      <c r="S289" s="11">
        <f t="shared" si="18"/>
        <v>42122.208333333328</v>
      </c>
      <c r="T289" s="11">
        <f t="shared" si="19"/>
        <v>42122.208333333328</v>
      </c>
      <c r="U289" s="12">
        <v>42122.208333333328</v>
      </c>
      <c r="V289" s="13">
        <v>42122.208333333328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 s="22">
        <v>1331701200</v>
      </c>
      <c r="M290" s="22">
        <v>1331787600</v>
      </c>
      <c r="N290" t="b">
        <v>0</v>
      </c>
      <c r="O290" t="b">
        <v>1</v>
      </c>
      <c r="P290" t="s">
        <v>148</v>
      </c>
      <c r="Q290" t="s">
        <v>2033</v>
      </c>
      <c r="R290" t="s">
        <v>2055</v>
      </c>
      <c r="S290" s="11">
        <f t="shared" si="18"/>
        <v>40982.208333333336</v>
      </c>
      <c r="T290" s="11">
        <f t="shared" si="19"/>
        <v>40983.208333333336</v>
      </c>
      <c r="U290" s="12">
        <v>40982.208333333336</v>
      </c>
      <c r="V290" s="13">
        <v>40982.208333333336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 s="22">
        <v>1438578000</v>
      </c>
      <c r="M291" s="22">
        <v>1438837200</v>
      </c>
      <c r="N291" t="b">
        <v>0</v>
      </c>
      <c r="O291" t="b">
        <v>0</v>
      </c>
      <c r="P291" t="s">
        <v>33</v>
      </c>
      <c r="Q291" t="s">
        <v>2037</v>
      </c>
      <c r="R291" t="s">
        <v>2038</v>
      </c>
      <c r="S291" s="11">
        <f t="shared" si="18"/>
        <v>42219.208333333328</v>
      </c>
      <c r="T291" s="11">
        <f t="shared" si="19"/>
        <v>42222.208333333328</v>
      </c>
      <c r="U291" s="12">
        <v>42219.208333333328</v>
      </c>
      <c r="V291" s="13">
        <v>42219.208333333328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 s="22">
        <v>1368162000</v>
      </c>
      <c r="M292" s="22">
        <v>1370926800</v>
      </c>
      <c r="N292" t="b">
        <v>0</v>
      </c>
      <c r="O292" t="b">
        <v>1</v>
      </c>
      <c r="P292" t="s">
        <v>42</v>
      </c>
      <c r="Q292" t="s">
        <v>2039</v>
      </c>
      <c r="R292" t="s">
        <v>2040</v>
      </c>
      <c r="S292" s="11">
        <f t="shared" si="18"/>
        <v>41404.208333333336</v>
      </c>
      <c r="T292" s="11">
        <f t="shared" si="19"/>
        <v>41436.208333333336</v>
      </c>
      <c r="U292" s="12">
        <v>41404.208333333336</v>
      </c>
      <c r="V292" s="13">
        <v>41404.208333333336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 s="22">
        <v>1318654800</v>
      </c>
      <c r="M293" s="22">
        <v>1319000400</v>
      </c>
      <c r="N293" t="b">
        <v>1</v>
      </c>
      <c r="O293" t="b">
        <v>0</v>
      </c>
      <c r="P293" t="s">
        <v>28</v>
      </c>
      <c r="Q293" t="s">
        <v>2035</v>
      </c>
      <c r="R293" t="s">
        <v>2036</v>
      </c>
      <c r="S293" s="11">
        <f t="shared" si="18"/>
        <v>40831.208333333336</v>
      </c>
      <c r="T293" s="11">
        <f t="shared" si="19"/>
        <v>40835.208333333336</v>
      </c>
      <c r="U293" s="12">
        <v>40831.208333333336</v>
      </c>
      <c r="V293" s="13">
        <v>40831.208333333336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 s="22">
        <v>1331874000</v>
      </c>
      <c r="M294" s="22">
        <v>1333429200</v>
      </c>
      <c r="N294" t="b">
        <v>0</v>
      </c>
      <c r="O294" t="b">
        <v>0</v>
      </c>
      <c r="P294" t="s">
        <v>17</v>
      </c>
      <c r="Q294" t="s">
        <v>2031</v>
      </c>
      <c r="R294" t="s">
        <v>2032</v>
      </c>
      <c r="S294" s="11">
        <f t="shared" si="18"/>
        <v>40984.208333333336</v>
      </c>
      <c r="T294" s="11">
        <f t="shared" si="19"/>
        <v>41002.208333333336</v>
      </c>
      <c r="U294" s="12">
        <v>40984.208333333336</v>
      </c>
      <c r="V294" s="13">
        <v>40984.208333333336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 s="22">
        <v>1286254800</v>
      </c>
      <c r="M295" s="22">
        <v>1287032400</v>
      </c>
      <c r="N295" t="b">
        <v>0</v>
      </c>
      <c r="O295" t="b">
        <v>0</v>
      </c>
      <c r="P295" t="s">
        <v>33</v>
      </c>
      <c r="Q295" t="s">
        <v>2037</v>
      </c>
      <c r="R295" t="s">
        <v>2038</v>
      </c>
      <c r="S295" s="11">
        <f t="shared" si="18"/>
        <v>40456.208333333336</v>
      </c>
      <c r="T295" s="11">
        <f t="shared" si="19"/>
        <v>40465.208333333336</v>
      </c>
      <c r="U295" s="12">
        <v>40456.208333333336</v>
      </c>
      <c r="V295" s="13">
        <v>40456.208333333336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 s="22">
        <v>1540530000</v>
      </c>
      <c r="M296" s="22">
        <v>1541570400</v>
      </c>
      <c r="N296" t="b">
        <v>0</v>
      </c>
      <c r="O296" t="b">
        <v>0</v>
      </c>
      <c r="P296" t="s">
        <v>33</v>
      </c>
      <c r="Q296" t="s">
        <v>2037</v>
      </c>
      <c r="R296" t="s">
        <v>2038</v>
      </c>
      <c r="S296" s="11">
        <f t="shared" si="18"/>
        <v>43399.208333333328</v>
      </c>
      <c r="T296" s="11">
        <f t="shared" si="19"/>
        <v>43411.25</v>
      </c>
      <c r="U296" s="12">
        <v>43399.208333333328</v>
      </c>
      <c r="V296" s="13">
        <v>43399.208333333328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 s="22">
        <v>1381813200</v>
      </c>
      <c r="M297" s="22">
        <v>1383976800</v>
      </c>
      <c r="N297" t="b">
        <v>0</v>
      </c>
      <c r="O297" t="b">
        <v>0</v>
      </c>
      <c r="P297" t="s">
        <v>33</v>
      </c>
      <c r="Q297" t="s">
        <v>2037</v>
      </c>
      <c r="R297" t="s">
        <v>2038</v>
      </c>
      <c r="S297" s="11">
        <f t="shared" si="18"/>
        <v>41562.208333333336</v>
      </c>
      <c r="T297" s="11">
        <f t="shared" si="19"/>
        <v>41587.25</v>
      </c>
      <c r="U297" s="12">
        <v>41562.208333333336</v>
      </c>
      <c r="V297" s="13">
        <v>41562.208333333336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 s="22">
        <v>1548655200</v>
      </c>
      <c r="M298" s="22">
        <v>1550556000</v>
      </c>
      <c r="N298" t="b">
        <v>0</v>
      </c>
      <c r="O298" t="b">
        <v>0</v>
      </c>
      <c r="P298" t="s">
        <v>33</v>
      </c>
      <c r="Q298" t="s">
        <v>2037</v>
      </c>
      <c r="R298" t="s">
        <v>2038</v>
      </c>
      <c r="S298" s="11">
        <f t="shared" si="18"/>
        <v>43493.25</v>
      </c>
      <c r="T298" s="11">
        <f t="shared" si="19"/>
        <v>43515.25</v>
      </c>
      <c r="U298" s="12">
        <v>43493.25</v>
      </c>
      <c r="V298" s="13">
        <v>43493.25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 s="22">
        <v>1389679200</v>
      </c>
      <c r="M299" s="22">
        <v>1390456800</v>
      </c>
      <c r="N299" t="b">
        <v>0</v>
      </c>
      <c r="O299" t="b">
        <v>1</v>
      </c>
      <c r="P299" t="s">
        <v>33</v>
      </c>
      <c r="Q299" t="s">
        <v>2037</v>
      </c>
      <c r="R299" t="s">
        <v>2038</v>
      </c>
      <c r="S299" s="11">
        <f t="shared" si="18"/>
        <v>41653.25</v>
      </c>
      <c r="T299" s="11">
        <f t="shared" si="19"/>
        <v>41662.25</v>
      </c>
      <c r="U299" s="12">
        <v>41653.25</v>
      </c>
      <c r="V299" s="13">
        <v>41653.25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 s="22">
        <v>1456466400</v>
      </c>
      <c r="M300" s="22">
        <v>1458018000</v>
      </c>
      <c r="N300" t="b">
        <v>0</v>
      </c>
      <c r="O300" t="b">
        <v>1</v>
      </c>
      <c r="P300" t="s">
        <v>23</v>
      </c>
      <c r="Q300" t="s">
        <v>2033</v>
      </c>
      <c r="R300" t="s">
        <v>2034</v>
      </c>
      <c r="S300" s="11">
        <f t="shared" si="18"/>
        <v>42426.25</v>
      </c>
      <c r="T300" s="11">
        <f t="shared" si="19"/>
        <v>42444.208333333328</v>
      </c>
      <c r="U300" s="12">
        <v>42426.25</v>
      </c>
      <c r="V300" s="13">
        <v>42426.25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 s="22">
        <v>1456984800</v>
      </c>
      <c r="M301" s="22">
        <v>1461819600</v>
      </c>
      <c r="N301" t="b">
        <v>0</v>
      </c>
      <c r="O301" t="b">
        <v>0</v>
      </c>
      <c r="P301" t="s">
        <v>17</v>
      </c>
      <c r="Q301" t="s">
        <v>2031</v>
      </c>
      <c r="R301" t="s">
        <v>2032</v>
      </c>
      <c r="S301" s="11">
        <f t="shared" si="18"/>
        <v>42432.25</v>
      </c>
      <c r="T301" s="11">
        <f t="shared" si="19"/>
        <v>42488.208333333328</v>
      </c>
      <c r="U301" s="12">
        <v>42432.25</v>
      </c>
      <c r="V301" s="13">
        <v>42432.25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 s="22">
        <v>1504069200</v>
      </c>
      <c r="M302" s="22">
        <v>1504155600</v>
      </c>
      <c r="N302" t="b">
        <v>0</v>
      </c>
      <c r="O302" t="b">
        <v>1</v>
      </c>
      <c r="P302" t="s">
        <v>68</v>
      </c>
      <c r="Q302" t="s">
        <v>2045</v>
      </c>
      <c r="R302" t="s">
        <v>2046</v>
      </c>
      <c r="S302" s="11">
        <f t="shared" si="18"/>
        <v>42977.208333333328</v>
      </c>
      <c r="T302" s="11">
        <f t="shared" si="19"/>
        <v>42978.208333333328</v>
      </c>
      <c r="U302" s="12">
        <v>42977.208333333328</v>
      </c>
      <c r="V302" s="13">
        <v>42977.208333333328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 s="22">
        <v>1424930400</v>
      </c>
      <c r="M303" s="22">
        <v>1426395600</v>
      </c>
      <c r="N303" t="b">
        <v>0</v>
      </c>
      <c r="O303" t="b">
        <v>0</v>
      </c>
      <c r="P303" t="s">
        <v>42</v>
      </c>
      <c r="Q303" t="s">
        <v>2039</v>
      </c>
      <c r="R303" t="s">
        <v>2040</v>
      </c>
      <c r="S303" s="11">
        <f t="shared" si="18"/>
        <v>42061.25</v>
      </c>
      <c r="T303" s="11">
        <f t="shared" si="19"/>
        <v>42078.208333333328</v>
      </c>
      <c r="U303" s="12">
        <v>42061.25</v>
      </c>
      <c r="V303" s="13">
        <v>42061.25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 s="22">
        <v>1535864400</v>
      </c>
      <c r="M304" s="22">
        <v>1537074000</v>
      </c>
      <c r="N304" t="b">
        <v>0</v>
      </c>
      <c r="O304" t="b">
        <v>0</v>
      </c>
      <c r="P304" t="s">
        <v>33</v>
      </c>
      <c r="Q304" t="s">
        <v>2037</v>
      </c>
      <c r="R304" t="s">
        <v>2038</v>
      </c>
      <c r="S304" s="11">
        <f t="shared" si="18"/>
        <v>43345.208333333328</v>
      </c>
      <c r="T304" s="11">
        <f t="shared" si="19"/>
        <v>43359.208333333328</v>
      </c>
      <c r="U304" s="12">
        <v>43345.208333333328</v>
      </c>
      <c r="V304" s="13">
        <v>43345.208333333328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 s="22">
        <v>1452146400</v>
      </c>
      <c r="M305" s="22">
        <v>1452578400</v>
      </c>
      <c r="N305" t="b">
        <v>0</v>
      </c>
      <c r="O305" t="b">
        <v>0</v>
      </c>
      <c r="P305" t="s">
        <v>60</v>
      </c>
      <c r="Q305" t="s">
        <v>2033</v>
      </c>
      <c r="R305" t="s">
        <v>2043</v>
      </c>
      <c r="S305" s="11">
        <f t="shared" si="18"/>
        <v>42376.25</v>
      </c>
      <c r="T305" s="11">
        <f t="shared" si="19"/>
        <v>42381.25</v>
      </c>
      <c r="U305" s="12">
        <v>42376.25</v>
      </c>
      <c r="V305" s="13">
        <v>42376.25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 s="22">
        <v>1470546000</v>
      </c>
      <c r="M306" s="22">
        <v>1474088400</v>
      </c>
      <c r="N306" t="b">
        <v>0</v>
      </c>
      <c r="O306" t="b">
        <v>0</v>
      </c>
      <c r="P306" t="s">
        <v>42</v>
      </c>
      <c r="Q306" t="s">
        <v>2039</v>
      </c>
      <c r="R306" t="s">
        <v>2040</v>
      </c>
      <c r="S306" s="11">
        <f t="shared" si="18"/>
        <v>42589.208333333328</v>
      </c>
      <c r="T306" s="11">
        <f t="shared" si="19"/>
        <v>42630.208333333328</v>
      </c>
      <c r="U306" s="12">
        <v>42589.208333333328</v>
      </c>
      <c r="V306" s="13">
        <v>42589.208333333328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 s="22">
        <v>1458363600</v>
      </c>
      <c r="M307" s="22">
        <v>1461906000</v>
      </c>
      <c r="N307" t="b">
        <v>0</v>
      </c>
      <c r="O307" t="b">
        <v>0</v>
      </c>
      <c r="P307" t="s">
        <v>33</v>
      </c>
      <c r="Q307" t="s">
        <v>2037</v>
      </c>
      <c r="R307" t="s">
        <v>2038</v>
      </c>
      <c r="S307" s="11">
        <f t="shared" si="18"/>
        <v>42448.208333333328</v>
      </c>
      <c r="T307" s="11">
        <f t="shared" si="19"/>
        <v>42489.208333333328</v>
      </c>
      <c r="U307" s="12">
        <v>42448.208333333328</v>
      </c>
      <c r="V307" s="13">
        <v>42448.208333333328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 s="22">
        <v>1500008400</v>
      </c>
      <c r="M308" s="22">
        <v>1500267600</v>
      </c>
      <c r="N308" t="b">
        <v>0</v>
      </c>
      <c r="O308" t="b">
        <v>1</v>
      </c>
      <c r="P308" t="s">
        <v>33</v>
      </c>
      <c r="Q308" t="s">
        <v>2037</v>
      </c>
      <c r="R308" t="s">
        <v>2038</v>
      </c>
      <c r="S308" s="11">
        <f t="shared" si="18"/>
        <v>42930.208333333328</v>
      </c>
      <c r="T308" s="11">
        <f t="shared" si="19"/>
        <v>42933.208333333328</v>
      </c>
      <c r="U308" s="12">
        <v>42930.208333333328</v>
      </c>
      <c r="V308" s="13">
        <v>42930.208333333328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 s="22">
        <v>1338958800</v>
      </c>
      <c r="M309" s="22">
        <v>1340686800</v>
      </c>
      <c r="N309" t="b">
        <v>0</v>
      </c>
      <c r="O309" t="b">
        <v>1</v>
      </c>
      <c r="P309" t="s">
        <v>119</v>
      </c>
      <c r="Q309" t="s">
        <v>2045</v>
      </c>
      <c r="R309" t="s">
        <v>2051</v>
      </c>
      <c r="S309" s="11">
        <f t="shared" si="18"/>
        <v>41066.208333333336</v>
      </c>
      <c r="T309" s="11">
        <f t="shared" si="19"/>
        <v>41086.208333333336</v>
      </c>
      <c r="U309" s="12">
        <v>41066.208333333336</v>
      </c>
      <c r="V309" s="13">
        <v>41066.208333333336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 s="22">
        <v>1303102800</v>
      </c>
      <c r="M310" s="22">
        <v>1303189200</v>
      </c>
      <c r="N310" t="b">
        <v>0</v>
      </c>
      <c r="O310" t="b">
        <v>0</v>
      </c>
      <c r="P310" t="s">
        <v>33</v>
      </c>
      <c r="Q310" t="s">
        <v>2037</v>
      </c>
      <c r="R310" t="s">
        <v>2038</v>
      </c>
      <c r="S310" s="11">
        <f t="shared" si="18"/>
        <v>40651.208333333336</v>
      </c>
      <c r="T310" s="11">
        <f t="shared" si="19"/>
        <v>40652.208333333336</v>
      </c>
      <c r="U310" s="12">
        <v>40651.208333333336</v>
      </c>
      <c r="V310" s="13">
        <v>40651.208333333336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 s="22">
        <v>1316581200</v>
      </c>
      <c r="M311" s="22">
        <v>1318309200</v>
      </c>
      <c r="N311" t="b">
        <v>0</v>
      </c>
      <c r="O311" t="b">
        <v>1</v>
      </c>
      <c r="P311" t="s">
        <v>60</v>
      </c>
      <c r="Q311" t="s">
        <v>2033</v>
      </c>
      <c r="R311" t="s">
        <v>2043</v>
      </c>
      <c r="S311" s="11">
        <f t="shared" si="18"/>
        <v>40807.208333333336</v>
      </c>
      <c r="T311" s="11">
        <f t="shared" si="19"/>
        <v>40827.208333333336</v>
      </c>
      <c r="U311" s="12">
        <v>40807.208333333336</v>
      </c>
      <c r="V311" s="13">
        <v>40807.208333333336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 s="22">
        <v>1270789200</v>
      </c>
      <c r="M312" s="22">
        <v>1272171600</v>
      </c>
      <c r="N312" t="b">
        <v>0</v>
      </c>
      <c r="O312" t="b">
        <v>0</v>
      </c>
      <c r="P312" t="s">
        <v>89</v>
      </c>
      <c r="Q312" t="s">
        <v>2048</v>
      </c>
      <c r="R312" t="s">
        <v>2049</v>
      </c>
      <c r="S312" s="11">
        <f t="shared" si="18"/>
        <v>40277.208333333336</v>
      </c>
      <c r="T312" s="11">
        <f t="shared" si="19"/>
        <v>40293.208333333336</v>
      </c>
      <c r="U312" s="12">
        <v>40277.208333333336</v>
      </c>
      <c r="V312" s="13">
        <v>40277.208333333336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 s="22">
        <v>1297836000</v>
      </c>
      <c r="M313" s="22">
        <v>1298872800</v>
      </c>
      <c r="N313" t="b">
        <v>0</v>
      </c>
      <c r="O313" t="b">
        <v>0</v>
      </c>
      <c r="P313" t="s">
        <v>33</v>
      </c>
      <c r="Q313" t="s">
        <v>2037</v>
      </c>
      <c r="R313" t="s">
        <v>2038</v>
      </c>
      <c r="S313" s="11">
        <f t="shared" si="18"/>
        <v>40590.25</v>
      </c>
      <c r="T313" s="11">
        <f t="shared" si="19"/>
        <v>40602.25</v>
      </c>
      <c r="U313" s="12">
        <v>40590.25</v>
      </c>
      <c r="V313" s="13">
        <v>40590.25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 s="22">
        <v>1382677200</v>
      </c>
      <c r="M314" s="22">
        <v>1383282000</v>
      </c>
      <c r="N314" t="b">
        <v>0</v>
      </c>
      <c r="O314" t="b">
        <v>0</v>
      </c>
      <c r="P314" t="s">
        <v>33</v>
      </c>
      <c r="Q314" t="s">
        <v>2037</v>
      </c>
      <c r="R314" t="s">
        <v>2038</v>
      </c>
      <c r="S314" s="11">
        <f t="shared" si="18"/>
        <v>41572.208333333336</v>
      </c>
      <c r="T314" s="11">
        <f t="shared" si="19"/>
        <v>41579.208333333336</v>
      </c>
      <c r="U314" s="12">
        <v>41572.208333333336</v>
      </c>
      <c r="V314" s="13">
        <v>41572.208333333336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 s="22">
        <v>1330322400</v>
      </c>
      <c r="M315" s="22">
        <v>1330495200</v>
      </c>
      <c r="N315" t="b">
        <v>0</v>
      </c>
      <c r="O315" t="b">
        <v>0</v>
      </c>
      <c r="P315" t="s">
        <v>23</v>
      </c>
      <c r="Q315" t="s">
        <v>2033</v>
      </c>
      <c r="R315" t="s">
        <v>2034</v>
      </c>
      <c r="S315" s="11">
        <f t="shared" si="18"/>
        <v>40966.25</v>
      </c>
      <c r="T315" s="11">
        <f t="shared" si="19"/>
        <v>40968.25</v>
      </c>
      <c r="U315" s="12">
        <v>40966.25</v>
      </c>
      <c r="V315" s="13">
        <v>40966.25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 s="22">
        <v>1552366800</v>
      </c>
      <c r="M316" s="22">
        <v>1552798800</v>
      </c>
      <c r="N316" t="b">
        <v>0</v>
      </c>
      <c r="O316" t="b">
        <v>1</v>
      </c>
      <c r="P316" t="s">
        <v>42</v>
      </c>
      <c r="Q316" t="s">
        <v>2039</v>
      </c>
      <c r="R316" t="s">
        <v>2040</v>
      </c>
      <c r="S316" s="11">
        <f t="shared" si="18"/>
        <v>43536.208333333328</v>
      </c>
      <c r="T316" s="11">
        <f t="shared" si="19"/>
        <v>43541.208333333328</v>
      </c>
      <c r="U316" s="12">
        <v>43536.208333333328</v>
      </c>
      <c r="V316" s="13">
        <v>43536.208333333328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 s="22">
        <v>1400907600</v>
      </c>
      <c r="M317" s="22">
        <v>1403413200</v>
      </c>
      <c r="N317" t="b">
        <v>0</v>
      </c>
      <c r="O317" t="b">
        <v>0</v>
      </c>
      <c r="P317" t="s">
        <v>33</v>
      </c>
      <c r="Q317" t="s">
        <v>2037</v>
      </c>
      <c r="R317" t="s">
        <v>2038</v>
      </c>
      <c r="S317" s="11">
        <f t="shared" si="18"/>
        <v>41783.208333333336</v>
      </c>
      <c r="T317" s="11">
        <f t="shared" si="19"/>
        <v>41812.208333333336</v>
      </c>
      <c r="U317" s="12">
        <v>41783.208333333336</v>
      </c>
      <c r="V317" s="13">
        <v>41783.208333333336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 s="22">
        <v>1574143200</v>
      </c>
      <c r="M318" s="22">
        <v>1574229600</v>
      </c>
      <c r="N318" t="b">
        <v>0</v>
      </c>
      <c r="O318" t="b">
        <v>1</v>
      </c>
      <c r="P318" t="s">
        <v>17</v>
      </c>
      <c r="Q318" t="s">
        <v>2031</v>
      </c>
      <c r="R318" t="s">
        <v>2032</v>
      </c>
      <c r="S318" s="11">
        <f t="shared" si="18"/>
        <v>43788.25</v>
      </c>
      <c r="T318" s="11">
        <f t="shared" si="19"/>
        <v>43789.25</v>
      </c>
      <c r="U318" s="12">
        <v>43788.25</v>
      </c>
      <c r="V318" s="13">
        <v>43788.25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 s="22">
        <v>1494738000</v>
      </c>
      <c r="M319" s="22">
        <v>1495861200</v>
      </c>
      <c r="N319" t="b">
        <v>0</v>
      </c>
      <c r="O319" t="b">
        <v>0</v>
      </c>
      <c r="P319" t="s">
        <v>33</v>
      </c>
      <c r="Q319" t="s">
        <v>2037</v>
      </c>
      <c r="R319" t="s">
        <v>2038</v>
      </c>
      <c r="S319" s="11">
        <f t="shared" si="18"/>
        <v>42869.208333333328</v>
      </c>
      <c r="T319" s="11">
        <f t="shared" si="19"/>
        <v>42882.208333333328</v>
      </c>
      <c r="U319" s="12">
        <v>42869.208333333328</v>
      </c>
      <c r="V319" s="13">
        <v>42869.208333333328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 s="22">
        <v>1392357600</v>
      </c>
      <c r="M320" s="22">
        <v>1392530400</v>
      </c>
      <c r="N320" t="b">
        <v>0</v>
      </c>
      <c r="O320" t="b">
        <v>0</v>
      </c>
      <c r="P320" t="s">
        <v>23</v>
      </c>
      <c r="Q320" t="s">
        <v>2033</v>
      </c>
      <c r="R320" t="s">
        <v>2034</v>
      </c>
      <c r="S320" s="11">
        <f t="shared" si="18"/>
        <v>41684.25</v>
      </c>
      <c r="T320" s="11">
        <f t="shared" si="19"/>
        <v>41686.25</v>
      </c>
      <c r="U320" s="12">
        <v>41684.25</v>
      </c>
      <c r="V320" s="13">
        <v>41684.25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 s="22">
        <v>1281589200</v>
      </c>
      <c r="M321" s="22">
        <v>1283662800</v>
      </c>
      <c r="N321" t="b">
        <v>0</v>
      </c>
      <c r="O321" t="b">
        <v>0</v>
      </c>
      <c r="P321" t="s">
        <v>28</v>
      </c>
      <c r="Q321" t="s">
        <v>2035</v>
      </c>
      <c r="R321" t="s">
        <v>2036</v>
      </c>
      <c r="S321" s="11">
        <f t="shared" si="18"/>
        <v>40402.208333333336</v>
      </c>
      <c r="T321" s="11">
        <f t="shared" si="19"/>
        <v>40426.208333333336</v>
      </c>
      <c r="U321" s="12">
        <v>40402.208333333336</v>
      </c>
      <c r="V321" s="13">
        <v>40402.208333333336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 s="22">
        <v>1305003600</v>
      </c>
      <c r="M322" s="22">
        <v>1305781200</v>
      </c>
      <c r="N322" t="b">
        <v>0</v>
      </c>
      <c r="O322" t="b">
        <v>0</v>
      </c>
      <c r="P322" t="s">
        <v>119</v>
      </c>
      <c r="Q322" t="s">
        <v>2045</v>
      </c>
      <c r="R322" t="s">
        <v>2051</v>
      </c>
      <c r="S322" s="11">
        <f t="shared" si="18"/>
        <v>40673.208333333336</v>
      </c>
      <c r="T322" s="11">
        <f t="shared" si="19"/>
        <v>40682.208333333336</v>
      </c>
      <c r="U322" s="12">
        <v>40673.208333333336</v>
      </c>
      <c r="V322" s="13">
        <v>40673.208333333336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 s="22">
        <v>1301634000</v>
      </c>
      <c r="M323" s="22">
        <v>1302325200</v>
      </c>
      <c r="N323" t="b">
        <v>0</v>
      </c>
      <c r="O323" t="b">
        <v>0</v>
      </c>
      <c r="P323" t="s">
        <v>100</v>
      </c>
      <c r="Q323" t="s">
        <v>2039</v>
      </c>
      <c r="R323" t="s">
        <v>2050</v>
      </c>
      <c r="S323" s="11">
        <f t="shared" ref="S323:S386" si="22">(((L323/60)/60)/24)+DATE(1970,1,1)</f>
        <v>40634.208333333336</v>
      </c>
      <c r="T323" s="11">
        <f t="shared" ref="T323:T386" si="23">(((M323/60)/60)/24)+DATE(1970,1,1)</f>
        <v>40642.208333333336</v>
      </c>
      <c r="U323" s="12">
        <v>40634.208333333336</v>
      </c>
      <c r="V323" s="13">
        <v>40634.208333333336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 s="22">
        <v>1290664800</v>
      </c>
      <c r="M324" s="22">
        <v>1291788000</v>
      </c>
      <c r="N324" t="b">
        <v>0</v>
      </c>
      <c r="O324" t="b">
        <v>0</v>
      </c>
      <c r="P324" t="s">
        <v>33</v>
      </c>
      <c r="Q324" t="s">
        <v>2037</v>
      </c>
      <c r="R324" t="s">
        <v>2038</v>
      </c>
      <c r="S324" s="11">
        <f t="shared" si="22"/>
        <v>40507.25</v>
      </c>
      <c r="T324" s="11">
        <f t="shared" si="23"/>
        <v>40520.25</v>
      </c>
      <c r="U324" s="12">
        <v>40507.25</v>
      </c>
      <c r="V324" s="13">
        <v>40507.25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 s="22">
        <v>1395896400</v>
      </c>
      <c r="M325" s="22">
        <v>1396069200</v>
      </c>
      <c r="N325" t="b">
        <v>0</v>
      </c>
      <c r="O325" t="b">
        <v>0</v>
      </c>
      <c r="P325" t="s">
        <v>42</v>
      </c>
      <c r="Q325" t="s">
        <v>2039</v>
      </c>
      <c r="R325" t="s">
        <v>2040</v>
      </c>
      <c r="S325" s="11">
        <f t="shared" si="22"/>
        <v>41725.208333333336</v>
      </c>
      <c r="T325" s="11">
        <f t="shared" si="23"/>
        <v>41727.208333333336</v>
      </c>
      <c r="U325" s="12">
        <v>41725.208333333336</v>
      </c>
      <c r="V325" s="13">
        <v>41725.208333333336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 s="22">
        <v>1434862800</v>
      </c>
      <c r="M326" s="22">
        <v>1435899600</v>
      </c>
      <c r="N326" t="b">
        <v>0</v>
      </c>
      <c r="O326" t="b">
        <v>1</v>
      </c>
      <c r="P326" t="s">
        <v>33</v>
      </c>
      <c r="Q326" t="s">
        <v>2037</v>
      </c>
      <c r="R326" t="s">
        <v>2038</v>
      </c>
      <c r="S326" s="11">
        <f t="shared" si="22"/>
        <v>42176.208333333328</v>
      </c>
      <c r="T326" s="11">
        <f t="shared" si="23"/>
        <v>42188.208333333328</v>
      </c>
      <c r="U326" s="12">
        <v>42176.208333333328</v>
      </c>
      <c r="V326" s="13">
        <v>42176.208333333328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 s="22">
        <v>1529125200</v>
      </c>
      <c r="M327" s="22">
        <v>1531112400</v>
      </c>
      <c r="N327" t="b">
        <v>0</v>
      </c>
      <c r="O327" t="b">
        <v>1</v>
      </c>
      <c r="P327" t="s">
        <v>33</v>
      </c>
      <c r="Q327" t="s">
        <v>2037</v>
      </c>
      <c r="R327" t="s">
        <v>2038</v>
      </c>
      <c r="S327" s="11">
        <f t="shared" si="22"/>
        <v>43267.208333333328</v>
      </c>
      <c r="T327" s="11">
        <f t="shared" si="23"/>
        <v>43290.208333333328</v>
      </c>
      <c r="U327" s="12">
        <v>43267.208333333328</v>
      </c>
      <c r="V327" s="13">
        <v>43267.208333333328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 s="22">
        <v>1451109600</v>
      </c>
      <c r="M328" s="22">
        <v>1451628000</v>
      </c>
      <c r="N328" t="b">
        <v>0</v>
      </c>
      <c r="O328" t="b">
        <v>0</v>
      </c>
      <c r="P328" t="s">
        <v>71</v>
      </c>
      <c r="Q328" t="s">
        <v>2039</v>
      </c>
      <c r="R328" t="s">
        <v>2047</v>
      </c>
      <c r="S328" s="11">
        <f t="shared" si="22"/>
        <v>42364.25</v>
      </c>
      <c r="T328" s="11">
        <f t="shared" si="23"/>
        <v>42370.25</v>
      </c>
      <c r="U328" s="12">
        <v>42364.25</v>
      </c>
      <c r="V328" s="13">
        <v>42364.25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 s="22">
        <v>1566968400</v>
      </c>
      <c r="M329" s="22">
        <v>1567314000</v>
      </c>
      <c r="N329" t="b">
        <v>0</v>
      </c>
      <c r="O329" t="b">
        <v>1</v>
      </c>
      <c r="P329" t="s">
        <v>33</v>
      </c>
      <c r="Q329" t="s">
        <v>2037</v>
      </c>
      <c r="R329" t="s">
        <v>2038</v>
      </c>
      <c r="S329" s="11">
        <f t="shared" si="22"/>
        <v>43705.208333333328</v>
      </c>
      <c r="T329" s="11">
        <f t="shared" si="23"/>
        <v>43709.208333333328</v>
      </c>
      <c r="U329" s="12">
        <v>43705.208333333328</v>
      </c>
      <c r="V329" s="13">
        <v>43705.208333333328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 s="22">
        <v>1543557600</v>
      </c>
      <c r="M330" s="22">
        <v>1544508000</v>
      </c>
      <c r="N330" t="b">
        <v>0</v>
      </c>
      <c r="O330" t="b">
        <v>0</v>
      </c>
      <c r="P330" t="s">
        <v>23</v>
      </c>
      <c r="Q330" t="s">
        <v>2033</v>
      </c>
      <c r="R330" t="s">
        <v>2034</v>
      </c>
      <c r="S330" s="11">
        <f t="shared" si="22"/>
        <v>43434.25</v>
      </c>
      <c r="T330" s="11">
        <f t="shared" si="23"/>
        <v>43445.25</v>
      </c>
      <c r="U330" s="12">
        <v>43434.25</v>
      </c>
      <c r="V330" s="13">
        <v>43434.25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 s="22">
        <v>1481522400</v>
      </c>
      <c r="M331" s="22">
        <v>1482472800</v>
      </c>
      <c r="N331" t="b">
        <v>0</v>
      </c>
      <c r="O331" t="b">
        <v>0</v>
      </c>
      <c r="P331" t="s">
        <v>89</v>
      </c>
      <c r="Q331" t="s">
        <v>2048</v>
      </c>
      <c r="R331" t="s">
        <v>2049</v>
      </c>
      <c r="S331" s="11">
        <f t="shared" si="22"/>
        <v>42716.25</v>
      </c>
      <c r="T331" s="11">
        <f t="shared" si="23"/>
        <v>42727.25</v>
      </c>
      <c r="U331" s="12">
        <v>42716.25</v>
      </c>
      <c r="V331" s="13">
        <v>42716.25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 s="22">
        <v>1512712800</v>
      </c>
      <c r="M332" s="22">
        <v>1512799200</v>
      </c>
      <c r="N332" t="b">
        <v>0</v>
      </c>
      <c r="O332" t="b">
        <v>0</v>
      </c>
      <c r="P332" t="s">
        <v>42</v>
      </c>
      <c r="Q332" t="s">
        <v>2039</v>
      </c>
      <c r="R332" t="s">
        <v>2040</v>
      </c>
      <c r="S332" s="11">
        <f t="shared" si="22"/>
        <v>43077.25</v>
      </c>
      <c r="T332" s="11">
        <f t="shared" si="23"/>
        <v>43078.25</v>
      </c>
      <c r="U332" s="12">
        <v>43077.25</v>
      </c>
      <c r="V332" s="13">
        <v>43077.25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 s="22">
        <v>1324274400</v>
      </c>
      <c r="M333" s="22">
        <v>1324360800</v>
      </c>
      <c r="N333" t="b">
        <v>0</v>
      </c>
      <c r="O333" t="b">
        <v>0</v>
      </c>
      <c r="P333" t="s">
        <v>17</v>
      </c>
      <c r="Q333" t="s">
        <v>2031</v>
      </c>
      <c r="R333" t="s">
        <v>2032</v>
      </c>
      <c r="S333" s="11">
        <f t="shared" si="22"/>
        <v>40896.25</v>
      </c>
      <c r="T333" s="11">
        <f t="shared" si="23"/>
        <v>40897.25</v>
      </c>
      <c r="U333" s="12">
        <v>40896.25</v>
      </c>
      <c r="V333" s="13">
        <v>40896.25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 s="22">
        <v>1364446800</v>
      </c>
      <c r="M334" s="22">
        <v>1364533200</v>
      </c>
      <c r="N334" t="b">
        <v>0</v>
      </c>
      <c r="O334" t="b">
        <v>0</v>
      </c>
      <c r="P334" t="s">
        <v>65</v>
      </c>
      <c r="Q334" t="s">
        <v>2035</v>
      </c>
      <c r="R334" t="s">
        <v>2044</v>
      </c>
      <c r="S334" s="11">
        <f t="shared" si="22"/>
        <v>41361.208333333336</v>
      </c>
      <c r="T334" s="11">
        <f t="shared" si="23"/>
        <v>41362.208333333336</v>
      </c>
      <c r="U334" s="12">
        <v>41361.208333333336</v>
      </c>
      <c r="V334" s="13">
        <v>41361.208333333336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 s="22">
        <v>1542693600</v>
      </c>
      <c r="M335" s="22">
        <v>1545112800</v>
      </c>
      <c r="N335" t="b">
        <v>0</v>
      </c>
      <c r="O335" t="b">
        <v>0</v>
      </c>
      <c r="P335" t="s">
        <v>33</v>
      </c>
      <c r="Q335" t="s">
        <v>2037</v>
      </c>
      <c r="R335" t="s">
        <v>2038</v>
      </c>
      <c r="S335" s="11">
        <f t="shared" si="22"/>
        <v>43424.25</v>
      </c>
      <c r="T335" s="11">
        <f t="shared" si="23"/>
        <v>43452.25</v>
      </c>
      <c r="U335" s="12">
        <v>43424.25</v>
      </c>
      <c r="V335" s="13">
        <v>43424.25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 s="22">
        <v>1515564000</v>
      </c>
      <c r="M336" s="22">
        <v>1516168800</v>
      </c>
      <c r="N336" t="b">
        <v>0</v>
      </c>
      <c r="O336" t="b">
        <v>0</v>
      </c>
      <c r="P336" t="s">
        <v>23</v>
      </c>
      <c r="Q336" t="s">
        <v>2033</v>
      </c>
      <c r="R336" t="s">
        <v>2034</v>
      </c>
      <c r="S336" s="11">
        <f t="shared" si="22"/>
        <v>43110.25</v>
      </c>
      <c r="T336" s="11">
        <f t="shared" si="23"/>
        <v>43117.25</v>
      </c>
      <c r="U336" s="12">
        <v>43110.25</v>
      </c>
      <c r="V336" s="13">
        <v>43110.25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 s="22">
        <v>1573797600</v>
      </c>
      <c r="M337" s="22">
        <v>1574920800</v>
      </c>
      <c r="N337" t="b">
        <v>0</v>
      </c>
      <c r="O337" t="b">
        <v>0</v>
      </c>
      <c r="P337" t="s">
        <v>23</v>
      </c>
      <c r="Q337" t="s">
        <v>2033</v>
      </c>
      <c r="R337" t="s">
        <v>2034</v>
      </c>
      <c r="S337" s="11">
        <f t="shared" si="22"/>
        <v>43784.25</v>
      </c>
      <c r="T337" s="11">
        <f t="shared" si="23"/>
        <v>43797.25</v>
      </c>
      <c r="U337" s="12">
        <v>43784.25</v>
      </c>
      <c r="V337" s="13">
        <v>43784.25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 s="22">
        <v>1292392800</v>
      </c>
      <c r="M338" s="22">
        <v>1292479200</v>
      </c>
      <c r="N338" t="b">
        <v>0</v>
      </c>
      <c r="O338" t="b">
        <v>1</v>
      </c>
      <c r="P338" t="s">
        <v>23</v>
      </c>
      <c r="Q338" t="s">
        <v>2033</v>
      </c>
      <c r="R338" t="s">
        <v>2034</v>
      </c>
      <c r="S338" s="11">
        <f t="shared" si="22"/>
        <v>40527.25</v>
      </c>
      <c r="T338" s="11">
        <f t="shared" si="23"/>
        <v>40528.25</v>
      </c>
      <c r="U338" s="12">
        <v>40527.25</v>
      </c>
      <c r="V338" s="13">
        <v>40527.25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 s="22">
        <v>1573452000</v>
      </c>
      <c r="M339" s="22">
        <v>1573538400</v>
      </c>
      <c r="N339" t="b">
        <v>0</v>
      </c>
      <c r="O339" t="b">
        <v>0</v>
      </c>
      <c r="P339" t="s">
        <v>33</v>
      </c>
      <c r="Q339" t="s">
        <v>2037</v>
      </c>
      <c r="R339" t="s">
        <v>2038</v>
      </c>
      <c r="S339" s="11">
        <f t="shared" si="22"/>
        <v>43780.25</v>
      </c>
      <c r="T339" s="11">
        <f t="shared" si="23"/>
        <v>43781.25</v>
      </c>
      <c r="U339" s="12">
        <v>43780.25</v>
      </c>
      <c r="V339" s="13">
        <v>43780.25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 s="22">
        <v>1317790800</v>
      </c>
      <c r="M340" s="22">
        <v>1320382800</v>
      </c>
      <c r="N340" t="b">
        <v>0</v>
      </c>
      <c r="O340" t="b">
        <v>0</v>
      </c>
      <c r="P340" t="s">
        <v>33</v>
      </c>
      <c r="Q340" t="s">
        <v>2037</v>
      </c>
      <c r="R340" t="s">
        <v>2038</v>
      </c>
      <c r="S340" s="11">
        <f t="shared" si="22"/>
        <v>40821.208333333336</v>
      </c>
      <c r="T340" s="11">
        <f t="shared" si="23"/>
        <v>40851.208333333336</v>
      </c>
      <c r="U340" s="12">
        <v>40821.208333333336</v>
      </c>
      <c r="V340" s="13">
        <v>40821.208333333336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 s="22">
        <v>1501650000</v>
      </c>
      <c r="M341" s="22">
        <v>1502859600</v>
      </c>
      <c r="N341" t="b">
        <v>0</v>
      </c>
      <c r="O341" t="b">
        <v>0</v>
      </c>
      <c r="P341" t="s">
        <v>33</v>
      </c>
      <c r="Q341" t="s">
        <v>2037</v>
      </c>
      <c r="R341" t="s">
        <v>2038</v>
      </c>
      <c r="S341" s="11">
        <f t="shared" si="22"/>
        <v>42949.208333333328</v>
      </c>
      <c r="T341" s="11">
        <f t="shared" si="23"/>
        <v>42963.208333333328</v>
      </c>
      <c r="U341" s="12">
        <v>42949.208333333328</v>
      </c>
      <c r="V341" s="13">
        <v>42949.208333333328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 s="22">
        <v>1323669600</v>
      </c>
      <c r="M342" s="22">
        <v>1323756000</v>
      </c>
      <c r="N342" t="b">
        <v>0</v>
      </c>
      <c r="O342" t="b">
        <v>0</v>
      </c>
      <c r="P342" t="s">
        <v>122</v>
      </c>
      <c r="Q342" t="s">
        <v>2052</v>
      </c>
      <c r="R342" t="s">
        <v>2053</v>
      </c>
      <c r="S342" s="11">
        <f t="shared" si="22"/>
        <v>40889.25</v>
      </c>
      <c r="T342" s="11">
        <f t="shared" si="23"/>
        <v>40890.25</v>
      </c>
      <c r="U342" s="12">
        <v>40889.25</v>
      </c>
      <c r="V342" s="13">
        <v>40889.25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 s="22">
        <v>1440738000</v>
      </c>
      <c r="M343" s="22">
        <v>1441342800</v>
      </c>
      <c r="N343" t="b">
        <v>0</v>
      </c>
      <c r="O343" t="b">
        <v>0</v>
      </c>
      <c r="P343" t="s">
        <v>60</v>
      </c>
      <c r="Q343" t="s">
        <v>2033</v>
      </c>
      <c r="R343" t="s">
        <v>2043</v>
      </c>
      <c r="S343" s="11">
        <f t="shared" si="22"/>
        <v>42244.208333333328</v>
      </c>
      <c r="T343" s="11">
        <f t="shared" si="23"/>
        <v>42251.208333333328</v>
      </c>
      <c r="U343" s="12">
        <v>42244.208333333328</v>
      </c>
      <c r="V343" s="13">
        <v>42244.208333333328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 s="22">
        <v>1374296400</v>
      </c>
      <c r="M344" s="22">
        <v>1375333200</v>
      </c>
      <c r="N344" t="b">
        <v>0</v>
      </c>
      <c r="O344" t="b">
        <v>0</v>
      </c>
      <c r="P344" t="s">
        <v>33</v>
      </c>
      <c r="Q344" t="s">
        <v>2037</v>
      </c>
      <c r="R344" t="s">
        <v>2038</v>
      </c>
      <c r="S344" s="11">
        <f t="shared" si="22"/>
        <v>41475.208333333336</v>
      </c>
      <c r="T344" s="11">
        <f t="shared" si="23"/>
        <v>41487.208333333336</v>
      </c>
      <c r="U344" s="12">
        <v>41475.208333333336</v>
      </c>
      <c r="V344" s="13">
        <v>41475.208333333336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 s="22">
        <v>1384840800</v>
      </c>
      <c r="M345" s="22">
        <v>1389420000</v>
      </c>
      <c r="N345" t="b">
        <v>0</v>
      </c>
      <c r="O345" t="b">
        <v>0</v>
      </c>
      <c r="P345" t="s">
        <v>33</v>
      </c>
      <c r="Q345" t="s">
        <v>2037</v>
      </c>
      <c r="R345" t="s">
        <v>2038</v>
      </c>
      <c r="S345" s="11">
        <f t="shared" si="22"/>
        <v>41597.25</v>
      </c>
      <c r="T345" s="11">
        <f t="shared" si="23"/>
        <v>41650.25</v>
      </c>
      <c r="U345" s="12">
        <v>41597.25</v>
      </c>
      <c r="V345" s="13">
        <v>41597.25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 s="22">
        <v>1516600800</v>
      </c>
      <c r="M346" s="22">
        <v>1520056800</v>
      </c>
      <c r="N346" t="b">
        <v>0</v>
      </c>
      <c r="O346" t="b">
        <v>0</v>
      </c>
      <c r="P346" t="s">
        <v>89</v>
      </c>
      <c r="Q346" t="s">
        <v>2048</v>
      </c>
      <c r="R346" t="s">
        <v>2049</v>
      </c>
      <c r="S346" s="11">
        <f t="shared" si="22"/>
        <v>43122.25</v>
      </c>
      <c r="T346" s="11">
        <f t="shared" si="23"/>
        <v>43162.25</v>
      </c>
      <c r="U346" s="12">
        <v>43122.25</v>
      </c>
      <c r="V346" s="13">
        <v>43122.25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 s="22">
        <v>1436418000</v>
      </c>
      <c r="M347" s="22">
        <v>1436504400</v>
      </c>
      <c r="N347" t="b">
        <v>0</v>
      </c>
      <c r="O347" t="b">
        <v>0</v>
      </c>
      <c r="P347" t="s">
        <v>53</v>
      </c>
      <c r="Q347" t="s">
        <v>2039</v>
      </c>
      <c r="R347" t="s">
        <v>2042</v>
      </c>
      <c r="S347" s="11">
        <f t="shared" si="22"/>
        <v>42194.208333333328</v>
      </c>
      <c r="T347" s="11">
        <f t="shared" si="23"/>
        <v>42195.208333333328</v>
      </c>
      <c r="U347" s="12">
        <v>42194.208333333328</v>
      </c>
      <c r="V347" s="13">
        <v>42194.208333333328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 s="22">
        <v>1503550800</v>
      </c>
      <c r="M348" s="22">
        <v>1508302800</v>
      </c>
      <c r="N348" t="b">
        <v>0</v>
      </c>
      <c r="O348" t="b">
        <v>1</v>
      </c>
      <c r="P348" t="s">
        <v>60</v>
      </c>
      <c r="Q348" t="s">
        <v>2033</v>
      </c>
      <c r="R348" t="s">
        <v>2043</v>
      </c>
      <c r="S348" s="11">
        <f t="shared" si="22"/>
        <v>42971.208333333328</v>
      </c>
      <c r="T348" s="11">
        <f t="shared" si="23"/>
        <v>43026.208333333328</v>
      </c>
      <c r="U348" s="12">
        <v>42971.208333333328</v>
      </c>
      <c r="V348" s="13">
        <v>42971.208333333328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 s="22">
        <v>1423634400</v>
      </c>
      <c r="M349" s="22">
        <v>1425708000</v>
      </c>
      <c r="N349" t="b">
        <v>0</v>
      </c>
      <c r="O349" t="b">
        <v>0</v>
      </c>
      <c r="P349" t="s">
        <v>28</v>
      </c>
      <c r="Q349" t="s">
        <v>2035</v>
      </c>
      <c r="R349" t="s">
        <v>2036</v>
      </c>
      <c r="S349" s="11">
        <f t="shared" si="22"/>
        <v>42046.25</v>
      </c>
      <c r="T349" s="11">
        <f t="shared" si="23"/>
        <v>42070.25</v>
      </c>
      <c r="U349" s="12">
        <v>42046.25</v>
      </c>
      <c r="V349" s="13">
        <v>42046.25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 s="22">
        <v>1487224800</v>
      </c>
      <c r="M350" s="22">
        <v>1488348000</v>
      </c>
      <c r="N350" t="b">
        <v>0</v>
      </c>
      <c r="O350" t="b">
        <v>0</v>
      </c>
      <c r="P350" t="s">
        <v>17</v>
      </c>
      <c r="Q350" t="s">
        <v>2031</v>
      </c>
      <c r="R350" t="s">
        <v>2032</v>
      </c>
      <c r="S350" s="11">
        <f t="shared" si="22"/>
        <v>42782.25</v>
      </c>
      <c r="T350" s="11">
        <f t="shared" si="23"/>
        <v>42795.25</v>
      </c>
      <c r="U350" s="12">
        <v>42782.25</v>
      </c>
      <c r="V350" s="13">
        <v>42782.25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 s="22">
        <v>1500008400</v>
      </c>
      <c r="M351" s="22">
        <v>1502600400</v>
      </c>
      <c r="N351" t="b">
        <v>0</v>
      </c>
      <c r="O351" t="b">
        <v>0</v>
      </c>
      <c r="P351" t="s">
        <v>33</v>
      </c>
      <c r="Q351" t="s">
        <v>2037</v>
      </c>
      <c r="R351" t="s">
        <v>2038</v>
      </c>
      <c r="S351" s="11">
        <f t="shared" si="22"/>
        <v>42930.208333333328</v>
      </c>
      <c r="T351" s="11">
        <f t="shared" si="23"/>
        <v>42960.208333333328</v>
      </c>
      <c r="U351" s="12">
        <v>42930.208333333328</v>
      </c>
      <c r="V351" s="13">
        <v>42930.208333333328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 s="22">
        <v>1432098000</v>
      </c>
      <c r="M352" s="22">
        <v>1433653200</v>
      </c>
      <c r="N352" t="b">
        <v>0</v>
      </c>
      <c r="O352" t="b">
        <v>1</v>
      </c>
      <c r="P352" t="s">
        <v>159</v>
      </c>
      <c r="Q352" t="s">
        <v>2033</v>
      </c>
      <c r="R352" t="s">
        <v>2056</v>
      </c>
      <c r="S352" s="11">
        <f t="shared" si="22"/>
        <v>42144.208333333328</v>
      </c>
      <c r="T352" s="11">
        <f t="shared" si="23"/>
        <v>42162.208333333328</v>
      </c>
      <c r="U352" s="12">
        <v>42144.208333333328</v>
      </c>
      <c r="V352" s="13">
        <v>42144.208333333328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 s="22">
        <v>1440392400</v>
      </c>
      <c r="M353" s="22">
        <v>1441602000</v>
      </c>
      <c r="N353" t="b">
        <v>0</v>
      </c>
      <c r="O353" t="b">
        <v>0</v>
      </c>
      <c r="P353" t="s">
        <v>23</v>
      </c>
      <c r="Q353" t="s">
        <v>2033</v>
      </c>
      <c r="R353" t="s">
        <v>2034</v>
      </c>
      <c r="S353" s="11">
        <f t="shared" si="22"/>
        <v>42240.208333333328</v>
      </c>
      <c r="T353" s="11">
        <f t="shared" si="23"/>
        <v>42254.208333333328</v>
      </c>
      <c r="U353" s="12">
        <v>42240.208333333328</v>
      </c>
      <c r="V353" s="13">
        <v>42240.208333333328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 s="22">
        <v>1446876000</v>
      </c>
      <c r="M354" s="22">
        <v>1447567200</v>
      </c>
      <c r="N354" t="b">
        <v>0</v>
      </c>
      <c r="O354" t="b">
        <v>0</v>
      </c>
      <c r="P354" t="s">
        <v>33</v>
      </c>
      <c r="Q354" t="s">
        <v>2037</v>
      </c>
      <c r="R354" t="s">
        <v>2038</v>
      </c>
      <c r="S354" s="11">
        <f t="shared" si="22"/>
        <v>42315.25</v>
      </c>
      <c r="T354" s="11">
        <f t="shared" si="23"/>
        <v>42323.25</v>
      </c>
      <c r="U354" s="12">
        <v>42315.25</v>
      </c>
      <c r="V354" s="13">
        <v>42315.25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 s="22">
        <v>1562302800</v>
      </c>
      <c r="M355" s="22">
        <v>1562389200</v>
      </c>
      <c r="N355" t="b">
        <v>0</v>
      </c>
      <c r="O355" t="b">
        <v>0</v>
      </c>
      <c r="P355" t="s">
        <v>33</v>
      </c>
      <c r="Q355" t="s">
        <v>2037</v>
      </c>
      <c r="R355" t="s">
        <v>2038</v>
      </c>
      <c r="S355" s="11">
        <f t="shared" si="22"/>
        <v>43651.208333333328</v>
      </c>
      <c r="T355" s="11">
        <f t="shared" si="23"/>
        <v>43652.208333333328</v>
      </c>
      <c r="U355" s="12">
        <v>43651.208333333328</v>
      </c>
      <c r="V355" s="13">
        <v>43651.208333333328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 s="22">
        <v>1378184400</v>
      </c>
      <c r="M356" s="22">
        <v>1378789200</v>
      </c>
      <c r="N356" t="b">
        <v>0</v>
      </c>
      <c r="O356" t="b">
        <v>0</v>
      </c>
      <c r="P356" t="s">
        <v>42</v>
      </c>
      <c r="Q356" t="s">
        <v>2039</v>
      </c>
      <c r="R356" t="s">
        <v>2040</v>
      </c>
      <c r="S356" s="11">
        <f t="shared" si="22"/>
        <v>41520.208333333336</v>
      </c>
      <c r="T356" s="11">
        <f t="shared" si="23"/>
        <v>41527.208333333336</v>
      </c>
      <c r="U356" s="12">
        <v>41520.208333333336</v>
      </c>
      <c r="V356" s="13">
        <v>41520.208333333336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 s="22">
        <v>1485064800</v>
      </c>
      <c r="M357" s="22">
        <v>1488520800</v>
      </c>
      <c r="N357" t="b">
        <v>0</v>
      </c>
      <c r="O357" t="b">
        <v>0</v>
      </c>
      <c r="P357" t="s">
        <v>65</v>
      </c>
      <c r="Q357" t="s">
        <v>2035</v>
      </c>
      <c r="R357" t="s">
        <v>2044</v>
      </c>
      <c r="S357" s="11">
        <f t="shared" si="22"/>
        <v>42757.25</v>
      </c>
      <c r="T357" s="11">
        <f t="shared" si="23"/>
        <v>42797.25</v>
      </c>
      <c r="U357" s="12">
        <v>42757.25</v>
      </c>
      <c r="V357" s="13">
        <v>42757.25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 s="22">
        <v>1326520800</v>
      </c>
      <c r="M358" s="22">
        <v>1327298400</v>
      </c>
      <c r="N358" t="b">
        <v>0</v>
      </c>
      <c r="O358" t="b">
        <v>0</v>
      </c>
      <c r="P358" t="s">
        <v>33</v>
      </c>
      <c r="Q358" t="s">
        <v>2037</v>
      </c>
      <c r="R358" t="s">
        <v>2038</v>
      </c>
      <c r="S358" s="11">
        <f t="shared" si="22"/>
        <v>40922.25</v>
      </c>
      <c r="T358" s="11">
        <f t="shared" si="23"/>
        <v>40931.25</v>
      </c>
      <c r="U358" s="12">
        <v>40922.25</v>
      </c>
      <c r="V358" s="13">
        <v>40922.25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 s="22">
        <v>1441256400</v>
      </c>
      <c r="M359" s="22">
        <v>1443416400</v>
      </c>
      <c r="N359" t="b">
        <v>0</v>
      </c>
      <c r="O359" t="b">
        <v>0</v>
      </c>
      <c r="P359" t="s">
        <v>89</v>
      </c>
      <c r="Q359" t="s">
        <v>2048</v>
      </c>
      <c r="R359" t="s">
        <v>2049</v>
      </c>
      <c r="S359" s="11">
        <f t="shared" si="22"/>
        <v>42250.208333333328</v>
      </c>
      <c r="T359" s="11">
        <f t="shared" si="23"/>
        <v>42275.208333333328</v>
      </c>
      <c r="U359" s="12">
        <v>42250.208333333328</v>
      </c>
      <c r="V359" s="13">
        <v>42250.208333333328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 s="22">
        <v>1533877200</v>
      </c>
      <c r="M360" s="22">
        <v>1534136400</v>
      </c>
      <c r="N360" t="b">
        <v>1</v>
      </c>
      <c r="O360" t="b">
        <v>0</v>
      </c>
      <c r="P360" t="s">
        <v>122</v>
      </c>
      <c r="Q360" t="s">
        <v>2052</v>
      </c>
      <c r="R360" t="s">
        <v>2053</v>
      </c>
      <c r="S360" s="11">
        <f t="shared" si="22"/>
        <v>43322.208333333328</v>
      </c>
      <c r="T360" s="11">
        <f t="shared" si="23"/>
        <v>43325.208333333328</v>
      </c>
      <c r="U360" s="12">
        <v>43322.208333333328</v>
      </c>
      <c r="V360" s="13">
        <v>43322.208333333328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 s="22">
        <v>1314421200</v>
      </c>
      <c r="M361" s="22">
        <v>1315026000</v>
      </c>
      <c r="N361" t="b">
        <v>0</v>
      </c>
      <c r="O361" t="b">
        <v>0</v>
      </c>
      <c r="P361" t="s">
        <v>71</v>
      </c>
      <c r="Q361" t="s">
        <v>2039</v>
      </c>
      <c r="R361" t="s">
        <v>2047</v>
      </c>
      <c r="S361" s="11">
        <f t="shared" si="22"/>
        <v>40782.208333333336</v>
      </c>
      <c r="T361" s="11">
        <f t="shared" si="23"/>
        <v>40789.208333333336</v>
      </c>
      <c r="U361" s="12">
        <v>40782.208333333336</v>
      </c>
      <c r="V361" s="13">
        <v>40782.208333333336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 s="22">
        <v>1293861600</v>
      </c>
      <c r="M362" s="22">
        <v>1295071200</v>
      </c>
      <c r="N362" t="b">
        <v>0</v>
      </c>
      <c r="O362" t="b">
        <v>1</v>
      </c>
      <c r="P362" t="s">
        <v>33</v>
      </c>
      <c r="Q362" t="s">
        <v>2037</v>
      </c>
      <c r="R362" t="s">
        <v>2038</v>
      </c>
      <c r="S362" s="11">
        <f t="shared" si="22"/>
        <v>40544.25</v>
      </c>
      <c r="T362" s="11">
        <f t="shared" si="23"/>
        <v>40558.25</v>
      </c>
      <c r="U362" s="12">
        <v>40544.25</v>
      </c>
      <c r="V362" s="13">
        <v>40544.25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 s="22">
        <v>1507352400</v>
      </c>
      <c r="M363" s="22">
        <v>1509426000</v>
      </c>
      <c r="N363" t="b">
        <v>0</v>
      </c>
      <c r="O363" t="b">
        <v>0</v>
      </c>
      <c r="P363" t="s">
        <v>33</v>
      </c>
      <c r="Q363" t="s">
        <v>2037</v>
      </c>
      <c r="R363" t="s">
        <v>2038</v>
      </c>
      <c r="S363" s="11">
        <f t="shared" si="22"/>
        <v>43015.208333333328</v>
      </c>
      <c r="T363" s="11">
        <f t="shared" si="23"/>
        <v>43039.208333333328</v>
      </c>
      <c r="U363" s="12">
        <v>43015.208333333328</v>
      </c>
      <c r="V363" s="13">
        <v>43015.208333333328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 s="22">
        <v>1296108000</v>
      </c>
      <c r="M364" s="22">
        <v>1299391200</v>
      </c>
      <c r="N364" t="b">
        <v>0</v>
      </c>
      <c r="O364" t="b">
        <v>0</v>
      </c>
      <c r="P364" t="s">
        <v>23</v>
      </c>
      <c r="Q364" t="s">
        <v>2033</v>
      </c>
      <c r="R364" t="s">
        <v>2034</v>
      </c>
      <c r="S364" s="11">
        <f t="shared" si="22"/>
        <v>40570.25</v>
      </c>
      <c r="T364" s="11">
        <f t="shared" si="23"/>
        <v>40608.25</v>
      </c>
      <c r="U364" s="12">
        <v>40570.25</v>
      </c>
      <c r="V364" s="13">
        <v>40570.25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 s="22">
        <v>1324965600</v>
      </c>
      <c r="M365" s="22">
        <v>1325052000</v>
      </c>
      <c r="N365" t="b">
        <v>0</v>
      </c>
      <c r="O365" t="b">
        <v>0</v>
      </c>
      <c r="P365" t="s">
        <v>23</v>
      </c>
      <c r="Q365" t="s">
        <v>2033</v>
      </c>
      <c r="R365" t="s">
        <v>2034</v>
      </c>
      <c r="S365" s="11">
        <f t="shared" si="22"/>
        <v>40904.25</v>
      </c>
      <c r="T365" s="11">
        <f t="shared" si="23"/>
        <v>40905.25</v>
      </c>
      <c r="U365" s="12">
        <v>40904.25</v>
      </c>
      <c r="V365" s="13">
        <v>40904.25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 s="22">
        <v>1520229600</v>
      </c>
      <c r="M366" s="22">
        <v>1522818000</v>
      </c>
      <c r="N366" t="b">
        <v>0</v>
      </c>
      <c r="O366" t="b">
        <v>0</v>
      </c>
      <c r="P366" t="s">
        <v>60</v>
      </c>
      <c r="Q366" t="s">
        <v>2033</v>
      </c>
      <c r="R366" t="s">
        <v>2043</v>
      </c>
      <c r="S366" s="11">
        <f t="shared" si="22"/>
        <v>43164.25</v>
      </c>
      <c r="T366" s="11">
        <f t="shared" si="23"/>
        <v>43194.208333333328</v>
      </c>
      <c r="U366" s="12">
        <v>43164.25</v>
      </c>
      <c r="V366" s="13">
        <v>43164.25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 s="22">
        <v>1482991200</v>
      </c>
      <c r="M367" s="22">
        <v>1485324000</v>
      </c>
      <c r="N367" t="b">
        <v>0</v>
      </c>
      <c r="O367" t="b">
        <v>0</v>
      </c>
      <c r="P367" t="s">
        <v>33</v>
      </c>
      <c r="Q367" t="s">
        <v>2037</v>
      </c>
      <c r="R367" t="s">
        <v>2038</v>
      </c>
      <c r="S367" s="11">
        <f t="shared" si="22"/>
        <v>42733.25</v>
      </c>
      <c r="T367" s="11">
        <f t="shared" si="23"/>
        <v>42760.25</v>
      </c>
      <c r="U367" s="12">
        <v>42733.25</v>
      </c>
      <c r="V367" s="13">
        <v>42733.25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 s="22">
        <v>1294034400</v>
      </c>
      <c r="M368" s="22">
        <v>1294120800</v>
      </c>
      <c r="N368" t="b">
        <v>0</v>
      </c>
      <c r="O368" t="b">
        <v>1</v>
      </c>
      <c r="P368" t="s">
        <v>33</v>
      </c>
      <c r="Q368" t="s">
        <v>2037</v>
      </c>
      <c r="R368" t="s">
        <v>2038</v>
      </c>
      <c r="S368" s="11">
        <f t="shared" si="22"/>
        <v>40546.25</v>
      </c>
      <c r="T368" s="11">
        <f t="shared" si="23"/>
        <v>40547.25</v>
      </c>
      <c r="U368" s="12">
        <v>40546.25</v>
      </c>
      <c r="V368" s="13">
        <v>40546.25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 s="22">
        <v>1413608400</v>
      </c>
      <c r="M369" s="22">
        <v>1415685600</v>
      </c>
      <c r="N369" t="b">
        <v>0</v>
      </c>
      <c r="O369" t="b">
        <v>1</v>
      </c>
      <c r="P369" t="s">
        <v>33</v>
      </c>
      <c r="Q369" t="s">
        <v>2037</v>
      </c>
      <c r="R369" t="s">
        <v>2038</v>
      </c>
      <c r="S369" s="11">
        <f t="shared" si="22"/>
        <v>41930.208333333336</v>
      </c>
      <c r="T369" s="11">
        <f t="shared" si="23"/>
        <v>41954.25</v>
      </c>
      <c r="U369" s="12">
        <v>41930.208333333336</v>
      </c>
      <c r="V369" s="13">
        <v>41930.208333333336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 s="22">
        <v>1286946000</v>
      </c>
      <c r="M370" s="22">
        <v>1288933200</v>
      </c>
      <c r="N370" t="b">
        <v>0</v>
      </c>
      <c r="O370" t="b">
        <v>1</v>
      </c>
      <c r="P370" t="s">
        <v>42</v>
      </c>
      <c r="Q370" t="s">
        <v>2039</v>
      </c>
      <c r="R370" t="s">
        <v>2040</v>
      </c>
      <c r="S370" s="11">
        <f t="shared" si="22"/>
        <v>40464.208333333336</v>
      </c>
      <c r="T370" s="11">
        <f t="shared" si="23"/>
        <v>40487.208333333336</v>
      </c>
      <c r="U370" s="12">
        <v>40464.208333333336</v>
      </c>
      <c r="V370" s="13">
        <v>40464.208333333336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 s="22">
        <v>1359871200</v>
      </c>
      <c r="M371" s="22">
        <v>1363237200</v>
      </c>
      <c r="N371" t="b">
        <v>0</v>
      </c>
      <c r="O371" t="b">
        <v>1</v>
      </c>
      <c r="P371" t="s">
        <v>269</v>
      </c>
      <c r="Q371" t="s">
        <v>2039</v>
      </c>
      <c r="R371" t="s">
        <v>2058</v>
      </c>
      <c r="S371" s="11">
        <f t="shared" si="22"/>
        <v>41308.25</v>
      </c>
      <c r="T371" s="11">
        <f t="shared" si="23"/>
        <v>41347.208333333336</v>
      </c>
      <c r="U371" s="12">
        <v>41308.25</v>
      </c>
      <c r="V371" s="13">
        <v>41308.25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 s="22">
        <v>1555304400</v>
      </c>
      <c r="M372" s="22">
        <v>1555822800</v>
      </c>
      <c r="N372" t="b">
        <v>0</v>
      </c>
      <c r="O372" t="b">
        <v>0</v>
      </c>
      <c r="P372" t="s">
        <v>33</v>
      </c>
      <c r="Q372" t="s">
        <v>2037</v>
      </c>
      <c r="R372" t="s">
        <v>2038</v>
      </c>
      <c r="S372" s="11">
        <f t="shared" si="22"/>
        <v>43570.208333333328</v>
      </c>
      <c r="T372" s="11">
        <f t="shared" si="23"/>
        <v>43576.208333333328</v>
      </c>
      <c r="U372" s="12">
        <v>43570.208333333328</v>
      </c>
      <c r="V372" s="13">
        <v>43570.208333333328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 s="22">
        <v>1423375200</v>
      </c>
      <c r="M373" s="22">
        <v>1427778000</v>
      </c>
      <c r="N373" t="b">
        <v>0</v>
      </c>
      <c r="O373" t="b">
        <v>0</v>
      </c>
      <c r="P373" t="s">
        <v>33</v>
      </c>
      <c r="Q373" t="s">
        <v>2037</v>
      </c>
      <c r="R373" t="s">
        <v>2038</v>
      </c>
      <c r="S373" s="11">
        <f t="shared" si="22"/>
        <v>42043.25</v>
      </c>
      <c r="T373" s="11">
        <f t="shared" si="23"/>
        <v>42094.208333333328</v>
      </c>
      <c r="U373" s="12">
        <v>42043.25</v>
      </c>
      <c r="V373" s="13">
        <v>42043.25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 s="22">
        <v>1420696800</v>
      </c>
      <c r="M374" s="22">
        <v>1422424800</v>
      </c>
      <c r="N374" t="b">
        <v>0</v>
      </c>
      <c r="O374" t="b">
        <v>1</v>
      </c>
      <c r="P374" t="s">
        <v>42</v>
      </c>
      <c r="Q374" t="s">
        <v>2039</v>
      </c>
      <c r="R374" t="s">
        <v>2040</v>
      </c>
      <c r="S374" s="11">
        <f t="shared" si="22"/>
        <v>42012.25</v>
      </c>
      <c r="T374" s="11">
        <f t="shared" si="23"/>
        <v>42032.25</v>
      </c>
      <c r="U374" s="12">
        <v>42012.25</v>
      </c>
      <c r="V374" s="13">
        <v>42012.25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 s="22">
        <v>1502946000</v>
      </c>
      <c r="M375" s="22">
        <v>1503637200</v>
      </c>
      <c r="N375" t="b">
        <v>0</v>
      </c>
      <c r="O375" t="b">
        <v>0</v>
      </c>
      <c r="P375" t="s">
        <v>33</v>
      </c>
      <c r="Q375" t="s">
        <v>2037</v>
      </c>
      <c r="R375" t="s">
        <v>2038</v>
      </c>
      <c r="S375" s="11">
        <f t="shared" si="22"/>
        <v>42964.208333333328</v>
      </c>
      <c r="T375" s="11">
        <f t="shared" si="23"/>
        <v>42972.208333333328</v>
      </c>
      <c r="U375" s="12">
        <v>42964.208333333328</v>
      </c>
      <c r="V375" s="13">
        <v>42964.208333333328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 s="22">
        <v>1547186400</v>
      </c>
      <c r="M376" s="22">
        <v>1547618400</v>
      </c>
      <c r="N376" t="b">
        <v>0</v>
      </c>
      <c r="O376" t="b">
        <v>1</v>
      </c>
      <c r="P376" t="s">
        <v>42</v>
      </c>
      <c r="Q376" t="s">
        <v>2039</v>
      </c>
      <c r="R376" t="s">
        <v>2040</v>
      </c>
      <c r="S376" s="11">
        <f t="shared" si="22"/>
        <v>43476.25</v>
      </c>
      <c r="T376" s="11">
        <f t="shared" si="23"/>
        <v>43481.25</v>
      </c>
      <c r="U376" s="12">
        <v>43476.25</v>
      </c>
      <c r="V376" s="13">
        <v>43476.25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 s="22">
        <v>1444971600</v>
      </c>
      <c r="M377" s="22">
        <v>1449900000</v>
      </c>
      <c r="N377" t="b">
        <v>0</v>
      </c>
      <c r="O377" t="b">
        <v>0</v>
      </c>
      <c r="P377" t="s">
        <v>60</v>
      </c>
      <c r="Q377" t="s">
        <v>2033</v>
      </c>
      <c r="R377" t="s">
        <v>2043</v>
      </c>
      <c r="S377" s="11">
        <f t="shared" si="22"/>
        <v>42293.208333333328</v>
      </c>
      <c r="T377" s="11">
        <f t="shared" si="23"/>
        <v>42350.25</v>
      </c>
      <c r="U377" s="12">
        <v>42293.208333333328</v>
      </c>
      <c r="V377" s="13">
        <v>42293.208333333328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 s="22">
        <v>1404622800</v>
      </c>
      <c r="M378" s="22">
        <v>1405141200</v>
      </c>
      <c r="N378" t="b">
        <v>0</v>
      </c>
      <c r="O378" t="b">
        <v>0</v>
      </c>
      <c r="P378" t="s">
        <v>23</v>
      </c>
      <c r="Q378" t="s">
        <v>2033</v>
      </c>
      <c r="R378" t="s">
        <v>2034</v>
      </c>
      <c r="S378" s="11">
        <f t="shared" si="22"/>
        <v>41826.208333333336</v>
      </c>
      <c r="T378" s="11">
        <f t="shared" si="23"/>
        <v>41832.208333333336</v>
      </c>
      <c r="U378" s="12">
        <v>41826.208333333336</v>
      </c>
      <c r="V378" s="13">
        <v>41826.208333333336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 s="22">
        <v>1571720400</v>
      </c>
      <c r="M379" s="22">
        <v>1572933600</v>
      </c>
      <c r="N379" t="b">
        <v>0</v>
      </c>
      <c r="O379" t="b">
        <v>0</v>
      </c>
      <c r="P379" t="s">
        <v>33</v>
      </c>
      <c r="Q379" t="s">
        <v>2037</v>
      </c>
      <c r="R379" t="s">
        <v>2038</v>
      </c>
      <c r="S379" s="11">
        <f t="shared" si="22"/>
        <v>43760.208333333328</v>
      </c>
      <c r="T379" s="11">
        <f t="shared" si="23"/>
        <v>43774.25</v>
      </c>
      <c r="U379" s="12">
        <v>43760.208333333328</v>
      </c>
      <c r="V379" s="13">
        <v>43760.208333333328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 s="22">
        <v>1526878800</v>
      </c>
      <c r="M380" s="22">
        <v>1530162000</v>
      </c>
      <c r="N380" t="b">
        <v>0</v>
      </c>
      <c r="O380" t="b">
        <v>0</v>
      </c>
      <c r="P380" t="s">
        <v>42</v>
      </c>
      <c r="Q380" t="s">
        <v>2039</v>
      </c>
      <c r="R380" t="s">
        <v>2040</v>
      </c>
      <c r="S380" s="11">
        <f t="shared" si="22"/>
        <v>43241.208333333328</v>
      </c>
      <c r="T380" s="11">
        <f t="shared" si="23"/>
        <v>43279.208333333328</v>
      </c>
      <c r="U380" s="12">
        <v>43241.208333333328</v>
      </c>
      <c r="V380" s="13">
        <v>43241.208333333328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 s="22">
        <v>1319691600</v>
      </c>
      <c r="M381" s="22">
        <v>1320904800</v>
      </c>
      <c r="N381" t="b">
        <v>0</v>
      </c>
      <c r="O381" t="b">
        <v>0</v>
      </c>
      <c r="P381" t="s">
        <v>33</v>
      </c>
      <c r="Q381" t="s">
        <v>2037</v>
      </c>
      <c r="R381" t="s">
        <v>2038</v>
      </c>
      <c r="S381" s="11">
        <f t="shared" si="22"/>
        <v>40843.208333333336</v>
      </c>
      <c r="T381" s="11">
        <f t="shared" si="23"/>
        <v>40857.25</v>
      </c>
      <c r="U381" s="12">
        <v>40843.208333333336</v>
      </c>
      <c r="V381" s="13">
        <v>40843.208333333336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 s="22">
        <v>1371963600</v>
      </c>
      <c r="M382" s="22">
        <v>1372395600</v>
      </c>
      <c r="N382" t="b">
        <v>0</v>
      </c>
      <c r="O382" t="b">
        <v>0</v>
      </c>
      <c r="P382" t="s">
        <v>33</v>
      </c>
      <c r="Q382" t="s">
        <v>2037</v>
      </c>
      <c r="R382" t="s">
        <v>2038</v>
      </c>
      <c r="S382" s="11">
        <f t="shared" si="22"/>
        <v>41448.208333333336</v>
      </c>
      <c r="T382" s="11">
        <f t="shared" si="23"/>
        <v>41453.208333333336</v>
      </c>
      <c r="U382" s="12">
        <v>41448.208333333336</v>
      </c>
      <c r="V382" s="13">
        <v>41448.208333333336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 s="22">
        <v>1433739600</v>
      </c>
      <c r="M383" s="22">
        <v>1437714000</v>
      </c>
      <c r="N383" t="b">
        <v>0</v>
      </c>
      <c r="O383" t="b">
        <v>0</v>
      </c>
      <c r="P383" t="s">
        <v>33</v>
      </c>
      <c r="Q383" t="s">
        <v>2037</v>
      </c>
      <c r="R383" t="s">
        <v>2038</v>
      </c>
      <c r="S383" s="11">
        <f t="shared" si="22"/>
        <v>42163.208333333328</v>
      </c>
      <c r="T383" s="11">
        <f t="shared" si="23"/>
        <v>42209.208333333328</v>
      </c>
      <c r="U383" s="12">
        <v>42163.208333333328</v>
      </c>
      <c r="V383" s="13">
        <v>42163.208333333328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 s="22">
        <v>1508130000</v>
      </c>
      <c r="M384" s="22">
        <v>1509771600</v>
      </c>
      <c r="N384" t="b">
        <v>0</v>
      </c>
      <c r="O384" t="b">
        <v>0</v>
      </c>
      <c r="P384" t="s">
        <v>122</v>
      </c>
      <c r="Q384" t="s">
        <v>2052</v>
      </c>
      <c r="R384" t="s">
        <v>2053</v>
      </c>
      <c r="S384" s="11">
        <f t="shared" si="22"/>
        <v>43024.208333333328</v>
      </c>
      <c r="T384" s="11">
        <f t="shared" si="23"/>
        <v>43043.208333333328</v>
      </c>
      <c r="U384" s="12">
        <v>43024.208333333328</v>
      </c>
      <c r="V384" s="13">
        <v>43024.208333333328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 s="22">
        <v>1550037600</v>
      </c>
      <c r="M385" s="22">
        <v>1550556000</v>
      </c>
      <c r="N385" t="b">
        <v>0</v>
      </c>
      <c r="O385" t="b">
        <v>1</v>
      </c>
      <c r="P385" t="s">
        <v>17</v>
      </c>
      <c r="Q385" t="s">
        <v>2031</v>
      </c>
      <c r="R385" t="s">
        <v>2032</v>
      </c>
      <c r="S385" s="11">
        <f t="shared" si="22"/>
        <v>43509.25</v>
      </c>
      <c r="T385" s="11">
        <f t="shared" si="23"/>
        <v>43515.25</v>
      </c>
      <c r="U385" s="12">
        <v>43509.25</v>
      </c>
      <c r="V385" s="13">
        <v>43509.25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 s="22">
        <v>1486706400</v>
      </c>
      <c r="M386" s="22">
        <v>1489039200</v>
      </c>
      <c r="N386" t="b">
        <v>1</v>
      </c>
      <c r="O386" t="b">
        <v>1</v>
      </c>
      <c r="P386" t="s">
        <v>42</v>
      </c>
      <c r="Q386" t="s">
        <v>2039</v>
      </c>
      <c r="R386" t="s">
        <v>2040</v>
      </c>
      <c r="S386" s="11">
        <f t="shared" si="22"/>
        <v>42776.25</v>
      </c>
      <c r="T386" s="11">
        <f t="shared" si="23"/>
        <v>42803.25</v>
      </c>
      <c r="U386" s="12">
        <v>42776.25</v>
      </c>
      <c r="V386" s="13">
        <v>42776.25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 s="22">
        <v>1553835600</v>
      </c>
      <c r="M387" s="22">
        <v>1556600400</v>
      </c>
      <c r="N387" t="b">
        <v>0</v>
      </c>
      <c r="O387" t="b">
        <v>0</v>
      </c>
      <c r="P387" t="s">
        <v>68</v>
      </c>
      <c r="Q387" t="s">
        <v>2045</v>
      </c>
      <c r="R387" t="s">
        <v>2046</v>
      </c>
      <c r="S387" s="11">
        <f t="shared" ref="S387:S450" si="26">(((L387/60)/60)/24)+DATE(1970,1,1)</f>
        <v>43553.208333333328</v>
      </c>
      <c r="T387" s="11">
        <f t="shared" ref="T387:T450" si="27">(((M387/60)/60)/24)+DATE(1970,1,1)</f>
        <v>43585.208333333328</v>
      </c>
      <c r="U387" s="12">
        <v>43553.208333333328</v>
      </c>
      <c r="V387" s="13">
        <v>43553.208333333328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 s="22">
        <v>1277528400</v>
      </c>
      <c r="M388" s="22">
        <v>1278565200</v>
      </c>
      <c r="N388" t="b">
        <v>0</v>
      </c>
      <c r="O388" t="b">
        <v>0</v>
      </c>
      <c r="P388" t="s">
        <v>33</v>
      </c>
      <c r="Q388" t="s">
        <v>2037</v>
      </c>
      <c r="R388" t="s">
        <v>2038</v>
      </c>
      <c r="S388" s="11">
        <f t="shared" si="26"/>
        <v>40355.208333333336</v>
      </c>
      <c r="T388" s="11">
        <f t="shared" si="27"/>
        <v>40367.208333333336</v>
      </c>
      <c r="U388" s="12">
        <v>40355.208333333336</v>
      </c>
      <c r="V388" s="13">
        <v>40355.208333333336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 s="22">
        <v>1339477200</v>
      </c>
      <c r="M389" s="22">
        <v>1339909200</v>
      </c>
      <c r="N389" t="b">
        <v>0</v>
      </c>
      <c r="O389" t="b">
        <v>0</v>
      </c>
      <c r="P389" t="s">
        <v>65</v>
      </c>
      <c r="Q389" t="s">
        <v>2035</v>
      </c>
      <c r="R389" t="s">
        <v>2044</v>
      </c>
      <c r="S389" s="11">
        <f t="shared" si="26"/>
        <v>41072.208333333336</v>
      </c>
      <c r="T389" s="11">
        <f t="shared" si="27"/>
        <v>41077.208333333336</v>
      </c>
      <c r="U389" s="12">
        <v>41072.208333333336</v>
      </c>
      <c r="V389" s="13">
        <v>41072.208333333336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 s="22">
        <v>1325656800</v>
      </c>
      <c r="M390" s="22">
        <v>1325829600</v>
      </c>
      <c r="N390" t="b">
        <v>0</v>
      </c>
      <c r="O390" t="b">
        <v>0</v>
      </c>
      <c r="P390" t="s">
        <v>60</v>
      </c>
      <c r="Q390" t="s">
        <v>2033</v>
      </c>
      <c r="R390" t="s">
        <v>2043</v>
      </c>
      <c r="S390" s="11">
        <f t="shared" si="26"/>
        <v>40912.25</v>
      </c>
      <c r="T390" s="11">
        <f t="shared" si="27"/>
        <v>40914.25</v>
      </c>
      <c r="U390" s="12">
        <v>40912.25</v>
      </c>
      <c r="V390" s="13">
        <v>40912.25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 s="22">
        <v>1288242000</v>
      </c>
      <c r="M391" s="22">
        <v>1290578400</v>
      </c>
      <c r="N391" t="b">
        <v>0</v>
      </c>
      <c r="O391" t="b">
        <v>0</v>
      </c>
      <c r="P391" t="s">
        <v>33</v>
      </c>
      <c r="Q391" t="s">
        <v>2037</v>
      </c>
      <c r="R391" t="s">
        <v>2038</v>
      </c>
      <c r="S391" s="11">
        <f t="shared" si="26"/>
        <v>40479.208333333336</v>
      </c>
      <c r="T391" s="11">
        <f t="shared" si="27"/>
        <v>40506.25</v>
      </c>
      <c r="U391" s="12">
        <v>40479.208333333336</v>
      </c>
      <c r="V391" s="13">
        <v>40479.208333333336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 s="22">
        <v>1379048400</v>
      </c>
      <c r="M392" s="22">
        <v>1380344400</v>
      </c>
      <c r="N392" t="b">
        <v>0</v>
      </c>
      <c r="O392" t="b">
        <v>0</v>
      </c>
      <c r="P392" t="s">
        <v>122</v>
      </c>
      <c r="Q392" t="s">
        <v>2052</v>
      </c>
      <c r="R392" t="s">
        <v>2053</v>
      </c>
      <c r="S392" s="11">
        <f t="shared" si="26"/>
        <v>41530.208333333336</v>
      </c>
      <c r="T392" s="11">
        <f t="shared" si="27"/>
        <v>41545.208333333336</v>
      </c>
      <c r="U392" s="12">
        <v>41530.208333333336</v>
      </c>
      <c r="V392" s="13">
        <v>41530.208333333336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 s="22">
        <v>1389679200</v>
      </c>
      <c r="M393" s="22">
        <v>1389852000</v>
      </c>
      <c r="N393" t="b">
        <v>0</v>
      </c>
      <c r="O393" t="b">
        <v>0</v>
      </c>
      <c r="P393" t="s">
        <v>68</v>
      </c>
      <c r="Q393" t="s">
        <v>2045</v>
      </c>
      <c r="R393" t="s">
        <v>2046</v>
      </c>
      <c r="S393" s="11">
        <f t="shared" si="26"/>
        <v>41653.25</v>
      </c>
      <c r="T393" s="11">
        <f t="shared" si="27"/>
        <v>41655.25</v>
      </c>
      <c r="U393" s="12">
        <v>41653.25</v>
      </c>
      <c r="V393" s="13">
        <v>41653.25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 s="22">
        <v>1294293600</v>
      </c>
      <c r="M394" s="22">
        <v>1294466400</v>
      </c>
      <c r="N394" t="b">
        <v>0</v>
      </c>
      <c r="O394" t="b">
        <v>0</v>
      </c>
      <c r="P394" t="s">
        <v>65</v>
      </c>
      <c r="Q394" t="s">
        <v>2035</v>
      </c>
      <c r="R394" t="s">
        <v>2044</v>
      </c>
      <c r="S394" s="11">
        <f t="shared" si="26"/>
        <v>40549.25</v>
      </c>
      <c r="T394" s="11">
        <f t="shared" si="27"/>
        <v>40551.25</v>
      </c>
      <c r="U394" s="12">
        <v>40549.25</v>
      </c>
      <c r="V394" s="13">
        <v>40549.25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 s="22">
        <v>1500267600</v>
      </c>
      <c r="M395" s="22">
        <v>1500354000</v>
      </c>
      <c r="N395" t="b">
        <v>0</v>
      </c>
      <c r="O395" t="b">
        <v>0</v>
      </c>
      <c r="P395" t="s">
        <v>159</v>
      </c>
      <c r="Q395" t="s">
        <v>2033</v>
      </c>
      <c r="R395" t="s">
        <v>2056</v>
      </c>
      <c r="S395" s="11">
        <f t="shared" si="26"/>
        <v>42933.208333333328</v>
      </c>
      <c r="T395" s="11">
        <f t="shared" si="27"/>
        <v>42934.208333333328</v>
      </c>
      <c r="U395" s="12">
        <v>42933.208333333328</v>
      </c>
      <c r="V395" s="13">
        <v>42933.208333333328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 s="22">
        <v>1375074000</v>
      </c>
      <c r="M396" s="22">
        <v>1375938000</v>
      </c>
      <c r="N396" t="b">
        <v>0</v>
      </c>
      <c r="O396" t="b">
        <v>1</v>
      </c>
      <c r="P396" t="s">
        <v>42</v>
      </c>
      <c r="Q396" t="s">
        <v>2039</v>
      </c>
      <c r="R396" t="s">
        <v>2040</v>
      </c>
      <c r="S396" s="11">
        <f t="shared" si="26"/>
        <v>41484.208333333336</v>
      </c>
      <c r="T396" s="11">
        <f t="shared" si="27"/>
        <v>41494.208333333336</v>
      </c>
      <c r="U396" s="12">
        <v>41484.208333333336</v>
      </c>
      <c r="V396" s="13">
        <v>41484.208333333336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 s="22">
        <v>1323324000</v>
      </c>
      <c r="M397" s="22">
        <v>1323410400</v>
      </c>
      <c r="N397" t="b">
        <v>1</v>
      </c>
      <c r="O397" t="b">
        <v>0</v>
      </c>
      <c r="P397" t="s">
        <v>33</v>
      </c>
      <c r="Q397" t="s">
        <v>2037</v>
      </c>
      <c r="R397" t="s">
        <v>2038</v>
      </c>
      <c r="S397" s="11">
        <f t="shared" si="26"/>
        <v>40885.25</v>
      </c>
      <c r="T397" s="11">
        <f t="shared" si="27"/>
        <v>40886.25</v>
      </c>
      <c r="U397" s="12">
        <v>40885.25</v>
      </c>
      <c r="V397" s="13">
        <v>40885.25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 s="22">
        <v>1538715600</v>
      </c>
      <c r="M398" s="22">
        <v>1539406800</v>
      </c>
      <c r="N398" t="b">
        <v>0</v>
      </c>
      <c r="O398" t="b">
        <v>0</v>
      </c>
      <c r="P398" t="s">
        <v>53</v>
      </c>
      <c r="Q398" t="s">
        <v>2039</v>
      </c>
      <c r="R398" t="s">
        <v>2042</v>
      </c>
      <c r="S398" s="11">
        <f t="shared" si="26"/>
        <v>43378.208333333328</v>
      </c>
      <c r="T398" s="11">
        <f t="shared" si="27"/>
        <v>43386.208333333328</v>
      </c>
      <c r="U398" s="12">
        <v>43378.208333333328</v>
      </c>
      <c r="V398" s="13">
        <v>43378.208333333328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 s="22">
        <v>1369285200</v>
      </c>
      <c r="M399" s="22">
        <v>1369803600</v>
      </c>
      <c r="N399" t="b">
        <v>0</v>
      </c>
      <c r="O399" t="b">
        <v>0</v>
      </c>
      <c r="P399" t="s">
        <v>23</v>
      </c>
      <c r="Q399" t="s">
        <v>2033</v>
      </c>
      <c r="R399" t="s">
        <v>2034</v>
      </c>
      <c r="S399" s="11">
        <f t="shared" si="26"/>
        <v>41417.208333333336</v>
      </c>
      <c r="T399" s="11">
        <f t="shared" si="27"/>
        <v>41423.208333333336</v>
      </c>
      <c r="U399" s="12">
        <v>41417.208333333336</v>
      </c>
      <c r="V399" s="13">
        <v>41417.208333333336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 s="22">
        <v>1525755600</v>
      </c>
      <c r="M400" s="22">
        <v>1525928400</v>
      </c>
      <c r="N400" t="b">
        <v>0</v>
      </c>
      <c r="O400" t="b">
        <v>1</v>
      </c>
      <c r="P400" t="s">
        <v>71</v>
      </c>
      <c r="Q400" t="s">
        <v>2039</v>
      </c>
      <c r="R400" t="s">
        <v>2047</v>
      </c>
      <c r="S400" s="11">
        <f t="shared" si="26"/>
        <v>43228.208333333328</v>
      </c>
      <c r="T400" s="11">
        <f t="shared" si="27"/>
        <v>43230.208333333328</v>
      </c>
      <c r="U400" s="12">
        <v>43228.208333333328</v>
      </c>
      <c r="V400" s="13">
        <v>43228.208333333328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 s="22">
        <v>1296626400</v>
      </c>
      <c r="M401" s="22">
        <v>1297231200</v>
      </c>
      <c r="N401" t="b">
        <v>0</v>
      </c>
      <c r="O401" t="b">
        <v>0</v>
      </c>
      <c r="P401" t="s">
        <v>60</v>
      </c>
      <c r="Q401" t="s">
        <v>2033</v>
      </c>
      <c r="R401" t="s">
        <v>2043</v>
      </c>
      <c r="S401" s="11">
        <f t="shared" si="26"/>
        <v>40576.25</v>
      </c>
      <c r="T401" s="11">
        <f t="shared" si="27"/>
        <v>40583.25</v>
      </c>
      <c r="U401" s="12">
        <v>40576.25</v>
      </c>
      <c r="V401" s="13">
        <v>40576.25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 s="22">
        <v>1376629200</v>
      </c>
      <c r="M402" s="22">
        <v>1378530000</v>
      </c>
      <c r="N402" t="b">
        <v>0</v>
      </c>
      <c r="O402" t="b">
        <v>1</v>
      </c>
      <c r="P402" t="s">
        <v>122</v>
      </c>
      <c r="Q402" t="s">
        <v>2052</v>
      </c>
      <c r="R402" t="s">
        <v>2053</v>
      </c>
      <c r="S402" s="11">
        <f t="shared" si="26"/>
        <v>41502.208333333336</v>
      </c>
      <c r="T402" s="11">
        <f t="shared" si="27"/>
        <v>41524.208333333336</v>
      </c>
      <c r="U402" s="12">
        <v>41502.208333333336</v>
      </c>
      <c r="V402" s="13">
        <v>41502.208333333336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 s="22">
        <v>1572152400</v>
      </c>
      <c r="M403" s="22">
        <v>1572152400</v>
      </c>
      <c r="N403" t="b">
        <v>0</v>
      </c>
      <c r="O403" t="b">
        <v>0</v>
      </c>
      <c r="P403" t="s">
        <v>33</v>
      </c>
      <c r="Q403" t="s">
        <v>2037</v>
      </c>
      <c r="R403" t="s">
        <v>2038</v>
      </c>
      <c r="S403" s="11">
        <f t="shared" si="26"/>
        <v>43765.208333333328</v>
      </c>
      <c r="T403" s="11">
        <f t="shared" si="27"/>
        <v>43765.208333333328</v>
      </c>
      <c r="U403" s="12">
        <v>43765.208333333328</v>
      </c>
      <c r="V403" s="13">
        <v>43765.208333333328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 s="22">
        <v>1325829600</v>
      </c>
      <c r="M404" s="22">
        <v>1329890400</v>
      </c>
      <c r="N404" t="b">
        <v>0</v>
      </c>
      <c r="O404" t="b">
        <v>1</v>
      </c>
      <c r="P404" t="s">
        <v>100</v>
      </c>
      <c r="Q404" t="s">
        <v>2039</v>
      </c>
      <c r="R404" t="s">
        <v>2050</v>
      </c>
      <c r="S404" s="11">
        <f t="shared" si="26"/>
        <v>40914.25</v>
      </c>
      <c r="T404" s="11">
        <f t="shared" si="27"/>
        <v>40961.25</v>
      </c>
      <c r="U404" s="12">
        <v>40914.25</v>
      </c>
      <c r="V404" s="13">
        <v>40914.25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 s="22">
        <v>1273640400</v>
      </c>
      <c r="M405" s="22">
        <v>1276750800</v>
      </c>
      <c r="N405" t="b">
        <v>0</v>
      </c>
      <c r="O405" t="b">
        <v>1</v>
      </c>
      <c r="P405" t="s">
        <v>33</v>
      </c>
      <c r="Q405" t="s">
        <v>2037</v>
      </c>
      <c r="R405" t="s">
        <v>2038</v>
      </c>
      <c r="S405" s="11">
        <f t="shared" si="26"/>
        <v>40310.208333333336</v>
      </c>
      <c r="T405" s="11">
        <f t="shared" si="27"/>
        <v>40346.208333333336</v>
      </c>
      <c r="U405" s="12">
        <v>40310.208333333336</v>
      </c>
      <c r="V405" s="13">
        <v>40310.208333333336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 s="22">
        <v>1510639200</v>
      </c>
      <c r="M406" s="22">
        <v>1510898400</v>
      </c>
      <c r="N406" t="b">
        <v>0</v>
      </c>
      <c r="O406" t="b">
        <v>0</v>
      </c>
      <c r="P406" t="s">
        <v>33</v>
      </c>
      <c r="Q406" t="s">
        <v>2037</v>
      </c>
      <c r="R406" t="s">
        <v>2038</v>
      </c>
      <c r="S406" s="11">
        <f t="shared" si="26"/>
        <v>43053.25</v>
      </c>
      <c r="T406" s="11">
        <f t="shared" si="27"/>
        <v>43056.25</v>
      </c>
      <c r="U406" s="12">
        <v>43053.25</v>
      </c>
      <c r="V406" s="13">
        <v>43053.25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 s="22">
        <v>1528088400</v>
      </c>
      <c r="M407" s="22">
        <v>1532408400</v>
      </c>
      <c r="N407" t="b">
        <v>0</v>
      </c>
      <c r="O407" t="b">
        <v>0</v>
      </c>
      <c r="P407" t="s">
        <v>33</v>
      </c>
      <c r="Q407" t="s">
        <v>2037</v>
      </c>
      <c r="R407" t="s">
        <v>2038</v>
      </c>
      <c r="S407" s="11">
        <f t="shared" si="26"/>
        <v>43255.208333333328</v>
      </c>
      <c r="T407" s="11">
        <f t="shared" si="27"/>
        <v>43305.208333333328</v>
      </c>
      <c r="U407" s="12">
        <v>43255.208333333328</v>
      </c>
      <c r="V407" s="13">
        <v>43255.208333333328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 s="22">
        <v>1359525600</v>
      </c>
      <c r="M408" s="22">
        <v>1360562400</v>
      </c>
      <c r="N408" t="b">
        <v>1</v>
      </c>
      <c r="O408" t="b">
        <v>0</v>
      </c>
      <c r="P408" t="s">
        <v>42</v>
      </c>
      <c r="Q408" t="s">
        <v>2039</v>
      </c>
      <c r="R408" t="s">
        <v>2040</v>
      </c>
      <c r="S408" s="11">
        <f t="shared" si="26"/>
        <v>41304.25</v>
      </c>
      <c r="T408" s="11">
        <f t="shared" si="27"/>
        <v>41316.25</v>
      </c>
      <c r="U408" s="12">
        <v>41304.25</v>
      </c>
      <c r="V408" s="13">
        <v>41304.25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 s="22">
        <v>1570942800</v>
      </c>
      <c r="M409" s="22">
        <v>1571547600</v>
      </c>
      <c r="N409" t="b">
        <v>0</v>
      </c>
      <c r="O409" t="b">
        <v>0</v>
      </c>
      <c r="P409" t="s">
        <v>33</v>
      </c>
      <c r="Q409" t="s">
        <v>2037</v>
      </c>
      <c r="R409" t="s">
        <v>2038</v>
      </c>
      <c r="S409" s="11">
        <f t="shared" si="26"/>
        <v>43751.208333333328</v>
      </c>
      <c r="T409" s="11">
        <f t="shared" si="27"/>
        <v>43758.208333333328</v>
      </c>
      <c r="U409" s="12">
        <v>43751.208333333328</v>
      </c>
      <c r="V409" s="13">
        <v>43751.208333333328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 s="22">
        <v>1466398800</v>
      </c>
      <c r="M410" s="22">
        <v>1468126800</v>
      </c>
      <c r="N410" t="b">
        <v>0</v>
      </c>
      <c r="O410" t="b">
        <v>0</v>
      </c>
      <c r="P410" t="s">
        <v>42</v>
      </c>
      <c r="Q410" t="s">
        <v>2039</v>
      </c>
      <c r="R410" t="s">
        <v>2040</v>
      </c>
      <c r="S410" s="11">
        <f t="shared" si="26"/>
        <v>42541.208333333328</v>
      </c>
      <c r="T410" s="11">
        <f t="shared" si="27"/>
        <v>42561.208333333328</v>
      </c>
      <c r="U410" s="12">
        <v>42541.208333333328</v>
      </c>
      <c r="V410" s="13">
        <v>42541.208333333328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 s="22">
        <v>1492491600</v>
      </c>
      <c r="M411" s="22">
        <v>1492837200</v>
      </c>
      <c r="N411" t="b">
        <v>0</v>
      </c>
      <c r="O411" t="b">
        <v>0</v>
      </c>
      <c r="P411" t="s">
        <v>23</v>
      </c>
      <c r="Q411" t="s">
        <v>2033</v>
      </c>
      <c r="R411" t="s">
        <v>2034</v>
      </c>
      <c r="S411" s="11">
        <f t="shared" si="26"/>
        <v>42843.208333333328</v>
      </c>
      <c r="T411" s="11">
        <f t="shared" si="27"/>
        <v>42847.208333333328</v>
      </c>
      <c r="U411" s="12">
        <v>42843.208333333328</v>
      </c>
      <c r="V411" s="13">
        <v>42843.208333333328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 s="22">
        <v>1430197200</v>
      </c>
      <c r="M412" s="22">
        <v>1430197200</v>
      </c>
      <c r="N412" t="b">
        <v>0</v>
      </c>
      <c r="O412" t="b">
        <v>0</v>
      </c>
      <c r="P412" t="s">
        <v>292</v>
      </c>
      <c r="Q412" t="s">
        <v>2048</v>
      </c>
      <c r="R412" t="s">
        <v>2059</v>
      </c>
      <c r="S412" s="11">
        <f t="shared" si="26"/>
        <v>42122.208333333328</v>
      </c>
      <c r="T412" s="11">
        <f t="shared" si="27"/>
        <v>42122.208333333328</v>
      </c>
      <c r="U412" s="12">
        <v>42122.208333333328</v>
      </c>
      <c r="V412" s="13">
        <v>42122.208333333328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 s="22">
        <v>1496034000</v>
      </c>
      <c r="M413" s="22">
        <v>1496206800</v>
      </c>
      <c r="N413" t="b">
        <v>0</v>
      </c>
      <c r="O413" t="b">
        <v>0</v>
      </c>
      <c r="P413" t="s">
        <v>33</v>
      </c>
      <c r="Q413" t="s">
        <v>2037</v>
      </c>
      <c r="R413" t="s">
        <v>2038</v>
      </c>
      <c r="S413" s="11">
        <f t="shared" si="26"/>
        <v>42884.208333333328</v>
      </c>
      <c r="T413" s="11">
        <f t="shared" si="27"/>
        <v>42886.208333333328</v>
      </c>
      <c r="U413" s="12">
        <v>42884.208333333328</v>
      </c>
      <c r="V413" s="13">
        <v>42884.208333333328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 s="22">
        <v>1388728800</v>
      </c>
      <c r="M414" s="22">
        <v>1389592800</v>
      </c>
      <c r="N414" t="b">
        <v>0</v>
      </c>
      <c r="O414" t="b">
        <v>0</v>
      </c>
      <c r="P414" t="s">
        <v>119</v>
      </c>
      <c r="Q414" t="s">
        <v>2045</v>
      </c>
      <c r="R414" t="s">
        <v>2051</v>
      </c>
      <c r="S414" s="11">
        <f t="shared" si="26"/>
        <v>41642.25</v>
      </c>
      <c r="T414" s="11">
        <f t="shared" si="27"/>
        <v>41652.25</v>
      </c>
      <c r="U414" s="12">
        <v>41642.25</v>
      </c>
      <c r="V414" s="13">
        <v>41642.25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 s="22">
        <v>1543298400</v>
      </c>
      <c r="M415" s="22">
        <v>1545631200</v>
      </c>
      <c r="N415" t="b">
        <v>0</v>
      </c>
      <c r="O415" t="b">
        <v>0</v>
      </c>
      <c r="P415" t="s">
        <v>71</v>
      </c>
      <c r="Q415" t="s">
        <v>2039</v>
      </c>
      <c r="R415" t="s">
        <v>2047</v>
      </c>
      <c r="S415" s="11">
        <f t="shared" si="26"/>
        <v>43431.25</v>
      </c>
      <c r="T415" s="11">
        <f t="shared" si="27"/>
        <v>43458.25</v>
      </c>
      <c r="U415" s="12">
        <v>43431.25</v>
      </c>
      <c r="V415" s="13">
        <v>43431.25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 s="22">
        <v>1271739600</v>
      </c>
      <c r="M416" s="22">
        <v>1272430800</v>
      </c>
      <c r="N416" t="b">
        <v>0</v>
      </c>
      <c r="O416" t="b">
        <v>1</v>
      </c>
      <c r="P416" t="s">
        <v>17</v>
      </c>
      <c r="Q416" t="s">
        <v>2031</v>
      </c>
      <c r="R416" t="s">
        <v>2032</v>
      </c>
      <c r="S416" s="11">
        <f t="shared" si="26"/>
        <v>40288.208333333336</v>
      </c>
      <c r="T416" s="11">
        <f t="shared" si="27"/>
        <v>40296.208333333336</v>
      </c>
      <c r="U416" s="12">
        <v>40288.208333333336</v>
      </c>
      <c r="V416" s="13">
        <v>40288.208333333336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 s="22">
        <v>1326434400</v>
      </c>
      <c r="M417" s="22">
        <v>1327903200</v>
      </c>
      <c r="N417" t="b">
        <v>0</v>
      </c>
      <c r="O417" t="b">
        <v>0</v>
      </c>
      <c r="P417" t="s">
        <v>33</v>
      </c>
      <c r="Q417" t="s">
        <v>2037</v>
      </c>
      <c r="R417" t="s">
        <v>2038</v>
      </c>
      <c r="S417" s="11">
        <f t="shared" si="26"/>
        <v>40921.25</v>
      </c>
      <c r="T417" s="11">
        <f t="shared" si="27"/>
        <v>40938.25</v>
      </c>
      <c r="U417" s="12">
        <v>40921.25</v>
      </c>
      <c r="V417" s="13">
        <v>40921.25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 s="22">
        <v>1295244000</v>
      </c>
      <c r="M418" s="22">
        <v>1296021600</v>
      </c>
      <c r="N418" t="b">
        <v>0</v>
      </c>
      <c r="O418" t="b">
        <v>1</v>
      </c>
      <c r="P418" t="s">
        <v>42</v>
      </c>
      <c r="Q418" t="s">
        <v>2039</v>
      </c>
      <c r="R418" t="s">
        <v>2040</v>
      </c>
      <c r="S418" s="11">
        <f t="shared" si="26"/>
        <v>40560.25</v>
      </c>
      <c r="T418" s="11">
        <f t="shared" si="27"/>
        <v>40569.25</v>
      </c>
      <c r="U418" s="12">
        <v>40560.25</v>
      </c>
      <c r="V418" s="13">
        <v>40560.25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 s="22">
        <v>1541221200</v>
      </c>
      <c r="M419" s="22">
        <v>1543298400</v>
      </c>
      <c r="N419" t="b">
        <v>0</v>
      </c>
      <c r="O419" t="b">
        <v>0</v>
      </c>
      <c r="P419" t="s">
        <v>33</v>
      </c>
      <c r="Q419" t="s">
        <v>2037</v>
      </c>
      <c r="R419" t="s">
        <v>2038</v>
      </c>
      <c r="S419" s="11">
        <f t="shared" si="26"/>
        <v>43407.208333333328</v>
      </c>
      <c r="T419" s="11">
        <f t="shared" si="27"/>
        <v>43431.25</v>
      </c>
      <c r="U419" s="12">
        <v>43407.208333333328</v>
      </c>
      <c r="V419" s="13">
        <v>43407.208333333328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 s="22">
        <v>1336280400</v>
      </c>
      <c r="M420" s="22">
        <v>1336366800</v>
      </c>
      <c r="N420" t="b">
        <v>0</v>
      </c>
      <c r="O420" t="b">
        <v>0</v>
      </c>
      <c r="P420" t="s">
        <v>42</v>
      </c>
      <c r="Q420" t="s">
        <v>2039</v>
      </c>
      <c r="R420" t="s">
        <v>2040</v>
      </c>
      <c r="S420" s="11">
        <f t="shared" si="26"/>
        <v>41035.208333333336</v>
      </c>
      <c r="T420" s="11">
        <f t="shared" si="27"/>
        <v>41036.208333333336</v>
      </c>
      <c r="U420" s="12">
        <v>41035.208333333336</v>
      </c>
      <c r="V420" s="13">
        <v>41035.208333333336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 s="22">
        <v>1324533600</v>
      </c>
      <c r="M421" s="22">
        <v>1325052000</v>
      </c>
      <c r="N421" t="b">
        <v>0</v>
      </c>
      <c r="O421" t="b">
        <v>0</v>
      </c>
      <c r="P421" t="s">
        <v>28</v>
      </c>
      <c r="Q421" t="s">
        <v>2035</v>
      </c>
      <c r="R421" t="s">
        <v>2036</v>
      </c>
      <c r="S421" s="11">
        <f t="shared" si="26"/>
        <v>40899.25</v>
      </c>
      <c r="T421" s="11">
        <f t="shared" si="27"/>
        <v>40905.25</v>
      </c>
      <c r="U421" s="12">
        <v>40899.25</v>
      </c>
      <c r="V421" s="13">
        <v>40899.25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 s="22">
        <v>1498366800</v>
      </c>
      <c r="M422" s="22">
        <v>1499576400</v>
      </c>
      <c r="N422" t="b">
        <v>0</v>
      </c>
      <c r="O422" t="b">
        <v>0</v>
      </c>
      <c r="P422" t="s">
        <v>33</v>
      </c>
      <c r="Q422" t="s">
        <v>2037</v>
      </c>
      <c r="R422" t="s">
        <v>2038</v>
      </c>
      <c r="S422" s="11">
        <f t="shared" si="26"/>
        <v>42911.208333333328</v>
      </c>
      <c r="T422" s="11">
        <f t="shared" si="27"/>
        <v>42925.208333333328</v>
      </c>
      <c r="U422" s="12">
        <v>42911.208333333328</v>
      </c>
      <c r="V422" s="13">
        <v>42911.208333333328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 s="22">
        <v>1498712400</v>
      </c>
      <c r="M423" s="22">
        <v>1501304400</v>
      </c>
      <c r="N423" t="b">
        <v>0</v>
      </c>
      <c r="O423" t="b">
        <v>1</v>
      </c>
      <c r="P423" t="s">
        <v>65</v>
      </c>
      <c r="Q423" t="s">
        <v>2035</v>
      </c>
      <c r="R423" t="s">
        <v>2044</v>
      </c>
      <c r="S423" s="11">
        <f t="shared" si="26"/>
        <v>42915.208333333328</v>
      </c>
      <c r="T423" s="11">
        <f t="shared" si="27"/>
        <v>42945.208333333328</v>
      </c>
      <c r="U423" s="12">
        <v>42915.208333333328</v>
      </c>
      <c r="V423" s="13">
        <v>42915.208333333328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 s="22">
        <v>1271480400</v>
      </c>
      <c r="M424" s="22">
        <v>1273208400</v>
      </c>
      <c r="N424" t="b">
        <v>0</v>
      </c>
      <c r="O424" t="b">
        <v>1</v>
      </c>
      <c r="P424" t="s">
        <v>33</v>
      </c>
      <c r="Q424" t="s">
        <v>2037</v>
      </c>
      <c r="R424" t="s">
        <v>2038</v>
      </c>
      <c r="S424" s="11">
        <f t="shared" si="26"/>
        <v>40285.208333333336</v>
      </c>
      <c r="T424" s="11">
        <f t="shared" si="27"/>
        <v>40305.208333333336</v>
      </c>
      <c r="U424" s="12">
        <v>40285.208333333336</v>
      </c>
      <c r="V424" s="13">
        <v>40285.208333333336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 s="22">
        <v>1316667600</v>
      </c>
      <c r="M425" s="22">
        <v>1316840400</v>
      </c>
      <c r="N425" t="b">
        <v>0</v>
      </c>
      <c r="O425" t="b">
        <v>1</v>
      </c>
      <c r="P425" t="s">
        <v>17</v>
      </c>
      <c r="Q425" t="s">
        <v>2031</v>
      </c>
      <c r="R425" t="s">
        <v>2032</v>
      </c>
      <c r="S425" s="11">
        <f t="shared" si="26"/>
        <v>40808.208333333336</v>
      </c>
      <c r="T425" s="11">
        <f t="shared" si="27"/>
        <v>40810.208333333336</v>
      </c>
      <c r="U425" s="12">
        <v>40808.208333333336</v>
      </c>
      <c r="V425" s="13">
        <v>40808.208333333336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 s="22">
        <v>1524027600</v>
      </c>
      <c r="M426" s="22">
        <v>1524546000</v>
      </c>
      <c r="N426" t="b">
        <v>0</v>
      </c>
      <c r="O426" t="b">
        <v>0</v>
      </c>
      <c r="P426" t="s">
        <v>60</v>
      </c>
      <c r="Q426" t="s">
        <v>2033</v>
      </c>
      <c r="R426" t="s">
        <v>2043</v>
      </c>
      <c r="S426" s="11">
        <f t="shared" si="26"/>
        <v>43208.208333333328</v>
      </c>
      <c r="T426" s="11">
        <f t="shared" si="27"/>
        <v>43214.208333333328</v>
      </c>
      <c r="U426" s="12">
        <v>43208.208333333328</v>
      </c>
      <c r="V426" s="13">
        <v>43208.208333333328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 s="22">
        <v>1438059600</v>
      </c>
      <c r="M427" s="22">
        <v>1438578000</v>
      </c>
      <c r="N427" t="b">
        <v>0</v>
      </c>
      <c r="O427" t="b">
        <v>0</v>
      </c>
      <c r="P427" t="s">
        <v>122</v>
      </c>
      <c r="Q427" t="s">
        <v>2052</v>
      </c>
      <c r="R427" t="s">
        <v>2053</v>
      </c>
      <c r="S427" s="11">
        <f t="shared" si="26"/>
        <v>42213.208333333328</v>
      </c>
      <c r="T427" s="11">
        <f t="shared" si="27"/>
        <v>42219.208333333328</v>
      </c>
      <c r="U427" s="12">
        <v>42213.208333333328</v>
      </c>
      <c r="V427" s="13">
        <v>42213.208333333328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 s="22">
        <v>1361944800</v>
      </c>
      <c r="M428" s="22">
        <v>1362549600</v>
      </c>
      <c r="N428" t="b">
        <v>0</v>
      </c>
      <c r="O428" t="b">
        <v>0</v>
      </c>
      <c r="P428" t="s">
        <v>33</v>
      </c>
      <c r="Q428" t="s">
        <v>2037</v>
      </c>
      <c r="R428" t="s">
        <v>2038</v>
      </c>
      <c r="S428" s="11">
        <f t="shared" si="26"/>
        <v>41332.25</v>
      </c>
      <c r="T428" s="11">
        <f t="shared" si="27"/>
        <v>41339.25</v>
      </c>
      <c r="U428" s="12">
        <v>41332.25</v>
      </c>
      <c r="V428" s="13">
        <v>41332.25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 s="22">
        <v>1410584400</v>
      </c>
      <c r="M429" s="22">
        <v>1413349200</v>
      </c>
      <c r="N429" t="b">
        <v>0</v>
      </c>
      <c r="O429" t="b">
        <v>1</v>
      </c>
      <c r="P429" t="s">
        <v>33</v>
      </c>
      <c r="Q429" t="s">
        <v>2037</v>
      </c>
      <c r="R429" t="s">
        <v>2038</v>
      </c>
      <c r="S429" s="11">
        <f t="shared" si="26"/>
        <v>41895.208333333336</v>
      </c>
      <c r="T429" s="11">
        <f t="shared" si="27"/>
        <v>41927.208333333336</v>
      </c>
      <c r="U429" s="12">
        <v>41895.208333333336</v>
      </c>
      <c r="V429" s="13">
        <v>41895.208333333336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 s="22">
        <v>1297404000</v>
      </c>
      <c r="M430" s="22">
        <v>1298008800</v>
      </c>
      <c r="N430" t="b">
        <v>0</v>
      </c>
      <c r="O430" t="b">
        <v>0</v>
      </c>
      <c r="P430" t="s">
        <v>71</v>
      </c>
      <c r="Q430" t="s">
        <v>2039</v>
      </c>
      <c r="R430" t="s">
        <v>2047</v>
      </c>
      <c r="S430" s="11">
        <f t="shared" si="26"/>
        <v>40585.25</v>
      </c>
      <c r="T430" s="11">
        <f t="shared" si="27"/>
        <v>40592.25</v>
      </c>
      <c r="U430" s="12">
        <v>40585.25</v>
      </c>
      <c r="V430" s="13">
        <v>40585.25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 s="22">
        <v>1392012000</v>
      </c>
      <c r="M431" s="22">
        <v>1394427600</v>
      </c>
      <c r="N431" t="b">
        <v>0</v>
      </c>
      <c r="O431" t="b">
        <v>1</v>
      </c>
      <c r="P431" t="s">
        <v>122</v>
      </c>
      <c r="Q431" t="s">
        <v>2052</v>
      </c>
      <c r="R431" t="s">
        <v>2053</v>
      </c>
      <c r="S431" s="11">
        <f t="shared" si="26"/>
        <v>41680.25</v>
      </c>
      <c r="T431" s="11">
        <f t="shared" si="27"/>
        <v>41708.208333333336</v>
      </c>
      <c r="U431" s="12">
        <v>41680.25</v>
      </c>
      <c r="V431" s="13">
        <v>41680.25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 s="22">
        <v>1569733200</v>
      </c>
      <c r="M432" s="22">
        <v>1572670800</v>
      </c>
      <c r="N432" t="b">
        <v>0</v>
      </c>
      <c r="O432" t="b">
        <v>0</v>
      </c>
      <c r="P432" t="s">
        <v>33</v>
      </c>
      <c r="Q432" t="s">
        <v>2037</v>
      </c>
      <c r="R432" t="s">
        <v>2038</v>
      </c>
      <c r="S432" s="11">
        <f t="shared" si="26"/>
        <v>43737.208333333328</v>
      </c>
      <c r="T432" s="11">
        <f t="shared" si="27"/>
        <v>43771.208333333328</v>
      </c>
      <c r="U432" s="12">
        <v>43737.208333333328</v>
      </c>
      <c r="V432" s="13">
        <v>43737.208333333328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 s="22">
        <v>1529643600</v>
      </c>
      <c r="M433" s="22">
        <v>1531112400</v>
      </c>
      <c r="N433" t="b">
        <v>1</v>
      </c>
      <c r="O433" t="b">
        <v>0</v>
      </c>
      <c r="P433" t="s">
        <v>33</v>
      </c>
      <c r="Q433" t="s">
        <v>2037</v>
      </c>
      <c r="R433" t="s">
        <v>2038</v>
      </c>
      <c r="S433" s="11">
        <f t="shared" si="26"/>
        <v>43273.208333333328</v>
      </c>
      <c r="T433" s="11">
        <f t="shared" si="27"/>
        <v>43290.208333333328</v>
      </c>
      <c r="U433" s="12">
        <v>43273.208333333328</v>
      </c>
      <c r="V433" s="13">
        <v>43273.208333333328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 s="22">
        <v>1399006800</v>
      </c>
      <c r="M434" s="22">
        <v>1400734800</v>
      </c>
      <c r="N434" t="b">
        <v>0</v>
      </c>
      <c r="O434" t="b">
        <v>0</v>
      </c>
      <c r="P434" t="s">
        <v>33</v>
      </c>
      <c r="Q434" t="s">
        <v>2037</v>
      </c>
      <c r="R434" t="s">
        <v>2038</v>
      </c>
      <c r="S434" s="11">
        <f t="shared" si="26"/>
        <v>41761.208333333336</v>
      </c>
      <c r="T434" s="11">
        <f t="shared" si="27"/>
        <v>41781.208333333336</v>
      </c>
      <c r="U434" s="12">
        <v>41761.208333333336</v>
      </c>
      <c r="V434" s="13">
        <v>41761.208333333336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 s="22">
        <v>1385359200</v>
      </c>
      <c r="M435" s="22">
        <v>1386741600</v>
      </c>
      <c r="N435" t="b">
        <v>0</v>
      </c>
      <c r="O435" t="b">
        <v>1</v>
      </c>
      <c r="P435" t="s">
        <v>42</v>
      </c>
      <c r="Q435" t="s">
        <v>2039</v>
      </c>
      <c r="R435" t="s">
        <v>2040</v>
      </c>
      <c r="S435" s="11">
        <f t="shared" si="26"/>
        <v>41603.25</v>
      </c>
      <c r="T435" s="11">
        <f t="shared" si="27"/>
        <v>41619.25</v>
      </c>
      <c r="U435" s="12">
        <v>41603.25</v>
      </c>
      <c r="V435" s="13">
        <v>41603.25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 s="22">
        <v>1480572000</v>
      </c>
      <c r="M436" s="22">
        <v>1481781600</v>
      </c>
      <c r="N436" t="b">
        <v>1</v>
      </c>
      <c r="O436" t="b">
        <v>0</v>
      </c>
      <c r="P436" t="s">
        <v>33</v>
      </c>
      <c r="Q436" t="s">
        <v>2037</v>
      </c>
      <c r="R436" t="s">
        <v>2038</v>
      </c>
      <c r="S436" s="11">
        <f t="shared" si="26"/>
        <v>42705.25</v>
      </c>
      <c r="T436" s="11">
        <f t="shared" si="27"/>
        <v>42719.25</v>
      </c>
      <c r="U436" s="12">
        <v>42705.25</v>
      </c>
      <c r="V436" s="13">
        <v>42705.25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 s="22">
        <v>1418623200</v>
      </c>
      <c r="M437" s="22">
        <v>1419660000</v>
      </c>
      <c r="N437" t="b">
        <v>0</v>
      </c>
      <c r="O437" t="b">
        <v>1</v>
      </c>
      <c r="P437" t="s">
        <v>33</v>
      </c>
      <c r="Q437" t="s">
        <v>2037</v>
      </c>
      <c r="R437" t="s">
        <v>2038</v>
      </c>
      <c r="S437" s="11">
        <f t="shared" si="26"/>
        <v>41988.25</v>
      </c>
      <c r="T437" s="11">
        <f t="shared" si="27"/>
        <v>42000.25</v>
      </c>
      <c r="U437" s="12">
        <v>41988.25</v>
      </c>
      <c r="V437" s="13">
        <v>41988.25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 s="22">
        <v>1555736400</v>
      </c>
      <c r="M438" s="22">
        <v>1555822800</v>
      </c>
      <c r="N438" t="b">
        <v>0</v>
      </c>
      <c r="O438" t="b">
        <v>0</v>
      </c>
      <c r="P438" t="s">
        <v>159</v>
      </c>
      <c r="Q438" t="s">
        <v>2033</v>
      </c>
      <c r="R438" t="s">
        <v>2056</v>
      </c>
      <c r="S438" s="11">
        <f t="shared" si="26"/>
        <v>43575.208333333328</v>
      </c>
      <c r="T438" s="11">
        <f t="shared" si="27"/>
        <v>43576.208333333328</v>
      </c>
      <c r="U438" s="12">
        <v>43575.208333333328</v>
      </c>
      <c r="V438" s="13">
        <v>43575.208333333328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 s="22">
        <v>1442120400</v>
      </c>
      <c r="M439" s="22">
        <v>1442379600</v>
      </c>
      <c r="N439" t="b">
        <v>0</v>
      </c>
      <c r="O439" t="b">
        <v>1</v>
      </c>
      <c r="P439" t="s">
        <v>71</v>
      </c>
      <c r="Q439" t="s">
        <v>2039</v>
      </c>
      <c r="R439" t="s">
        <v>2047</v>
      </c>
      <c r="S439" s="11">
        <f t="shared" si="26"/>
        <v>42260.208333333328</v>
      </c>
      <c r="T439" s="11">
        <f t="shared" si="27"/>
        <v>42263.208333333328</v>
      </c>
      <c r="U439" s="12">
        <v>42260.208333333328</v>
      </c>
      <c r="V439" s="13">
        <v>42260.208333333328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 s="22">
        <v>1362376800</v>
      </c>
      <c r="M440" s="22">
        <v>1364965200</v>
      </c>
      <c r="N440" t="b">
        <v>0</v>
      </c>
      <c r="O440" t="b">
        <v>0</v>
      </c>
      <c r="P440" t="s">
        <v>33</v>
      </c>
      <c r="Q440" t="s">
        <v>2037</v>
      </c>
      <c r="R440" t="s">
        <v>2038</v>
      </c>
      <c r="S440" s="11">
        <f t="shared" si="26"/>
        <v>41337.25</v>
      </c>
      <c r="T440" s="11">
        <f t="shared" si="27"/>
        <v>41367.208333333336</v>
      </c>
      <c r="U440" s="12">
        <v>41337.25</v>
      </c>
      <c r="V440" s="13">
        <v>41337.25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 s="22">
        <v>1478408400</v>
      </c>
      <c r="M441" s="22">
        <v>1479016800</v>
      </c>
      <c r="N441" t="b">
        <v>0</v>
      </c>
      <c r="O441" t="b">
        <v>0</v>
      </c>
      <c r="P441" t="s">
        <v>474</v>
      </c>
      <c r="Q441" t="s">
        <v>2039</v>
      </c>
      <c r="R441" t="s">
        <v>2061</v>
      </c>
      <c r="S441" s="11">
        <f t="shared" si="26"/>
        <v>42680.208333333328</v>
      </c>
      <c r="T441" s="11">
        <f t="shared" si="27"/>
        <v>42687.25</v>
      </c>
      <c r="U441" s="12">
        <v>42680.208333333328</v>
      </c>
      <c r="V441" s="13">
        <v>42680.208333333328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 s="22">
        <v>1498798800</v>
      </c>
      <c r="M442" s="22">
        <v>1499662800</v>
      </c>
      <c r="N442" t="b">
        <v>0</v>
      </c>
      <c r="O442" t="b">
        <v>0</v>
      </c>
      <c r="P442" t="s">
        <v>269</v>
      </c>
      <c r="Q442" t="s">
        <v>2039</v>
      </c>
      <c r="R442" t="s">
        <v>2058</v>
      </c>
      <c r="S442" s="11">
        <f t="shared" si="26"/>
        <v>42916.208333333328</v>
      </c>
      <c r="T442" s="11">
        <f t="shared" si="27"/>
        <v>42926.208333333328</v>
      </c>
      <c r="U442" s="12">
        <v>42916.208333333328</v>
      </c>
      <c r="V442" s="13">
        <v>42916.208333333328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 s="22">
        <v>1335416400</v>
      </c>
      <c r="M443" s="22">
        <v>1337835600</v>
      </c>
      <c r="N443" t="b">
        <v>0</v>
      </c>
      <c r="O443" t="b">
        <v>0</v>
      </c>
      <c r="P443" t="s">
        <v>65</v>
      </c>
      <c r="Q443" t="s">
        <v>2035</v>
      </c>
      <c r="R443" t="s">
        <v>2044</v>
      </c>
      <c r="S443" s="11">
        <f t="shared" si="26"/>
        <v>41025.208333333336</v>
      </c>
      <c r="T443" s="11">
        <f t="shared" si="27"/>
        <v>41053.208333333336</v>
      </c>
      <c r="U443" s="12">
        <v>41025.208333333336</v>
      </c>
      <c r="V443" s="13">
        <v>41025.208333333336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 s="22">
        <v>1504328400</v>
      </c>
      <c r="M444" s="22">
        <v>1505710800</v>
      </c>
      <c r="N444" t="b">
        <v>0</v>
      </c>
      <c r="O444" t="b">
        <v>0</v>
      </c>
      <c r="P444" t="s">
        <v>33</v>
      </c>
      <c r="Q444" t="s">
        <v>2037</v>
      </c>
      <c r="R444" t="s">
        <v>2038</v>
      </c>
      <c r="S444" s="11">
        <f t="shared" si="26"/>
        <v>42980.208333333328</v>
      </c>
      <c r="T444" s="11">
        <f t="shared" si="27"/>
        <v>42996.208333333328</v>
      </c>
      <c r="U444" s="12">
        <v>42980.208333333328</v>
      </c>
      <c r="V444" s="13">
        <v>42980.208333333328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 s="22">
        <v>1285822800</v>
      </c>
      <c r="M445" s="22">
        <v>1287464400</v>
      </c>
      <c r="N445" t="b">
        <v>0</v>
      </c>
      <c r="O445" t="b">
        <v>0</v>
      </c>
      <c r="P445" t="s">
        <v>33</v>
      </c>
      <c r="Q445" t="s">
        <v>2037</v>
      </c>
      <c r="R445" t="s">
        <v>2038</v>
      </c>
      <c r="S445" s="11">
        <f t="shared" si="26"/>
        <v>40451.208333333336</v>
      </c>
      <c r="T445" s="11">
        <f t="shared" si="27"/>
        <v>40470.208333333336</v>
      </c>
      <c r="U445" s="12">
        <v>40451.208333333336</v>
      </c>
      <c r="V445" s="13">
        <v>40451.208333333336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 s="22">
        <v>1311483600</v>
      </c>
      <c r="M446" s="22">
        <v>1311656400</v>
      </c>
      <c r="N446" t="b">
        <v>0</v>
      </c>
      <c r="O446" t="b">
        <v>1</v>
      </c>
      <c r="P446" t="s">
        <v>60</v>
      </c>
      <c r="Q446" t="s">
        <v>2033</v>
      </c>
      <c r="R446" t="s">
        <v>2043</v>
      </c>
      <c r="S446" s="11">
        <f t="shared" si="26"/>
        <v>40748.208333333336</v>
      </c>
      <c r="T446" s="11">
        <f t="shared" si="27"/>
        <v>40750.208333333336</v>
      </c>
      <c r="U446" s="12">
        <v>40748.208333333336</v>
      </c>
      <c r="V446" s="13">
        <v>40748.208333333336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 s="22">
        <v>1291356000</v>
      </c>
      <c r="M447" s="22">
        <v>1293170400</v>
      </c>
      <c r="N447" t="b">
        <v>0</v>
      </c>
      <c r="O447" t="b">
        <v>1</v>
      </c>
      <c r="P447" t="s">
        <v>33</v>
      </c>
      <c r="Q447" t="s">
        <v>2037</v>
      </c>
      <c r="R447" t="s">
        <v>2038</v>
      </c>
      <c r="S447" s="11">
        <f t="shared" si="26"/>
        <v>40515.25</v>
      </c>
      <c r="T447" s="11">
        <f t="shared" si="27"/>
        <v>40536.25</v>
      </c>
      <c r="U447" s="12">
        <v>40515.25</v>
      </c>
      <c r="V447" s="13">
        <v>40515.25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 s="22">
        <v>1355810400</v>
      </c>
      <c r="M448" s="22">
        <v>1355983200</v>
      </c>
      <c r="N448" t="b">
        <v>0</v>
      </c>
      <c r="O448" t="b">
        <v>0</v>
      </c>
      <c r="P448" t="s">
        <v>65</v>
      </c>
      <c r="Q448" t="s">
        <v>2035</v>
      </c>
      <c r="R448" t="s">
        <v>2044</v>
      </c>
      <c r="S448" s="11">
        <f t="shared" si="26"/>
        <v>41261.25</v>
      </c>
      <c r="T448" s="11">
        <f t="shared" si="27"/>
        <v>41263.25</v>
      </c>
      <c r="U448" s="12">
        <v>41261.25</v>
      </c>
      <c r="V448" s="13">
        <v>41261.25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 s="22">
        <v>1513663200</v>
      </c>
      <c r="M449" s="22">
        <v>1515045600</v>
      </c>
      <c r="N449" t="b">
        <v>0</v>
      </c>
      <c r="O449" t="b">
        <v>0</v>
      </c>
      <c r="P449" t="s">
        <v>269</v>
      </c>
      <c r="Q449" t="s">
        <v>2039</v>
      </c>
      <c r="R449" t="s">
        <v>2058</v>
      </c>
      <c r="S449" s="11">
        <f t="shared" si="26"/>
        <v>43088.25</v>
      </c>
      <c r="T449" s="11">
        <f t="shared" si="27"/>
        <v>43104.25</v>
      </c>
      <c r="U449" s="12">
        <v>43088.25</v>
      </c>
      <c r="V449" s="13">
        <v>43088.25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 s="22">
        <v>1365915600</v>
      </c>
      <c r="M450" s="22">
        <v>1366088400</v>
      </c>
      <c r="N450" t="b">
        <v>0</v>
      </c>
      <c r="O450" t="b">
        <v>1</v>
      </c>
      <c r="P450" t="s">
        <v>89</v>
      </c>
      <c r="Q450" t="s">
        <v>2048</v>
      </c>
      <c r="R450" t="s">
        <v>2049</v>
      </c>
      <c r="S450" s="11">
        <f t="shared" si="26"/>
        <v>41378.208333333336</v>
      </c>
      <c r="T450" s="11">
        <f t="shared" si="27"/>
        <v>41380.208333333336</v>
      </c>
      <c r="U450" s="12">
        <v>41378.208333333336</v>
      </c>
      <c r="V450" s="13">
        <v>41378.208333333336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8">(E451/D451)*100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 s="22">
        <v>1551852000</v>
      </c>
      <c r="M451" s="22">
        <v>1553317200</v>
      </c>
      <c r="N451" t="b">
        <v>0</v>
      </c>
      <c r="O451" t="b">
        <v>0</v>
      </c>
      <c r="P451" t="s">
        <v>89</v>
      </c>
      <c r="Q451" t="s">
        <v>2048</v>
      </c>
      <c r="R451" t="s">
        <v>2049</v>
      </c>
      <c r="S451" s="11">
        <f t="shared" ref="S451:S514" si="30">(((L451/60)/60)/24)+DATE(1970,1,1)</f>
        <v>43530.25</v>
      </c>
      <c r="T451" s="11">
        <f t="shared" ref="T451:T514" si="31">(((M451/60)/60)/24)+DATE(1970,1,1)</f>
        <v>43547.208333333328</v>
      </c>
      <c r="U451" s="12">
        <v>43530.25</v>
      </c>
      <c r="V451" s="13">
        <v>43530.25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 s="22">
        <v>1540098000</v>
      </c>
      <c r="M452" s="22">
        <v>1542088800</v>
      </c>
      <c r="N452" t="b">
        <v>0</v>
      </c>
      <c r="O452" t="b">
        <v>0</v>
      </c>
      <c r="P452" t="s">
        <v>71</v>
      </c>
      <c r="Q452" t="s">
        <v>2039</v>
      </c>
      <c r="R452" t="s">
        <v>2047</v>
      </c>
      <c r="S452" s="11">
        <f t="shared" si="30"/>
        <v>43394.208333333328</v>
      </c>
      <c r="T452" s="11">
        <f t="shared" si="31"/>
        <v>43417.25</v>
      </c>
      <c r="U452" s="12">
        <v>43394.208333333328</v>
      </c>
      <c r="V452" s="13">
        <v>43394.208333333328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 s="22">
        <v>1500440400</v>
      </c>
      <c r="M453" s="22">
        <v>1503118800</v>
      </c>
      <c r="N453" t="b">
        <v>0</v>
      </c>
      <c r="O453" t="b">
        <v>0</v>
      </c>
      <c r="P453" t="s">
        <v>23</v>
      </c>
      <c r="Q453" t="s">
        <v>2033</v>
      </c>
      <c r="R453" t="s">
        <v>2034</v>
      </c>
      <c r="S453" s="11">
        <f t="shared" si="30"/>
        <v>42935.208333333328</v>
      </c>
      <c r="T453" s="11">
        <f t="shared" si="31"/>
        <v>42966.208333333328</v>
      </c>
      <c r="U453" s="12">
        <v>42935.208333333328</v>
      </c>
      <c r="V453" s="13">
        <v>42935.208333333328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 s="22">
        <v>1278392400</v>
      </c>
      <c r="M454" s="22">
        <v>1278478800</v>
      </c>
      <c r="N454" t="b">
        <v>0</v>
      </c>
      <c r="O454" t="b">
        <v>0</v>
      </c>
      <c r="P454" t="s">
        <v>53</v>
      </c>
      <c r="Q454" t="s">
        <v>2039</v>
      </c>
      <c r="R454" t="s">
        <v>2042</v>
      </c>
      <c r="S454" s="11">
        <f t="shared" si="30"/>
        <v>40365.208333333336</v>
      </c>
      <c r="T454" s="11">
        <f t="shared" si="31"/>
        <v>40366.208333333336</v>
      </c>
      <c r="U454" s="12">
        <v>40365.208333333336</v>
      </c>
      <c r="V454" s="13">
        <v>40365.208333333336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 s="22">
        <v>1480572000</v>
      </c>
      <c r="M455" s="22">
        <v>1484114400</v>
      </c>
      <c r="N455" t="b">
        <v>0</v>
      </c>
      <c r="O455" t="b">
        <v>0</v>
      </c>
      <c r="P455" t="s">
        <v>474</v>
      </c>
      <c r="Q455" t="s">
        <v>2039</v>
      </c>
      <c r="R455" t="s">
        <v>2061</v>
      </c>
      <c r="S455" s="11">
        <f t="shared" si="30"/>
        <v>42705.25</v>
      </c>
      <c r="T455" s="11">
        <f t="shared" si="31"/>
        <v>42746.25</v>
      </c>
      <c r="U455" s="12">
        <v>42705.25</v>
      </c>
      <c r="V455" s="13">
        <v>42705.25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 s="22">
        <v>1382331600</v>
      </c>
      <c r="M456" s="22">
        <v>1385445600</v>
      </c>
      <c r="N456" t="b">
        <v>0</v>
      </c>
      <c r="O456" t="b">
        <v>1</v>
      </c>
      <c r="P456" t="s">
        <v>53</v>
      </c>
      <c r="Q456" t="s">
        <v>2039</v>
      </c>
      <c r="R456" t="s">
        <v>2042</v>
      </c>
      <c r="S456" s="11">
        <f t="shared" si="30"/>
        <v>41568.208333333336</v>
      </c>
      <c r="T456" s="11">
        <f t="shared" si="31"/>
        <v>41604.25</v>
      </c>
      <c r="U456" s="12">
        <v>41568.208333333336</v>
      </c>
      <c r="V456" s="13">
        <v>41568.208333333336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 s="22">
        <v>1316754000</v>
      </c>
      <c r="M457" s="22">
        <v>1318741200</v>
      </c>
      <c r="N457" t="b">
        <v>0</v>
      </c>
      <c r="O457" t="b">
        <v>0</v>
      </c>
      <c r="P457" t="s">
        <v>33</v>
      </c>
      <c r="Q457" t="s">
        <v>2037</v>
      </c>
      <c r="R457" t="s">
        <v>2038</v>
      </c>
      <c r="S457" s="11">
        <f t="shared" si="30"/>
        <v>40809.208333333336</v>
      </c>
      <c r="T457" s="11">
        <f t="shared" si="31"/>
        <v>40832.208333333336</v>
      </c>
      <c r="U457" s="12">
        <v>40809.208333333336</v>
      </c>
      <c r="V457" s="13">
        <v>40809.208333333336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 s="22">
        <v>1518242400</v>
      </c>
      <c r="M458" s="22">
        <v>1518242400</v>
      </c>
      <c r="N458" t="b">
        <v>0</v>
      </c>
      <c r="O458" t="b">
        <v>1</v>
      </c>
      <c r="P458" t="s">
        <v>60</v>
      </c>
      <c r="Q458" t="s">
        <v>2033</v>
      </c>
      <c r="R458" t="s">
        <v>2043</v>
      </c>
      <c r="S458" s="11">
        <f t="shared" si="30"/>
        <v>43141.25</v>
      </c>
      <c r="T458" s="11">
        <f t="shared" si="31"/>
        <v>43141.25</v>
      </c>
      <c r="U458" s="12">
        <v>43141.25</v>
      </c>
      <c r="V458" s="13">
        <v>43141.25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 s="22">
        <v>1476421200</v>
      </c>
      <c r="M459" s="22">
        <v>1476594000</v>
      </c>
      <c r="N459" t="b">
        <v>0</v>
      </c>
      <c r="O459" t="b">
        <v>0</v>
      </c>
      <c r="P459" t="s">
        <v>33</v>
      </c>
      <c r="Q459" t="s">
        <v>2037</v>
      </c>
      <c r="R459" t="s">
        <v>2038</v>
      </c>
      <c r="S459" s="11">
        <f t="shared" si="30"/>
        <v>42657.208333333328</v>
      </c>
      <c r="T459" s="11">
        <f t="shared" si="31"/>
        <v>42659.208333333328</v>
      </c>
      <c r="U459" s="12">
        <v>42657.208333333328</v>
      </c>
      <c r="V459" s="13">
        <v>42657.208333333328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 s="22">
        <v>1269752400</v>
      </c>
      <c r="M460" s="22">
        <v>1273554000</v>
      </c>
      <c r="N460" t="b">
        <v>0</v>
      </c>
      <c r="O460" t="b">
        <v>0</v>
      </c>
      <c r="P460" t="s">
        <v>33</v>
      </c>
      <c r="Q460" t="s">
        <v>2037</v>
      </c>
      <c r="R460" t="s">
        <v>2038</v>
      </c>
      <c r="S460" s="11">
        <f t="shared" si="30"/>
        <v>40265.208333333336</v>
      </c>
      <c r="T460" s="11">
        <f t="shared" si="31"/>
        <v>40309.208333333336</v>
      </c>
      <c r="U460" s="12">
        <v>40265.208333333336</v>
      </c>
      <c r="V460" s="13">
        <v>40265.208333333336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 s="22">
        <v>1419746400</v>
      </c>
      <c r="M461" s="22">
        <v>1421906400</v>
      </c>
      <c r="N461" t="b">
        <v>0</v>
      </c>
      <c r="O461" t="b">
        <v>0</v>
      </c>
      <c r="P461" t="s">
        <v>42</v>
      </c>
      <c r="Q461" t="s">
        <v>2039</v>
      </c>
      <c r="R461" t="s">
        <v>2040</v>
      </c>
      <c r="S461" s="11">
        <f t="shared" si="30"/>
        <v>42001.25</v>
      </c>
      <c r="T461" s="11">
        <f t="shared" si="31"/>
        <v>42026.25</v>
      </c>
      <c r="U461" s="12">
        <v>42001.25</v>
      </c>
      <c r="V461" s="13">
        <v>42001.25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 s="22">
        <v>1281330000</v>
      </c>
      <c r="M462" s="22">
        <v>1281589200</v>
      </c>
      <c r="N462" t="b">
        <v>0</v>
      </c>
      <c r="O462" t="b">
        <v>0</v>
      </c>
      <c r="P462" t="s">
        <v>33</v>
      </c>
      <c r="Q462" t="s">
        <v>2037</v>
      </c>
      <c r="R462" t="s">
        <v>2038</v>
      </c>
      <c r="S462" s="11">
        <f t="shared" si="30"/>
        <v>40399.208333333336</v>
      </c>
      <c r="T462" s="11">
        <f t="shared" si="31"/>
        <v>40402.208333333336</v>
      </c>
      <c r="U462" s="12">
        <v>40399.208333333336</v>
      </c>
      <c r="V462" s="13">
        <v>40399.208333333336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 s="22">
        <v>1398661200</v>
      </c>
      <c r="M463" s="22">
        <v>1400389200</v>
      </c>
      <c r="N463" t="b">
        <v>0</v>
      </c>
      <c r="O463" t="b">
        <v>0</v>
      </c>
      <c r="P463" t="s">
        <v>53</v>
      </c>
      <c r="Q463" t="s">
        <v>2039</v>
      </c>
      <c r="R463" t="s">
        <v>2042</v>
      </c>
      <c r="S463" s="11">
        <f t="shared" si="30"/>
        <v>41757.208333333336</v>
      </c>
      <c r="T463" s="11">
        <f t="shared" si="31"/>
        <v>41777.208333333336</v>
      </c>
      <c r="U463" s="12">
        <v>41757.208333333336</v>
      </c>
      <c r="V463" s="13">
        <v>41757.208333333336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 s="22">
        <v>1359525600</v>
      </c>
      <c r="M464" s="22">
        <v>1362808800</v>
      </c>
      <c r="N464" t="b">
        <v>0</v>
      </c>
      <c r="O464" t="b">
        <v>0</v>
      </c>
      <c r="P464" t="s">
        <v>292</v>
      </c>
      <c r="Q464" t="s">
        <v>2048</v>
      </c>
      <c r="R464" t="s">
        <v>2059</v>
      </c>
      <c r="S464" s="11">
        <f t="shared" si="30"/>
        <v>41304.25</v>
      </c>
      <c r="T464" s="11">
        <f t="shared" si="31"/>
        <v>41342.25</v>
      </c>
      <c r="U464" s="12">
        <v>41304.25</v>
      </c>
      <c r="V464" s="13">
        <v>41304.25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 s="22">
        <v>1388469600</v>
      </c>
      <c r="M465" s="22">
        <v>1388815200</v>
      </c>
      <c r="N465" t="b">
        <v>0</v>
      </c>
      <c r="O465" t="b">
        <v>0</v>
      </c>
      <c r="P465" t="s">
        <v>71</v>
      </c>
      <c r="Q465" t="s">
        <v>2039</v>
      </c>
      <c r="R465" t="s">
        <v>2047</v>
      </c>
      <c r="S465" s="11">
        <f t="shared" si="30"/>
        <v>41639.25</v>
      </c>
      <c r="T465" s="11">
        <f t="shared" si="31"/>
        <v>41643.25</v>
      </c>
      <c r="U465" s="12">
        <v>41639.25</v>
      </c>
      <c r="V465" s="13">
        <v>41639.25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 s="22">
        <v>1518328800</v>
      </c>
      <c r="M466" s="22">
        <v>1519538400</v>
      </c>
      <c r="N466" t="b">
        <v>0</v>
      </c>
      <c r="O466" t="b">
        <v>0</v>
      </c>
      <c r="P466" t="s">
        <v>33</v>
      </c>
      <c r="Q466" t="s">
        <v>2037</v>
      </c>
      <c r="R466" t="s">
        <v>2038</v>
      </c>
      <c r="S466" s="11">
        <f t="shared" si="30"/>
        <v>43142.25</v>
      </c>
      <c r="T466" s="11">
        <f t="shared" si="31"/>
        <v>43156.25</v>
      </c>
      <c r="U466" s="12">
        <v>43142.25</v>
      </c>
      <c r="V466" s="13">
        <v>43142.25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 s="22">
        <v>1517032800</v>
      </c>
      <c r="M467" s="22">
        <v>1517810400</v>
      </c>
      <c r="N467" t="b">
        <v>0</v>
      </c>
      <c r="O467" t="b">
        <v>0</v>
      </c>
      <c r="P467" t="s">
        <v>206</v>
      </c>
      <c r="Q467" t="s">
        <v>2045</v>
      </c>
      <c r="R467" t="s">
        <v>2057</v>
      </c>
      <c r="S467" s="11">
        <f t="shared" si="30"/>
        <v>43127.25</v>
      </c>
      <c r="T467" s="11">
        <f t="shared" si="31"/>
        <v>43136.25</v>
      </c>
      <c r="U467" s="12">
        <v>43127.25</v>
      </c>
      <c r="V467" s="13">
        <v>43127.25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 s="22">
        <v>1368594000</v>
      </c>
      <c r="M468" s="22">
        <v>1370581200</v>
      </c>
      <c r="N468" t="b">
        <v>0</v>
      </c>
      <c r="O468" t="b">
        <v>1</v>
      </c>
      <c r="P468" t="s">
        <v>65</v>
      </c>
      <c r="Q468" t="s">
        <v>2035</v>
      </c>
      <c r="R468" t="s">
        <v>2044</v>
      </c>
      <c r="S468" s="11">
        <f t="shared" si="30"/>
        <v>41409.208333333336</v>
      </c>
      <c r="T468" s="11">
        <f t="shared" si="31"/>
        <v>41432.208333333336</v>
      </c>
      <c r="U468" s="12">
        <v>41409.208333333336</v>
      </c>
      <c r="V468" s="13">
        <v>41409.208333333336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 s="22">
        <v>1448258400</v>
      </c>
      <c r="M469" s="22">
        <v>1448863200</v>
      </c>
      <c r="N469" t="b">
        <v>0</v>
      </c>
      <c r="O469" t="b">
        <v>1</v>
      </c>
      <c r="P469" t="s">
        <v>28</v>
      </c>
      <c r="Q469" t="s">
        <v>2035</v>
      </c>
      <c r="R469" t="s">
        <v>2036</v>
      </c>
      <c r="S469" s="11">
        <f t="shared" si="30"/>
        <v>42331.25</v>
      </c>
      <c r="T469" s="11">
        <f t="shared" si="31"/>
        <v>42338.25</v>
      </c>
      <c r="U469" s="12">
        <v>42331.25</v>
      </c>
      <c r="V469" s="13">
        <v>42331.25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 s="22">
        <v>1555218000</v>
      </c>
      <c r="M470" s="22">
        <v>1556600400</v>
      </c>
      <c r="N470" t="b">
        <v>0</v>
      </c>
      <c r="O470" t="b">
        <v>0</v>
      </c>
      <c r="P470" t="s">
        <v>33</v>
      </c>
      <c r="Q470" t="s">
        <v>2037</v>
      </c>
      <c r="R470" t="s">
        <v>2038</v>
      </c>
      <c r="S470" s="11">
        <f t="shared" si="30"/>
        <v>43569.208333333328</v>
      </c>
      <c r="T470" s="11">
        <f t="shared" si="31"/>
        <v>43585.208333333328</v>
      </c>
      <c r="U470" s="12">
        <v>43569.208333333328</v>
      </c>
      <c r="V470" s="13">
        <v>43569.208333333328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 s="22">
        <v>1431925200</v>
      </c>
      <c r="M471" s="22">
        <v>1432098000</v>
      </c>
      <c r="N471" t="b">
        <v>0</v>
      </c>
      <c r="O471" t="b">
        <v>0</v>
      </c>
      <c r="P471" t="s">
        <v>53</v>
      </c>
      <c r="Q471" t="s">
        <v>2039</v>
      </c>
      <c r="R471" t="s">
        <v>2042</v>
      </c>
      <c r="S471" s="11">
        <f t="shared" si="30"/>
        <v>42142.208333333328</v>
      </c>
      <c r="T471" s="11">
        <f t="shared" si="31"/>
        <v>42144.208333333328</v>
      </c>
      <c r="U471" s="12">
        <v>42142.208333333328</v>
      </c>
      <c r="V471" s="13">
        <v>42142.208333333328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 s="22">
        <v>1481522400</v>
      </c>
      <c r="M472" s="22">
        <v>1482127200</v>
      </c>
      <c r="N472" t="b">
        <v>0</v>
      </c>
      <c r="O472" t="b">
        <v>0</v>
      </c>
      <c r="P472" t="s">
        <v>65</v>
      </c>
      <c r="Q472" t="s">
        <v>2035</v>
      </c>
      <c r="R472" t="s">
        <v>2044</v>
      </c>
      <c r="S472" s="11">
        <f t="shared" si="30"/>
        <v>42716.25</v>
      </c>
      <c r="T472" s="11">
        <f t="shared" si="31"/>
        <v>42723.25</v>
      </c>
      <c r="U472" s="12">
        <v>42716.25</v>
      </c>
      <c r="V472" s="13">
        <v>42716.25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 s="22">
        <v>1335934800</v>
      </c>
      <c r="M473" s="22">
        <v>1335934800</v>
      </c>
      <c r="N473" t="b">
        <v>0</v>
      </c>
      <c r="O473" t="b">
        <v>1</v>
      </c>
      <c r="P473" t="s">
        <v>17</v>
      </c>
      <c r="Q473" t="s">
        <v>2031</v>
      </c>
      <c r="R473" t="s">
        <v>2032</v>
      </c>
      <c r="S473" s="11">
        <f t="shared" si="30"/>
        <v>41031.208333333336</v>
      </c>
      <c r="T473" s="11">
        <f t="shared" si="31"/>
        <v>41031.208333333336</v>
      </c>
      <c r="U473" s="12">
        <v>41031.208333333336</v>
      </c>
      <c r="V473" s="13">
        <v>41031.208333333336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 s="22">
        <v>1552280400</v>
      </c>
      <c r="M474" s="22">
        <v>1556946000</v>
      </c>
      <c r="N474" t="b">
        <v>0</v>
      </c>
      <c r="O474" t="b">
        <v>0</v>
      </c>
      <c r="P474" t="s">
        <v>23</v>
      </c>
      <c r="Q474" t="s">
        <v>2033</v>
      </c>
      <c r="R474" t="s">
        <v>2034</v>
      </c>
      <c r="S474" s="11">
        <f t="shared" si="30"/>
        <v>43535.208333333328</v>
      </c>
      <c r="T474" s="11">
        <f t="shared" si="31"/>
        <v>43589.208333333328</v>
      </c>
      <c r="U474" s="12">
        <v>43535.208333333328</v>
      </c>
      <c r="V474" s="13">
        <v>43535.208333333328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 s="22">
        <v>1529989200</v>
      </c>
      <c r="M475" s="22">
        <v>1530075600</v>
      </c>
      <c r="N475" t="b">
        <v>0</v>
      </c>
      <c r="O475" t="b">
        <v>0</v>
      </c>
      <c r="P475" t="s">
        <v>50</v>
      </c>
      <c r="Q475" t="s">
        <v>2033</v>
      </c>
      <c r="R475" t="s">
        <v>2041</v>
      </c>
      <c r="S475" s="11">
        <f t="shared" si="30"/>
        <v>43277.208333333328</v>
      </c>
      <c r="T475" s="11">
        <f t="shared" si="31"/>
        <v>43278.208333333328</v>
      </c>
      <c r="U475" s="12">
        <v>43277.208333333328</v>
      </c>
      <c r="V475" s="13">
        <v>43277.208333333328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 s="22">
        <v>1418709600</v>
      </c>
      <c r="M476" s="22">
        <v>1418796000</v>
      </c>
      <c r="N476" t="b">
        <v>0</v>
      </c>
      <c r="O476" t="b">
        <v>0</v>
      </c>
      <c r="P476" t="s">
        <v>269</v>
      </c>
      <c r="Q476" t="s">
        <v>2039</v>
      </c>
      <c r="R476" t="s">
        <v>2058</v>
      </c>
      <c r="S476" s="11">
        <f t="shared" si="30"/>
        <v>41989.25</v>
      </c>
      <c r="T476" s="11">
        <f t="shared" si="31"/>
        <v>41990.25</v>
      </c>
      <c r="U476" s="12">
        <v>41989.25</v>
      </c>
      <c r="V476" s="13">
        <v>41989.25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 s="22">
        <v>1372136400</v>
      </c>
      <c r="M477" s="22">
        <v>1372482000</v>
      </c>
      <c r="N477" t="b">
        <v>0</v>
      </c>
      <c r="O477" t="b">
        <v>1</v>
      </c>
      <c r="P477" t="s">
        <v>206</v>
      </c>
      <c r="Q477" t="s">
        <v>2045</v>
      </c>
      <c r="R477" t="s">
        <v>2057</v>
      </c>
      <c r="S477" s="11">
        <f t="shared" si="30"/>
        <v>41450.208333333336</v>
      </c>
      <c r="T477" s="11">
        <f t="shared" si="31"/>
        <v>41454.208333333336</v>
      </c>
      <c r="U477" s="12">
        <v>41450.208333333336</v>
      </c>
      <c r="V477" s="13">
        <v>41450.208333333336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 s="22">
        <v>1533877200</v>
      </c>
      <c r="M478" s="22">
        <v>1534395600</v>
      </c>
      <c r="N478" t="b">
        <v>0</v>
      </c>
      <c r="O478" t="b">
        <v>0</v>
      </c>
      <c r="P478" t="s">
        <v>119</v>
      </c>
      <c r="Q478" t="s">
        <v>2045</v>
      </c>
      <c r="R478" t="s">
        <v>2051</v>
      </c>
      <c r="S478" s="11">
        <f t="shared" si="30"/>
        <v>43322.208333333328</v>
      </c>
      <c r="T478" s="11">
        <f t="shared" si="31"/>
        <v>43328.208333333328</v>
      </c>
      <c r="U478" s="12">
        <v>43322.208333333328</v>
      </c>
      <c r="V478" s="13">
        <v>43322.208333333328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 s="22">
        <v>1309064400</v>
      </c>
      <c r="M479" s="22">
        <v>1311397200</v>
      </c>
      <c r="N479" t="b">
        <v>0</v>
      </c>
      <c r="O479" t="b">
        <v>0</v>
      </c>
      <c r="P479" t="s">
        <v>474</v>
      </c>
      <c r="Q479" t="s">
        <v>2039</v>
      </c>
      <c r="R479" t="s">
        <v>2061</v>
      </c>
      <c r="S479" s="11">
        <f t="shared" si="30"/>
        <v>40720.208333333336</v>
      </c>
      <c r="T479" s="11">
        <f t="shared" si="31"/>
        <v>40747.208333333336</v>
      </c>
      <c r="U479" s="12">
        <v>40720.208333333336</v>
      </c>
      <c r="V479" s="13">
        <v>40720.208333333336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 s="22">
        <v>1425877200</v>
      </c>
      <c r="M480" s="22">
        <v>1426914000</v>
      </c>
      <c r="N480" t="b">
        <v>0</v>
      </c>
      <c r="O480" t="b">
        <v>0</v>
      </c>
      <c r="P480" t="s">
        <v>65</v>
      </c>
      <c r="Q480" t="s">
        <v>2035</v>
      </c>
      <c r="R480" t="s">
        <v>2044</v>
      </c>
      <c r="S480" s="11">
        <f t="shared" si="30"/>
        <v>42072.208333333328</v>
      </c>
      <c r="T480" s="11">
        <f t="shared" si="31"/>
        <v>42084.208333333328</v>
      </c>
      <c r="U480" s="12">
        <v>42072.208333333328</v>
      </c>
      <c r="V480" s="13">
        <v>42072.208333333328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 s="22">
        <v>1501304400</v>
      </c>
      <c r="M481" s="22">
        <v>1501477200</v>
      </c>
      <c r="N481" t="b">
        <v>0</v>
      </c>
      <c r="O481" t="b">
        <v>0</v>
      </c>
      <c r="P481" t="s">
        <v>17</v>
      </c>
      <c r="Q481" t="s">
        <v>2031</v>
      </c>
      <c r="R481" t="s">
        <v>2032</v>
      </c>
      <c r="S481" s="11">
        <f t="shared" si="30"/>
        <v>42945.208333333328</v>
      </c>
      <c r="T481" s="11">
        <f t="shared" si="31"/>
        <v>42947.208333333328</v>
      </c>
      <c r="U481" s="12">
        <v>42945.208333333328</v>
      </c>
      <c r="V481" s="13">
        <v>42945.208333333328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 s="22">
        <v>1268287200</v>
      </c>
      <c r="M482" s="22">
        <v>1269061200</v>
      </c>
      <c r="N482" t="b">
        <v>0</v>
      </c>
      <c r="O482" t="b">
        <v>1</v>
      </c>
      <c r="P482" t="s">
        <v>122</v>
      </c>
      <c r="Q482" t="s">
        <v>2052</v>
      </c>
      <c r="R482" t="s">
        <v>2053</v>
      </c>
      <c r="S482" s="11">
        <f t="shared" si="30"/>
        <v>40248.25</v>
      </c>
      <c r="T482" s="11">
        <f t="shared" si="31"/>
        <v>40257.208333333336</v>
      </c>
      <c r="U482" s="12">
        <v>40248.25</v>
      </c>
      <c r="V482" s="13">
        <v>40248.25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 s="22">
        <v>1412139600</v>
      </c>
      <c r="M483" s="22">
        <v>1415772000</v>
      </c>
      <c r="N483" t="b">
        <v>0</v>
      </c>
      <c r="O483" t="b">
        <v>1</v>
      </c>
      <c r="P483" t="s">
        <v>33</v>
      </c>
      <c r="Q483" t="s">
        <v>2037</v>
      </c>
      <c r="R483" t="s">
        <v>2038</v>
      </c>
      <c r="S483" s="11">
        <f t="shared" si="30"/>
        <v>41913.208333333336</v>
      </c>
      <c r="T483" s="11">
        <f t="shared" si="31"/>
        <v>41955.25</v>
      </c>
      <c r="U483" s="12">
        <v>41913.208333333336</v>
      </c>
      <c r="V483" s="13">
        <v>41913.208333333336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 s="22">
        <v>1330063200</v>
      </c>
      <c r="M484" s="22">
        <v>1331013600</v>
      </c>
      <c r="N484" t="b">
        <v>0</v>
      </c>
      <c r="O484" t="b">
        <v>1</v>
      </c>
      <c r="P484" t="s">
        <v>119</v>
      </c>
      <c r="Q484" t="s">
        <v>2045</v>
      </c>
      <c r="R484" t="s">
        <v>2051</v>
      </c>
      <c r="S484" s="11">
        <f t="shared" si="30"/>
        <v>40963.25</v>
      </c>
      <c r="T484" s="11">
        <f t="shared" si="31"/>
        <v>40974.25</v>
      </c>
      <c r="U484" s="12">
        <v>40963.25</v>
      </c>
      <c r="V484" s="13">
        <v>40963.25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 s="22">
        <v>1576130400</v>
      </c>
      <c r="M485" s="22">
        <v>1576735200</v>
      </c>
      <c r="N485" t="b">
        <v>0</v>
      </c>
      <c r="O485" t="b">
        <v>0</v>
      </c>
      <c r="P485" t="s">
        <v>33</v>
      </c>
      <c r="Q485" t="s">
        <v>2037</v>
      </c>
      <c r="R485" t="s">
        <v>2038</v>
      </c>
      <c r="S485" s="11">
        <f t="shared" si="30"/>
        <v>43811.25</v>
      </c>
      <c r="T485" s="11">
        <f t="shared" si="31"/>
        <v>43818.25</v>
      </c>
      <c r="U485" s="12">
        <v>43811.25</v>
      </c>
      <c r="V485" s="13">
        <v>43811.25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 s="22">
        <v>1407128400</v>
      </c>
      <c r="M486" s="22">
        <v>1411362000</v>
      </c>
      <c r="N486" t="b">
        <v>0</v>
      </c>
      <c r="O486" t="b">
        <v>1</v>
      </c>
      <c r="P486" t="s">
        <v>17</v>
      </c>
      <c r="Q486" t="s">
        <v>2031</v>
      </c>
      <c r="R486" t="s">
        <v>2032</v>
      </c>
      <c r="S486" s="11">
        <f t="shared" si="30"/>
        <v>41855.208333333336</v>
      </c>
      <c r="T486" s="11">
        <f t="shared" si="31"/>
        <v>41904.208333333336</v>
      </c>
      <c r="U486" s="12">
        <v>41855.208333333336</v>
      </c>
      <c r="V486" s="13">
        <v>41855.208333333336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 s="22">
        <v>1560142800</v>
      </c>
      <c r="M487" s="22">
        <v>1563685200</v>
      </c>
      <c r="N487" t="b">
        <v>0</v>
      </c>
      <c r="O487" t="b">
        <v>0</v>
      </c>
      <c r="P487" t="s">
        <v>33</v>
      </c>
      <c r="Q487" t="s">
        <v>2037</v>
      </c>
      <c r="R487" t="s">
        <v>2038</v>
      </c>
      <c r="S487" s="11">
        <f t="shared" si="30"/>
        <v>43626.208333333328</v>
      </c>
      <c r="T487" s="11">
        <f t="shared" si="31"/>
        <v>43667.208333333328</v>
      </c>
      <c r="U487" s="12">
        <v>43626.208333333328</v>
      </c>
      <c r="V487" s="13">
        <v>43626.208333333328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 s="22">
        <v>1520575200</v>
      </c>
      <c r="M488" s="22">
        <v>1521867600</v>
      </c>
      <c r="N488" t="b">
        <v>0</v>
      </c>
      <c r="O488" t="b">
        <v>1</v>
      </c>
      <c r="P488" t="s">
        <v>206</v>
      </c>
      <c r="Q488" t="s">
        <v>2045</v>
      </c>
      <c r="R488" t="s">
        <v>2057</v>
      </c>
      <c r="S488" s="11">
        <f t="shared" si="30"/>
        <v>43168.25</v>
      </c>
      <c r="T488" s="11">
        <f t="shared" si="31"/>
        <v>43183.208333333328</v>
      </c>
      <c r="U488" s="12">
        <v>43168.25</v>
      </c>
      <c r="V488" s="13">
        <v>43168.25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 s="22">
        <v>1492664400</v>
      </c>
      <c r="M489" s="22">
        <v>1495515600</v>
      </c>
      <c r="N489" t="b">
        <v>0</v>
      </c>
      <c r="O489" t="b">
        <v>0</v>
      </c>
      <c r="P489" t="s">
        <v>33</v>
      </c>
      <c r="Q489" t="s">
        <v>2037</v>
      </c>
      <c r="R489" t="s">
        <v>2038</v>
      </c>
      <c r="S489" s="11">
        <f t="shared" si="30"/>
        <v>42845.208333333328</v>
      </c>
      <c r="T489" s="11">
        <f t="shared" si="31"/>
        <v>42878.208333333328</v>
      </c>
      <c r="U489" s="12">
        <v>42845.208333333328</v>
      </c>
      <c r="V489" s="13">
        <v>42845.208333333328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 s="22">
        <v>1454479200</v>
      </c>
      <c r="M490" s="22">
        <v>1455948000</v>
      </c>
      <c r="N490" t="b">
        <v>0</v>
      </c>
      <c r="O490" t="b">
        <v>0</v>
      </c>
      <c r="P490" t="s">
        <v>33</v>
      </c>
      <c r="Q490" t="s">
        <v>2037</v>
      </c>
      <c r="R490" t="s">
        <v>2038</v>
      </c>
      <c r="S490" s="11">
        <f t="shared" si="30"/>
        <v>42403.25</v>
      </c>
      <c r="T490" s="11">
        <f t="shared" si="31"/>
        <v>42420.25</v>
      </c>
      <c r="U490" s="12">
        <v>42403.25</v>
      </c>
      <c r="V490" s="13">
        <v>42403.25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 s="22">
        <v>1281934800</v>
      </c>
      <c r="M491" s="22">
        <v>1282366800</v>
      </c>
      <c r="N491" t="b">
        <v>0</v>
      </c>
      <c r="O491" t="b">
        <v>0</v>
      </c>
      <c r="P491" t="s">
        <v>65</v>
      </c>
      <c r="Q491" t="s">
        <v>2035</v>
      </c>
      <c r="R491" t="s">
        <v>2044</v>
      </c>
      <c r="S491" s="11">
        <f t="shared" si="30"/>
        <v>40406.208333333336</v>
      </c>
      <c r="T491" s="11">
        <f t="shared" si="31"/>
        <v>40411.208333333336</v>
      </c>
      <c r="U491" s="12">
        <v>40406.208333333336</v>
      </c>
      <c r="V491" s="13">
        <v>40406.208333333336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 s="22">
        <v>1573970400</v>
      </c>
      <c r="M492" s="22">
        <v>1574575200</v>
      </c>
      <c r="N492" t="b">
        <v>0</v>
      </c>
      <c r="O492" t="b">
        <v>0</v>
      </c>
      <c r="P492" t="s">
        <v>1029</v>
      </c>
      <c r="Q492" t="s">
        <v>2062</v>
      </c>
      <c r="R492" t="s">
        <v>2063</v>
      </c>
      <c r="S492" s="11">
        <f t="shared" si="30"/>
        <v>43786.25</v>
      </c>
      <c r="T492" s="11">
        <f t="shared" si="31"/>
        <v>43793.25</v>
      </c>
      <c r="U492" s="12">
        <v>43786.25</v>
      </c>
      <c r="V492" s="13">
        <v>43786.25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 s="22">
        <v>1372654800</v>
      </c>
      <c r="M493" s="22">
        <v>1374901200</v>
      </c>
      <c r="N493" t="b">
        <v>0</v>
      </c>
      <c r="O493" t="b">
        <v>1</v>
      </c>
      <c r="P493" t="s">
        <v>17</v>
      </c>
      <c r="Q493" t="s">
        <v>2031</v>
      </c>
      <c r="R493" t="s">
        <v>2032</v>
      </c>
      <c r="S493" s="11">
        <f t="shared" si="30"/>
        <v>41456.208333333336</v>
      </c>
      <c r="T493" s="11">
        <f t="shared" si="31"/>
        <v>41482.208333333336</v>
      </c>
      <c r="U493" s="12">
        <v>41456.208333333336</v>
      </c>
      <c r="V493" s="13">
        <v>41456.208333333336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 s="22">
        <v>1275886800</v>
      </c>
      <c r="M494" s="22">
        <v>1278910800</v>
      </c>
      <c r="N494" t="b">
        <v>1</v>
      </c>
      <c r="O494" t="b">
        <v>1</v>
      </c>
      <c r="P494" t="s">
        <v>100</v>
      </c>
      <c r="Q494" t="s">
        <v>2039</v>
      </c>
      <c r="R494" t="s">
        <v>2050</v>
      </c>
      <c r="S494" s="11">
        <f t="shared" si="30"/>
        <v>40336.208333333336</v>
      </c>
      <c r="T494" s="11">
        <f t="shared" si="31"/>
        <v>40371.208333333336</v>
      </c>
      <c r="U494" s="12">
        <v>40336.208333333336</v>
      </c>
      <c r="V494" s="13">
        <v>40336.208333333336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 s="22">
        <v>1561784400</v>
      </c>
      <c r="M495" s="22">
        <v>1562907600</v>
      </c>
      <c r="N495" t="b">
        <v>0</v>
      </c>
      <c r="O495" t="b">
        <v>0</v>
      </c>
      <c r="P495" t="s">
        <v>122</v>
      </c>
      <c r="Q495" t="s">
        <v>2052</v>
      </c>
      <c r="R495" t="s">
        <v>2053</v>
      </c>
      <c r="S495" s="11">
        <f t="shared" si="30"/>
        <v>43645.208333333328</v>
      </c>
      <c r="T495" s="11">
        <f t="shared" si="31"/>
        <v>43658.208333333328</v>
      </c>
      <c r="U495" s="12">
        <v>43645.208333333328</v>
      </c>
      <c r="V495" s="13">
        <v>43645.208333333328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 s="22">
        <v>1332392400</v>
      </c>
      <c r="M496" s="22">
        <v>1332478800</v>
      </c>
      <c r="N496" t="b">
        <v>0</v>
      </c>
      <c r="O496" t="b">
        <v>0</v>
      </c>
      <c r="P496" t="s">
        <v>65</v>
      </c>
      <c r="Q496" t="s">
        <v>2035</v>
      </c>
      <c r="R496" t="s">
        <v>2044</v>
      </c>
      <c r="S496" s="11">
        <f t="shared" si="30"/>
        <v>40990.208333333336</v>
      </c>
      <c r="T496" s="11">
        <f t="shared" si="31"/>
        <v>40991.208333333336</v>
      </c>
      <c r="U496" s="12">
        <v>40990.208333333336</v>
      </c>
      <c r="V496" s="13">
        <v>40990.208333333336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 s="22">
        <v>1402376400</v>
      </c>
      <c r="M497" s="22">
        <v>1402722000</v>
      </c>
      <c r="N497" t="b">
        <v>0</v>
      </c>
      <c r="O497" t="b">
        <v>0</v>
      </c>
      <c r="P497" t="s">
        <v>33</v>
      </c>
      <c r="Q497" t="s">
        <v>2037</v>
      </c>
      <c r="R497" t="s">
        <v>2038</v>
      </c>
      <c r="S497" s="11">
        <f t="shared" si="30"/>
        <v>41800.208333333336</v>
      </c>
      <c r="T497" s="11">
        <f t="shared" si="31"/>
        <v>41804.208333333336</v>
      </c>
      <c r="U497" s="12">
        <v>41800.208333333336</v>
      </c>
      <c r="V497" s="13">
        <v>41800.208333333336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 s="22">
        <v>1495342800</v>
      </c>
      <c r="M498" s="22">
        <v>1496811600</v>
      </c>
      <c r="N498" t="b">
        <v>0</v>
      </c>
      <c r="O498" t="b">
        <v>0</v>
      </c>
      <c r="P498" t="s">
        <v>71</v>
      </c>
      <c r="Q498" t="s">
        <v>2039</v>
      </c>
      <c r="R498" t="s">
        <v>2047</v>
      </c>
      <c r="S498" s="11">
        <f t="shared" si="30"/>
        <v>42876.208333333328</v>
      </c>
      <c r="T498" s="11">
        <f t="shared" si="31"/>
        <v>42893.208333333328</v>
      </c>
      <c r="U498" s="12">
        <v>42876.208333333328</v>
      </c>
      <c r="V498" s="13">
        <v>42876.208333333328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 s="22">
        <v>1482213600</v>
      </c>
      <c r="M499" s="22">
        <v>1482213600</v>
      </c>
      <c r="N499" t="b">
        <v>0</v>
      </c>
      <c r="O499" t="b">
        <v>1</v>
      </c>
      <c r="P499" t="s">
        <v>65</v>
      </c>
      <c r="Q499" t="s">
        <v>2035</v>
      </c>
      <c r="R499" t="s">
        <v>2044</v>
      </c>
      <c r="S499" s="11">
        <f t="shared" si="30"/>
        <v>42724.25</v>
      </c>
      <c r="T499" s="11">
        <f t="shared" si="31"/>
        <v>42724.25</v>
      </c>
      <c r="U499" s="12">
        <v>42724.25</v>
      </c>
      <c r="V499" s="13">
        <v>42724.25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 s="22">
        <v>1420092000</v>
      </c>
      <c r="M500" s="22">
        <v>1420264800</v>
      </c>
      <c r="N500" t="b">
        <v>0</v>
      </c>
      <c r="O500" t="b">
        <v>0</v>
      </c>
      <c r="P500" t="s">
        <v>28</v>
      </c>
      <c r="Q500" t="s">
        <v>2035</v>
      </c>
      <c r="R500" t="s">
        <v>2036</v>
      </c>
      <c r="S500" s="11">
        <f t="shared" si="30"/>
        <v>42005.25</v>
      </c>
      <c r="T500" s="11">
        <f t="shared" si="31"/>
        <v>42007.25</v>
      </c>
      <c r="U500" s="12">
        <v>42005.25</v>
      </c>
      <c r="V500" s="13">
        <v>42005.25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 s="22">
        <v>1458018000</v>
      </c>
      <c r="M501" s="22">
        <v>1458450000</v>
      </c>
      <c r="N501" t="b">
        <v>0</v>
      </c>
      <c r="O501" t="b">
        <v>1</v>
      </c>
      <c r="P501" t="s">
        <v>42</v>
      </c>
      <c r="Q501" t="s">
        <v>2039</v>
      </c>
      <c r="R501" t="s">
        <v>2040</v>
      </c>
      <c r="S501" s="11">
        <f t="shared" si="30"/>
        <v>42444.208333333328</v>
      </c>
      <c r="T501" s="11">
        <f t="shared" si="31"/>
        <v>42449.208333333328</v>
      </c>
      <c r="U501" s="12">
        <v>42444.208333333328</v>
      </c>
      <c r="V501" s="13">
        <v>42444.208333333328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 s="22">
        <v>1367384400</v>
      </c>
      <c r="M502" s="22">
        <v>1369803600</v>
      </c>
      <c r="N502" t="b">
        <v>0</v>
      </c>
      <c r="O502" t="b">
        <v>1</v>
      </c>
      <c r="P502" t="s">
        <v>33</v>
      </c>
      <c r="Q502" t="s">
        <v>2037</v>
      </c>
      <c r="R502" t="s">
        <v>2038</v>
      </c>
      <c r="S502" s="11">
        <f t="shared" si="30"/>
        <v>41395.208333333336</v>
      </c>
      <c r="T502" s="11">
        <f t="shared" si="31"/>
        <v>41423.208333333336</v>
      </c>
      <c r="U502" s="12">
        <v>41395.208333333336</v>
      </c>
      <c r="V502" s="13">
        <v>41395.208333333336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 s="22">
        <v>1363064400</v>
      </c>
      <c r="M503" s="22">
        <v>1363237200</v>
      </c>
      <c r="N503" t="b">
        <v>0</v>
      </c>
      <c r="O503" t="b">
        <v>0</v>
      </c>
      <c r="P503" t="s">
        <v>42</v>
      </c>
      <c r="Q503" t="s">
        <v>2039</v>
      </c>
      <c r="R503" t="s">
        <v>2040</v>
      </c>
      <c r="S503" s="11">
        <f t="shared" si="30"/>
        <v>41345.208333333336</v>
      </c>
      <c r="T503" s="11">
        <f t="shared" si="31"/>
        <v>41347.208333333336</v>
      </c>
      <c r="U503" s="12">
        <v>41345.208333333336</v>
      </c>
      <c r="V503" s="13">
        <v>41345.208333333336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 s="22">
        <v>1343365200</v>
      </c>
      <c r="M504" s="22">
        <v>1345870800</v>
      </c>
      <c r="N504" t="b">
        <v>0</v>
      </c>
      <c r="O504" t="b">
        <v>1</v>
      </c>
      <c r="P504" t="s">
        <v>89</v>
      </c>
      <c r="Q504" t="s">
        <v>2048</v>
      </c>
      <c r="R504" t="s">
        <v>2049</v>
      </c>
      <c r="S504" s="11">
        <f t="shared" si="30"/>
        <v>41117.208333333336</v>
      </c>
      <c r="T504" s="11">
        <f t="shared" si="31"/>
        <v>41146.208333333336</v>
      </c>
      <c r="U504" s="12">
        <v>41117.208333333336</v>
      </c>
      <c r="V504" s="13">
        <v>41117.208333333336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 s="22">
        <v>1435726800</v>
      </c>
      <c r="M505" s="22">
        <v>1437454800</v>
      </c>
      <c r="N505" t="b">
        <v>0</v>
      </c>
      <c r="O505" t="b">
        <v>0</v>
      </c>
      <c r="P505" t="s">
        <v>53</v>
      </c>
      <c r="Q505" t="s">
        <v>2039</v>
      </c>
      <c r="R505" t="s">
        <v>2042</v>
      </c>
      <c r="S505" s="11">
        <f t="shared" si="30"/>
        <v>42186.208333333328</v>
      </c>
      <c r="T505" s="11">
        <f t="shared" si="31"/>
        <v>42206.208333333328</v>
      </c>
      <c r="U505" s="12">
        <v>42186.208333333328</v>
      </c>
      <c r="V505" s="13">
        <v>42186.208333333328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 s="22">
        <v>1431925200</v>
      </c>
      <c r="M506" s="22">
        <v>1432011600</v>
      </c>
      <c r="N506" t="b">
        <v>0</v>
      </c>
      <c r="O506" t="b">
        <v>0</v>
      </c>
      <c r="P506" t="s">
        <v>23</v>
      </c>
      <c r="Q506" t="s">
        <v>2033</v>
      </c>
      <c r="R506" t="s">
        <v>2034</v>
      </c>
      <c r="S506" s="11">
        <f t="shared" si="30"/>
        <v>42142.208333333328</v>
      </c>
      <c r="T506" s="11">
        <f t="shared" si="31"/>
        <v>42143.208333333328</v>
      </c>
      <c r="U506" s="12">
        <v>42142.208333333328</v>
      </c>
      <c r="V506" s="13">
        <v>42142.208333333328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 s="22">
        <v>1362722400</v>
      </c>
      <c r="M507" s="22">
        <v>1366347600</v>
      </c>
      <c r="N507" t="b">
        <v>0</v>
      </c>
      <c r="O507" t="b">
        <v>1</v>
      </c>
      <c r="P507" t="s">
        <v>133</v>
      </c>
      <c r="Q507" t="s">
        <v>2045</v>
      </c>
      <c r="R507" t="s">
        <v>2054</v>
      </c>
      <c r="S507" s="11">
        <f t="shared" si="30"/>
        <v>41341.25</v>
      </c>
      <c r="T507" s="11">
        <f t="shared" si="31"/>
        <v>41383.208333333336</v>
      </c>
      <c r="U507" s="12">
        <v>41341.25</v>
      </c>
      <c r="V507" s="13">
        <v>41341.25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 s="22">
        <v>1511416800</v>
      </c>
      <c r="M508" s="22">
        <v>1512885600</v>
      </c>
      <c r="N508" t="b">
        <v>0</v>
      </c>
      <c r="O508" t="b">
        <v>1</v>
      </c>
      <c r="P508" t="s">
        <v>33</v>
      </c>
      <c r="Q508" t="s">
        <v>2037</v>
      </c>
      <c r="R508" t="s">
        <v>2038</v>
      </c>
      <c r="S508" s="11">
        <f t="shared" si="30"/>
        <v>43062.25</v>
      </c>
      <c r="T508" s="11">
        <f t="shared" si="31"/>
        <v>43079.25</v>
      </c>
      <c r="U508" s="12">
        <v>43062.25</v>
      </c>
      <c r="V508" s="13">
        <v>43062.25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 s="22">
        <v>1365483600</v>
      </c>
      <c r="M509" s="22">
        <v>1369717200</v>
      </c>
      <c r="N509" t="b">
        <v>0</v>
      </c>
      <c r="O509" t="b">
        <v>1</v>
      </c>
      <c r="P509" t="s">
        <v>28</v>
      </c>
      <c r="Q509" t="s">
        <v>2035</v>
      </c>
      <c r="R509" t="s">
        <v>2036</v>
      </c>
      <c r="S509" s="11">
        <f t="shared" si="30"/>
        <v>41373.208333333336</v>
      </c>
      <c r="T509" s="11">
        <f t="shared" si="31"/>
        <v>41422.208333333336</v>
      </c>
      <c r="U509" s="12">
        <v>41373.208333333336</v>
      </c>
      <c r="V509" s="13">
        <v>41373.208333333336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 s="22">
        <v>1532840400</v>
      </c>
      <c r="M510" s="22">
        <v>1534654800</v>
      </c>
      <c r="N510" t="b">
        <v>0</v>
      </c>
      <c r="O510" t="b">
        <v>0</v>
      </c>
      <c r="P510" t="s">
        <v>33</v>
      </c>
      <c r="Q510" t="s">
        <v>2037</v>
      </c>
      <c r="R510" t="s">
        <v>2038</v>
      </c>
      <c r="S510" s="11">
        <f t="shared" si="30"/>
        <v>43310.208333333328</v>
      </c>
      <c r="T510" s="11">
        <f t="shared" si="31"/>
        <v>43331.208333333328</v>
      </c>
      <c r="U510" s="12">
        <v>43310.208333333328</v>
      </c>
      <c r="V510" s="13">
        <v>43310.208333333328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 s="22">
        <v>1336194000</v>
      </c>
      <c r="M511" s="22">
        <v>1337058000</v>
      </c>
      <c r="N511" t="b">
        <v>0</v>
      </c>
      <c r="O511" t="b">
        <v>0</v>
      </c>
      <c r="P511" t="s">
        <v>33</v>
      </c>
      <c r="Q511" t="s">
        <v>2037</v>
      </c>
      <c r="R511" t="s">
        <v>2038</v>
      </c>
      <c r="S511" s="11">
        <f t="shared" si="30"/>
        <v>41034.208333333336</v>
      </c>
      <c r="T511" s="11">
        <f t="shared" si="31"/>
        <v>41044.208333333336</v>
      </c>
      <c r="U511" s="12">
        <v>41034.208333333336</v>
      </c>
      <c r="V511" s="13">
        <v>41034.208333333336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 s="22">
        <v>1527742800</v>
      </c>
      <c r="M512" s="22">
        <v>1529816400</v>
      </c>
      <c r="N512" t="b">
        <v>0</v>
      </c>
      <c r="O512" t="b">
        <v>0</v>
      </c>
      <c r="P512" t="s">
        <v>53</v>
      </c>
      <c r="Q512" t="s">
        <v>2039</v>
      </c>
      <c r="R512" t="s">
        <v>2042</v>
      </c>
      <c r="S512" s="11">
        <f t="shared" si="30"/>
        <v>43251.208333333328</v>
      </c>
      <c r="T512" s="11">
        <f t="shared" si="31"/>
        <v>43275.208333333328</v>
      </c>
      <c r="U512" s="12">
        <v>43251.208333333328</v>
      </c>
      <c r="V512" s="13">
        <v>43251.208333333328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 s="22">
        <v>1564030800</v>
      </c>
      <c r="M513" s="22">
        <v>1564894800</v>
      </c>
      <c r="N513" t="b">
        <v>0</v>
      </c>
      <c r="O513" t="b">
        <v>0</v>
      </c>
      <c r="P513" t="s">
        <v>33</v>
      </c>
      <c r="Q513" t="s">
        <v>2037</v>
      </c>
      <c r="R513" t="s">
        <v>2038</v>
      </c>
      <c r="S513" s="11">
        <f t="shared" si="30"/>
        <v>43671.208333333328</v>
      </c>
      <c r="T513" s="11">
        <f t="shared" si="31"/>
        <v>43681.208333333328</v>
      </c>
      <c r="U513" s="12">
        <v>43671.208333333328</v>
      </c>
      <c r="V513" s="13">
        <v>43671.208333333328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 s="22">
        <v>1404536400</v>
      </c>
      <c r="M514" s="22">
        <v>1404622800</v>
      </c>
      <c r="N514" t="b">
        <v>0</v>
      </c>
      <c r="O514" t="b">
        <v>1</v>
      </c>
      <c r="P514" t="s">
        <v>89</v>
      </c>
      <c r="Q514" t="s">
        <v>2048</v>
      </c>
      <c r="R514" t="s">
        <v>2049</v>
      </c>
      <c r="S514" s="11">
        <f t="shared" si="30"/>
        <v>41825.208333333336</v>
      </c>
      <c r="T514" s="11">
        <f t="shared" si="31"/>
        <v>41826.208333333336</v>
      </c>
      <c r="U514" s="12">
        <v>41825.208333333336</v>
      </c>
      <c r="V514" s="13">
        <v>41825.208333333336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 s="22">
        <v>1284008400</v>
      </c>
      <c r="M515" s="22">
        <v>1284181200</v>
      </c>
      <c r="N515" t="b">
        <v>0</v>
      </c>
      <c r="O515" t="b">
        <v>0</v>
      </c>
      <c r="P515" t="s">
        <v>269</v>
      </c>
      <c r="Q515" t="s">
        <v>2039</v>
      </c>
      <c r="R515" t="s">
        <v>2058</v>
      </c>
      <c r="S515" s="11">
        <f t="shared" ref="S515:S578" si="34">(((L515/60)/60)/24)+DATE(1970,1,1)</f>
        <v>40430.208333333336</v>
      </c>
      <c r="T515" s="11">
        <f t="shared" ref="T515:T578" si="35">(((M515/60)/60)/24)+DATE(1970,1,1)</f>
        <v>40432.208333333336</v>
      </c>
      <c r="U515" s="12">
        <v>40430.208333333336</v>
      </c>
      <c r="V515" s="13">
        <v>40430.208333333336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 s="22">
        <v>1386309600</v>
      </c>
      <c r="M516" s="22">
        <v>1386741600</v>
      </c>
      <c r="N516" t="b">
        <v>0</v>
      </c>
      <c r="O516" t="b">
        <v>1</v>
      </c>
      <c r="P516" t="s">
        <v>23</v>
      </c>
      <c r="Q516" t="s">
        <v>2033</v>
      </c>
      <c r="R516" t="s">
        <v>2034</v>
      </c>
      <c r="S516" s="11">
        <f t="shared" si="34"/>
        <v>41614.25</v>
      </c>
      <c r="T516" s="11">
        <f t="shared" si="35"/>
        <v>41619.25</v>
      </c>
      <c r="U516" s="12">
        <v>41614.25</v>
      </c>
      <c r="V516" s="13">
        <v>41614.25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 s="22">
        <v>1324620000</v>
      </c>
      <c r="M517" s="22">
        <v>1324792800</v>
      </c>
      <c r="N517" t="b">
        <v>0</v>
      </c>
      <c r="O517" t="b">
        <v>1</v>
      </c>
      <c r="P517" t="s">
        <v>33</v>
      </c>
      <c r="Q517" t="s">
        <v>2037</v>
      </c>
      <c r="R517" t="s">
        <v>2038</v>
      </c>
      <c r="S517" s="11">
        <f t="shared" si="34"/>
        <v>40900.25</v>
      </c>
      <c r="T517" s="11">
        <f t="shared" si="35"/>
        <v>40902.25</v>
      </c>
      <c r="U517" s="12">
        <v>40900.25</v>
      </c>
      <c r="V517" s="13">
        <v>40900.25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 s="22">
        <v>1281070800</v>
      </c>
      <c r="M518" s="22">
        <v>1284354000</v>
      </c>
      <c r="N518" t="b">
        <v>0</v>
      </c>
      <c r="O518" t="b">
        <v>0</v>
      </c>
      <c r="P518" t="s">
        <v>68</v>
      </c>
      <c r="Q518" t="s">
        <v>2045</v>
      </c>
      <c r="R518" t="s">
        <v>2046</v>
      </c>
      <c r="S518" s="11">
        <f t="shared" si="34"/>
        <v>40396.208333333336</v>
      </c>
      <c r="T518" s="11">
        <f t="shared" si="35"/>
        <v>40434.208333333336</v>
      </c>
      <c r="U518" s="12">
        <v>40396.208333333336</v>
      </c>
      <c r="V518" s="13">
        <v>40396.208333333336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 s="22">
        <v>1493960400</v>
      </c>
      <c r="M519" s="22">
        <v>1494392400</v>
      </c>
      <c r="N519" t="b">
        <v>0</v>
      </c>
      <c r="O519" t="b">
        <v>0</v>
      </c>
      <c r="P519" t="s">
        <v>17</v>
      </c>
      <c r="Q519" t="s">
        <v>2031</v>
      </c>
      <c r="R519" t="s">
        <v>2032</v>
      </c>
      <c r="S519" s="11">
        <f t="shared" si="34"/>
        <v>42860.208333333328</v>
      </c>
      <c r="T519" s="11">
        <f t="shared" si="35"/>
        <v>42865.208333333328</v>
      </c>
      <c r="U519" s="12">
        <v>42860.208333333328</v>
      </c>
      <c r="V519" s="13">
        <v>42860.208333333328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 s="22">
        <v>1519365600</v>
      </c>
      <c r="M520" s="22">
        <v>1519538400</v>
      </c>
      <c r="N520" t="b">
        <v>0</v>
      </c>
      <c r="O520" t="b">
        <v>1</v>
      </c>
      <c r="P520" t="s">
        <v>71</v>
      </c>
      <c r="Q520" t="s">
        <v>2039</v>
      </c>
      <c r="R520" t="s">
        <v>2047</v>
      </c>
      <c r="S520" s="11">
        <f t="shared" si="34"/>
        <v>43154.25</v>
      </c>
      <c r="T520" s="11">
        <f t="shared" si="35"/>
        <v>43156.25</v>
      </c>
      <c r="U520" s="12">
        <v>43154.25</v>
      </c>
      <c r="V520" s="13">
        <v>43154.25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 s="22">
        <v>1420696800</v>
      </c>
      <c r="M521" s="22">
        <v>1421906400</v>
      </c>
      <c r="N521" t="b">
        <v>0</v>
      </c>
      <c r="O521" t="b">
        <v>1</v>
      </c>
      <c r="P521" t="s">
        <v>23</v>
      </c>
      <c r="Q521" t="s">
        <v>2033</v>
      </c>
      <c r="R521" t="s">
        <v>2034</v>
      </c>
      <c r="S521" s="11">
        <f t="shared" si="34"/>
        <v>42012.25</v>
      </c>
      <c r="T521" s="11">
        <f t="shared" si="35"/>
        <v>42026.25</v>
      </c>
      <c r="U521" s="12">
        <v>42012.25</v>
      </c>
      <c r="V521" s="13">
        <v>42012.25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 s="22">
        <v>1555650000</v>
      </c>
      <c r="M522" s="22">
        <v>1555909200</v>
      </c>
      <c r="N522" t="b">
        <v>0</v>
      </c>
      <c r="O522" t="b">
        <v>0</v>
      </c>
      <c r="P522" t="s">
        <v>33</v>
      </c>
      <c r="Q522" t="s">
        <v>2037</v>
      </c>
      <c r="R522" t="s">
        <v>2038</v>
      </c>
      <c r="S522" s="11">
        <f t="shared" si="34"/>
        <v>43574.208333333328</v>
      </c>
      <c r="T522" s="11">
        <f t="shared" si="35"/>
        <v>43577.208333333328</v>
      </c>
      <c r="U522" s="12">
        <v>43574.208333333328</v>
      </c>
      <c r="V522" s="13">
        <v>43574.208333333328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 s="22">
        <v>1471928400</v>
      </c>
      <c r="M523" s="22">
        <v>1472446800</v>
      </c>
      <c r="N523" t="b">
        <v>0</v>
      </c>
      <c r="O523" t="b">
        <v>1</v>
      </c>
      <c r="P523" t="s">
        <v>53</v>
      </c>
      <c r="Q523" t="s">
        <v>2039</v>
      </c>
      <c r="R523" t="s">
        <v>2042</v>
      </c>
      <c r="S523" s="11">
        <f t="shared" si="34"/>
        <v>42605.208333333328</v>
      </c>
      <c r="T523" s="11">
        <f t="shared" si="35"/>
        <v>42611.208333333328</v>
      </c>
      <c r="U523" s="12">
        <v>42605.208333333328</v>
      </c>
      <c r="V523" s="13">
        <v>42605.208333333328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 s="22">
        <v>1341291600</v>
      </c>
      <c r="M524" s="22">
        <v>1342328400</v>
      </c>
      <c r="N524" t="b">
        <v>0</v>
      </c>
      <c r="O524" t="b">
        <v>0</v>
      </c>
      <c r="P524" t="s">
        <v>100</v>
      </c>
      <c r="Q524" t="s">
        <v>2039</v>
      </c>
      <c r="R524" t="s">
        <v>2050</v>
      </c>
      <c r="S524" s="11">
        <f t="shared" si="34"/>
        <v>41093.208333333336</v>
      </c>
      <c r="T524" s="11">
        <f t="shared" si="35"/>
        <v>41105.208333333336</v>
      </c>
      <c r="U524" s="12">
        <v>41093.208333333336</v>
      </c>
      <c r="V524" s="13">
        <v>41093.208333333336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 s="22">
        <v>1267682400</v>
      </c>
      <c r="M525" s="22">
        <v>1268114400</v>
      </c>
      <c r="N525" t="b">
        <v>0</v>
      </c>
      <c r="O525" t="b">
        <v>0</v>
      </c>
      <c r="P525" t="s">
        <v>100</v>
      </c>
      <c r="Q525" t="s">
        <v>2039</v>
      </c>
      <c r="R525" t="s">
        <v>2050</v>
      </c>
      <c r="S525" s="11">
        <f t="shared" si="34"/>
        <v>40241.25</v>
      </c>
      <c r="T525" s="11">
        <f t="shared" si="35"/>
        <v>40246.25</v>
      </c>
      <c r="U525" s="12">
        <v>40241.25</v>
      </c>
      <c r="V525" s="13">
        <v>40241.25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 s="22">
        <v>1272258000</v>
      </c>
      <c r="M526" s="22">
        <v>1273381200</v>
      </c>
      <c r="N526" t="b">
        <v>0</v>
      </c>
      <c r="O526" t="b">
        <v>0</v>
      </c>
      <c r="P526" t="s">
        <v>33</v>
      </c>
      <c r="Q526" t="s">
        <v>2037</v>
      </c>
      <c r="R526" t="s">
        <v>2038</v>
      </c>
      <c r="S526" s="11">
        <f t="shared" si="34"/>
        <v>40294.208333333336</v>
      </c>
      <c r="T526" s="11">
        <f t="shared" si="35"/>
        <v>40307.208333333336</v>
      </c>
      <c r="U526" s="12">
        <v>40294.208333333336</v>
      </c>
      <c r="V526" s="13">
        <v>40294.208333333336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 s="22">
        <v>1290492000</v>
      </c>
      <c r="M527" s="22">
        <v>1290837600</v>
      </c>
      <c r="N527" t="b">
        <v>0</v>
      </c>
      <c r="O527" t="b">
        <v>0</v>
      </c>
      <c r="P527" t="s">
        <v>65</v>
      </c>
      <c r="Q527" t="s">
        <v>2035</v>
      </c>
      <c r="R527" t="s">
        <v>2044</v>
      </c>
      <c r="S527" s="11">
        <f t="shared" si="34"/>
        <v>40505.25</v>
      </c>
      <c r="T527" s="11">
        <f t="shared" si="35"/>
        <v>40509.25</v>
      </c>
      <c r="U527" s="12">
        <v>40505.25</v>
      </c>
      <c r="V527" s="13">
        <v>40505.25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 s="22">
        <v>1451109600</v>
      </c>
      <c r="M528" s="22">
        <v>1454306400</v>
      </c>
      <c r="N528" t="b">
        <v>0</v>
      </c>
      <c r="O528" t="b">
        <v>1</v>
      </c>
      <c r="P528" t="s">
        <v>33</v>
      </c>
      <c r="Q528" t="s">
        <v>2037</v>
      </c>
      <c r="R528" t="s">
        <v>2038</v>
      </c>
      <c r="S528" s="11">
        <f t="shared" si="34"/>
        <v>42364.25</v>
      </c>
      <c r="T528" s="11">
        <f t="shared" si="35"/>
        <v>42401.25</v>
      </c>
      <c r="U528" s="12">
        <v>42364.25</v>
      </c>
      <c r="V528" s="13">
        <v>42364.25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 s="22">
        <v>1454652000</v>
      </c>
      <c r="M529" s="22">
        <v>1457762400</v>
      </c>
      <c r="N529" t="b">
        <v>0</v>
      </c>
      <c r="O529" t="b">
        <v>0</v>
      </c>
      <c r="P529" t="s">
        <v>71</v>
      </c>
      <c r="Q529" t="s">
        <v>2039</v>
      </c>
      <c r="R529" t="s">
        <v>2047</v>
      </c>
      <c r="S529" s="11">
        <f t="shared" si="34"/>
        <v>42405.25</v>
      </c>
      <c r="T529" s="11">
        <f t="shared" si="35"/>
        <v>42441.25</v>
      </c>
      <c r="U529" s="12">
        <v>42405.25</v>
      </c>
      <c r="V529" s="13">
        <v>42405.25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 s="22">
        <v>1385186400</v>
      </c>
      <c r="M530" s="22">
        <v>1389074400</v>
      </c>
      <c r="N530" t="b">
        <v>0</v>
      </c>
      <c r="O530" t="b">
        <v>0</v>
      </c>
      <c r="P530" t="s">
        <v>60</v>
      </c>
      <c r="Q530" t="s">
        <v>2033</v>
      </c>
      <c r="R530" t="s">
        <v>2043</v>
      </c>
      <c r="S530" s="11">
        <f t="shared" si="34"/>
        <v>41601.25</v>
      </c>
      <c r="T530" s="11">
        <f t="shared" si="35"/>
        <v>41646.25</v>
      </c>
      <c r="U530" s="12">
        <v>41601.25</v>
      </c>
      <c r="V530" s="13">
        <v>41601.25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 s="22">
        <v>1399698000</v>
      </c>
      <c r="M531" s="22">
        <v>1402117200</v>
      </c>
      <c r="N531" t="b">
        <v>0</v>
      </c>
      <c r="O531" t="b">
        <v>0</v>
      </c>
      <c r="P531" t="s">
        <v>89</v>
      </c>
      <c r="Q531" t="s">
        <v>2048</v>
      </c>
      <c r="R531" t="s">
        <v>2049</v>
      </c>
      <c r="S531" s="11">
        <f t="shared" si="34"/>
        <v>41769.208333333336</v>
      </c>
      <c r="T531" s="11">
        <f t="shared" si="35"/>
        <v>41797.208333333336</v>
      </c>
      <c r="U531" s="12">
        <v>41769.208333333336</v>
      </c>
      <c r="V531" s="13">
        <v>41769.208333333336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 s="22">
        <v>1283230800</v>
      </c>
      <c r="M532" s="22">
        <v>1284440400</v>
      </c>
      <c r="N532" t="b">
        <v>0</v>
      </c>
      <c r="O532" t="b">
        <v>1</v>
      </c>
      <c r="P532" t="s">
        <v>119</v>
      </c>
      <c r="Q532" t="s">
        <v>2045</v>
      </c>
      <c r="R532" t="s">
        <v>2051</v>
      </c>
      <c r="S532" s="11">
        <f t="shared" si="34"/>
        <v>40421.208333333336</v>
      </c>
      <c r="T532" s="11">
        <f t="shared" si="35"/>
        <v>40435.208333333336</v>
      </c>
      <c r="U532" s="12">
        <v>40421.208333333336</v>
      </c>
      <c r="V532" s="13">
        <v>40421.208333333336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 s="22">
        <v>1384149600</v>
      </c>
      <c r="M533" s="22">
        <v>1388988000</v>
      </c>
      <c r="N533" t="b">
        <v>0</v>
      </c>
      <c r="O533" t="b">
        <v>0</v>
      </c>
      <c r="P533" t="s">
        <v>89</v>
      </c>
      <c r="Q533" t="s">
        <v>2048</v>
      </c>
      <c r="R533" t="s">
        <v>2049</v>
      </c>
      <c r="S533" s="11">
        <f t="shared" si="34"/>
        <v>41589.25</v>
      </c>
      <c r="T533" s="11">
        <f t="shared" si="35"/>
        <v>41645.25</v>
      </c>
      <c r="U533" s="12">
        <v>41589.25</v>
      </c>
      <c r="V533" s="13">
        <v>41589.25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 s="22">
        <v>1516860000</v>
      </c>
      <c r="M534" s="22">
        <v>1516946400</v>
      </c>
      <c r="N534" t="b">
        <v>0</v>
      </c>
      <c r="O534" t="b">
        <v>0</v>
      </c>
      <c r="P534" t="s">
        <v>33</v>
      </c>
      <c r="Q534" t="s">
        <v>2037</v>
      </c>
      <c r="R534" t="s">
        <v>2038</v>
      </c>
      <c r="S534" s="11">
        <f t="shared" si="34"/>
        <v>43125.25</v>
      </c>
      <c r="T534" s="11">
        <f t="shared" si="35"/>
        <v>43126.25</v>
      </c>
      <c r="U534" s="12">
        <v>43125.25</v>
      </c>
      <c r="V534" s="13">
        <v>43125.25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 s="22">
        <v>1374642000</v>
      </c>
      <c r="M535" s="22">
        <v>1377752400</v>
      </c>
      <c r="N535" t="b">
        <v>0</v>
      </c>
      <c r="O535" t="b">
        <v>0</v>
      </c>
      <c r="P535" t="s">
        <v>60</v>
      </c>
      <c r="Q535" t="s">
        <v>2033</v>
      </c>
      <c r="R535" t="s">
        <v>2043</v>
      </c>
      <c r="S535" s="11">
        <f t="shared" si="34"/>
        <v>41479.208333333336</v>
      </c>
      <c r="T535" s="11">
        <f t="shared" si="35"/>
        <v>41515.208333333336</v>
      </c>
      <c r="U535" s="12">
        <v>41479.208333333336</v>
      </c>
      <c r="V535" s="13">
        <v>41479.208333333336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 s="22">
        <v>1534482000</v>
      </c>
      <c r="M536" s="22">
        <v>1534568400</v>
      </c>
      <c r="N536" t="b">
        <v>0</v>
      </c>
      <c r="O536" t="b">
        <v>1</v>
      </c>
      <c r="P536" t="s">
        <v>53</v>
      </c>
      <c r="Q536" t="s">
        <v>2039</v>
      </c>
      <c r="R536" t="s">
        <v>2042</v>
      </c>
      <c r="S536" s="11">
        <f t="shared" si="34"/>
        <v>43329.208333333328</v>
      </c>
      <c r="T536" s="11">
        <f t="shared" si="35"/>
        <v>43330.208333333328</v>
      </c>
      <c r="U536" s="12">
        <v>43329.208333333328</v>
      </c>
      <c r="V536" s="13">
        <v>43329.208333333328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 s="22">
        <v>1528434000</v>
      </c>
      <c r="M537" s="22">
        <v>1528606800</v>
      </c>
      <c r="N537" t="b">
        <v>0</v>
      </c>
      <c r="O537" t="b">
        <v>1</v>
      </c>
      <c r="P537" t="s">
        <v>33</v>
      </c>
      <c r="Q537" t="s">
        <v>2037</v>
      </c>
      <c r="R537" t="s">
        <v>2038</v>
      </c>
      <c r="S537" s="11">
        <f t="shared" si="34"/>
        <v>43259.208333333328</v>
      </c>
      <c r="T537" s="11">
        <f t="shared" si="35"/>
        <v>43261.208333333328</v>
      </c>
      <c r="U537" s="12">
        <v>43259.208333333328</v>
      </c>
      <c r="V537" s="13">
        <v>43259.208333333328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 s="22">
        <v>1282626000</v>
      </c>
      <c r="M538" s="22">
        <v>1284872400</v>
      </c>
      <c r="N538" t="b">
        <v>0</v>
      </c>
      <c r="O538" t="b">
        <v>0</v>
      </c>
      <c r="P538" t="s">
        <v>119</v>
      </c>
      <c r="Q538" t="s">
        <v>2045</v>
      </c>
      <c r="R538" t="s">
        <v>2051</v>
      </c>
      <c r="S538" s="11">
        <f t="shared" si="34"/>
        <v>40414.208333333336</v>
      </c>
      <c r="T538" s="11">
        <f t="shared" si="35"/>
        <v>40440.208333333336</v>
      </c>
      <c r="U538" s="12">
        <v>40414.208333333336</v>
      </c>
      <c r="V538" s="13">
        <v>40414.208333333336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 s="22">
        <v>1535605200</v>
      </c>
      <c r="M539" s="22">
        <v>1537592400</v>
      </c>
      <c r="N539" t="b">
        <v>1</v>
      </c>
      <c r="O539" t="b">
        <v>1</v>
      </c>
      <c r="P539" t="s">
        <v>42</v>
      </c>
      <c r="Q539" t="s">
        <v>2039</v>
      </c>
      <c r="R539" t="s">
        <v>2040</v>
      </c>
      <c r="S539" s="11">
        <f t="shared" si="34"/>
        <v>43342.208333333328</v>
      </c>
      <c r="T539" s="11">
        <f t="shared" si="35"/>
        <v>43365.208333333328</v>
      </c>
      <c r="U539" s="12">
        <v>43342.208333333328</v>
      </c>
      <c r="V539" s="13">
        <v>43342.208333333328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 s="22">
        <v>1379826000</v>
      </c>
      <c r="M540" s="22">
        <v>1381208400</v>
      </c>
      <c r="N540" t="b">
        <v>0</v>
      </c>
      <c r="O540" t="b">
        <v>0</v>
      </c>
      <c r="P540" t="s">
        <v>292</v>
      </c>
      <c r="Q540" t="s">
        <v>2048</v>
      </c>
      <c r="R540" t="s">
        <v>2059</v>
      </c>
      <c r="S540" s="11">
        <f t="shared" si="34"/>
        <v>41539.208333333336</v>
      </c>
      <c r="T540" s="11">
        <f t="shared" si="35"/>
        <v>41555.208333333336</v>
      </c>
      <c r="U540" s="12">
        <v>41539.208333333336</v>
      </c>
      <c r="V540" s="13">
        <v>41539.208333333336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 s="22">
        <v>1561957200</v>
      </c>
      <c r="M541" s="22">
        <v>1562475600</v>
      </c>
      <c r="N541" t="b">
        <v>0</v>
      </c>
      <c r="O541" t="b">
        <v>1</v>
      </c>
      <c r="P541" t="s">
        <v>17</v>
      </c>
      <c r="Q541" t="s">
        <v>2031</v>
      </c>
      <c r="R541" t="s">
        <v>2032</v>
      </c>
      <c r="S541" s="11">
        <f t="shared" si="34"/>
        <v>43647.208333333328</v>
      </c>
      <c r="T541" s="11">
        <f t="shared" si="35"/>
        <v>43653.208333333328</v>
      </c>
      <c r="U541" s="12">
        <v>43647.208333333328</v>
      </c>
      <c r="V541" s="13">
        <v>43647.208333333328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 s="22">
        <v>1525496400</v>
      </c>
      <c r="M542" s="22">
        <v>1527397200</v>
      </c>
      <c r="N542" t="b">
        <v>0</v>
      </c>
      <c r="O542" t="b">
        <v>0</v>
      </c>
      <c r="P542" t="s">
        <v>122</v>
      </c>
      <c r="Q542" t="s">
        <v>2052</v>
      </c>
      <c r="R542" t="s">
        <v>2053</v>
      </c>
      <c r="S542" s="11">
        <f t="shared" si="34"/>
        <v>43225.208333333328</v>
      </c>
      <c r="T542" s="11">
        <f t="shared" si="35"/>
        <v>43247.208333333328</v>
      </c>
      <c r="U542" s="12">
        <v>43225.208333333328</v>
      </c>
      <c r="V542" s="13">
        <v>43225.208333333328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 s="22">
        <v>1433912400</v>
      </c>
      <c r="M543" s="22">
        <v>1436158800</v>
      </c>
      <c r="N543" t="b">
        <v>0</v>
      </c>
      <c r="O543" t="b">
        <v>0</v>
      </c>
      <c r="P543" t="s">
        <v>292</v>
      </c>
      <c r="Q543" t="s">
        <v>2048</v>
      </c>
      <c r="R543" t="s">
        <v>2059</v>
      </c>
      <c r="S543" s="11">
        <f t="shared" si="34"/>
        <v>42165.208333333328</v>
      </c>
      <c r="T543" s="11">
        <f t="shared" si="35"/>
        <v>42191.208333333328</v>
      </c>
      <c r="U543" s="12">
        <v>42165.208333333328</v>
      </c>
      <c r="V543" s="13">
        <v>42165.208333333328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 s="22">
        <v>1453442400</v>
      </c>
      <c r="M544" s="22">
        <v>1456034400</v>
      </c>
      <c r="N544" t="b">
        <v>0</v>
      </c>
      <c r="O544" t="b">
        <v>0</v>
      </c>
      <c r="P544" t="s">
        <v>60</v>
      </c>
      <c r="Q544" t="s">
        <v>2033</v>
      </c>
      <c r="R544" t="s">
        <v>2043</v>
      </c>
      <c r="S544" s="11">
        <f t="shared" si="34"/>
        <v>42391.25</v>
      </c>
      <c r="T544" s="11">
        <f t="shared" si="35"/>
        <v>42421.25</v>
      </c>
      <c r="U544" s="12">
        <v>42391.25</v>
      </c>
      <c r="V544" s="13">
        <v>42391.25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 s="22">
        <v>1378875600</v>
      </c>
      <c r="M545" s="22">
        <v>1380171600</v>
      </c>
      <c r="N545" t="b">
        <v>0</v>
      </c>
      <c r="O545" t="b">
        <v>0</v>
      </c>
      <c r="P545" t="s">
        <v>89</v>
      </c>
      <c r="Q545" t="s">
        <v>2048</v>
      </c>
      <c r="R545" t="s">
        <v>2049</v>
      </c>
      <c r="S545" s="11">
        <f t="shared" si="34"/>
        <v>41528.208333333336</v>
      </c>
      <c r="T545" s="11">
        <f t="shared" si="35"/>
        <v>41543.208333333336</v>
      </c>
      <c r="U545" s="12">
        <v>41528.208333333336</v>
      </c>
      <c r="V545" s="13">
        <v>41528.208333333336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 s="22">
        <v>1452232800</v>
      </c>
      <c r="M546" s="22">
        <v>1453356000</v>
      </c>
      <c r="N546" t="b">
        <v>0</v>
      </c>
      <c r="O546" t="b">
        <v>0</v>
      </c>
      <c r="P546" t="s">
        <v>23</v>
      </c>
      <c r="Q546" t="s">
        <v>2033</v>
      </c>
      <c r="R546" t="s">
        <v>2034</v>
      </c>
      <c r="S546" s="11">
        <f t="shared" si="34"/>
        <v>42377.25</v>
      </c>
      <c r="T546" s="11">
        <f t="shared" si="35"/>
        <v>42390.25</v>
      </c>
      <c r="U546" s="12">
        <v>42377.25</v>
      </c>
      <c r="V546" s="13">
        <v>42377.25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 s="22">
        <v>1577253600</v>
      </c>
      <c r="M547" s="22">
        <v>1578981600</v>
      </c>
      <c r="N547" t="b">
        <v>0</v>
      </c>
      <c r="O547" t="b">
        <v>0</v>
      </c>
      <c r="P547" t="s">
        <v>33</v>
      </c>
      <c r="Q547" t="s">
        <v>2037</v>
      </c>
      <c r="R547" t="s">
        <v>2038</v>
      </c>
      <c r="S547" s="11">
        <f t="shared" si="34"/>
        <v>43824.25</v>
      </c>
      <c r="T547" s="11">
        <f t="shared" si="35"/>
        <v>43844.25</v>
      </c>
      <c r="U547" s="12">
        <v>43824.25</v>
      </c>
      <c r="V547" s="13">
        <v>43824.25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 s="22">
        <v>1537160400</v>
      </c>
      <c r="M548" s="22">
        <v>1537419600</v>
      </c>
      <c r="N548" t="b">
        <v>0</v>
      </c>
      <c r="O548" t="b">
        <v>1</v>
      </c>
      <c r="P548" t="s">
        <v>33</v>
      </c>
      <c r="Q548" t="s">
        <v>2037</v>
      </c>
      <c r="R548" t="s">
        <v>2038</v>
      </c>
      <c r="S548" s="11">
        <f t="shared" si="34"/>
        <v>43360.208333333328</v>
      </c>
      <c r="T548" s="11">
        <f t="shared" si="35"/>
        <v>43363.208333333328</v>
      </c>
      <c r="U548" s="12">
        <v>43360.208333333328</v>
      </c>
      <c r="V548" s="13">
        <v>43360.208333333328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 s="22">
        <v>1422165600</v>
      </c>
      <c r="M549" s="22">
        <v>1423202400</v>
      </c>
      <c r="N549" t="b">
        <v>0</v>
      </c>
      <c r="O549" t="b">
        <v>0</v>
      </c>
      <c r="P549" t="s">
        <v>53</v>
      </c>
      <c r="Q549" t="s">
        <v>2039</v>
      </c>
      <c r="R549" t="s">
        <v>2042</v>
      </c>
      <c r="S549" s="11">
        <f t="shared" si="34"/>
        <v>42029.25</v>
      </c>
      <c r="T549" s="11">
        <f t="shared" si="35"/>
        <v>42041.25</v>
      </c>
      <c r="U549" s="12">
        <v>42029.25</v>
      </c>
      <c r="V549" s="13">
        <v>42029.25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 s="22">
        <v>1459486800</v>
      </c>
      <c r="M550" s="22">
        <v>1460610000</v>
      </c>
      <c r="N550" t="b">
        <v>0</v>
      </c>
      <c r="O550" t="b">
        <v>0</v>
      </c>
      <c r="P550" t="s">
        <v>33</v>
      </c>
      <c r="Q550" t="s">
        <v>2037</v>
      </c>
      <c r="R550" t="s">
        <v>2038</v>
      </c>
      <c r="S550" s="11">
        <f t="shared" si="34"/>
        <v>42461.208333333328</v>
      </c>
      <c r="T550" s="11">
        <f t="shared" si="35"/>
        <v>42474.208333333328</v>
      </c>
      <c r="U550" s="12">
        <v>42461.208333333328</v>
      </c>
      <c r="V550" s="13">
        <v>42461.208333333328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 s="22">
        <v>1369717200</v>
      </c>
      <c r="M551" s="22">
        <v>1370494800</v>
      </c>
      <c r="N551" t="b">
        <v>0</v>
      </c>
      <c r="O551" t="b">
        <v>0</v>
      </c>
      <c r="P551" t="s">
        <v>65</v>
      </c>
      <c r="Q551" t="s">
        <v>2035</v>
      </c>
      <c r="R551" t="s">
        <v>2044</v>
      </c>
      <c r="S551" s="11">
        <f t="shared" si="34"/>
        <v>41422.208333333336</v>
      </c>
      <c r="T551" s="11">
        <f t="shared" si="35"/>
        <v>41431.208333333336</v>
      </c>
      <c r="U551" s="12">
        <v>41422.208333333336</v>
      </c>
      <c r="V551" s="13">
        <v>41422.208333333336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 s="22">
        <v>1330495200</v>
      </c>
      <c r="M552" s="22">
        <v>1332306000</v>
      </c>
      <c r="N552" t="b">
        <v>0</v>
      </c>
      <c r="O552" t="b">
        <v>0</v>
      </c>
      <c r="P552" t="s">
        <v>60</v>
      </c>
      <c r="Q552" t="s">
        <v>2033</v>
      </c>
      <c r="R552" t="s">
        <v>2043</v>
      </c>
      <c r="S552" s="11">
        <f t="shared" si="34"/>
        <v>40968.25</v>
      </c>
      <c r="T552" s="11">
        <f t="shared" si="35"/>
        <v>40989.208333333336</v>
      </c>
      <c r="U552" s="12">
        <v>40968.25</v>
      </c>
      <c r="V552" s="13">
        <v>40968.25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 s="22">
        <v>1419055200</v>
      </c>
      <c r="M553" s="22">
        <v>1422511200</v>
      </c>
      <c r="N553" t="b">
        <v>0</v>
      </c>
      <c r="O553" t="b">
        <v>1</v>
      </c>
      <c r="P553" t="s">
        <v>28</v>
      </c>
      <c r="Q553" t="s">
        <v>2035</v>
      </c>
      <c r="R553" t="s">
        <v>2036</v>
      </c>
      <c r="S553" s="11">
        <f t="shared" si="34"/>
        <v>41993.25</v>
      </c>
      <c r="T553" s="11">
        <f t="shared" si="35"/>
        <v>42033.25</v>
      </c>
      <c r="U553" s="12">
        <v>41993.25</v>
      </c>
      <c r="V553" s="13">
        <v>41993.25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 s="22">
        <v>1480140000</v>
      </c>
      <c r="M554" s="22">
        <v>1480312800</v>
      </c>
      <c r="N554" t="b">
        <v>0</v>
      </c>
      <c r="O554" t="b">
        <v>0</v>
      </c>
      <c r="P554" t="s">
        <v>33</v>
      </c>
      <c r="Q554" t="s">
        <v>2037</v>
      </c>
      <c r="R554" t="s">
        <v>2038</v>
      </c>
      <c r="S554" s="11">
        <f t="shared" si="34"/>
        <v>42700.25</v>
      </c>
      <c r="T554" s="11">
        <f t="shared" si="35"/>
        <v>42702.25</v>
      </c>
      <c r="U554" s="12">
        <v>42700.25</v>
      </c>
      <c r="V554" s="13">
        <v>42700.25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 s="22">
        <v>1293948000</v>
      </c>
      <c r="M555" s="22">
        <v>1294034400</v>
      </c>
      <c r="N555" t="b">
        <v>0</v>
      </c>
      <c r="O555" t="b">
        <v>0</v>
      </c>
      <c r="P555" t="s">
        <v>23</v>
      </c>
      <c r="Q555" t="s">
        <v>2033</v>
      </c>
      <c r="R555" t="s">
        <v>2034</v>
      </c>
      <c r="S555" s="11">
        <f t="shared" si="34"/>
        <v>40545.25</v>
      </c>
      <c r="T555" s="11">
        <f t="shared" si="35"/>
        <v>40546.25</v>
      </c>
      <c r="U555" s="12">
        <v>40545.25</v>
      </c>
      <c r="V555" s="13">
        <v>40545.25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 s="22">
        <v>1482127200</v>
      </c>
      <c r="M556" s="22">
        <v>1482645600</v>
      </c>
      <c r="N556" t="b">
        <v>0</v>
      </c>
      <c r="O556" t="b">
        <v>0</v>
      </c>
      <c r="P556" t="s">
        <v>60</v>
      </c>
      <c r="Q556" t="s">
        <v>2033</v>
      </c>
      <c r="R556" t="s">
        <v>2043</v>
      </c>
      <c r="S556" s="11">
        <f t="shared" si="34"/>
        <v>42723.25</v>
      </c>
      <c r="T556" s="11">
        <f t="shared" si="35"/>
        <v>42729.25</v>
      </c>
      <c r="U556" s="12">
        <v>42723.25</v>
      </c>
      <c r="V556" s="13">
        <v>42723.25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 s="22">
        <v>1396414800</v>
      </c>
      <c r="M557" s="22">
        <v>1399093200</v>
      </c>
      <c r="N557" t="b">
        <v>0</v>
      </c>
      <c r="O557" t="b">
        <v>0</v>
      </c>
      <c r="P557" t="s">
        <v>23</v>
      </c>
      <c r="Q557" t="s">
        <v>2033</v>
      </c>
      <c r="R557" t="s">
        <v>2034</v>
      </c>
      <c r="S557" s="11">
        <f t="shared" si="34"/>
        <v>41731.208333333336</v>
      </c>
      <c r="T557" s="11">
        <f t="shared" si="35"/>
        <v>41762.208333333336</v>
      </c>
      <c r="U557" s="12">
        <v>41731.208333333336</v>
      </c>
      <c r="V557" s="13">
        <v>41731.208333333336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 s="22">
        <v>1315285200</v>
      </c>
      <c r="M558" s="22">
        <v>1315890000</v>
      </c>
      <c r="N558" t="b">
        <v>0</v>
      </c>
      <c r="O558" t="b">
        <v>1</v>
      </c>
      <c r="P558" t="s">
        <v>206</v>
      </c>
      <c r="Q558" t="s">
        <v>2045</v>
      </c>
      <c r="R558" t="s">
        <v>2057</v>
      </c>
      <c r="S558" s="11">
        <f t="shared" si="34"/>
        <v>40792.208333333336</v>
      </c>
      <c r="T558" s="11">
        <f t="shared" si="35"/>
        <v>40799.208333333336</v>
      </c>
      <c r="U558" s="12">
        <v>40792.208333333336</v>
      </c>
      <c r="V558" s="13">
        <v>40792.208333333336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 s="22">
        <v>1443762000</v>
      </c>
      <c r="M559" s="22">
        <v>1444021200</v>
      </c>
      <c r="N559" t="b">
        <v>0</v>
      </c>
      <c r="O559" t="b">
        <v>1</v>
      </c>
      <c r="P559" t="s">
        <v>474</v>
      </c>
      <c r="Q559" t="s">
        <v>2039</v>
      </c>
      <c r="R559" t="s">
        <v>2061</v>
      </c>
      <c r="S559" s="11">
        <f t="shared" si="34"/>
        <v>42279.208333333328</v>
      </c>
      <c r="T559" s="11">
        <f t="shared" si="35"/>
        <v>42282.208333333328</v>
      </c>
      <c r="U559" s="12">
        <v>42279.208333333328</v>
      </c>
      <c r="V559" s="13">
        <v>42279.208333333328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 s="22">
        <v>1456293600</v>
      </c>
      <c r="M560" s="22">
        <v>1460005200</v>
      </c>
      <c r="N560" t="b">
        <v>0</v>
      </c>
      <c r="O560" t="b">
        <v>0</v>
      </c>
      <c r="P560" t="s">
        <v>33</v>
      </c>
      <c r="Q560" t="s">
        <v>2037</v>
      </c>
      <c r="R560" t="s">
        <v>2038</v>
      </c>
      <c r="S560" s="11">
        <f t="shared" si="34"/>
        <v>42424.25</v>
      </c>
      <c r="T560" s="11">
        <f t="shared" si="35"/>
        <v>42467.208333333328</v>
      </c>
      <c r="U560" s="12">
        <v>42424.25</v>
      </c>
      <c r="V560" s="13">
        <v>42424.25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 s="22">
        <v>1470114000</v>
      </c>
      <c r="M561" s="22">
        <v>1470718800</v>
      </c>
      <c r="N561" t="b">
        <v>0</v>
      </c>
      <c r="O561" t="b">
        <v>0</v>
      </c>
      <c r="P561" t="s">
        <v>33</v>
      </c>
      <c r="Q561" t="s">
        <v>2037</v>
      </c>
      <c r="R561" t="s">
        <v>2038</v>
      </c>
      <c r="S561" s="11">
        <f t="shared" si="34"/>
        <v>42584.208333333328</v>
      </c>
      <c r="T561" s="11">
        <f t="shared" si="35"/>
        <v>42591.208333333328</v>
      </c>
      <c r="U561" s="12">
        <v>42584.208333333328</v>
      </c>
      <c r="V561" s="13">
        <v>42584.208333333328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 s="22">
        <v>1321596000</v>
      </c>
      <c r="M562" s="22">
        <v>1325052000</v>
      </c>
      <c r="N562" t="b">
        <v>0</v>
      </c>
      <c r="O562" t="b">
        <v>0</v>
      </c>
      <c r="P562" t="s">
        <v>71</v>
      </c>
      <c r="Q562" t="s">
        <v>2039</v>
      </c>
      <c r="R562" t="s">
        <v>2047</v>
      </c>
      <c r="S562" s="11">
        <f t="shared" si="34"/>
        <v>40865.25</v>
      </c>
      <c r="T562" s="11">
        <f t="shared" si="35"/>
        <v>40905.25</v>
      </c>
      <c r="U562" s="12">
        <v>40865.25</v>
      </c>
      <c r="V562" s="13">
        <v>40865.25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 s="22">
        <v>1318827600</v>
      </c>
      <c r="M563" s="22">
        <v>1319000400</v>
      </c>
      <c r="N563" t="b">
        <v>0</v>
      </c>
      <c r="O563" t="b">
        <v>0</v>
      </c>
      <c r="P563" t="s">
        <v>33</v>
      </c>
      <c r="Q563" t="s">
        <v>2037</v>
      </c>
      <c r="R563" t="s">
        <v>2038</v>
      </c>
      <c r="S563" s="11">
        <f t="shared" si="34"/>
        <v>40833.208333333336</v>
      </c>
      <c r="T563" s="11">
        <f t="shared" si="35"/>
        <v>40835.208333333336</v>
      </c>
      <c r="U563" s="12">
        <v>40833.208333333336</v>
      </c>
      <c r="V563" s="13">
        <v>40833.208333333336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 s="22">
        <v>1552366800</v>
      </c>
      <c r="M564" s="22">
        <v>1552539600</v>
      </c>
      <c r="N564" t="b">
        <v>0</v>
      </c>
      <c r="O564" t="b">
        <v>0</v>
      </c>
      <c r="P564" t="s">
        <v>23</v>
      </c>
      <c r="Q564" t="s">
        <v>2033</v>
      </c>
      <c r="R564" t="s">
        <v>2034</v>
      </c>
      <c r="S564" s="11">
        <f t="shared" si="34"/>
        <v>43536.208333333328</v>
      </c>
      <c r="T564" s="11">
        <f t="shared" si="35"/>
        <v>43538.208333333328</v>
      </c>
      <c r="U564" s="12">
        <v>43536.208333333328</v>
      </c>
      <c r="V564" s="13">
        <v>43536.208333333328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 s="22">
        <v>1542088800</v>
      </c>
      <c r="M565" s="22">
        <v>1543816800</v>
      </c>
      <c r="N565" t="b">
        <v>0</v>
      </c>
      <c r="O565" t="b">
        <v>0</v>
      </c>
      <c r="P565" t="s">
        <v>42</v>
      </c>
      <c r="Q565" t="s">
        <v>2039</v>
      </c>
      <c r="R565" t="s">
        <v>2040</v>
      </c>
      <c r="S565" s="11">
        <f t="shared" si="34"/>
        <v>43417.25</v>
      </c>
      <c r="T565" s="11">
        <f t="shared" si="35"/>
        <v>43437.25</v>
      </c>
      <c r="U565" s="12">
        <v>43417.25</v>
      </c>
      <c r="V565" s="13">
        <v>43417.25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 s="22">
        <v>1426395600</v>
      </c>
      <c r="M566" s="22">
        <v>1427086800</v>
      </c>
      <c r="N566" t="b">
        <v>0</v>
      </c>
      <c r="O566" t="b">
        <v>0</v>
      </c>
      <c r="P566" t="s">
        <v>33</v>
      </c>
      <c r="Q566" t="s">
        <v>2037</v>
      </c>
      <c r="R566" t="s">
        <v>2038</v>
      </c>
      <c r="S566" s="11">
        <f t="shared" si="34"/>
        <v>42078.208333333328</v>
      </c>
      <c r="T566" s="11">
        <f t="shared" si="35"/>
        <v>42086.208333333328</v>
      </c>
      <c r="U566" s="12">
        <v>42078.208333333328</v>
      </c>
      <c r="V566" s="13">
        <v>42078.208333333328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 s="22">
        <v>1321336800</v>
      </c>
      <c r="M567" s="22">
        <v>1323064800</v>
      </c>
      <c r="N567" t="b">
        <v>0</v>
      </c>
      <c r="O567" t="b">
        <v>0</v>
      </c>
      <c r="P567" t="s">
        <v>33</v>
      </c>
      <c r="Q567" t="s">
        <v>2037</v>
      </c>
      <c r="R567" t="s">
        <v>2038</v>
      </c>
      <c r="S567" s="11">
        <f t="shared" si="34"/>
        <v>40862.25</v>
      </c>
      <c r="T567" s="11">
        <f t="shared" si="35"/>
        <v>40882.25</v>
      </c>
      <c r="U567" s="12">
        <v>40862.25</v>
      </c>
      <c r="V567" s="13">
        <v>40862.25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 s="22">
        <v>1456293600</v>
      </c>
      <c r="M568" s="22">
        <v>1458277200</v>
      </c>
      <c r="N568" t="b">
        <v>0</v>
      </c>
      <c r="O568" t="b">
        <v>1</v>
      </c>
      <c r="P568" t="s">
        <v>50</v>
      </c>
      <c r="Q568" t="s">
        <v>2033</v>
      </c>
      <c r="R568" t="s">
        <v>2041</v>
      </c>
      <c r="S568" s="11">
        <f t="shared" si="34"/>
        <v>42424.25</v>
      </c>
      <c r="T568" s="11">
        <f t="shared" si="35"/>
        <v>42447.208333333328</v>
      </c>
      <c r="U568" s="12">
        <v>42424.25</v>
      </c>
      <c r="V568" s="13">
        <v>42424.25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 s="22">
        <v>1404968400</v>
      </c>
      <c r="M569" s="22">
        <v>1405141200</v>
      </c>
      <c r="N569" t="b">
        <v>0</v>
      </c>
      <c r="O569" t="b">
        <v>0</v>
      </c>
      <c r="P569" t="s">
        <v>23</v>
      </c>
      <c r="Q569" t="s">
        <v>2033</v>
      </c>
      <c r="R569" t="s">
        <v>2034</v>
      </c>
      <c r="S569" s="11">
        <f t="shared" si="34"/>
        <v>41830.208333333336</v>
      </c>
      <c r="T569" s="11">
        <f t="shared" si="35"/>
        <v>41832.208333333336</v>
      </c>
      <c r="U569" s="12">
        <v>41830.208333333336</v>
      </c>
      <c r="V569" s="13">
        <v>41830.208333333336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 s="22">
        <v>1279170000</v>
      </c>
      <c r="M570" s="22">
        <v>1283058000</v>
      </c>
      <c r="N570" t="b">
        <v>0</v>
      </c>
      <c r="O570" t="b">
        <v>0</v>
      </c>
      <c r="P570" t="s">
        <v>33</v>
      </c>
      <c r="Q570" t="s">
        <v>2037</v>
      </c>
      <c r="R570" t="s">
        <v>2038</v>
      </c>
      <c r="S570" s="11">
        <f t="shared" si="34"/>
        <v>40374.208333333336</v>
      </c>
      <c r="T570" s="11">
        <f t="shared" si="35"/>
        <v>40419.208333333336</v>
      </c>
      <c r="U570" s="12">
        <v>40374.208333333336</v>
      </c>
      <c r="V570" s="13">
        <v>40374.208333333336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 s="22">
        <v>1294725600</v>
      </c>
      <c r="M571" s="22">
        <v>1295762400</v>
      </c>
      <c r="N571" t="b">
        <v>0</v>
      </c>
      <c r="O571" t="b">
        <v>0</v>
      </c>
      <c r="P571" t="s">
        <v>71</v>
      </c>
      <c r="Q571" t="s">
        <v>2039</v>
      </c>
      <c r="R571" t="s">
        <v>2047</v>
      </c>
      <c r="S571" s="11">
        <f t="shared" si="34"/>
        <v>40554.25</v>
      </c>
      <c r="T571" s="11">
        <f t="shared" si="35"/>
        <v>40566.25</v>
      </c>
      <c r="U571" s="12">
        <v>40554.25</v>
      </c>
      <c r="V571" s="13">
        <v>40554.25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 s="22">
        <v>1419055200</v>
      </c>
      <c r="M572" s="22">
        <v>1419573600</v>
      </c>
      <c r="N572" t="b">
        <v>0</v>
      </c>
      <c r="O572" t="b">
        <v>1</v>
      </c>
      <c r="P572" t="s">
        <v>23</v>
      </c>
      <c r="Q572" t="s">
        <v>2033</v>
      </c>
      <c r="R572" t="s">
        <v>2034</v>
      </c>
      <c r="S572" s="11">
        <f t="shared" si="34"/>
        <v>41993.25</v>
      </c>
      <c r="T572" s="11">
        <f t="shared" si="35"/>
        <v>41999.25</v>
      </c>
      <c r="U572" s="12">
        <v>41993.25</v>
      </c>
      <c r="V572" s="13">
        <v>41993.25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 s="22">
        <v>1434690000</v>
      </c>
      <c r="M573" s="22">
        <v>1438750800</v>
      </c>
      <c r="N573" t="b">
        <v>0</v>
      </c>
      <c r="O573" t="b">
        <v>0</v>
      </c>
      <c r="P573" t="s">
        <v>100</v>
      </c>
      <c r="Q573" t="s">
        <v>2039</v>
      </c>
      <c r="R573" t="s">
        <v>2050</v>
      </c>
      <c r="S573" s="11">
        <f t="shared" si="34"/>
        <v>42174.208333333328</v>
      </c>
      <c r="T573" s="11">
        <f t="shared" si="35"/>
        <v>42221.208333333328</v>
      </c>
      <c r="U573" s="12">
        <v>42174.208333333328</v>
      </c>
      <c r="V573" s="13">
        <v>42174.208333333328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 s="22">
        <v>1443416400</v>
      </c>
      <c r="M574" s="22">
        <v>1444798800</v>
      </c>
      <c r="N574" t="b">
        <v>0</v>
      </c>
      <c r="O574" t="b">
        <v>1</v>
      </c>
      <c r="P574" t="s">
        <v>23</v>
      </c>
      <c r="Q574" t="s">
        <v>2033</v>
      </c>
      <c r="R574" t="s">
        <v>2034</v>
      </c>
      <c r="S574" s="11">
        <f t="shared" si="34"/>
        <v>42275.208333333328</v>
      </c>
      <c r="T574" s="11">
        <f t="shared" si="35"/>
        <v>42291.208333333328</v>
      </c>
      <c r="U574" s="12">
        <v>42275.208333333328</v>
      </c>
      <c r="V574" s="13">
        <v>42275.208333333328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 s="22">
        <v>1399006800</v>
      </c>
      <c r="M575" s="22">
        <v>1399179600</v>
      </c>
      <c r="N575" t="b">
        <v>0</v>
      </c>
      <c r="O575" t="b">
        <v>0</v>
      </c>
      <c r="P575" t="s">
        <v>1029</v>
      </c>
      <c r="Q575" t="s">
        <v>2062</v>
      </c>
      <c r="R575" t="s">
        <v>2063</v>
      </c>
      <c r="S575" s="11">
        <f t="shared" si="34"/>
        <v>41761.208333333336</v>
      </c>
      <c r="T575" s="11">
        <f t="shared" si="35"/>
        <v>41763.208333333336</v>
      </c>
      <c r="U575" s="12">
        <v>41761.208333333336</v>
      </c>
      <c r="V575" s="13">
        <v>41761.208333333336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 s="22">
        <v>1575698400</v>
      </c>
      <c r="M576" s="22">
        <v>1576562400</v>
      </c>
      <c r="N576" t="b">
        <v>0</v>
      </c>
      <c r="O576" t="b">
        <v>1</v>
      </c>
      <c r="P576" t="s">
        <v>17</v>
      </c>
      <c r="Q576" t="s">
        <v>2031</v>
      </c>
      <c r="R576" t="s">
        <v>2032</v>
      </c>
      <c r="S576" s="11">
        <f t="shared" si="34"/>
        <v>43806.25</v>
      </c>
      <c r="T576" s="11">
        <f t="shared" si="35"/>
        <v>43816.25</v>
      </c>
      <c r="U576" s="12">
        <v>43806.25</v>
      </c>
      <c r="V576" s="13">
        <v>43806.25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 s="22">
        <v>1400562000</v>
      </c>
      <c r="M577" s="22">
        <v>1400821200</v>
      </c>
      <c r="N577" t="b">
        <v>0</v>
      </c>
      <c r="O577" t="b">
        <v>1</v>
      </c>
      <c r="P577" t="s">
        <v>33</v>
      </c>
      <c r="Q577" t="s">
        <v>2037</v>
      </c>
      <c r="R577" t="s">
        <v>2038</v>
      </c>
      <c r="S577" s="11">
        <f t="shared" si="34"/>
        <v>41779.208333333336</v>
      </c>
      <c r="T577" s="11">
        <f t="shared" si="35"/>
        <v>41782.208333333336</v>
      </c>
      <c r="U577" s="12">
        <v>41779.208333333336</v>
      </c>
      <c r="V577" s="13">
        <v>41779.208333333336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 s="22">
        <v>1509512400</v>
      </c>
      <c r="M578" s="22">
        <v>1510984800</v>
      </c>
      <c r="N578" t="b">
        <v>0</v>
      </c>
      <c r="O578" t="b">
        <v>0</v>
      </c>
      <c r="P578" t="s">
        <v>33</v>
      </c>
      <c r="Q578" t="s">
        <v>2037</v>
      </c>
      <c r="R578" t="s">
        <v>2038</v>
      </c>
      <c r="S578" s="11">
        <f t="shared" si="34"/>
        <v>43040.208333333328</v>
      </c>
      <c r="T578" s="11">
        <f t="shared" si="35"/>
        <v>43057.25</v>
      </c>
      <c r="U578" s="12">
        <v>43040.208333333328</v>
      </c>
      <c r="V578" s="13">
        <v>43040.208333333328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 s="22">
        <v>1299823200</v>
      </c>
      <c r="M579" s="22">
        <v>1302066000</v>
      </c>
      <c r="N579" t="b">
        <v>0</v>
      </c>
      <c r="O579" t="b">
        <v>0</v>
      </c>
      <c r="P579" t="s">
        <v>159</v>
      </c>
      <c r="Q579" t="s">
        <v>2033</v>
      </c>
      <c r="R579" t="s">
        <v>2056</v>
      </c>
      <c r="S579" s="11">
        <f t="shared" ref="S579:S642" si="38">(((L579/60)/60)/24)+DATE(1970,1,1)</f>
        <v>40613.25</v>
      </c>
      <c r="T579" s="11">
        <f t="shared" ref="T579:T642" si="39">(((M579/60)/60)/24)+DATE(1970,1,1)</f>
        <v>40639.208333333336</v>
      </c>
      <c r="U579" s="12">
        <v>40613.25</v>
      </c>
      <c r="V579" s="13">
        <v>40613.25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 s="22">
        <v>1322719200</v>
      </c>
      <c r="M580" s="22">
        <v>1322978400</v>
      </c>
      <c r="N580" t="b">
        <v>0</v>
      </c>
      <c r="O580" t="b">
        <v>0</v>
      </c>
      <c r="P580" t="s">
        <v>474</v>
      </c>
      <c r="Q580" t="s">
        <v>2039</v>
      </c>
      <c r="R580" t="s">
        <v>2061</v>
      </c>
      <c r="S580" s="11">
        <f t="shared" si="38"/>
        <v>40878.25</v>
      </c>
      <c r="T580" s="11">
        <f t="shared" si="39"/>
        <v>40881.25</v>
      </c>
      <c r="U580" s="12">
        <v>40878.25</v>
      </c>
      <c r="V580" s="13">
        <v>40878.25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 s="22">
        <v>1312693200</v>
      </c>
      <c r="M581" s="22">
        <v>1313730000</v>
      </c>
      <c r="N581" t="b">
        <v>0</v>
      </c>
      <c r="O581" t="b">
        <v>0</v>
      </c>
      <c r="P581" t="s">
        <v>159</v>
      </c>
      <c r="Q581" t="s">
        <v>2033</v>
      </c>
      <c r="R581" t="s">
        <v>2056</v>
      </c>
      <c r="S581" s="11">
        <f t="shared" si="38"/>
        <v>40762.208333333336</v>
      </c>
      <c r="T581" s="11">
        <f t="shared" si="39"/>
        <v>40774.208333333336</v>
      </c>
      <c r="U581" s="12">
        <v>40762.208333333336</v>
      </c>
      <c r="V581" s="13">
        <v>40762.208333333336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 s="22">
        <v>1393394400</v>
      </c>
      <c r="M582" s="22">
        <v>1394085600</v>
      </c>
      <c r="N582" t="b">
        <v>0</v>
      </c>
      <c r="O582" t="b">
        <v>0</v>
      </c>
      <c r="P582" t="s">
        <v>33</v>
      </c>
      <c r="Q582" t="s">
        <v>2037</v>
      </c>
      <c r="R582" t="s">
        <v>2038</v>
      </c>
      <c r="S582" s="11">
        <f t="shared" si="38"/>
        <v>41696.25</v>
      </c>
      <c r="T582" s="11">
        <f t="shared" si="39"/>
        <v>41704.25</v>
      </c>
      <c r="U582" s="12">
        <v>41696.25</v>
      </c>
      <c r="V582" s="13">
        <v>41696.25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 s="22">
        <v>1304053200</v>
      </c>
      <c r="M583" s="22">
        <v>1305349200</v>
      </c>
      <c r="N583" t="b">
        <v>0</v>
      </c>
      <c r="O583" t="b">
        <v>0</v>
      </c>
      <c r="P583" t="s">
        <v>28</v>
      </c>
      <c r="Q583" t="s">
        <v>2035</v>
      </c>
      <c r="R583" t="s">
        <v>2036</v>
      </c>
      <c r="S583" s="11">
        <f t="shared" si="38"/>
        <v>40662.208333333336</v>
      </c>
      <c r="T583" s="11">
        <f t="shared" si="39"/>
        <v>40677.208333333336</v>
      </c>
      <c r="U583" s="12">
        <v>40662.208333333336</v>
      </c>
      <c r="V583" s="13">
        <v>40662.208333333336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 s="22">
        <v>1433912400</v>
      </c>
      <c r="M584" s="22">
        <v>1434344400</v>
      </c>
      <c r="N584" t="b">
        <v>0</v>
      </c>
      <c r="O584" t="b">
        <v>1</v>
      </c>
      <c r="P584" t="s">
        <v>89</v>
      </c>
      <c r="Q584" t="s">
        <v>2048</v>
      </c>
      <c r="R584" t="s">
        <v>2049</v>
      </c>
      <c r="S584" s="11">
        <f t="shared" si="38"/>
        <v>42165.208333333328</v>
      </c>
      <c r="T584" s="11">
        <f t="shared" si="39"/>
        <v>42170.208333333328</v>
      </c>
      <c r="U584" s="12">
        <v>42165.208333333328</v>
      </c>
      <c r="V584" s="13">
        <v>42165.208333333328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 s="22">
        <v>1329717600</v>
      </c>
      <c r="M585" s="22">
        <v>1331186400</v>
      </c>
      <c r="N585" t="b">
        <v>0</v>
      </c>
      <c r="O585" t="b">
        <v>0</v>
      </c>
      <c r="P585" t="s">
        <v>42</v>
      </c>
      <c r="Q585" t="s">
        <v>2039</v>
      </c>
      <c r="R585" t="s">
        <v>2040</v>
      </c>
      <c r="S585" s="11">
        <f t="shared" si="38"/>
        <v>40959.25</v>
      </c>
      <c r="T585" s="11">
        <f t="shared" si="39"/>
        <v>40976.25</v>
      </c>
      <c r="U585" s="12">
        <v>40959.25</v>
      </c>
      <c r="V585" s="13">
        <v>40959.25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 s="22">
        <v>1335330000</v>
      </c>
      <c r="M586" s="22">
        <v>1336539600</v>
      </c>
      <c r="N586" t="b">
        <v>0</v>
      </c>
      <c r="O586" t="b">
        <v>0</v>
      </c>
      <c r="P586" t="s">
        <v>28</v>
      </c>
      <c r="Q586" t="s">
        <v>2035</v>
      </c>
      <c r="R586" t="s">
        <v>2036</v>
      </c>
      <c r="S586" s="11">
        <f t="shared" si="38"/>
        <v>41024.208333333336</v>
      </c>
      <c r="T586" s="11">
        <f t="shared" si="39"/>
        <v>41038.208333333336</v>
      </c>
      <c r="U586" s="12">
        <v>41024.208333333336</v>
      </c>
      <c r="V586" s="13">
        <v>41024.208333333336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 s="22">
        <v>1268888400</v>
      </c>
      <c r="M587" s="22">
        <v>1269752400</v>
      </c>
      <c r="N587" t="b">
        <v>0</v>
      </c>
      <c r="O587" t="b">
        <v>0</v>
      </c>
      <c r="P587" t="s">
        <v>206</v>
      </c>
      <c r="Q587" t="s">
        <v>2045</v>
      </c>
      <c r="R587" t="s">
        <v>2057</v>
      </c>
      <c r="S587" s="11">
        <f t="shared" si="38"/>
        <v>40255.208333333336</v>
      </c>
      <c r="T587" s="11">
        <f t="shared" si="39"/>
        <v>40265.208333333336</v>
      </c>
      <c r="U587" s="12">
        <v>40255.208333333336</v>
      </c>
      <c r="V587" s="13">
        <v>40255.208333333336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 s="22">
        <v>1289973600</v>
      </c>
      <c r="M588" s="22">
        <v>1291615200</v>
      </c>
      <c r="N588" t="b">
        <v>0</v>
      </c>
      <c r="O588" t="b">
        <v>0</v>
      </c>
      <c r="P588" t="s">
        <v>23</v>
      </c>
      <c r="Q588" t="s">
        <v>2033</v>
      </c>
      <c r="R588" t="s">
        <v>2034</v>
      </c>
      <c r="S588" s="11">
        <f t="shared" si="38"/>
        <v>40499.25</v>
      </c>
      <c r="T588" s="11">
        <f t="shared" si="39"/>
        <v>40518.25</v>
      </c>
      <c r="U588" s="12">
        <v>40499.25</v>
      </c>
      <c r="V588" s="13">
        <v>40499.25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 s="22">
        <v>1547877600</v>
      </c>
      <c r="M589" s="22">
        <v>1552366800</v>
      </c>
      <c r="N589" t="b">
        <v>0</v>
      </c>
      <c r="O589" t="b">
        <v>1</v>
      </c>
      <c r="P589" t="s">
        <v>17</v>
      </c>
      <c r="Q589" t="s">
        <v>2031</v>
      </c>
      <c r="R589" t="s">
        <v>2032</v>
      </c>
      <c r="S589" s="11">
        <f t="shared" si="38"/>
        <v>43484.25</v>
      </c>
      <c r="T589" s="11">
        <f t="shared" si="39"/>
        <v>43536.208333333328</v>
      </c>
      <c r="U589" s="12">
        <v>43484.25</v>
      </c>
      <c r="V589" s="13">
        <v>43484.25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 s="22">
        <v>1269493200</v>
      </c>
      <c r="M590" s="22">
        <v>1272171600</v>
      </c>
      <c r="N590" t="b">
        <v>0</v>
      </c>
      <c r="O590" t="b">
        <v>0</v>
      </c>
      <c r="P590" t="s">
        <v>33</v>
      </c>
      <c r="Q590" t="s">
        <v>2037</v>
      </c>
      <c r="R590" t="s">
        <v>2038</v>
      </c>
      <c r="S590" s="11">
        <f t="shared" si="38"/>
        <v>40262.208333333336</v>
      </c>
      <c r="T590" s="11">
        <f t="shared" si="39"/>
        <v>40293.208333333336</v>
      </c>
      <c r="U590" s="12">
        <v>40262.208333333336</v>
      </c>
      <c r="V590" s="13">
        <v>40262.208333333336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 s="22">
        <v>1436072400</v>
      </c>
      <c r="M591" s="22">
        <v>1436677200</v>
      </c>
      <c r="N591" t="b">
        <v>0</v>
      </c>
      <c r="O591" t="b">
        <v>0</v>
      </c>
      <c r="P591" t="s">
        <v>42</v>
      </c>
      <c r="Q591" t="s">
        <v>2039</v>
      </c>
      <c r="R591" t="s">
        <v>2040</v>
      </c>
      <c r="S591" s="11">
        <f t="shared" si="38"/>
        <v>42190.208333333328</v>
      </c>
      <c r="T591" s="11">
        <f t="shared" si="39"/>
        <v>42197.208333333328</v>
      </c>
      <c r="U591" s="12">
        <v>42190.208333333328</v>
      </c>
      <c r="V591" s="13">
        <v>42190.208333333328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 s="22">
        <v>1419141600</v>
      </c>
      <c r="M592" s="22">
        <v>1420092000</v>
      </c>
      <c r="N592" t="b">
        <v>0</v>
      </c>
      <c r="O592" t="b">
        <v>0</v>
      </c>
      <c r="P592" t="s">
        <v>133</v>
      </c>
      <c r="Q592" t="s">
        <v>2045</v>
      </c>
      <c r="R592" t="s">
        <v>2054</v>
      </c>
      <c r="S592" s="11">
        <f t="shared" si="38"/>
        <v>41994.25</v>
      </c>
      <c r="T592" s="11">
        <f t="shared" si="39"/>
        <v>42005.25</v>
      </c>
      <c r="U592" s="12">
        <v>41994.25</v>
      </c>
      <c r="V592" s="13">
        <v>41994.25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 s="22">
        <v>1279083600</v>
      </c>
      <c r="M593" s="22">
        <v>1279947600</v>
      </c>
      <c r="N593" t="b">
        <v>0</v>
      </c>
      <c r="O593" t="b">
        <v>0</v>
      </c>
      <c r="P593" t="s">
        <v>89</v>
      </c>
      <c r="Q593" t="s">
        <v>2048</v>
      </c>
      <c r="R593" t="s">
        <v>2049</v>
      </c>
      <c r="S593" s="11">
        <f t="shared" si="38"/>
        <v>40373.208333333336</v>
      </c>
      <c r="T593" s="11">
        <f t="shared" si="39"/>
        <v>40383.208333333336</v>
      </c>
      <c r="U593" s="12">
        <v>40373.208333333336</v>
      </c>
      <c r="V593" s="13">
        <v>40373.208333333336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 s="22">
        <v>1401426000</v>
      </c>
      <c r="M594" s="22">
        <v>1402203600</v>
      </c>
      <c r="N594" t="b">
        <v>0</v>
      </c>
      <c r="O594" t="b">
        <v>0</v>
      </c>
      <c r="P594" t="s">
        <v>33</v>
      </c>
      <c r="Q594" t="s">
        <v>2037</v>
      </c>
      <c r="R594" t="s">
        <v>2038</v>
      </c>
      <c r="S594" s="11">
        <f t="shared" si="38"/>
        <v>41789.208333333336</v>
      </c>
      <c r="T594" s="11">
        <f t="shared" si="39"/>
        <v>41798.208333333336</v>
      </c>
      <c r="U594" s="12">
        <v>41789.208333333336</v>
      </c>
      <c r="V594" s="13">
        <v>41789.208333333336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 s="22">
        <v>1395810000</v>
      </c>
      <c r="M595" s="22">
        <v>1396933200</v>
      </c>
      <c r="N595" t="b">
        <v>0</v>
      </c>
      <c r="O595" t="b">
        <v>0</v>
      </c>
      <c r="P595" t="s">
        <v>71</v>
      </c>
      <c r="Q595" t="s">
        <v>2039</v>
      </c>
      <c r="R595" t="s">
        <v>2047</v>
      </c>
      <c r="S595" s="11">
        <f t="shared" si="38"/>
        <v>41724.208333333336</v>
      </c>
      <c r="T595" s="11">
        <f t="shared" si="39"/>
        <v>41737.208333333336</v>
      </c>
      <c r="U595" s="12">
        <v>41724.208333333336</v>
      </c>
      <c r="V595" s="13">
        <v>41724.208333333336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 s="22">
        <v>1467003600</v>
      </c>
      <c r="M596" s="22">
        <v>1467262800</v>
      </c>
      <c r="N596" t="b">
        <v>0</v>
      </c>
      <c r="O596" t="b">
        <v>1</v>
      </c>
      <c r="P596" t="s">
        <v>33</v>
      </c>
      <c r="Q596" t="s">
        <v>2037</v>
      </c>
      <c r="R596" t="s">
        <v>2038</v>
      </c>
      <c r="S596" s="11">
        <f t="shared" si="38"/>
        <v>42548.208333333328</v>
      </c>
      <c r="T596" s="11">
        <f t="shared" si="39"/>
        <v>42551.208333333328</v>
      </c>
      <c r="U596" s="12">
        <v>42548.208333333328</v>
      </c>
      <c r="V596" s="13">
        <v>42548.208333333328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 s="22">
        <v>1268715600</v>
      </c>
      <c r="M597" s="22">
        <v>1270530000</v>
      </c>
      <c r="N597" t="b">
        <v>0</v>
      </c>
      <c r="O597" t="b">
        <v>1</v>
      </c>
      <c r="P597" t="s">
        <v>33</v>
      </c>
      <c r="Q597" t="s">
        <v>2037</v>
      </c>
      <c r="R597" t="s">
        <v>2038</v>
      </c>
      <c r="S597" s="11">
        <f t="shared" si="38"/>
        <v>40253.208333333336</v>
      </c>
      <c r="T597" s="11">
        <f t="shared" si="39"/>
        <v>40274.208333333336</v>
      </c>
      <c r="U597" s="12">
        <v>40253.208333333336</v>
      </c>
      <c r="V597" s="13">
        <v>40253.208333333336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 s="22">
        <v>1457157600</v>
      </c>
      <c r="M598" s="22">
        <v>1457762400</v>
      </c>
      <c r="N598" t="b">
        <v>0</v>
      </c>
      <c r="O598" t="b">
        <v>1</v>
      </c>
      <c r="P598" t="s">
        <v>53</v>
      </c>
      <c r="Q598" t="s">
        <v>2039</v>
      </c>
      <c r="R598" t="s">
        <v>2042</v>
      </c>
      <c r="S598" s="11">
        <f t="shared" si="38"/>
        <v>42434.25</v>
      </c>
      <c r="T598" s="11">
        <f t="shared" si="39"/>
        <v>42441.25</v>
      </c>
      <c r="U598" s="12">
        <v>42434.25</v>
      </c>
      <c r="V598" s="13">
        <v>42434.25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 s="22">
        <v>1573970400</v>
      </c>
      <c r="M599" s="22">
        <v>1575525600</v>
      </c>
      <c r="N599" t="b">
        <v>0</v>
      </c>
      <c r="O599" t="b">
        <v>0</v>
      </c>
      <c r="P599" t="s">
        <v>33</v>
      </c>
      <c r="Q599" t="s">
        <v>2037</v>
      </c>
      <c r="R599" t="s">
        <v>2038</v>
      </c>
      <c r="S599" s="11">
        <f t="shared" si="38"/>
        <v>43786.25</v>
      </c>
      <c r="T599" s="11">
        <f t="shared" si="39"/>
        <v>43804.25</v>
      </c>
      <c r="U599" s="12">
        <v>43786.25</v>
      </c>
      <c r="V599" s="13">
        <v>43786.25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 s="22">
        <v>1276578000</v>
      </c>
      <c r="M600" s="22">
        <v>1279083600</v>
      </c>
      <c r="N600" t="b">
        <v>0</v>
      </c>
      <c r="O600" t="b">
        <v>0</v>
      </c>
      <c r="P600" t="s">
        <v>23</v>
      </c>
      <c r="Q600" t="s">
        <v>2033</v>
      </c>
      <c r="R600" t="s">
        <v>2034</v>
      </c>
      <c r="S600" s="11">
        <f t="shared" si="38"/>
        <v>40344.208333333336</v>
      </c>
      <c r="T600" s="11">
        <f t="shared" si="39"/>
        <v>40373.208333333336</v>
      </c>
      <c r="U600" s="12">
        <v>40344.208333333336</v>
      </c>
      <c r="V600" s="13">
        <v>40344.208333333336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 s="22">
        <v>1423720800</v>
      </c>
      <c r="M601" s="22">
        <v>1424412000</v>
      </c>
      <c r="N601" t="b">
        <v>0</v>
      </c>
      <c r="O601" t="b">
        <v>0</v>
      </c>
      <c r="P601" t="s">
        <v>42</v>
      </c>
      <c r="Q601" t="s">
        <v>2039</v>
      </c>
      <c r="R601" t="s">
        <v>2040</v>
      </c>
      <c r="S601" s="11">
        <f t="shared" si="38"/>
        <v>42047.25</v>
      </c>
      <c r="T601" s="11">
        <f t="shared" si="39"/>
        <v>42055.25</v>
      </c>
      <c r="U601" s="12">
        <v>42047.25</v>
      </c>
      <c r="V601" s="13">
        <v>42047.25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 s="22">
        <v>1375160400</v>
      </c>
      <c r="M602" s="22">
        <v>1376197200</v>
      </c>
      <c r="N602" t="b">
        <v>0</v>
      </c>
      <c r="O602" t="b">
        <v>0</v>
      </c>
      <c r="P602" t="s">
        <v>17</v>
      </c>
      <c r="Q602" t="s">
        <v>2031</v>
      </c>
      <c r="R602" t="s">
        <v>2032</v>
      </c>
      <c r="S602" s="11">
        <f t="shared" si="38"/>
        <v>41485.208333333336</v>
      </c>
      <c r="T602" s="11">
        <f t="shared" si="39"/>
        <v>41497.208333333336</v>
      </c>
      <c r="U602" s="12">
        <v>41485.208333333336</v>
      </c>
      <c r="V602" s="13">
        <v>41485.208333333336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 s="22">
        <v>1401426000</v>
      </c>
      <c r="M603" s="22">
        <v>1402894800</v>
      </c>
      <c r="N603" t="b">
        <v>1</v>
      </c>
      <c r="O603" t="b">
        <v>0</v>
      </c>
      <c r="P603" t="s">
        <v>65</v>
      </c>
      <c r="Q603" t="s">
        <v>2035</v>
      </c>
      <c r="R603" t="s">
        <v>2044</v>
      </c>
      <c r="S603" s="11">
        <f t="shared" si="38"/>
        <v>41789.208333333336</v>
      </c>
      <c r="T603" s="11">
        <f t="shared" si="39"/>
        <v>41806.208333333336</v>
      </c>
      <c r="U603" s="12">
        <v>41789.208333333336</v>
      </c>
      <c r="V603" s="13">
        <v>41789.208333333336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 s="22">
        <v>1433480400</v>
      </c>
      <c r="M604" s="22">
        <v>1434430800</v>
      </c>
      <c r="N604" t="b">
        <v>0</v>
      </c>
      <c r="O604" t="b">
        <v>0</v>
      </c>
      <c r="P604" t="s">
        <v>33</v>
      </c>
      <c r="Q604" t="s">
        <v>2037</v>
      </c>
      <c r="R604" t="s">
        <v>2038</v>
      </c>
      <c r="S604" s="11">
        <f t="shared" si="38"/>
        <v>42160.208333333328</v>
      </c>
      <c r="T604" s="11">
        <f t="shared" si="39"/>
        <v>42171.208333333328</v>
      </c>
      <c r="U604" s="12">
        <v>42160.208333333328</v>
      </c>
      <c r="V604" s="13">
        <v>42160.208333333328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 s="22">
        <v>1555563600</v>
      </c>
      <c r="M605" s="22">
        <v>1557896400</v>
      </c>
      <c r="N605" t="b">
        <v>0</v>
      </c>
      <c r="O605" t="b">
        <v>0</v>
      </c>
      <c r="P605" t="s">
        <v>33</v>
      </c>
      <c r="Q605" t="s">
        <v>2037</v>
      </c>
      <c r="R605" t="s">
        <v>2038</v>
      </c>
      <c r="S605" s="11">
        <f t="shared" si="38"/>
        <v>43573.208333333328</v>
      </c>
      <c r="T605" s="11">
        <f t="shared" si="39"/>
        <v>43600.208333333328</v>
      </c>
      <c r="U605" s="12">
        <v>43573.208333333328</v>
      </c>
      <c r="V605" s="13">
        <v>43573.208333333328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 s="22">
        <v>1295676000</v>
      </c>
      <c r="M606" s="22">
        <v>1297490400</v>
      </c>
      <c r="N606" t="b">
        <v>0</v>
      </c>
      <c r="O606" t="b">
        <v>0</v>
      </c>
      <c r="P606" t="s">
        <v>33</v>
      </c>
      <c r="Q606" t="s">
        <v>2037</v>
      </c>
      <c r="R606" t="s">
        <v>2038</v>
      </c>
      <c r="S606" s="11">
        <f t="shared" si="38"/>
        <v>40565.25</v>
      </c>
      <c r="T606" s="11">
        <f t="shared" si="39"/>
        <v>40586.25</v>
      </c>
      <c r="U606" s="12">
        <v>40565.25</v>
      </c>
      <c r="V606" s="13">
        <v>40565.25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 s="22">
        <v>1443848400</v>
      </c>
      <c r="M607" s="22">
        <v>1447394400</v>
      </c>
      <c r="N607" t="b">
        <v>0</v>
      </c>
      <c r="O607" t="b">
        <v>0</v>
      </c>
      <c r="P607" t="s">
        <v>68</v>
      </c>
      <c r="Q607" t="s">
        <v>2045</v>
      </c>
      <c r="R607" t="s">
        <v>2046</v>
      </c>
      <c r="S607" s="11">
        <f t="shared" si="38"/>
        <v>42280.208333333328</v>
      </c>
      <c r="T607" s="11">
        <f t="shared" si="39"/>
        <v>42321.25</v>
      </c>
      <c r="U607" s="12">
        <v>42280.208333333328</v>
      </c>
      <c r="V607" s="13">
        <v>42280.208333333328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 s="22">
        <v>1457330400</v>
      </c>
      <c r="M608" s="22">
        <v>1458277200</v>
      </c>
      <c r="N608" t="b">
        <v>0</v>
      </c>
      <c r="O608" t="b">
        <v>0</v>
      </c>
      <c r="P608" t="s">
        <v>23</v>
      </c>
      <c r="Q608" t="s">
        <v>2033</v>
      </c>
      <c r="R608" t="s">
        <v>2034</v>
      </c>
      <c r="S608" s="11">
        <f t="shared" si="38"/>
        <v>42436.25</v>
      </c>
      <c r="T608" s="11">
        <f t="shared" si="39"/>
        <v>42447.208333333328</v>
      </c>
      <c r="U608" s="12">
        <v>42436.25</v>
      </c>
      <c r="V608" s="13">
        <v>42436.25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 s="22">
        <v>1395550800</v>
      </c>
      <c r="M609" s="22">
        <v>1395723600</v>
      </c>
      <c r="N609" t="b">
        <v>0</v>
      </c>
      <c r="O609" t="b">
        <v>0</v>
      </c>
      <c r="P609" t="s">
        <v>17</v>
      </c>
      <c r="Q609" t="s">
        <v>2031</v>
      </c>
      <c r="R609" t="s">
        <v>2032</v>
      </c>
      <c r="S609" s="11">
        <f t="shared" si="38"/>
        <v>41721.208333333336</v>
      </c>
      <c r="T609" s="11">
        <f t="shared" si="39"/>
        <v>41723.208333333336</v>
      </c>
      <c r="U609" s="12">
        <v>41721.208333333336</v>
      </c>
      <c r="V609" s="13">
        <v>41721.208333333336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 s="22">
        <v>1551852000</v>
      </c>
      <c r="M610" s="22">
        <v>1552197600</v>
      </c>
      <c r="N610" t="b">
        <v>0</v>
      </c>
      <c r="O610" t="b">
        <v>1</v>
      </c>
      <c r="P610" t="s">
        <v>159</v>
      </c>
      <c r="Q610" t="s">
        <v>2033</v>
      </c>
      <c r="R610" t="s">
        <v>2056</v>
      </c>
      <c r="S610" s="11">
        <f t="shared" si="38"/>
        <v>43530.25</v>
      </c>
      <c r="T610" s="11">
        <f t="shared" si="39"/>
        <v>43534.25</v>
      </c>
      <c r="U610" s="12">
        <v>43530.25</v>
      </c>
      <c r="V610" s="13">
        <v>43530.25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 s="22">
        <v>1547618400</v>
      </c>
      <c r="M611" s="22">
        <v>1549087200</v>
      </c>
      <c r="N611" t="b">
        <v>0</v>
      </c>
      <c r="O611" t="b">
        <v>0</v>
      </c>
      <c r="P611" t="s">
        <v>474</v>
      </c>
      <c r="Q611" t="s">
        <v>2039</v>
      </c>
      <c r="R611" t="s">
        <v>2061</v>
      </c>
      <c r="S611" s="11">
        <f t="shared" si="38"/>
        <v>43481.25</v>
      </c>
      <c r="T611" s="11">
        <f t="shared" si="39"/>
        <v>43498.25</v>
      </c>
      <c r="U611" s="12">
        <v>43481.25</v>
      </c>
      <c r="V611" s="13">
        <v>43481.25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 s="22">
        <v>1355637600</v>
      </c>
      <c r="M612" s="22">
        <v>1356847200</v>
      </c>
      <c r="N612" t="b">
        <v>0</v>
      </c>
      <c r="O612" t="b">
        <v>0</v>
      </c>
      <c r="P612" t="s">
        <v>33</v>
      </c>
      <c r="Q612" t="s">
        <v>2037</v>
      </c>
      <c r="R612" t="s">
        <v>2038</v>
      </c>
      <c r="S612" s="11">
        <f t="shared" si="38"/>
        <v>41259.25</v>
      </c>
      <c r="T612" s="11">
        <f t="shared" si="39"/>
        <v>41273.25</v>
      </c>
      <c r="U612" s="12">
        <v>41259.25</v>
      </c>
      <c r="V612" s="13">
        <v>41259.25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 s="22">
        <v>1374728400</v>
      </c>
      <c r="M613" s="22">
        <v>1375765200</v>
      </c>
      <c r="N613" t="b">
        <v>0</v>
      </c>
      <c r="O613" t="b">
        <v>0</v>
      </c>
      <c r="P613" t="s">
        <v>33</v>
      </c>
      <c r="Q613" t="s">
        <v>2037</v>
      </c>
      <c r="R613" t="s">
        <v>2038</v>
      </c>
      <c r="S613" s="11">
        <f t="shared" si="38"/>
        <v>41480.208333333336</v>
      </c>
      <c r="T613" s="11">
        <f t="shared" si="39"/>
        <v>41492.208333333336</v>
      </c>
      <c r="U613" s="12">
        <v>41480.208333333336</v>
      </c>
      <c r="V613" s="13">
        <v>41480.208333333336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 s="22">
        <v>1287810000</v>
      </c>
      <c r="M614" s="22">
        <v>1289800800</v>
      </c>
      <c r="N614" t="b">
        <v>0</v>
      </c>
      <c r="O614" t="b">
        <v>0</v>
      </c>
      <c r="P614" t="s">
        <v>50</v>
      </c>
      <c r="Q614" t="s">
        <v>2033</v>
      </c>
      <c r="R614" t="s">
        <v>2041</v>
      </c>
      <c r="S614" s="11">
        <f t="shared" si="38"/>
        <v>40474.208333333336</v>
      </c>
      <c r="T614" s="11">
        <f t="shared" si="39"/>
        <v>40497.25</v>
      </c>
      <c r="U614" s="12">
        <v>40474.208333333336</v>
      </c>
      <c r="V614" s="13">
        <v>40474.208333333336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 s="22">
        <v>1503723600</v>
      </c>
      <c r="M615" s="22">
        <v>1504501200</v>
      </c>
      <c r="N615" t="b">
        <v>0</v>
      </c>
      <c r="O615" t="b">
        <v>0</v>
      </c>
      <c r="P615" t="s">
        <v>33</v>
      </c>
      <c r="Q615" t="s">
        <v>2037</v>
      </c>
      <c r="R615" t="s">
        <v>2038</v>
      </c>
      <c r="S615" s="11">
        <f t="shared" si="38"/>
        <v>42973.208333333328</v>
      </c>
      <c r="T615" s="11">
        <f t="shared" si="39"/>
        <v>42982.208333333328</v>
      </c>
      <c r="U615" s="12">
        <v>42973.208333333328</v>
      </c>
      <c r="V615" s="13">
        <v>42973.208333333328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 s="22">
        <v>1484114400</v>
      </c>
      <c r="M616" s="22">
        <v>1485669600</v>
      </c>
      <c r="N616" t="b">
        <v>0</v>
      </c>
      <c r="O616" t="b">
        <v>0</v>
      </c>
      <c r="P616" t="s">
        <v>33</v>
      </c>
      <c r="Q616" t="s">
        <v>2037</v>
      </c>
      <c r="R616" t="s">
        <v>2038</v>
      </c>
      <c r="S616" s="11">
        <f t="shared" si="38"/>
        <v>42746.25</v>
      </c>
      <c r="T616" s="11">
        <f t="shared" si="39"/>
        <v>42764.25</v>
      </c>
      <c r="U616" s="12">
        <v>42746.25</v>
      </c>
      <c r="V616" s="13">
        <v>42746.25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 s="22">
        <v>1461906000</v>
      </c>
      <c r="M617" s="22">
        <v>1462770000</v>
      </c>
      <c r="N617" t="b">
        <v>0</v>
      </c>
      <c r="O617" t="b">
        <v>0</v>
      </c>
      <c r="P617" t="s">
        <v>33</v>
      </c>
      <c r="Q617" t="s">
        <v>2037</v>
      </c>
      <c r="R617" t="s">
        <v>2038</v>
      </c>
      <c r="S617" s="11">
        <f t="shared" si="38"/>
        <v>42489.208333333328</v>
      </c>
      <c r="T617" s="11">
        <f t="shared" si="39"/>
        <v>42499.208333333328</v>
      </c>
      <c r="U617" s="12">
        <v>42489.208333333328</v>
      </c>
      <c r="V617" s="13">
        <v>42489.208333333328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 s="22">
        <v>1379653200</v>
      </c>
      <c r="M618" s="22">
        <v>1379739600</v>
      </c>
      <c r="N618" t="b">
        <v>0</v>
      </c>
      <c r="O618" t="b">
        <v>1</v>
      </c>
      <c r="P618" t="s">
        <v>60</v>
      </c>
      <c r="Q618" t="s">
        <v>2033</v>
      </c>
      <c r="R618" t="s">
        <v>2043</v>
      </c>
      <c r="S618" s="11">
        <f t="shared" si="38"/>
        <v>41537.208333333336</v>
      </c>
      <c r="T618" s="11">
        <f t="shared" si="39"/>
        <v>41538.208333333336</v>
      </c>
      <c r="U618" s="12">
        <v>41537.208333333336</v>
      </c>
      <c r="V618" s="13">
        <v>41537.208333333336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 s="22">
        <v>1401858000</v>
      </c>
      <c r="M619" s="22">
        <v>1402722000</v>
      </c>
      <c r="N619" t="b">
        <v>0</v>
      </c>
      <c r="O619" t="b">
        <v>0</v>
      </c>
      <c r="P619" t="s">
        <v>33</v>
      </c>
      <c r="Q619" t="s">
        <v>2037</v>
      </c>
      <c r="R619" t="s">
        <v>2038</v>
      </c>
      <c r="S619" s="11">
        <f t="shared" si="38"/>
        <v>41794.208333333336</v>
      </c>
      <c r="T619" s="11">
        <f t="shared" si="39"/>
        <v>41804.208333333336</v>
      </c>
      <c r="U619" s="12">
        <v>41794.208333333336</v>
      </c>
      <c r="V619" s="13">
        <v>41794.208333333336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 s="22">
        <v>1367470800</v>
      </c>
      <c r="M620" s="22">
        <v>1369285200</v>
      </c>
      <c r="N620" t="b">
        <v>0</v>
      </c>
      <c r="O620" t="b">
        <v>0</v>
      </c>
      <c r="P620" t="s">
        <v>68</v>
      </c>
      <c r="Q620" t="s">
        <v>2045</v>
      </c>
      <c r="R620" t="s">
        <v>2046</v>
      </c>
      <c r="S620" s="11">
        <f t="shared" si="38"/>
        <v>41396.208333333336</v>
      </c>
      <c r="T620" s="11">
        <f t="shared" si="39"/>
        <v>41417.208333333336</v>
      </c>
      <c r="U620" s="12">
        <v>41396.208333333336</v>
      </c>
      <c r="V620" s="13">
        <v>41396.208333333336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 s="22">
        <v>1304658000</v>
      </c>
      <c r="M621" s="22">
        <v>1304744400</v>
      </c>
      <c r="N621" t="b">
        <v>1</v>
      </c>
      <c r="O621" t="b">
        <v>1</v>
      </c>
      <c r="P621" t="s">
        <v>33</v>
      </c>
      <c r="Q621" t="s">
        <v>2037</v>
      </c>
      <c r="R621" t="s">
        <v>2038</v>
      </c>
      <c r="S621" s="11">
        <f t="shared" si="38"/>
        <v>40669.208333333336</v>
      </c>
      <c r="T621" s="11">
        <f t="shared" si="39"/>
        <v>40670.208333333336</v>
      </c>
      <c r="U621" s="12">
        <v>40669.208333333336</v>
      </c>
      <c r="V621" s="13">
        <v>40669.208333333336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 s="22">
        <v>1467954000</v>
      </c>
      <c r="M622" s="22">
        <v>1468299600</v>
      </c>
      <c r="N622" t="b">
        <v>0</v>
      </c>
      <c r="O622" t="b">
        <v>0</v>
      </c>
      <c r="P622" t="s">
        <v>122</v>
      </c>
      <c r="Q622" t="s">
        <v>2052</v>
      </c>
      <c r="R622" t="s">
        <v>2053</v>
      </c>
      <c r="S622" s="11">
        <f t="shared" si="38"/>
        <v>42559.208333333328</v>
      </c>
      <c r="T622" s="11">
        <f t="shared" si="39"/>
        <v>42563.208333333328</v>
      </c>
      <c r="U622" s="12">
        <v>42559.208333333328</v>
      </c>
      <c r="V622" s="13">
        <v>42559.208333333328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 s="22">
        <v>1473742800</v>
      </c>
      <c r="M623" s="22">
        <v>1474174800</v>
      </c>
      <c r="N623" t="b">
        <v>0</v>
      </c>
      <c r="O623" t="b">
        <v>0</v>
      </c>
      <c r="P623" t="s">
        <v>33</v>
      </c>
      <c r="Q623" t="s">
        <v>2037</v>
      </c>
      <c r="R623" t="s">
        <v>2038</v>
      </c>
      <c r="S623" s="11">
        <f t="shared" si="38"/>
        <v>42626.208333333328</v>
      </c>
      <c r="T623" s="11">
        <f t="shared" si="39"/>
        <v>42631.208333333328</v>
      </c>
      <c r="U623" s="12">
        <v>42626.208333333328</v>
      </c>
      <c r="V623" s="13">
        <v>42626.208333333328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 s="22">
        <v>1523768400</v>
      </c>
      <c r="M624" s="22">
        <v>1526014800</v>
      </c>
      <c r="N624" t="b">
        <v>0</v>
      </c>
      <c r="O624" t="b">
        <v>0</v>
      </c>
      <c r="P624" t="s">
        <v>60</v>
      </c>
      <c r="Q624" t="s">
        <v>2033</v>
      </c>
      <c r="R624" t="s">
        <v>2043</v>
      </c>
      <c r="S624" s="11">
        <f t="shared" si="38"/>
        <v>43205.208333333328</v>
      </c>
      <c r="T624" s="11">
        <f t="shared" si="39"/>
        <v>43231.208333333328</v>
      </c>
      <c r="U624" s="12">
        <v>43205.208333333328</v>
      </c>
      <c r="V624" s="13">
        <v>43205.208333333328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 s="22">
        <v>1437022800</v>
      </c>
      <c r="M625" s="22">
        <v>1437454800</v>
      </c>
      <c r="N625" t="b">
        <v>0</v>
      </c>
      <c r="O625" t="b">
        <v>0</v>
      </c>
      <c r="P625" t="s">
        <v>33</v>
      </c>
      <c r="Q625" t="s">
        <v>2037</v>
      </c>
      <c r="R625" t="s">
        <v>2038</v>
      </c>
      <c r="S625" s="11">
        <f t="shared" si="38"/>
        <v>42201.208333333328</v>
      </c>
      <c r="T625" s="11">
        <f t="shared" si="39"/>
        <v>42206.208333333328</v>
      </c>
      <c r="U625" s="12">
        <v>42201.208333333328</v>
      </c>
      <c r="V625" s="13">
        <v>42201.208333333328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 s="22">
        <v>1422165600</v>
      </c>
      <c r="M626" s="22">
        <v>1422684000</v>
      </c>
      <c r="N626" t="b">
        <v>0</v>
      </c>
      <c r="O626" t="b">
        <v>0</v>
      </c>
      <c r="P626" t="s">
        <v>122</v>
      </c>
      <c r="Q626" t="s">
        <v>2052</v>
      </c>
      <c r="R626" t="s">
        <v>2053</v>
      </c>
      <c r="S626" s="11">
        <f t="shared" si="38"/>
        <v>42029.25</v>
      </c>
      <c r="T626" s="11">
        <f t="shared" si="39"/>
        <v>42035.25</v>
      </c>
      <c r="U626" s="12">
        <v>42029.25</v>
      </c>
      <c r="V626" s="13">
        <v>42029.25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 s="22">
        <v>1580104800</v>
      </c>
      <c r="M627" s="22">
        <v>1581314400</v>
      </c>
      <c r="N627" t="b">
        <v>0</v>
      </c>
      <c r="O627" t="b">
        <v>0</v>
      </c>
      <c r="P627" t="s">
        <v>33</v>
      </c>
      <c r="Q627" t="s">
        <v>2037</v>
      </c>
      <c r="R627" t="s">
        <v>2038</v>
      </c>
      <c r="S627" s="11">
        <f t="shared" si="38"/>
        <v>43857.25</v>
      </c>
      <c r="T627" s="11">
        <f t="shared" si="39"/>
        <v>43871.25</v>
      </c>
      <c r="U627" s="12">
        <v>43857.25</v>
      </c>
      <c r="V627" s="13">
        <v>43857.25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 s="22">
        <v>1285650000</v>
      </c>
      <c r="M628" s="22">
        <v>1286427600</v>
      </c>
      <c r="N628" t="b">
        <v>0</v>
      </c>
      <c r="O628" t="b">
        <v>1</v>
      </c>
      <c r="P628" t="s">
        <v>33</v>
      </c>
      <c r="Q628" t="s">
        <v>2037</v>
      </c>
      <c r="R628" t="s">
        <v>2038</v>
      </c>
      <c r="S628" s="11">
        <f t="shared" si="38"/>
        <v>40449.208333333336</v>
      </c>
      <c r="T628" s="11">
        <f t="shared" si="39"/>
        <v>40458.208333333336</v>
      </c>
      <c r="U628" s="12">
        <v>40449.208333333336</v>
      </c>
      <c r="V628" s="13">
        <v>40449.208333333336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 s="22">
        <v>1276664400</v>
      </c>
      <c r="M629" s="22">
        <v>1278738000</v>
      </c>
      <c r="N629" t="b">
        <v>1</v>
      </c>
      <c r="O629" t="b">
        <v>0</v>
      </c>
      <c r="P629" t="s">
        <v>17</v>
      </c>
      <c r="Q629" t="s">
        <v>2031</v>
      </c>
      <c r="R629" t="s">
        <v>2032</v>
      </c>
      <c r="S629" s="11">
        <f t="shared" si="38"/>
        <v>40345.208333333336</v>
      </c>
      <c r="T629" s="11">
        <f t="shared" si="39"/>
        <v>40369.208333333336</v>
      </c>
      <c r="U629" s="12">
        <v>40345.208333333336</v>
      </c>
      <c r="V629" s="13">
        <v>40345.208333333336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 s="22">
        <v>1286168400</v>
      </c>
      <c r="M630" s="22">
        <v>1286427600</v>
      </c>
      <c r="N630" t="b">
        <v>0</v>
      </c>
      <c r="O630" t="b">
        <v>0</v>
      </c>
      <c r="P630" t="s">
        <v>60</v>
      </c>
      <c r="Q630" t="s">
        <v>2033</v>
      </c>
      <c r="R630" t="s">
        <v>2043</v>
      </c>
      <c r="S630" s="11">
        <f t="shared" si="38"/>
        <v>40455.208333333336</v>
      </c>
      <c r="T630" s="11">
        <f t="shared" si="39"/>
        <v>40458.208333333336</v>
      </c>
      <c r="U630" s="12">
        <v>40455.208333333336</v>
      </c>
      <c r="V630" s="13">
        <v>40455.208333333336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 s="22">
        <v>1467781200</v>
      </c>
      <c r="M631" s="22">
        <v>1467954000</v>
      </c>
      <c r="N631" t="b">
        <v>0</v>
      </c>
      <c r="O631" t="b">
        <v>1</v>
      </c>
      <c r="P631" t="s">
        <v>33</v>
      </c>
      <c r="Q631" t="s">
        <v>2037</v>
      </c>
      <c r="R631" t="s">
        <v>2038</v>
      </c>
      <c r="S631" s="11">
        <f t="shared" si="38"/>
        <v>42557.208333333328</v>
      </c>
      <c r="T631" s="11">
        <f t="shared" si="39"/>
        <v>42559.208333333328</v>
      </c>
      <c r="U631" s="12">
        <v>42557.208333333328</v>
      </c>
      <c r="V631" s="13">
        <v>42557.208333333328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 s="22">
        <v>1556686800</v>
      </c>
      <c r="M632" s="22">
        <v>1557637200</v>
      </c>
      <c r="N632" t="b">
        <v>0</v>
      </c>
      <c r="O632" t="b">
        <v>1</v>
      </c>
      <c r="P632" t="s">
        <v>33</v>
      </c>
      <c r="Q632" t="s">
        <v>2037</v>
      </c>
      <c r="R632" t="s">
        <v>2038</v>
      </c>
      <c r="S632" s="11">
        <f t="shared" si="38"/>
        <v>43586.208333333328</v>
      </c>
      <c r="T632" s="11">
        <f t="shared" si="39"/>
        <v>43597.208333333328</v>
      </c>
      <c r="U632" s="12">
        <v>43586.208333333328</v>
      </c>
      <c r="V632" s="13">
        <v>43586.208333333328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 s="22">
        <v>1553576400</v>
      </c>
      <c r="M633" s="22">
        <v>1553922000</v>
      </c>
      <c r="N633" t="b">
        <v>0</v>
      </c>
      <c r="O633" t="b">
        <v>0</v>
      </c>
      <c r="P633" t="s">
        <v>33</v>
      </c>
      <c r="Q633" t="s">
        <v>2037</v>
      </c>
      <c r="R633" t="s">
        <v>2038</v>
      </c>
      <c r="S633" s="11">
        <f t="shared" si="38"/>
        <v>43550.208333333328</v>
      </c>
      <c r="T633" s="11">
        <f t="shared" si="39"/>
        <v>43554.208333333328</v>
      </c>
      <c r="U633" s="12">
        <v>43550.208333333328</v>
      </c>
      <c r="V633" s="13">
        <v>43550.208333333328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 s="22">
        <v>1414904400</v>
      </c>
      <c r="M634" s="22">
        <v>1416463200</v>
      </c>
      <c r="N634" t="b">
        <v>0</v>
      </c>
      <c r="O634" t="b">
        <v>0</v>
      </c>
      <c r="P634" t="s">
        <v>33</v>
      </c>
      <c r="Q634" t="s">
        <v>2037</v>
      </c>
      <c r="R634" t="s">
        <v>2038</v>
      </c>
      <c r="S634" s="11">
        <f t="shared" si="38"/>
        <v>41945.208333333336</v>
      </c>
      <c r="T634" s="11">
        <f t="shared" si="39"/>
        <v>41963.25</v>
      </c>
      <c r="U634" s="12">
        <v>41945.208333333336</v>
      </c>
      <c r="V634" s="13">
        <v>41945.208333333336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 s="22">
        <v>1446876000</v>
      </c>
      <c r="M635" s="22">
        <v>1447221600</v>
      </c>
      <c r="N635" t="b">
        <v>0</v>
      </c>
      <c r="O635" t="b">
        <v>0</v>
      </c>
      <c r="P635" t="s">
        <v>71</v>
      </c>
      <c r="Q635" t="s">
        <v>2039</v>
      </c>
      <c r="R635" t="s">
        <v>2047</v>
      </c>
      <c r="S635" s="11">
        <f t="shared" si="38"/>
        <v>42315.25</v>
      </c>
      <c r="T635" s="11">
        <f t="shared" si="39"/>
        <v>42319.25</v>
      </c>
      <c r="U635" s="12">
        <v>42315.25</v>
      </c>
      <c r="V635" s="13">
        <v>42315.25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 s="22">
        <v>1490418000</v>
      </c>
      <c r="M636" s="22">
        <v>1491627600</v>
      </c>
      <c r="N636" t="b">
        <v>0</v>
      </c>
      <c r="O636" t="b">
        <v>0</v>
      </c>
      <c r="P636" t="s">
        <v>269</v>
      </c>
      <c r="Q636" t="s">
        <v>2039</v>
      </c>
      <c r="R636" t="s">
        <v>2058</v>
      </c>
      <c r="S636" s="11">
        <f t="shared" si="38"/>
        <v>42819.208333333328</v>
      </c>
      <c r="T636" s="11">
        <f t="shared" si="39"/>
        <v>42833.208333333328</v>
      </c>
      <c r="U636" s="12">
        <v>42819.208333333328</v>
      </c>
      <c r="V636" s="13">
        <v>42819.208333333328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 s="22">
        <v>1360389600</v>
      </c>
      <c r="M637" s="22">
        <v>1363150800</v>
      </c>
      <c r="N637" t="b">
        <v>0</v>
      </c>
      <c r="O637" t="b">
        <v>0</v>
      </c>
      <c r="P637" t="s">
        <v>269</v>
      </c>
      <c r="Q637" t="s">
        <v>2039</v>
      </c>
      <c r="R637" t="s">
        <v>2058</v>
      </c>
      <c r="S637" s="11">
        <f t="shared" si="38"/>
        <v>41314.25</v>
      </c>
      <c r="T637" s="11">
        <f t="shared" si="39"/>
        <v>41346.208333333336</v>
      </c>
      <c r="U637" s="12">
        <v>41314.25</v>
      </c>
      <c r="V637" s="13">
        <v>41314.25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 s="22">
        <v>1326866400</v>
      </c>
      <c r="M638" s="22">
        <v>1330754400</v>
      </c>
      <c r="N638" t="b">
        <v>0</v>
      </c>
      <c r="O638" t="b">
        <v>1</v>
      </c>
      <c r="P638" t="s">
        <v>71</v>
      </c>
      <c r="Q638" t="s">
        <v>2039</v>
      </c>
      <c r="R638" t="s">
        <v>2047</v>
      </c>
      <c r="S638" s="11">
        <f t="shared" si="38"/>
        <v>40926.25</v>
      </c>
      <c r="T638" s="11">
        <f t="shared" si="39"/>
        <v>40971.25</v>
      </c>
      <c r="U638" s="12">
        <v>40926.25</v>
      </c>
      <c r="V638" s="13">
        <v>40926.25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 s="22">
        <v>1479103200</v>
      </c>
      <c r="M639" s="22">
        <v>1479794400</v>
      </c>
      <c r="N639" t="b">
        <v>0</v>
      </c>
      <c r="O639" t="b">
        <v>0</v>
      </c>
      <c r="P639" t="s">
        <v>33</v>
      </c>
      <c r="Q639" t="s">
        <v>2037</v>
      </c>
      <c r="R639" t="s">
        <v>2038</v>
      </c>
      <c r="S639" s="11">
        <f t="shared" si="38"/>
        <v>42688.25</v>
      </c>
      <c r="T639" s="11">
        <f t="shared" si="39"/>
        <v>42696.25</v>
      </c>
      <c r="U639" s="12">
        <v>42688.25</v>
      </c>
      <c r="V639" s="13">
        <v>42688.25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 s="22">
        <v>1280206800</v>
      </c>
      <c r="M640" s="22">
        <v>1281243600</v>
      </c>
      <c r="N640" t="b">
        <v>0</v>
      </c>
      <c r="O640" t="b">
        <v>1</v>
      </c>
      <c r="P640" t="s">
        <v>33</v>
      </c>
      <c r="Q640" t="s">
        <v>2037</v>
      </c>
      <c r="R640" t="s">
        <v>2038</v>
      </c>
      <c r="S640" s="11">
        <f t="shared" si="38"/>
        <v>40386.208333333336</v>
      </c>
      <c r="T640" s="11">
        <f t="shared" si="39"/>
        <v>40398.208333333336</v>
      </c>
      <c r="U640" s="12">
        <v>40386.208333333336</v>
      </c>
      <c r="V640" s="13">
        <v>40386.208333333336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 s="22">
        <v>1532754000</v>
      </c>
      <c r="M641" s="22">
        <v>1532754000</v>
      </c>
      <c r="N641" t="b">
        <v>0</v>
      </c>
      <c r="O641" t="b">
        <v>1</v>
      </c>
      <c r="P641" t="s">
        <v>53</v>
      </c>
      <c r="Q641" t="s">
        <v>2039</v>
      </c>
      <c r="R641" t="s">
        <v>2042</v>
      </c>
      <c r="S641" s="11">
        <f t="shared" si="38"/>
        <v>43309.208333333328</v>
      </c>
      <c r="T641" s="11">
        <f t="shared" si="39"/>
        <v>43309.208333333328</v>
      </c>
      <c r="U641" s="12">
        <v>43309.208333333328</v>
      </c>
      <c r="V641" s="13">
        <v>43309.208333333328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 s="22">
        <v>1453096800</v>
      </c>
      <c r="M642" s="22">
        <v>1453356000</v>
      </c>
      <c r="N642" t="b">
        <v>0</v>
      </c>
      <c r="O642" t="b">
        <v>0</v>
      </c>
      <c r="P642" t="s">
        <v>33</v>
      </c>
      <c r="Q642" t="s">
        <v>2037</v>
      </c>
      <c r="R642" t="s">
        <v>2038</v>
      </c>
      <c r="S642" s="11">
        <f t="shared" si="38"/>
        <v>42387.25</v>
      </c>
      <c r="T642" s="11">
        <f t="shared" si="39"/>
        <v>42390.25</v>
      </c>
      <c r="U642" s="12">
        <v>42387.25</v>
      </c>
      <c r="V642" s="13">
        <v>42387.25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 s="22">
        <v>1487570400</v>
      </c>
      <c r="M643" s="22">
        <v>1489986000</v>
      </c>
      <c r="N643" t="b">
        <v>0</v>
      </c>
      <c r="O643" t="b">
        <v>0</v>
      </c>
      <c r="P643" t="s">
        <v>33</v>
      </c>
      <c r="Q643" t="s">
        <v>2037</v>
      </c>
      <c r="R643" t="s">
        <v>2038</v>
      </c>
      <c r="S643" s="11">
        <f t="shared" ref="S643:S706" si="42">(((L643/60)/60)/24)+DATE(1970,1,1)</f>
        <v>42786.25</v>
      </c>
      <c r="T643" s="11">
        <f t="shared" ref="T643:T706" si="43">(((M643/60)/60)/24)+DATE(1970,1,1)</f>
        <v>42814.208333333328</v>
      </c>
      <c r="U643" s="12">
        <v>42786.25</v>
      </c>
      <c r="V643" s="13">
        <v>42786.25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 s="22">
        <v>1545026400</v>
      </c>
      <c r="M644" s="22">
        <v>1545804000</v>
      </c>
      <c r="N644" t="b">
        <v>0</v>
      </c>
      <c r="O644" t="b">
        <v>0</v>
      </c>
      <c r="P644" t="s">
        <v>65</v>
      </c>
      <c r="Q644" t="s">
        <v>2035</v>
      </c>
      <c r="R644" t="s">
        <v>2044</v>
      </c>
      <c r="S644" s="11">
        <f t="shared" si="42"/>
        <v>43451.25</v>
      </c>
      <c r="T644" s="11">
        <f t="shared" si="43"/>
        <v>43460.25</v>
      </c>
      <c r="U644" s="12">
        <v>43451.25</v>
      </c>
      <c r="V644" s="13">
        <v>43451.25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 s="22">
        <v>1488348000</v>
      </c>
      <c r="M645" s="22">
        <v>1489899600</v>
      </c>
      <c r="N645" t="b">
        <v>0</v>
      </c>
      <c r="O645" t="b">
        <v>0</v>
      </c>
      <c r="P645" t="s">
        <v>33</v>
      </c>
      <c r="Q645" t="s">
        <v>2037</v>
      </c>
      <c r="R645" t="s">
        <v>2038</v>
      </c>
      <c r="S645" s="11">
        <f t="shared" si="42"/>
        <v>42795.25</v>
      </c>
      <c r="T645" s="11">
        <f t="shared" si="43"/>
        <v>42813.208333333328</v>
      </c>
      <c r="U645" s="12">
        <v>42795.25</v>
      </c>
      <c r="V645" s="13">
        <v>42795.25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 s="22">
        <v>1545112800</v>
      </c>
      <c r="M646" s="22">
        <v>1546495200</v>
      </c>
      <c r="N646" t="b">
        <v>0</v>
      </c>
      <c r="O646" t="b">
        <v>0</v>
      </c>
      <c r="P646" t="s">
        <v>33</v>
      </c>
      <c r="Q646" t="s">
        <v>2037</v>
      </c>
      <c r="R646" t="s">
        <v>2038</v>
      </c>
      <c r="S646" s="11">
        <f t="shared" si="42"/>
        <v>43452.25</v>
      </c>
      <c r="T646" s="11">
        <f t="shared" si="43"/>
        <v>43468.25</v>
      </c>
      <c r="U646" s="12">
        <v>43452.25</v>
      </c>
      <c r="V646" s="13">
        <v>43452.25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 s="22">
        <v>1537938000</v>
      </c>
      <c r="M647" s="22">
        <v>1539752400</v>
      </c>
      <c r="N647" t="b">
        <v>0</v>
      </c>
      <c r="O647" t="b">
        <v>1</v>
      </c>
      <c r="P647" t="s">
        <v>23</v>
      </c>
      <c r="Q647" t="s">
        <v>2033</v>
      </c>
      <c r="R647" t="s">
        <v>2034</v>
      </c>
      <c r="S647" s="11">
        <f t="shared" si="42"/>
        <v>43369.208333333328</v>
      </c>
      <c r="T647" s="11">
        <f t="shared" si="43"/>
        <v>43390.208333333328</v>
      </c>
      <c r="U647" s="12">
        <v>43369.208333333328</v>
      </c>
      <c r="V647" s="13">
        <v>43369.208333333328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 s="22">
        <v>1363150800</v>
      </c>
      <c r="M648" s="22">
        <v>1364101200</v>
      </c>
      <c r="N648" t="b">
        <v>0</v>
      </c>
      <c r="O648" t="b">
        <v>0</v>
      </c>
      <c r="P648" t="s">
        <v>89</v>
      </c>
      <c r="Q648" t="s">
        <v>2048</v>
      </c>
      <c r="R648" t="s">
        <v>2049</v>
      </c>
      <c r="S648" s="11">
        <f t="shared" si="42"/>
        <v>41346.208333333336</v>
      </c>
      <c r="T648" s="11">
        <f t="shared" si="43"/>
        <v>41357.208333333336</v>
      </c>
      <c r="U648" s="12">
        <v>41346.208333333336</v>
      </c>
      <c r="V648" s="13">
        <v>41346.208333333336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 s="22">
        <v>1523250000</v>
      </c>
      <c r="M649" s="22">
        <v>1525323600</v>
      </c>
      <c r="N649" t="b">
        <v>0</v>
      </c>
      <c r="O649" t="b">
        <v>0</v>
      </c>
      <c r="P649" t="s">
        <v>206</v>
      </c>
      <c r="Q649" t="s">
        <v>2045</v>
      </c>
      <c r="R649" t="s">
        <v>2057</v>
      </c>
      <c r="S649" s="11">
        <f t="shared" si="42"/>
        <v>43199.208333333328</v>
      </c>
      <c r="T649" s="11">
        <f t="shared" si="43"/>
        <v>43223.208333333328</v>
      </c>
      <c r="U649" s="12">
        <v>43199.208333333328</v>
      </c>
      <c r="V649" s="13">
        <v>43199.208333333328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 s="22">
        <v>1499317200</v>
      </c>
      <c r="M650" s="22">
        <v>1500872400</v>
      </c>
      <c r="N650" t="b">
        <v>1</v>
      </c>
      <c r="O650" t="b">
        <v>0</v>
      </c>
      <c r="P650" t="s">
        <v>17</v>
      </c>
      <c r="Q650" t="s">
        <v>2031</v>
      </c>
      <c r="R650" t="s">
        <v>2032</v>
      </c>
      <c r="S650" s="11">
        <f t="shared" si="42"/>
        <v>42922.208333333328</v>
      </c>
      <c r="T650" s="11">
        <f t="shared" si="43"/>
        <v>42940.208333333328</v>
      </c>
      <c r="U650" s="12">
        <v>42922.208333333328</v>
      </c>
      <c r="V650" s="13">
        <v>42922.208333333328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 s="22">
        <v>1287550800</v>
      </c>
      <c r="M651" s="22">
        <v>1288501200</v>
      </c>
      <c r="N651" t="b">
        <v>1</v>
      </c>
      <c r="O651" t="b">
        <v>1</v>
      </c>
      <c r="P651" t="s">
        <v>33</v>
      </c>
      <c r="Q651" t="s">
        <v>2037</v>
      </c>
      <c r="R651" t="s">
        <v>2038</v>
      </c>
      <c r="S651" s="11">
        <f t="shared" si="42"/>
        <v>40471.208333333336</v>
      </c>
      <c r="T651" s="11">
        <f t="shared" si="43"/>
        <v>40482.208333333336</v>
      </c>
      <c r="U651" s="12">
        <v>40471.208333333336</v>
      </c>
      <c r="V651" s="13">
        <v>40471.208333333336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 s="22">
        <v>1404795600</v>
      </c>
      <c r="M652" s="22">
        <v>1407128400</v>
      </c>
      <c r="N652" t="b">
        <v>0</v>
      </c>
      <c r="O652" t="b">
        <v>0</v>
      </c>
      <c r="P652" t="s">
        <v>159</v>
      </c>
      <c r="Q652" t="s">
        <v>2033</v>
      </c>
      <c r="R652" t="s">
        <v>2056</v>
      </c>
      <c r="S652" s="11">
        <f t="shared" si="42"/>
        <v>41828.208333333336</v>
      </c>
      <c r="T652" s="11">
        <f t="shared" si="43"/>
        <v>41855.208333333336</v>
      </c>
      <c r="U652" s="12">
        <v>41828.208333333336</v>
      </c>
      <c r="V652" s="13">
        <v>41828.208333333336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 s="22">
        <v>1393048800</v>
      </c>
      <c r="M653" s="22">
        <v>1394344800</v>
      </c>
      <c r="N653" t="b">
        <v>0</v>
      </c>
      <c r="O653" t="b">
        <v>0</v>
      </c>
      <c r="P653" t="s">
        <v>100</v>
      </c>
      <c r="Q653" t="s">
        <v>2039</v>
      </c>
      <c r="R653" t="s">
        <v>2050</v>
      </c>
      <c r="S653" s="11">
        <f t="shared" si="42"/>
        <v>41692.25</v>
      </c>
      <c r="T653" s="11">
        <f t="shared" si="43"/>
        <v>41707.25</v>
      </c>
      <c r="U653" s="12">
        <v>41692.25</v>
      </c>
      <c r="V653" s="13">
        <v>41692.25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 s="22">
        <v>1470373200</v>
      </c>
      <c r="M654" s="22">
        <v>1474088400</v>
      </c>
      <c r="N654" t="b">
        <v>0</v>
      </c>
      <c r="O654" t="b">
        <v>0</v>
      </c>
      <c r="P654" t="s">
        <v>28</v>
      </c>
      <c r="Q654" t="s">
        <v>2035</v>
      </c>
      <c r="R654" t="s">
        <v>2036</v>
      </c>
      <c r="S654" s="11">
        <f t="shared" si="42"/>
        <v>42587.208333333328</v>
      </c>
      <c r="T654" s="11">
        <f t="shared" si="43"/>
        <v>42630.208333333328</v>
      </c>
      <c r="U654" s="12">
        <v>42587.208333333328</v>
      </c>
      <c r="V654" s="13">
        <v>42587.208333333328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 s="22">
        <v>1460091600</v>
      </c>
      <c r="M655" s="22">
        <v>1460264400</v>
      </c>
      <c r="N655" t="b">
        <v>0</v>
      </c>
      <c r="O655" t="b">
        <v>0</v>
      </c>
      <c r="P655" t="s">
        <v>28</v>
      </c>
      <c r="Q655" t="s">
        <v>2035</v>
      </c>
      <c r="R655" t="s">
        <v>2036</v>
      </c>
      <c r="S655" s="11">
        <f t="shared" si="42"/>
        <v>42468.208333333328</v>
      </c>
      <c r="T655" s="11">
        <f t="shared" si="43"/>
        <v>42470.208333333328</v>
      </c>
      <c r="U655" s="12">
        <v>42468.208333333328</v>
      </c>
      <c r="V655" s="13">
        <v>42468.208333333328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 s="22">
        <v>1440392400</v>
      </c>
      <c r="M656" s="22">
        <v>1440824400</v>
      </c>
      <c r="N656" t="b">
        <v>0</v>
      </c>
      <c r="O656" t="b">
        <v>0</v>
      </c>
      <c r="P656" t="s">
        <v>148</v>
      </c>
      <c r="Q656" t="s">
        <v>2033</v>
      </c>
      <c r="R656" t="s">
        <v>2055</v>
      </c>
      <c r="S656" s="11">
        <f t="shared" si="42"/>
        <v>42240.208333333328</v>
      </c>
      <c r="T656" s="11">
        <f t="shared" si="43"/>
        <v>42245.208333333328</v>
      </c>
      <c r="U656" s="12">
        <v>42240.208333333328</v>
      </c>
      <c r="V656" s="13">
        <v>42240.208333333328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 s="22">
        <v>1488434400</v>
      </c>
      <c r="M657" s="22">
        <v>1489554000</v>
      </c>
      <c r="N657" t="b">
        <v>1</v>
      </c>
      <c r="O657" t="b">
        <v>0</v>
      </c>
      <c r="P657" t="s">
        <v>122</v>
      </c>
      <c r="Q657" t="s">
        <v>2052</v>
      </c>
      <c r="R657" t="s">
        <v>2053</v>
      </c>
      <c r="S657" s="11">
        <f t="shared" si="42"/>
        <v>42796.25</v>
      </c>
      <c r="T657" s="11">
        <f t="shared" si="43"/>
        <v>42809.208333333328</v>
      </c>
      <c r="U657" s="12">
        <v>42796.25</v>
      </c>
      <c r="V657" s="13">
        <v>42796.25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 s="22">
        <v>1514440800</v>
      </c>
      <c r="M658" s="22">
        <v>1514872800</v>
      </c>
      <c r="N658" t="b">
        <v>0</v>
      </c>
      <c r="O658" t="b">
        <v>0</v>
      </c>
      <c r="P658" t="s">
        <v>17</v>
      </c>
      <c r="Q658" t="s">
        <v>2031</v>
      </c>
      <c r="R658" t="s">
        <v>2032</v>
      </c>
      <c r="S658" s="11">
        <f t="shared" si="42"/>
        <v>43097.25</v>
      </c>
      <c r="T658" s="11">
        <f t="shared" si="43"/>
        <v>43102.25</v>
      </c>
      <c r="U658" s="12">
        <v>43097.25</v>
      </c>
      <c r="V658" s="13">
        <v>43097.25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 s="22">
        <v>1514354400</v>
      </c>
      <c r="M659" s="22">
        <v>1515736800</v>
      </c>
      <c r="N659" t="b">
        <v>0</v>
      </c>
      <c r="O659" t="b">
        <v>0</v>
      </c>
      <c r="P659" t="s">
        <v>474</v>
      </c>
      <c r="Q659" t="s">
        <v>2039</v>
      </c>
      <c r="R659" t="s">
        <v>2061</v>
      </c>
      <c r="S659" s="11">
        <f t="shared" si="42"/>
        <v>43096.25</v>
      </c>
      <c r="T659" s="11">
        <f t="shared" si="43"/>
        <v>43112.25</v>
      </c>
      <c r="U659" s="12">
        <v>43096.25</v>
      </c>
      <c r="V659" s="13">
        <v>43096.25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 s="22">
        <v>1440910800</v>
      </c>
      <c r="M660" s="22">
        <v>1442898000</v>
      </c>
      <c r="N660" t="b">
        <v>0</v>
      </c>
      <c r="O660" t="b">
        <v>0</v>
      </c>
      <c r="P660" t="s">
        <v>23</v>
      </c>
      <c r="Q660" t="s">
        <v>2033</v>
      </c>
      <c r="R660" t="s">
        <v>2034</v>
      </c>
      <c r="S660" s="11">
        <f t="shared" si="42"/>
        <v>42246.208333333328</v>
      </c>
      <c r="T660" s="11">
        <f t="shared" si="43"/>
        <v>42269.208333333328</v>
      </c>
      <c r="U660" s="12">
        <v>42246.208333333328</v>
      </c>
      <c r="V660" s="13">
        <v>42246.208333333328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 s="22">
        <v>1296108000</v>
      </c>
      <c r="M661" s="22">
        <v>1296194400</v>
      </c>
      <c r="N661" t="b">
        <v>0</v>
      </c>
      <c r="O661" t="b">
        <v>0</v>
      </c>
      <c r="P661" t="s">
        <v>42</v>
      </c>
      <c r="Q661" t="s">
        <v>2039</v>
      </c>
      <c r="R661" t="s">
        <v>2040</v>
      </c>
      <c r="S661" s="11">
        <f t="shared" si="42"/>
        <v>40570.25</v>
      </c>
      <c r="T661" s="11">
        <f t="shared" si="43"/>
        <v>40571.25</v>
      </c>
      <c r="U661" s="12">
        <v>40570.25</v>
      </c>
      <c r="V661" s="13">
        <v>40570.25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 s="22">
        <v>1440133200</v>
      </c>
      <c r="M662" s="22">
        <v>1440910800</v>
      </c>
      <c r="N662" t="b">
        <v>1</v>
      </c>
      <c r="O662" t="b">
        <v>0</v>
      </c>
      <c r="P662" t="s">
        <v>33</v>
      </c>
      <c r="Q662" t="s">
        <v>2037</v>
      </c>
      <c r="R662" t="s">
        <v>2038</v>
      </c>
      <c r="S662" s="11">
        <f t="shared" si="42"/>
        <v>42237.208333333328</v>
      </c>
      <c r="T662" s="11">
        <f t="shared" si="43"/>
        <v>42246.208333333328</v>
      </c>
      <c r="U662" s="12">
        <v>42237.208333333328</v>
      </c>
      <c r="V662" s="13">
        <v>42237.208333333328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 s="22">
        <v>1332910800</v>
      </c>
      <c r="M663" s="22">
        <v>1335502800</v>
      </c>
      <c r="N663" t="b">
        <v>0</v>
      </c>
      <c r="O663" t="b">
        <v>0</v>
      </c>
      <c r="P663" t="s">
        <v>159</v>
      </c>
      <c r="Q663" t="s">
        <v>2033</v>
      </c>
      <c r="R663" t="s">
        <v>2056</v>
      </c>
      <c r="S663" s="11">
        <f t="shared" si="42"/>
        <v>40996.208333333336</v>
      </c>
      <c r="T663" s="11">
        <f t="shared" si="43"/>
        <v>41026.208333333336</v>
      </c>
      <c r="U663" s="12">
        <v>40996.208333333336</v>
      </c>
      <c r="V663" s="13">
        <v>40996.208333333336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 s="22">
        <v>1544335200</v>
      </c>
      <c r="M664" s="22">
        <v>1544680800</v>
      </c>
      <c r="N664" t="b">
        <v>0</v>
      </c>
      <c r="O664" t="b">
        <v>0</v>
      </c>
      <c r="P664" t="s">
        <v>33</v>
      </c>
      <c r="Q664" t="s">
        <v>2037</v>
      </c>
      <c r="R664" t="s">
        <v>2038</v>
      </c>
      <c r="S664" s="11">
        <f t="shared" si="42"/>
        <v>43443.25</v>
      </c>
      <c r="T664" s="11">
        <f t="shared" si="43"/>
        <v>43447.25</v>
      </c>
      <c r="U664" s="12">
        <v>43443.25</v>
      </c>
      <c r="V664" s="13">
        <v>43443.25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 s="22">
        <v>1286427600</v>
      </c>
      <c r="M665" s="22">
        <v>1288414800</v>
      </c>
      <c r="N665" t="b">
        <v>0</v>
      </c>
      <c r="O665" t="b">
        <v>0</v>
      </c>
      <c r="P665" t="s">
        <v>33</v>
      </c>
      <c r="Q665" t="s">
        <v>2037</v>
      </c>
      <c r="R665" t="s">
        <v>2038</v>
      </c>
      <c r="S665" s="11">
        <f t="shared" si="42"/>
        <v>40458.208333333336</v>
      </c>
      <c r="T665" s="11">
        <f t="shared" si="43"/>
        <v>40481.208333333336</v>
      </c>
      <c r="U665" s="12">
        <v>40458.208333333336</v>
      </c>
      <c r="V665" s="13">
        <v>40458.208333333336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 s="22">
        <v>1329717600</v>
      </c>
      <c r="M666" s="22">
        <v>1330581600</v>
      </c>
      <c r="N666" t="b">
        <v>0</v>
      </c>
      <c r="O666" t="b">
        <v>0</v>
      </c>
      <c r="P666" t="s">
        <v>159</v>
      </c>
      <c r="Q666" t="s">
        <v>2033</v>
      </c>
      <c r="R666" t="s">
        <v>2056</v>
      </c>
      <c r="S666" s="11">
        <f t="shared" si="42"/>
        <v>40959.25</v>
      </c>
      <c r="T666" s="11">
        <f t="shared" si="43"/>
        <v>40969.25</v>
      </c>
      <c r="U666" s="12">
        <v>40959.25</v>
      </c>
      <c r="V666" s="13">
        <v>40959.25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 s="22">
        <v>1310187600</v>
      </c>
      <c r="M667" s="22">
        <v>1311397200</v>
      </c>
      <c r="N667" t="b">
        <v>0</v>
      </c>
      <c r="O667" t="b">
        <v>1</v>
      </c>
      <c r="P667" t="s">
        <v>42</v>
      </c>
      <c r="Q667" t="s">
        <v>2039</v>
      </c>
      <c r="R667" t="s">
        <v>2040</v>
      </c>
      <c r="S667" s="11">
        <f t="shared" si="42"/>
        <v>40733.208333333336</v>
      </c>
      <c r="T667" s="11">
        <f t="shared" si="43"/>
        <v>40747.208333333336</v>
      </c>
      <c r="U667" s="12">
        <v>40733.208333333336</v>
      </c>
      <c r="V667" s="13">
        <v>40733.208333333336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 s="22">
        <v>1377838800</v>
      </c>
      <c r="M668" s="22">
        <v>1378357200</v>
      </c>
      <c r="N668" t="b">
        <v>0</v>
      </c>
      <c r="O668" t="b">
        <v>1</v>
      </c>
      <c r="P668" t="s">
        <v>33</v>
      </c>
      <c r="Q668" t="s">
        <v>2037</v>
      </c>
      <c r="R668" t="s">
        <v>2038</v>
      </c>
      <c r="S668" s="11">
        <f t="shared" si="42"/>
        <v>41516.208333333336</v>
      </c>
      <c r="T668" s="11">
        <f t="shared" si="43"/>
        <v>41522.208333333336</v>
      </c>
      <c r="U668" s="12">
        <v>41516.208333333336</v>
      </c>
      <c r="V668" s="13">
        <v>41516.208333333336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 s="22">
        <v>1410325200</v>
      </c>
      <c r="M669" s="22">
        <v>1411102800</v>
      </c>
      <c r="N669" t="b">
        <v>0</v>
      </c>
      <c r="O669" t="b">
        <v>0</v>
      </c>
      <c r="P669" t="s">
        <v>1029</v>
      </c>
      <c r="Q669" t="s">
        <v>2062</v>
      </c>
      <c r="R669" t="s">
        <v>2063</v>
      </c>
      <c r="S669" s="11">
        <f t="shared" si="42"/>
        <v>41892.208333333336</v>
      </c>
      <c r="T669" s="11">
        <f t="shared" si="43"/>
        <v>41901.208333333336</v>
      </c>
      <c r="U669" s="12">
        <v>41892.208333333336</v>
      </c>
      <c r="V669" s="13">
        <v>41892.208333333336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 s="22">
        <v>1343797200</v>
      </c>
      <c r="M670" s="22">
        <v>1344834000</v>
      </c>
      <c r="N670" t="b">
        <v>0</v>
      </c>
      <c r="O670" t="b">
        <v>0</v>
      </c>
      <c r="P670" t="s">
        <v>33</v>
      </c>
      <c r="Q670" t="s">
        <v>2037</v>
      </c>
      <c r="R670" t="s">
        <v>2038</v>
      </c>
      <c r="S670" s="11">
        <f t="shared" si="42"/>
        <v>41122.208333333336</v>
      </c>
      <c r="T670" s="11">
        <f t="shared" si="43"/>
        <v>41134.208333333336</v>
      </c>
      <c r="U670" s="12">
        <v>41122.208333333336</v>
      </c>
      <c r="V670" s="13">
        <v>41122.208333333336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 s="22">
        <v>1498453200</v>
      </c>
      <c r="M671" s="22">
        <v>1499230800</v>
      </c>
      <c r="N671" t="b">
        <v>0</v>
      </c>
      <c r="O671" t="b">
        <v>0</v>
      </c>
      <c r="P671" t="s">
        <v>33</v>
      </c>
      <c r="Q671" t="s">
        <v>2037</v>
      </c>
      <c r="R671" t="s">
        <v>2038</v>
      </c>
      <c r="S671" s="11">
        <f t="shared" si="42"/>
        <v>42912.208333333328</v>
      </c>
      <c r="T671" s="11">
        <f t="shared" si="43"/>
        <v>42921.208333333328</v>
      </c>
      <c r="U671" s="12">
        <v>42912.208333333328</v>
      </c>
      <c r="V671" s="13">
        <v>42912.208333333328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 s="22">
        <v>1456380000</v>
      </c>
      <c r="M672" s="22">
        <v>1457416800</v>
      </c>
      <c r="N672" t="b">
        <v>0</v>
      </c>
      <c r="O672" t="b">
        <v>0</v>
      </c>
      <c r="P672" t="s">
        <v>60</v>
      </c>
      <c r="Q672" t="s">
        <v>2033</v>
      </c>
      <c r="R672" t="s">
        <v>2043</v>
      </c>
      <c r="S672" s="11">
        <f t="shared" si="42"/>
        <v>42425.25</v>
      </c>
      <c r="T672" s="11">
        <f t="shared" si="43"/>
        <v>42437.25</v>
      </c>
      <c r="U672" s="12">
        <v>42425.25</v>
      </c>
      <c r="V672" s="13">
        <v>42425.25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 s="22">
        <v>1280552400</v>
      </c>
      <c r="M673" s="22">
        <v>1280898000</v>
      </c>
      <c r="N673" t="b">
        <v>0</v>
      </c>
      <c r="O673" t="b">
        <v>1</v>
      </c>
      <c r="P673" t="s">
        <v>33</v>
      </c>
      <c r="Q673" t="s">
        <v>2037</v>
      </c>
      <c r="R673" t="s">
        <v>2038</v>
      </c>
      <c r="S673" s="11">
        <f t="shared" si="42"/>
        <v>40390.208333333336</v>
      </c>
      <c r="T673" s="11">
        <f t="shared" si="43"/>
        <v>40394.208333333336</v>
      </c>
      <c r="U673" s="12">
        <v>40390.208333333336</v>
      </c>
      <c r="V673" s="13">
        <v>40390.208333333336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 s="22">
        <v>1521608400</v>
      </c>
      <c r="M674" s="22">
        <v>1522472400</v>
      </c>
      <c r="N674" t="b">
        <v>0</v>
      </c>
      <c r="O674" t="b">
        <v>0</v>
      </c>
      <c r="P674" t="s">
        <v>33</v>
      </c>
      <c r="Q674" t="s">
        <v>2037</v>
      </c>
      <c r="R674" t="s">
        <v>2038</v>
      </c>
      <c r="S674" s="11">
        <f t="shared" si="42"/>
        <v>43180.208333333328</v>
      </c>
      <c r="T674" s="11">
        <f t="shared" si="43"/>
        <v>43190.208333333328</v>
      </c>
      <c r="U674" s="12">
        <v>43180.208333333328</v>
      </c>
      <c r="V674" s="13">
        <v>43180.208333333328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 s="22">
        <v>1460696400</v>
      </c>
      <c r="M675" s="22">
        <v>1462510800</v>
      </c>
      <c r="N675" t="b">
        <v>0</v>
      </c>
      <c r="O675" t="b">
        <v>0</v>
      </c>
      <c r="P675" t="s">
        <v>60</v>
      </c>
      <c r="Q675" t="s">
        <v>2033</v>
      </c>
      <c r="R675" t="s">
        <v>2043</v>
      </c>
      <c r="S675" s="11">
        <f t="shared" si="42"/>
        <v>42475.208333333328</v>
      </c>
      <c r="T675" s="11">
        <f t="shared" si="43"/>
        <v>42496.208333333328</v>
      </c>
      <c r="U675" s="12">
        <v>42475.208333333328</v>
      </c>
      <c r="V675" s="13">
        <v>42475.208333333328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 s="22">
        <v>1313730000</v>
      </c>
      <c r="M676" s="22">
        <v>1317790800</v>
      </c>
      <c r="N676" t="b">
        <v>0</v>
      </c>
      <c r="O676" t="b">
        <v>0</v>
      </c>
      <c r="P676" t="s">
        <v>122</v>
      </c>
      <c r="Q676" t="s">
        <v>2052</v>
      </c>
      <c r="R676" t="s">
        <v>2053</v>
      </c>
      <c r="S676" s="11">
        <f t="shared" si="42"/>
        <v>40774.208333333336</v>
      </c>
      <c r="T676" s="11">
        <f t="shared" si="43"/>
        <v>40821.208333333336</v>
      </c>
      <c r="U676" s="12">
        <v>40774.208333333336</v>
      </c>
      <c r="V676" s="13">
        <v>40774.208333333336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 s="22">
        <v>1568178000</v>
      </c>
      <c r="M677" s="22">
        <v>1568782800</v>
      </c>
      <c r="N677" t="b">
        <v>0</v>
      </c>
      <c r="O677" t="b">
        <v>0</v>
      </c>
      <c r="P677" t="s">
        <v>1029</v>
      </c>
      <c r="Q677" t="s">
        <v>2062</v>
      </c>
      <c r="R677" t="s">
        <v>2063</v>
      </c>
      <c r="S677" s="11">
        <f t="shared" si="42"/>
        <v>43719.208333333328</v>
      </c>
      <c r="T677" s="11">
        <f t="shared" si="43"/>
        <v>43726.208333333328</v>
      </c>
      <c r="U677" s="12">
        <v>43719.208333333328</v>
      </c>
      <c r="V677" s="13">
        <v>43719.208333333328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 s="22">
        <v>1348635600</v>
      </c>
      <c r="M678" s="22">
        <v>1349413200</v>
      </c>
      <c r="N678" t="b">
        <v>0</v>
      </c>
      <c r="O678" t="b">
        <v>0</v>
      </c>
      <c r="P678" t="s">
        <v>122</v>
      </c>
      <c r="Q678" t="s">
        <v>2052</v>
      </c>
      <c r="R678" t="s">
        <v>2053</v>
      </c>
      <c r="S678" s="11">
        <f t="shared" si="42"/>
        <v>41178.208333333336</v>
      </c>
      <c r="T678" s="11">
        <f t="shared" si="43"/>
        <v>41187.208333333336</v>
      </c>
      <c r="U678" s="12">
        <v>41178.208333333336</v>
      </c>
      <c r="V678" s="13">
        <v>41178.208333333336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 s="22">
        <v>1468126800</v>
      </c>
      <c r="M679" s="22">
        <v>1472446800</v>
      </c>
      <c r="N679" t="b">
        <v>0</v>
      </c>
      <c r="O679" t="b">
        <v>0</v>
      </c>
      <c r="P679" t="s">
        <v>119</v>
      </c>
      <c r="Q679" t="s">
        <v>2045</v>
      </c>
      <c r="R679" t="s">
        <v>2051</v>
      </c>
      <c r="S679" s="11">
        <f t="shared" si="42"/>
        <v>42561.208333333328</v>
      </c>
      <c r="T679" s="11">
        <f t="shared" si="43"/>
        <v>42611.208333333328</v>
      </c>
      <c r="U679" s="12">
        <v>42561.208333333328</v>
      </c>
      <c r="V679" s="13">
        <v>42561.208333333328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 s="22">
        <v>1547877600</v>
      </c>
      <c r="M680" s="22">
        <v>1548050400</v>
      </c>
      <c r="N680" t="b">
        <v>0</v>
      </c>
      <c r="O680" t="b">
        <v>0</v>
      </c>
      <c r="P680" t="s">
        <v>53</v>
      </c>
      <c r="Q680" t="s">
        <v>2039</v>
      </c>
      <c r="R680" t="s">
        <v>2042</v>
      </c>
      <c r="S680" s="11">
        <f t="shared" si="42"/>
        <v>43484.25</v>
      </c>
      <c r="T680" s="11">
        <f t="shared" si="43"/>
        <v>43486.25</v>
      </c>
      <c r="U680" s="12">
        <v>43484.25</v>
      </c>
      <c r="V680" s="13">
        <v>43484.25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 s="22">
        <v>1571374800</v>
      </c>
      <c r="M681" s="22">
        <v>1571806800</v>
      </c>
      <c r="N681" t="b">
        <v>0</v>
      </c>
      <c r="O681" t="b">
        <v>1</v>
      </c>
      <c r="P681" t="s">
        <v>17</v>
      </c>
      <c r="Q681" t="s">
        <v>2031</v>
      </c>
      <c r="R681" t="s">
        <v>2032</v>
      </c>
      <c r="S681" s="11">
        <f t="shared" si="42"/>
        <v>43756.208333333328</v>
      </c>
      <c r="T681" s="11">
        <f t="shared" si="43"/>
        <v>43761.208333333328</v>
      </c>
      <c r="U681" s="12">
        <v>43756.208333333328</v>
      </c>
      <c r="V681" s="13">
        <v>43756.208333333328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 s="22">
        <v>1576303200</v>
      </c>
      <c r="M682" s="22">
        <v>1576476000</v>
      </c>
      <c r="N682" t="b">
        <v>0</v>
      </c>
      <c r="O682" t="b">
        <v>1</v>
      </c>
      <c r="P682" t="s">
        <v>292</v>
      </c>
      <c r="Q682" t="s">
        <v>2048</v>
      </c>
      <c r="R682" t="s">
        <v>2059</v>
      </c>
      <c r="S682" s="11">
        <f t="shared" si="42"/>
        <v>43813.25</v>
      </c>
      <c r="T682" s="11">
        <f t="shared" si="43"/>
        <v>43815.25</v>
      </c>
      <c r="U682" s="12">
        <v>43813.25</v>
      </c>
      <c r="V682" s="13">
        <v>43813.25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 s="22">
        <v>1324447200</v>
      </c>
      <c r="M683" s="22">
        <v>1324965600</v>
      </c>
      <c r="N683" t="b">
        <v>0</v>
      </c>
      <c r="O683" t="b">
        <v>0</v>
      </c>
      <c r="P683" t="s">
        <v>33</v>
      </c>
      <c r="Q683" t="s">
        <v>2037</v>
      </c>
      <c r="R683" t="s">
        <v>2038</v>
      </c>
      <c r="S683" s="11">
        <f t="shared" si="42"/>
        <v>40898.25</v>
      </c>
      <c r="T683" s="11">
        <f t="shared" si="43"/>
        <v>40904.25</v>
      </c>
      <c r="U683" s="12">
        <v>40898.25</v>
      </c>
      <c r="V683" s="13">
        <v>40898.25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 s="22">
        <v>1386741600</v>
      </c>
      <c r="M684" s="22">
        <v>1387519200</v>
      </c>
      <c r="N684" t="b">
        <v>0</v>
      </c>
      <c r="O684" t="b">
        <v>0</v>
      </c>
      <c r="P684" t="s">
        <v>33</v>
      </c>
      <c r="Q684" t="s">
        <v>2037</v>
      </c>
      <c r="R684" t="s">
        <v>2038</v>
      </c>
      <c r="S684" s="11">
        <f t="shared" si="42"/>
        <v>41619.25</v>
      </c>
      <c r="T684" s="11">
        <f t="shared" si="43"/>
        <v>41628.25</v>
      </c>
      <c r="U684" s="12">
        <v>41619.25</v>
      </c>
      <c r="V684" s="13">
        <v>41619.25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 s="22">
        <v>1537074000</v>
      </c>
      <c r="M685" s="22">
        <v>1537246800</v>
      </c>
      <c r="N685" t="b">
        <v>0</v>
      </c>
      <c r="O685" t="b">
        <v>0</v>
      </c>
      <c r="P685" t="s">
        <v>33</v>
      </c>
      <c r="Q685" t="s">
        <v>2037</v>
      </c>
      <c r="R685" t="s">
        <v>2038</v>
      </c>
      <c r="S685" s="11">
        <f t="shared" si="42"/>
        <v>43359.208333333328</v>
      </c>
      <c r="T685" s="11">
        <f t="shared" si="43"/>
        <v>43361.208333333328</v>
      </c>
      <c r="U685" s="12">
        <v>43359.208333333328</v>
      </c>
      <c r="V685" s="13">
        <v>43359.208333333328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 s="22">
        <v>1277787600</v>
      </c>
      <c r="M686" s="22">
        <v>1279515600</v>
      </c>
      <c r="N686" t="b">
        <v>0</v>
      </c>
      <c r="O686" t="b">
        <v>0</v>
      </c>
      <c r="P686" t="s">
        <v>68</v>
      </c>
      <c r="Q686" t="s">
        <v>2045</v>
      </c>
      <c r="R686" t="s">
        <v>2046</v>
      </c>
      <c r="S686" s="11">
        <f t="shared" si="42"/>
        <v>40358.208333333336</v>
      </c>
      <c r="T686" s="11">
        <f t="shared" si="43"/>
        <v>40378.208333333336</v>
      </c>
      <c r="U686" s="12">
        <v>40358.208333333336</v>
      </c>
      <c r="V686" s="13">
        <v>40358.208333333336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 s="22">
        <v>1440306000</v>
      </c>
      <c r="M687" s="22">
        <v>1442379600</v>
      </c>
      <c r="N687" t="b">
        <v>0</v>
      </c>
      <c r="O687" t="b">
        <v>0</v>
      </c>
      <c r="P687" t="s">
        <v>33</v>
      </c>
      <c r="Q687" t="s">
        <v>2037</v>
      </c>
      <c r="R687" t="s">
        <v>2038</v>
      </c>
      <c r="S687" s="11">
        <f t="shared" si="42"/>
        <v>42239.208333333328</v>
      </c>
      <c r="T687" s="11">
        <f t="shared" si="43"/>
        <v>42263.208333333328</v>
      </c>
      <c r="U687" s="12">
        <v>42239.208333333328</v>
      </c>
      <c r="V687" s="13">
        <v>42239.208333333328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 s="22">
        <v>1522126800</v>
      </c>
      <c r="M688" s="22">
        <v>1523077200</v>
      </c>
      <c r="N688" t="b">
        <v>0</v>
      </c>
      <c r="O688" t="b">
        <v>0</v>
      </c>
      <c r="P688" t="s">
        <v>65</v>
      </c>
      <c r="Q688" t="s">
        <v>2035</v>
      </c>
      <c r="R688" t="s">
        <v>2044</v>
      </c>
      <c r="S688" s="11">
        <f t="shared" si="42"/>
        <v>43186.208333333328</v>
      </c>
      <c r="T688" s="11">
        <f t="shared" si="43"/>
        <v>43197.208333333328</v>
      </c>
      <c r="U688" s="12">
        <v>43186.208333333328</v>
      </c>
      <c r="V688" s="13">
        <v>43186.208333333328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 s="22">
        <v>1489298400</v>
      </c>
      <c r="M689" s="22">
        <v>1489554000</v>
      </c>
      <c r="N689" t="b">
        <v>0</v>
      </c>
      <c r="O689" t="b">
        <v>0</v>
      </c>
      <c r="P689" t="s">
        <v>33</v>
      </c>
      <c r="Q689" t="s">
        <v>2037</v>
      </c>
      <c r="R689" t="s">
        <v>2038</v>
      </c>
      <c r="S689" s="11">
        <f t="shared" si="42"/>
        <v>42806.25</v>
      </c>
      <c r="T689" s="11">
        <f t="shared" si="43"/>
        <v>42809.208333333328</v>
      </c>
      <c r="U689" s="12">
        <v>42806.25</v>
      </c>
      <c r="V689" s="13">
        <v>42806.25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 s="22">
        <v>1547100000</v>
      </c>
      <c r="M690" s="22">
        <v>1548482400</v>
      </c>
      <c r="N690" t="b">
        <v>0</v>
      </c>
      <c r="O690" t="b">
        <v>1</v>
      </c>
      <c r="P690" t="s">
        <v>269</v>
      </c>
      <c r="Q690" t="s">
        <v>2039</v>
      </c>
      <c r="R690" t="s">
        <v>2058</v>
      </c>
      <c r="S690" s="11">
        <f t="shared" si="42"/>
        <v>43475.25</v>
      </c>
      <c r="T690" s="11">
        <f t="shared" si="43"/>
        <v>43491.25</v>
      </c>
      <c r="U690" s="12">
        <v>43475.25</v>
      </c>
      <c r="V690" s="13">
        <v>43475.25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 s="22">
        <v>1383022800</v>
      </c>
      <c r="M691" s="22">
        <v>1384063200</v>
      </c>
      <c r="N691" t="b">
        <v>0</v>
      </c>
      <c r="O691" t="b">
        <v>0</v>
      </c>
      <c r="P691" t="s">
        <v>28</v>
      </c>
      <c r="Q691" t="s">
        <v>2035</v>
      </c>
      <c r="R691" t="s">
        <v>2036</v>
      </c>
      <c r="S691" s="11">
        <f t="shared" si="42"/>
        <v>41576.208333333336</v>
      </c>
      <c r="T691" s="11">
        <f t="shared" si="43"/>
        <v>41588.25</v>
      </c>
      <c r="U691" s="12">
        <v>41576.208333333336</v>
      </c>
      <c r="V691" s="13">
        <v>41576.208333333336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 s="22">
        <v>1322373600</v>
      </c>
      <c r="M692" s="22">
        <v>1322892000</v>
      </c>
      <c r="N692" t="b">
        <v>0</v>
      </c>
      <c r="O692" t="b">
        <v>1</v>
      </c>
      <c r="P692" t="s">
        <v>42</v>
      </c>
      <c r="Q692" t="s">
        <v>2039</v>
      </c>
      <c r="R692" t="s">
        <v>2040</v>
      </c>
      <c r="S692" s="11">
        <f t="shared" si="42"/>
        <v>40874.25</v>
      </c>
      <c r="T692" s="11">
        <f t="shared" si="43"/>
        <v>40880.25</v>
      </c>
      <c r="U692" s="12">
        <v>40874.25</v>
      </c>
      <c r="V692" s="13">
        <v>40874.25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 s="22">
        <v>1349240400</v>
      </c>
      <c r="M693" s="22">
        <v>1350709200</v>
      </c>
      <c r="N693" t="b">
        <v>1</v>
      </c>
      <c r="O693" t="b">
        <v>1</v>
      </c>
      <c r="P693" t="s">
        <v>42</v>
      </c>
      <c r="Q693" t="s">
        <v>2039</v>
      </c>
      <c r="R693" t="s">
        <v>2040</v>
      </c>
      <c r="S693" s="11">
        <f t="shared" si="42"/>
        <v>41185.208333333336</v>
      </c>
      <c r="T693" s="11">
        <f t="shared" si="43"/>
        <v>41202.208333333336</v>
      </c>
      <c r="U693" s="12">
        <v>41185.208333333336</v>
      </c>
      <c r="V693" s="13">
        <v>41185.208333333336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 s="22">
        <v>1562648400</v>
      </c>
      <c r="M694" s="22">
        <v>1564203600</v>
      </c>
      <c r="N694" t="b">
        <v>0</v>
      </c>
      <c r="O694" t="b">
        <v>0</v>
      </c>
      <c r="P694" t="s">
        <v>23</v>
      </c>
      <c r="Q694" t="s">
        <v>2033</v>
      </c>
      <c r="R694" t="s">
        <v>2034</v>
      </c>
      <c r="S694" s="11">
        <f t="shared" si="42"/>
        <v>43655.208333333328</v>
      </c>
      <c r="T694" s="11">
        <f t="shared" si="43"/>
        <v>43673.208333333328</v>
      </c>
      <c r="U694" s="12">
        <v>43655.208333333328</v>
      </c>
      <c r="V694" s="13">
        <v>43655.208333333328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 s="22">
        <v>1508216400</v>
      </c>
      <c r="M695" s="22">
        <v>1509685200</v>
      </c>
      <c r="N695" t="b">
        <v>0</v>
      </c>
      <c r="O695" t="b">
        <v>0</v>
      </c>
      <c r="P695" t="s">
        <v>33</v>
      </c>
      <c r="Q695" t="s">
        <v>2037</v>
      </c>
      <c r="R695" t="s">
        <v>2038</v>
      </c>
      <c r="S695" s="11">
        <f t="shared" si="42"/>
        <v>43025.208333333328</v>
      </c>
      <c r="T695" s="11">
        <f t="shared" si="43"/>
        <v>43042.208333333328</v>
      </c>
      <c r="U695" s="12">
        <v>43025.208333333328</v>
      </c>
      <c r="V695" s="13">
        <v>43025.208333333328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 s="22">
        <v>1511762400</v>
      </c>
      <c r="M696" s="22">
        <v>1514959200</v>
      </c>
      <c r="N696" t="b">
        <v>0</v>
      </c>
      <c r="O696" t="b">
        <v>0</v>
      </c>
      <c r="P696" t="s">
        <v>33</v>
      </c>
      <c r="Q696" t="s">
        <v>2037</v>
      </c>
      <c r="R696" t="s">
        <v>2038</v>
      </c>
      <c r="S696" s="11">
        <f t="shared" si="42"/>
        <v>43066.25</v>
      </c>
      <c r="T696" s="11">
        <f t="shared" si="43"/>
        <v>43103.25</v>
      </c>
      <c r="U696" s="12">
        <v>43066.25</v>
      </c>
      <c r="V696" s="13">
        <v>43066.25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 s="22">
        <v>1447480800</v>
      </c>
      <c r="M697" s="22">
        <v>1448863200</v>
      </c>
      <c r="N697" t="b">
        <v>1</v>
      </c>
      <c r="O697" t="b">
        <v>0</v>
      </c>
      <c r="P697" t="s">
        <v>23</v>
      </c>
      <c r="Q697" t="s">
        <v>2033</v>
      </c>
      <c r="R697" t="s">
        <v>2034</v>
      </c>
      <c r="S697" s="11">
        <f t="shared" si="42"/>
        <v>42322.25</v>
      </c>
      <c r="T697" s="11">
        <f t="shared" si="43"/>
        <v>42338.25</v>
      </c>
      <c r="U697" s="12">
        <v>42322.25</v>
      </c>
      <c r="V697" s="13">
        <v>42322.25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 s="22">
        <v>1429506000</v>
      </c>
      <c r="M698" s="22">
        <v>1429592400</v>
      </c>
      <c r="N698" t="b">
        <v>0</v>
      </c>
      <c r="O698" t="b">
        <v>1</v>
      </c>
      <c r="P698" t="s">
        <v>33</v>
      </c>
      <c r="Q698" t="s">
        <v>2037</v>
      </c>
      <c r="R698" t="s">
        <v>2038</v>
      </c>
      <c r="S698" s="11">
        <f t="shared" si="42"/>
        <v>42114.208333333328</v>
      </c>
      <c r="T698" s="11">
        <f t="shared" si="43"/>
        <v>42115.208333333328</v>
      </c>
      <c r="U698" s="12">
        <v>42114.208333333328</v>
      </c>
      <c r="V698" s="13">
        <v>42114.208333333328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 s="22">
        <v>1522472400</v>
      </c>
      <c r="M699" s="22">
        <v>1522645200</v>
      </c>
      <c r="N699" t="b">
        <v>0</v>
      </c>
      <c r="O699" t="b">
        <v>0</v>
      </c>
      <c r="P699" t="s">
        <v>50</v>
      </c>
      <c r="Q699" t="s">
        <v>2033</v>
      </c>
      <c r="R699" t="s">
        <v>2041</v>
      </c>
      <c r="S699" s="11">
        <f t="shared" si="42"/>
        <v>43190.208333333328</v>
      </c>
      <c r="T699" s="11">
        <f t="shared" si="43"/>
        <v>43192.208333333328</v>
      </c>
      <c r="U699" s="12">
        <v>43190.208333333328</v>
      </c>
      <c r="V699" s="13">
        <v>43190.208333333328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 s="22">
        <v>1322114400</v>
      </c>
      <c r="M700" s="22">
        <v>1323324000</v>
      </c>
      <c r="N700" t="b">
        <v>0</v>
      </c>
      <c r="O700" t="b">
        <v>0</v>
      </c>
      <c r="P700" t="s">
        <v>65</v>
      </c>
      <c r="Q700" t="s">
        <v>2035</v>
      </c>
      <c r="R700" t="s">
        <v>2044</v>
      </c>
      <c r="S700" s="11">
        <f t="shared" si="42"/>
        <v>40871.25</v>
      </c>
      <c r="T700" s="11">
        <f t="shared" si="43"/>
        <v>40885.25</v>
      </c>
      <c r="U700" s="12">
        <v>40871.25</v>
      </c>
      <c r="V700" s="13">
        <v>40871.25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 s="22">
        <v>1561438800</v>
      </c>
      <c r="M701" s="22">
        <v>1561525200</v>
      </c>
      <c r="N701" t="b">
        <v>0</v>
      </c>
      <c r="O701" t="b">
        <v>0</v>
      </c>
      <c r="P701" t="s">
        <v>53</v>
      </c>
      <c r="Q701" t="s">
        <v>2039</v>
      </c>
      <c r="R701" t="s">
        <v>2042</v>
      </c>
      <c r="S701" s="11">
        <f t="shared" si="42"/>
        <v>43641.208333333328</v>
      </c>
      <c r="T701" s="11">
        <f t="shared" si="43"/>
        <v>43642.208333333328</v>
      </c>
      <c r="U701" s="12">
        <v>43641.208333333328</v>
      </c>
      <c r="V701" s="13">
        <v>43641.208333333328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 s="22">
        <v>1264399200</v>
      </c>
      <c r="M702" s="22">
        <v>1265695200</v>
      </c>
      <c r="N702" t="b">
        <v>0</v>
      </c>
      <c r="O702" t="b">
        <v>0</v>
      </c>
      <c r="P702" t="s">
        <v>65</v>
      </c>
      <c r="Q702" t="s">
        <v>2035</v>
      </c>
      <c r="R702" t="s">
        <v>2044</v>
      </c>
      <c r="S702" s="11">
        <f t="shared" si="42"/>
        <v>40203.25</v>
      </c>
      <c r="T702" s="11">
        <f t="shared" si="43"/>
        <v>40218.25</v>
      </c>
      <c r="U702" s="12">
        <v>40203.25</v>
      </c>
      <c r="V702" s="13">
        <v>40203.25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 s="22">
        <v>1301202000</v>
      </c>
      <c r="M703" s="22">
        <v>1301806800</v>
      </c>
      <c r="N703" t="b">
        <v>1</v>
      </c>
      <c r="O703" t="b">
        <v>0</v>
      </c>
      <c r="P703" t="s">
        <v>33</v>
      </c>
      <c r="Q703" t="s">
        <v>2037</v>
      </c>
      <c r="R703" t="s">
        <v>2038</v>
      </c>
      <c r="S703" s="11">
        <f t="shared" si="42"/>
        <v>40629.208333333336</v>
      </c>
      <c r="T703" s="11">
        <f t="shared" si="43"/>
        <v>40636.208333333336</v>
      </c>
      <c r="U703" s="12">
        <v>40629.208333333336</v>
      </c>
      <c r="V703" s="13">
        <v>40629.208333333336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 s="22">
        <v>1374469200</v>
      </c>
      <c r="M704" s="22">
        <v>1374901200</v>
      </c>
      <c r="N704" t="b">
        <v>0</v>
      </c>
      <c r="O704" t="b">
        <v>0</v>
      </c>
      <c r="P704" t="s">
        <v>65</v>
      </c>
      <c r="Q704" t="s">
        <v>2035</v>
      </c>
      <c r="R704" t="s">
        <v>2044</v>
      </c>
      <c r="S704" s="11">
        <f t="shared" si="42"/>
        <v>41477.208333333336</v>
      </c>
      <c r="T704" s="11">
        <f t="shared" si="43"/>
        <v>41482.208333333336</v>
      </c>
      <c r="U704" s="12">
        <v>41477.208333333336</v>
      </c>
      <c r="V704" s="13">
        <v>41477.208333333336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 s="22">
        <v>1334984400</v>
      </c>
      <c r="M705" s="22">
        <v>1336453200</v>
      </c>
      <c r="N705" t="b">
        <v>1</v>
      </c>
      <c r="O705" t="b">
        <v>1</v>
      </c>
      <c r="P705" t="s">
        <v>206</v>
      </c>
      <c r="Q705" t="s">
        <v>2045</v>
      </c>
      <c r="R705" t="s">
        <v>2057</v>
      </c>
      <c r="S705" s="11">
        <f t="shared" si="42"/>
        <v>41020.208333333336</v>
      </c>
      <c r="T705" s="11">
        <f t="shared" si="43"/>
        <v>41037.208333333336</v>
      </c>
      <c r="U705" s="12">
        <v>41020.208333333336</v>
      </c>
      <c r="V705" s="13">
        <v>41020.208333333336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 s="22">
        <v>1467608400</v>
      </c>
      <c r="M706" s="22">
        <v>1468904400</v>
      </c>
      <c r="N706" t="b">
        <v>0</v>
      </c>
      <c r="O706" t="b">
        <v>0</v>
      </c>
      <c r="P706" t="s">
        <v>71</v>
      </c>
      <c r="Q706" t="s">
        <v>2039</v>
      </c>
      <c r="R706" t="s">
        <v>2047</v>
      </c>
      <c r="S706" s="11">
        <f t="shared" si="42"/>
        <v>42555.208333333328</v>
      </c>
      <c r="T706" s="11">
        <f t="shared" si="43"/>
        <v>42570.208333333328</v>
      </c>
      <c r="U706" s="12">
        <v>42555.208333333328</v>
      </c>
      <c r="V706" s="13">
        <v>42555.208333333328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 s="22">
        <v>1386741600</v>
      </c>
      <c r="M707" s="22">
        <v>1387087200</v>
      </c>
      <c r="N707" t="b">
        <v>0</v>
      </c>
      <c r="O707" t="b">
        <v>0</v>
      </c>
      <c r="P707" t="s">
        <v>68</v>
      </c>
      <c r="Q707" t="s">
        <v>2045</v>
      </c>
      <c r="R707" t="s">
        <v>2046</v>
      </c>
      <c r="S707" s="11">
        <f t="shared" ref="S707:S770" si="46">(((L707/60)/60)/24)+DATE(1970,1,1)</f>
        <v>41619.25</v>
      </c>
      <c r="T707" s="11">
        <f t="shared" ref="T707:T770" si="47">(((M707/60)/60)/24)+DATE(1970,1,1)</f>
        <v>41623.25</v>
      </c>
      <c r="U707" s="12">
        <v>41619.25</v>
      </c>
      <c r="V707" s="13">
        <v>41619.25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 s="22">
        <v>1546754400</v>
      </c>
      <c r="M708" s="22">
        <v>1547445600</v>
      </c>
      <c r="N708" t="b">
        <v>0</v>
      </c>
      <c r="O708" t="b">
        <v>1</v>
      </c>
      <c r="P708" t="s">
        <v>28</v>
      </c>
      <c r="Q708" t="s">
        <v>2035</v>
      </c>
      <c r="R708" t="s">
        <v>2036</v>
      </c>
      <c r="S708" s="11">
        <f t="shared" si="46"/>
        <v>43471.25</v>
      </c>
      <c r="T708" s="11">
        <f t="shared" si="47"/>
        <v>43479.25</v>
      </c>
      <c r="U708" s="12">
        <v>43471.25</v>
      </c>
      <c r="V708" s="13">
        <v>43471.25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 s="22">
        <v>1544248800</v>
      </c>
      <c r="M709" s="22">
        <v>1547359200</v>
      </c>
      <c r="N709" t="b">
        <v>0</v>
      </c>
      <c r="O709" t="b">
        <v>0</v>
      </c>
      <c r="P709" t="s">
        <v>53</v>
      </c>
      <c r="Q709" t="s">
        <v>2039</v>
      </c>
      <c r="R709" t="s">
        <v>2042</v>
      </c>
      <c r="S709" s="11">
        <f t="shared" si="46"/>
        <v>43442.25</v>
      </c>
      <c r="T709" s="11">
        <f t="shared" si="47"/>
        <v>43478.25</v>
      </c>
      <c r="U709" s="12">
        <v>43442.25</v>
      </c>
      <c r="V709" s="13">
        <v>43442.25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 s="22">
        <v>1495429200</v>
      </c>
      <c r="M710" s="22">
        <v>1496293200</v>
      </c>
      <c r="N710" t="b">
        <v>0</v>
      </c>
      <c r="O710" t="b">
        <v>0</v>
      </c>
      <c r="P710" t="s">
        <v>33</v>
      </c>
      <c r="Q710" t="s">
        <v>2037</v>
      </c>
      <c r="R710" t="s">
        <v>2038</v>
      </c>
      <c r="S710" s="11">
        <f t="shared" si="46"/>
        <v>42877.208333333328</v>
      </c>
      <c r="T710" s="11">
        <f t="shared" si="47"/>
        <v>42887.208333333328</v>
      </c>
      <c r="U710" s="12">
        <v>42877.208333333328</v>
      </c>
      <c r="V710" s="13">
        <v>42877.208333333328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 s="22">
        <v>1334811600</v>
      </c>
      <c r="M711" s="22">
        <v>1335416400</v>
      </c>
      <c r="N711" t="b">
        <v>0</v>
      </c>
      <c r="O711" t="b">
        <v>0</v>
      </c>
      <c r="P711" t="s">
        <v>33</v>
      </c>
      <c r="Q711" t="s">
        <v>2037</v>
      </c>
      <c r="R711" t="s">
        <v>2038</v>
      </c>
      <c r="S711" s="11">
        <f t="shared" si="46"/>
        <v>41018.208333333336</v>
      </c>
      <c r="T711" s="11">
        <f t="shared" si="47"/>
        <v>41025.208333333336</v>
      </c>
      <c r="U711" s="12">
        <v>41018.208333333336</v>
      </c>
      <c r="V711" s="13">
        <v>41018.208333333336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 s="22">
        <v>1531544400</v>
      </c>
      <c r="M712" s="22">
        <v>1532149200</v>
      </c>
      <c r="N712" t="b">
        <v>0</v>
      </c>
      <c r="O712" t="b">
        <v>1</v>
      </c>
      <c r="P712" t="s">
        <v>33</v>
      </c>
      <c r="Q712" t="s">
        <v>2037</v>
      </c>
      <c r="R712" t="s">
        <v>2038</v>
      </c>
      <c r="S712" s="11">
        <f t="shared" si="46"/>
        <v>43295.208333333328</v>
      </c>
      <c r="T712" s="11">
        <f t="shared" si="47"/>
        <v>43302.208333333328</v>
      </c>
      <c r="U712" s="12">
        <v>43295.208333333328</v>
      </c>
      <c r="V712" s="13">
        <v>43295.208333333328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 s="22">
        <v>1453615200</v>
      </c>
      <c r="M713" s="22">
        <v>1453788000</v>
      </c>
      <c r="N713" t="b">
        <v>1</v>
      </c>
      <c r="O713" t="b">
        <v>1</v>
      </c>
      <c r="P713" t="s">
        <v>33</v>
      </c>
      <c r="Q713" t="s">
        <v>2037</v>
      </c>
      <c r="R713" t="s">
        <v>2038</v>
      </c>
      <c r="S713" s="11">
        <f t="shared" si="46"/>
        <v>42393.25</v>
      </c>
      <c r="T713" s="11">
        <f t="shared" si="47"/>
        <v>42395.25</v>
      </c>
      <c r="U713" s="12">
        <v>42393.25</v>
      </c>
      <c r="V713" s="13">
        <v>42393.25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 s="22">
        <v>1467954000</v>
      </c>
      <c r="M714" s="22">
        <v>1471496400</v>
      </c>
      <c r="N714" t="b">
        <v>0</v>
      </c>
      <c r="O714" t="b">
        <v>0</v>
      </c>
      <c r="P714" t="s">
        <v>33</v>
      </c>
      <c r="Q714" t="s">
        <v>2037</v>
      </c>
      <c r="R714" t="s">
        <v>2038</v>
      </c>
      <c r="S714" s="11">
        <f t="shared" si="46"/>
        <v>42559.208333333328</v>
      </c>
      <c r="T714" s="11">
        <f t="shared" si="47"/>
        <v>42600.208333333328</v>
      </c>
      <c r="U714" s="12">
        <v>42559.208333333328</v>
      </c>
      <c r="V714" s="13">
        <v>42559.208333333328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 s="22">
        <v>1471842000</v>
      </c>
      <c r="M715" s="22">
        <v>1472878800</v>
      </c>
      <c r="N715" t="b">
        <v>0</v>
      </c>
      <c r="O715" t="b">
        <v>0</v>
      </c>
      <c r="P715" t="s">
        <v>133</v>
      </c>
      <c r="Q715" t="s">
        <v>2045</v>
      </c>
      <c r="R715" t="s">
        <v>2054</v>
      </c>
      <c r="S715" s="11">
        <f t="shared" si="46"/>
        <v>42604.208333333328</v>
      </c>
      <c r="T715" s="11">
        <f t="shared" si="47"/>
        <v>42616.208333333328</v>
      </c>
      <c r="U715" s="12">
        <v>42604.208333333328</v>
      </c>
      <c r="V715" s="13">
        <v>42604.208333333328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 s="22">
        <v>1408424400</v>
      </c>
      <c r="M716" s="22">
        <v>1408510800</v>
      </c>
      <c r="N716" t="b">
        <v>0</v>
      </c>
      <c r="O716" t="b">
        <v>0</v>
      </c>
      <c r="P716" t="s">
        <v>23</v>
      </c>
      <c r="Q716" t="s">
        <v>2033</v>
      </c>
      <c r="R716" t="s">
        <v>2034</v>
      </c>
      <c r="S716" s="11">
        <f t="shared" si="46"/>
        <v>41870.208333333336</v>
      </c>
      <c r="T716" s="11">
        <f t="shared" si="47"/>
        <v>41871.208333333336</v>
      </c>
      <c r="U716" s="12">
        <v>41870.208333333336</v>
      </c>
      <c r="V716" s="13">
        <v>41870.208333333336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 s="22">
        <v>1281157200</v>
      </c>
      <c r="M717" s="22">
        <v>1281589200</v>
      </c>
      <c r="N717" t="b">
        <v>0</v>
      </c>
      <c r="O717" t="b">
        <v>0</v>
      </c>
      <c r="P717" t="s">
        <v>292</v>
      </c>
      <c r="Q717" t="s">
        <v>2048</v>
      </c>
      <c r="R717" t="s">
        <v>2059</v>
      </c>
      <c r="S717" s="11">
        <f t="shared" si="46"/>
        <v>40397.208333333336</v>
      </c>
      <c r="T717" s="11">
        <f t="shared" si="47"/>
        <v>40402.208333333336</v>
      </c>
      <c r="U717" s="12">
        <v>40397.208333333336</v>
      </c>
      <c r="V717" s="13">
        <v>40397.208333333336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 s="22">
        <v>1373432400</v>
      </c>
      <c r="M718" s="22">
        <v>1375851600</v>
      </c>
      <c r="N718" t="b">
        <v>0</v>
      </c>
      <c r="O718" t="b">
        <v>1</v>
      </c>
      <c r="P718" t="s">
        <v>33</v>
      </c>
      <c r="Q718" t="s">
        <v>2037</v>
      </c>
      <c r="R718" t="s">
        <v>2038</v>
      </c>
      <c r="S718" s="11">
        <f t="shared" si="46"/>
        <v>41465.208333333336</v>
      </c>
      <c r="T718" s="11">
        <f t="shared" si="47"/>
        <v>41493.208333333336</v>
      </c>
      <c r="U718" s="12">
        <v>41465.208333333336</v>
      </c>
      <c r="V718" s="13">
        <v>41465.208333333336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 s="22">
        <v>1313989200</v>
      </c>
      <c r="M719" s="22">
        <v>1315803600</v>
      </c>
      <c r="N719" t="b">
        <v>0</v>
      </c>
      <c r="O719" t="b">
        <v>0</v>
      </c>
      <c r="P719" t="s">
        <v>42</v>
      </c>
      <c r="Q719" t="s">
        <v>2039</v>
      </c>
      <c r="R719" t="s">
        <v>2040</v>
      </c>
      <c r="S719" s="11">
        <f t="shared" si="46"/>
        <v>40777.208333333336</v>
      </c>
      <c r="T719" s="11">
        <f t="shared" si="47"/>
        <v>40798.208333333336</v>
      </c>
      <c r="U719" s="12">
        <v>40777.208333333336</v>
      </c>
      <c r="V719" s="13">
        <v>40777.208333333336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 s="22">
        <v>1371445200</v>
      </c>
      <c r="M720" s="22">
        <v>1373691600</v>
      </c>
      <c r="N720" t="b">
        <v>0</v>
      </c>
      <c r="O720" t="b">
        <v>0</v>
      </c>
      <c r="P720" t="s">
        <v>65</v>
      </c>
      <c r="Q720" t="s">
        <v>2035</v>
      </c>
      <c r="R720" t="s">
        <v>2044</v>
      </c>
      <c r="S720" s="11">
        <f t="shared" si="46"/>
        <v>41442.208333333336</v>
      </c>
      <c r="T720" s="11">
        <f t="shared" si="47"/>
        <v>41468.208333333336</v>
      </c>
      <c r="U720" s="12">
        <v>41442.208333333336</v>
      </c>
      <c r="V720" s="13">
        <v>41442.208333333336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 s="22">
        <v>1338267600</v>
      </c>
      <c r="M721" s="22">
        <v>1339218000</v>
      </c>
      <c r="N721" t="b">
        <v>0</v>
      </c>
      <c r="O721" t="b">
        <v>0</v>
      </c>
      <c r="P721" t="s">
        <v>119</v>
      </c>
      <c r="Q721" t="s">
        <v>2045</v>
      </c>
      <c r="R721" t="s">
        <v>2051</v>
      </c>
      <c r="S721" s="11">
        <f t="shared" si="46"/>
        <v>41058.208333333336</v>
      </c>
      <c r="T721" s="11">
        <f t="shared" si="47"/>
        <v>41069.208333333336</v>
      </c>
      <c r="U721" s="12">
        <v>41058.208333333336</v>
      </c>
      <c r="V721" s="13">
        <v>41058.208333333336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 s="22">
        <v>1519192800</v>
      </c>
      <c r="M722" s="22">
        <v>1520402400</v>
      </c>
      <c r="N722" t="b">
        <v>0</v>
      </c>
      <c r="O722" t="b">
        <v>1</v>
      </c>
      <c r="P722" t="s">
        <v>33</v>
      </c>
      <c r="Q722" t="s">
        <v>2037</v>
      </c>
      <c r="R722" t="s">
        <v>2038</v>
      </c>
      <c r="S722" s="11">
        <f t="shared" si="46"/>
        <v>43152.25</v>
      </c>
      <c r="T722" s="11">
        <f t="shared" si="47"/>
        <v>43166.25</v>
      </c>
      <c r="U722" s="12">
        <v>43152.25</v>
      </c>
      <c r="V722" s="13">
        <v>43152.25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 s="22">
        <v>1522818000</v>
      </c>
      <c r="M723" s="22">
        <v>1523336400</v>
      </c>
      <c r="N723" t="b">
        <v>0</v>
      </c>
      <c r="O723" t="b">
        <v>0</v>
      </c>
      <c r="P723" t="s">
        <v>23</v>
      </c>
      <c r="Q723" t="s">
        <v>2033</v>
      </c>
      <c r="R723" t="s">
        <v>2034</v>
      </c>
      <c r="S723" s="11">
        <f t="shared" si="46"/>
        <v>43194.208333333328</v>
      </c>
      <c r="T723" s="11">
        <f t="shared" si="47"/>
        <v>43200.208333333328</v>
      </c>
      <c r="U723" s="12">
        <v>43194.208333333328</v>
      </c>
      <c r="V723" s="13">
        <v>43194.208333333328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 s="22">
        <v>1509948000</v>
      </c>
      <c r="M724" s="22">
        <v>1512280800</v>
      </c>
      <c r="N724" t="b">
        <v>0</v>
      </c>
      <c r="O724" t="b">
        <v>0</v>
      </c>
      <c r="P724" t="s">
        <v>42</v>
      </c>
      <c r="Q724" t="s">
        <v>2039</v>
      </c>
      <c r="R724" t="s">
        <v>2040</v>
      </c>
      <c r="S724" s="11">
        <f t="shared" si="46"/>
        <v>43045.25</v>
      </c>
      <c r="T724" s="11">
        <f t="shared" si="47"/>
        <v>43072.25</v>
      </c>
      <c r="U724" s="12">
        <v>43045.25</v>
      </c>
      <c r="V724" s="13">
        <v>43045.25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 s="22">
        <v>1456898400</v>
      </c>
      <c r="M725" s="22">
        <v>1458709200</v>
      </c>
      <c r="N725" t="b">
        <v>0</v>
      </c>
      <c r="O725" t="b">
        <v>0</v>
      </c>
      <c r="P725" t="s">
        <v>33</v>
      </c>
      <c r="Q725" t="s">
        <v>2037</v>
      </c>
      <c r="R725" t="s">
        <v>2038</v>
      </c>
      <c r="S725" s="11">
        <f t="shared" si="46"/>
        <v>42431.25</v>
      </c>
      <c r="T725" s="11">
        <f t="shared" si="47"/>
        <v>42452.208333333328</v>
      </c>
      <c r="U725" s="12">
        <v>42431.25</v>
      </c>
      <c r="V725" s="13">
        <v>42431.25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 s="22">
        <v>1413954000</v>
      </c>
      <c r="M726" s="22">
        <v>1414126800</v>
      </c>
      <c r="N726" t="b">
        <v>0</v>
      </c>
      <c r="O726" t="b">
        <v>1</v>
      </c>
      <c r="P726" t="s">
        <v>33</v>
      </c>
      <c r="Q726" t="s">
        <v>2037</v>
      </c>
      <c r="R726" t="s">
        <v>2038</v>
      </c>
      <c r="S726" s="11">
        <f t="shared" si="46"/>
        <v>41934.208333333336</v>
      </c>
      <c r="T726" s="11">
        <f t="shared" si="47"/>
        <v>41936.208333333336</v>
      </c>
      <c r="U726" s="12">
        <v>41934.208333333336</v>
      </c>
      <c r="V726" s="13">
        <v>41934.208333333336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 s="22">
        <v>1416031200</v>
      </c>
      <c r="M727" s="22">
        <v>1416204000</v>
      </c>
      <c r="N727" t="b">
        <v>0</v>
      </c>
      <c r="O727" t="b">
        <v>0</v>
      </c>
      <c r="P727" t="s">
        <v>292</v>
      </c>
      <c r="Q727" t="s">
        <v>2048</v>
      </c>
      <c r="R727" t="s">
        <v>2059</v>
      </c>
      <c r="S727" s="11">
        <f t="shared" si="46"/>
        <v>41958.25</v>
      </c>
      <c r="T727" s="11">
        <f t="shared" si="47"/>
        <v>41960.25</v>
      </c>
      <c r="U727" s="12">
        <v>41958.25</v>
      </c>
      <c r="V727" s="13">
        <v>41958.25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 s="22">
        <v>1287982800</v>
      </c>
      <c r="M728" s="22">
        <v>1288501200</v>
      </c>
      <c r="N728" t="b">
        <v>0</v>
      </c>
      <c r="O728" t="b">
        <v>1</v>
      </c>
      <c r="P728" t="s">
        <v>33</v>
      </c>
      <c r="Q728" t="s">
        <v>2037</v>
      </c>
      <c r="R728" t="s">
        <v>2038</v>
      </c>
      <c r="S728" s="11">
        <f t="shared" si="46"/>
        <v>40476.208333333336</v>
      </c>
      <c r="T728" s="11">
        <f t="shared" si="47"/>
        <v>40482.208333333336</v>
      </c>
      <c r="U728" s="12">
        <v>40476.208333333336</v>
      </c>
      <c r="V728" s="13">
        <v>40476.208333333336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 s="22">
        <v>1547964000</v>
      </c>
      <c r="M729" s="22">
        <v>1552971600</v>
      </c>
      <c r="N729" t="b">
        <v>0</v>
      </c>
      <c r="O729" t="b">
        <v>0</v>
      </c>
      <c r="P729" t="s">
        <v>28</v>
      </c>
      <c r="Q729" t="s">
        <v>2035</v>
      </c>
      <c r="R729" t="s">
        <v>2036</v>
      </c>
      <c r="S729" s="11">
        <f t="shared" si="46"/>
        <v>43485.25</v>
      </c>
      <c r="T729" s="11">
        <f t="shared" si="47"/>
        <v>43543.208333333328</v>
      </c>
      <c r="U729" s="12">
        <v>43485.25</v>
      </c>
      <c r="V729" s="13">
        <v>43485.25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 s="22">
        <v>1464152400</v>
      </c>
      <c r="M730" s="22">
        <v>1465102800</v>
      </c>
      <c r="N730" t="b">
        <v>0</v>
      </c>
      <c r="O730" t="b">
        <v>0</v>
      </c>
      <c r="P730" t="s">
        <v>33</v>
      </c>
      <c r="Q730" t="s">
        <v>2037</v>
      </c>
      <c r="R730" t="s">
        <v>2038</v>
      </c>
      <c r="S730" s="11">
        <f t="shared" si="46"/>
        <v>42515.208333333328</v>
      </c>
      <c r="T730" s="11">
        <f t="shared" si="47"/>
        <v>42526.208333333328</v>
      </c>
      <c r="U730" s="12">
        <v>42515.208333333328</v>
      </c>
      <c r="V730" s="13">
        <v>42515.208333333328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 s="22">
        <v>1359957600</v>
      </c>
      <c r="M731" s="22">
        <v>1360130400</v>
      </c>
      <c r="N731" t="b">
        <v>0</v>
      </c>
      <c r="O731" t="b">
        <v>0</v>
      </c>
      <c r="P731" t="s">
        <v>53</v>
      </c>
      <c r="Q731" t="s">
        <v>2039</v>
      </c>
      <c r="R731" t="s">
        <v>2042</v>
      </c>
      <c r="S731" s="11">
        <f t="shared" si="46"/>
        <v>41309.25</v>
      </c>
      <c r="T731" s="11">
        <f t="shared" si="47"/>
        <v>41311.25</v>
      </c>
      <c r="U731" s="12">
        <v>41309.25</v>
      </c>
      <c r="V731" s="13">
        <v>41309.25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 s="22">
        <v>1432357200</v>
      </c>
      <c r="M732" s="22">
        <v>1432875600</v>
      </c>
      <c r="N732" t="b">
        <v>0</v>
      </c>
      <c r="O732" t="b">
        <v>0</v>
      </c>
      <c r="P732" t="s">
        <v>65</v>
      </c>
      <c r="Q732" t="s">
        <v>2035</v>
      </c>
      <c r="R732" t="s">
        <v>2044</v>
      </c>
      <c r="S732" s="11">
        <f t="shared" si="46"/>
        <v>42147.208333333328</v>
      </c>
      <c r="T732" s="11">
        <f t="shared" si="47"/>
        <v>42153.208333333328</v>
      </c>
      <c r="U732" s="12">
        <v>42147.208333333328</v>
      </c>
      <c r="V732" s="13">
        <v>42147.208333333328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 s="22">
        <v>1500786000</v>
      </c>
      <c r="M733" s="22">
        <v>1500872400</v>
      </c>
      <c r="N733" t="b">
        <v>0</v>
      </c>
      <c r="O733" t="b">
        <v>0</v>
      </c>
      <c r="P733" t="s">
        <v>28</v>
      </c>
      <c r="Q733" t="s">
        <v>2035</v>
      </c>
      <c r="R733" t="s">
        <v>2036</v>
      </c>
      <c r="S733" s="11">
        <f t="shared" si="46"/>
        <v>42939.208333333328</v>
      </c>
      <c r="T733" s="11">
        <f t="shared" si="47"/>
        <v>42940.208333333328</v>
      </c>
      <c r="U733" s="12">
        <v>42939.208333333328</v>
      </c>
      <c r="V733" s="13">
        <v>42939.208333333328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 s="22">
        <v>1490158800</v>
      </c>
      <c r="M734" s="22">
        <v>1492146000</v>
      </c>
      <c r="N734" t="b">
        <v>0</v>
      </c>
      <c r="O734" t="b">
        <v>1</v>
      </c>
      <c r="P734" t="s">
        <v>23</v>
      </c>
      <c r="Q734" t="s">
        <v>2033</v>
      </c>
      <c r="R734" t="s">
        <v>2034</v>
      </c>
      <c r="S734" s="11">
        <f t="shared" si="46"/>
        <v>42816.208333333328</v>
      </c>
      <c r="T734" s="11">
        <f t="shared" si="47"/>
        <v>42839.208333333328</v>
      </c>
      <c r="U734" s="12">
        <v>42816.208333333328</v>
      </c>
      <c r="V734" s="13">
        <v>42816.208333333328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 s="22">
        <v>1406178000</v>
      </c>
      <c r="M735" s="22">
        <v>1407301200</v>
      </c>
      <c r="N735" t="b">
        <v>0</v>
      </c>
      <c r="O735" t="b">
        <v>0</v>
      </c>
      <c r="P735" t="s">
        <v>148</v>
      </c>
      <c r="Q735" t="s">
        <v>2033</v>
      </c>
      <c r="R735" t="s">
        <v>2055</v>
      </c>
      <c r="S735" s="11">
        <f t="shared" si="46"/>
        <v>41844.208333333336</v>
      </c>
      <c r="T735" s="11">
        <f t="shared" si="47"/>
        <v>41857.208333333336</v>
      </c>
      <c r="U735" s="12">
        <v>41844.208333333336</v>
      </c>
      <c r="V735" s="13">
        <v>41844.208333333336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 s="22">
        <v>1485583200</v>
      </c>
      <c r="M736" s="22">
        <v>1486620000</v>
      </c>
      <c r="N736" t="b">
        <v>0</v>
      </c>
      <c r="O736" t="b">
        <v>1</v>
      </c>
      <c r="P736" t="s">
        <v>33</v>
      </c>
      <c r="Q736" t="s">
        <v>2037</v>
      </c>
      <c r="R736" t="s">
        <v>2038</v>
      </c>
      <c r="S736" s="11">
        <f t="shared" si="46"/>
        <v>42763.25</v>
      </c>
      <c r="T736" s="11">
        <f t="shared" si="47"/>
        <v>42775.25</v>
      </c>
      <c r="U736" s="12">
        <v>42763.25</v>
      </c>
      <c r="V736" s="13">
        <v>42763.25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 s="22">
        <v>1459314000</v>
      </c>
      <c r="M737" s="22">
        <v>1459918800</v>
      </c>
      <c r="N737" t="b">
        <v>0</v>
      </c>
      <c r="O737" t="b">
        <v>0</v>
      </c>
      <c r="P737" t="s">
        <v>122</v>
      </c>
      <c r="Q737" t="s">
        <v>2052</v>
      </c>
      <c r="R737" t="s">
        <v>2053</v>
      </c>
      <c r="S737" s="11">
        <f t="shared" si="46"/>
        <v>42459.208333333328</v>
      </c>
      <c r="T737" s="11">
        <f t="shared" si="47"/>
        <v>42466.208333333328</v>
      </c>
      <c r="U737" s="12">
        <v>42459.208333333328</v>
      </c>
      <c r="V737" s="13">
        <v>42459.208333333328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 s="22">
        <v>1424412000</v>
      </c>
      <c r="M738" s="22">
        <v>1424757600</v>
      </c>
      <c r="N738" t="b">
        <v>0</v>
      </c>
      <c r="O738" t="b">
        <v>0</v>
      </c>
      <c r="P738" t="s">
        <v>68</v>
      </c>
      <c r="Q738" t="s">
        <v>2045</v>
      </c>
      <c r="R738" t="s">
        <v>2046</v>
      </c>
      <c r="S738" s="11">
        <f t="shared" si="46"/>
        <v>42055.25</v>
      </c>
      <c r="T738" s="11">
        <f t="shared" si="47"/>
        <v>42059.25</v>
      </c>
      <c r="U738" s="12">
        <v>42055.25</v>
      </c>
      <c r="V738" s="13">
        <v>42055.25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 s="22">
        <v>1478844000</v>
      </c>
      <c r="M739" s="22">
        <v>1479880800</v>
      </c>
      <c r="N739" t="b">
        <v>0</v>
      </c>
      <c r="O739" t="b">
        <v>0</v>
      </c>
      <c r="P739" t="s">
        <v>60</v>
      </c>
      <c r="Q739" t="s">
        <v>2033</v>
      </c>
      <c r="R739" t="s">
        <v>2043</v>
      </c>
      <c r="S739" s="11">
        <f t="shared" si="46"/>
        <v>42685.25</v>
      </c>
      <c r="T739" s="11">
        <f t="shared" si="47"/>
        <v>42697.25</v>
      </c>
      <c r="U739" s="12">
        <v>42685.25</v>
      </c>
      <c r="V739" s="13">
        <v>42685.25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 s="22">
        <v>1416117600</v>
      </c>
      <c r="M740" s="22">
        <v>1418018400</v>
      </c>
      <c r="N740" t="b">
        <v>0</v>
      </c>
      <c r="O740" t="b">
        <v>1</v>
      </c>
      <c r="P740" t="s">
        <v>33</v>
      </c>
      <c r="Q740" t="s">
        <v>2037</v>
      </c>
      <c r="R740" t="s">
        <v>2038</v>
      </c>
      <c r="S740" s="11">
        <f t="shared" si="46"/>
        <v>41959.25</v>
      </c>
      <c r="T740" s="11">
        <f t="shared" si="47"/>
        <v>41981.25</v>
      </c>
      <c r="U740" s="12">
        <v>41959.25</v>
      </c>
      <c r="V740" s="13">
        <v>41959.25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 s="22">
        <v>1340946000</v>
      </c>
      <c r="M741" s="22">
        <v>1341032400</v>
      </c>
      <c r="N741" t="b">
        <v>0</v>
      </c>
      <c r="O741" t="b">
        <v>0</v>
      </c>
      <c r="P741" t="s">
        <v>60</v>
      </c>
      <c r="Q741" t="s">
        <v>2033</v>
      </c>
      <c r="R741" t="s">
        <v>2043</v>
      </c>
      <c r="S741" s="11">
        <f t="shared" si="46"/>
        <v>41089.208333333336</v>
      </c>
      <c r="T741" s="11">
        <f t="shared" si="47"/>
        <v>41090.208333333336</v>
      </c>
      <c r="U741" s="12">
        <v>41089.208333333336</v>
      </c>
      <c r="V741" s="13">
        <v>41089.208333333336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 s="22">
        <v>1486101600</v>
      </c>
      <c r="M742" s="22">
        <v>1486360800</v>
      </c>
      <c r="N742" t="b">
        <v>0</v>
      </c>
      <c r="O742" t="b">
        <v>0</v>
      </c>
      <c r="P742" t="s">
        <v>33</v>
      </c>
      <c r="Q742" t="s">
        <v>2037</v>
      </c>
      <c r="R742" t="s">
        <v>2038</v>
      </c>
      <c r="S742" s="11">
        <f t="shared" si="46"/>
        <v>42769.25</v>
      </c>
      <c r="T742" s="11">
        <f t="shared" si="47"/>
        <v>42772.25</v>
      </c>
      <c r="U742" s="12">
        <v>42769.25</v>
      </c>
      <c r="V742" s="13">
        <v>42769.25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 s="22">
        <v>1274590800</v>
      </c>
      <c r="M743" s="22">
        <v>1274677200</v>
      </c>
      <c r="N743" t="b">
        <v>0</v>
      </c>
      <c r="O743" t="b">
        <v>0</v>
      </c>
      <c r="P743" t="s">
        <v>33</v>
      </c>
      <c r="Q743" t="s">
        <v>2037</v>
      </c>
      <c r="R743" t="s">
        <v>2038</v>
      </c>
      <c r="S743" s="11">
        <f t="shared" si="46"/>
        <v>40321.208333333336</v>
      </c>
      <c r="T743" s="11">
        <f t="shared" si="47"/>
        <v>40322.208333333336</v>
      </c>
      <c r="U743" s="12">
        <v>40321.208333333336</v>
      </c>
      <c r="V743" s="13">
        <v>40321.208333333336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 s="22">
        <v>1263880800</v>
      </c>
      <c r="M744" s="22">
        <v>1267509600</v>
      </c>
      <c r="N744" t="b">
        <v>0</v>
      </c>
      <c r="O744" t="b">
        <v>0</v>
      </c>
      <c r="P744" t="s">
        <v>50</v>
      </c>
      <c r="Q744" t="s">
        <v>2033</v>
      </c>
      <c r="R744" t="s">
        <v>2041</v>
      </c>
      <c r="S744" s="11">
        <f t="shared" si="46"/>
        <v>40197.25</v>
      </c>
      <c r="T744" s="11">
        <f t="shared" si="47"/>
        <v>40239.25</v>
      </c>
      <c r="U744" s="12">
        <v>40197.25</v>
      </c>
      <c r="V744" s="13">
        <v>40197.25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 s="22">
        <v>1445403600</v>
      </c>
      <c r="M745" s="22">
        <v>1445922000</v>
      </c>
      <c r="N745" t="b">
        <v>0</v>
      </c>
      <c r="O745" t="b">
        <v>1</v>
      </c>
      <c r="P745" t="s">
        <v>33</v>
      </c>
      <c r="Q745" t="s">
        <v>2037</v>
      </c>
      <c r="R745" t="s">
        <v>2038</v>
      </c>
      <c r="S745" s="11">
        <f t="shared" si="46"/>
        <v>42298.208333333328</v>
      </c>
      <c r="T745" s="11">
        <f t="shared" si="47"/>
        <v>42304.208333333328</v>
      </c>
      <c r="U745" s="12">
        <v>42298.208333333328</v>
      </c>
      <c r="V745" s="13">
        <v>42298.208333333328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 s="22">
        <v>1533877200</v>
      </c>
      <c r="M746" s="22">
        <v>1534050000</v>
      </c>
      <c r="N746" t="b">
        <v>0</v>
      </c>
      <c r="O746" t="b">
        <v>1</v>
      </c>
      <c r="P746" t="s">
        <v>33</v>
      </c>
      <c r="Q746" t="s">
        <v>2037</v>
      </c>
      <c r="R746" t="s">
        <v>2038</v>
      </c>
      <c r="S746" s="11">
        <f t="shared" si="46"/>
        <v>43322.208333333328</v>
      </c>
      <c r="T746" s="11">
        <f t="shared" si="47"/>
        <v>43324.208333333328</v>
      </c>
      <c r="U746" s="12">
        <v>43322.208333333328</v>
      </c>
      <c r="V746" s="13">
        <v>43322.208333333328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 s="22">
        <v>1275195600</v>
      </c>
      <c r="M747" s="22">
        <v>1277528400</v>
      </c>
      <c r="N747" t="b">
        <v>0</v>
      </c>
      <c r="O747" t="b">
        <v>0</v>
      </c>
      <c r="P747" t="s">
        <v>65</v>
      </c>
      <c r="Q747" t="s">
        <v>2035</v>
      </c>
      <c r="R747" t="s">
        <v>2044</v>
      </c>
      <c r="S747" s="11">
        <f t="shared" si="46"/>
        <v>40328.208333333336</v>
      </c>
      <c r="T747" s="11">
        <f t="shared" si="47"/>
        <v>40355.208333333336</v>
      </c>
      <c r="U747" s="12">
        <v>40328.208333333336</v>
      </c>
      <c r="V747" s="13">
        <v>40328.208333333336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 s="22">
        <v>1318136400</v>
      </c>
      <c r="M748" s="22">
        <v>1318568400</v>
      </c>
      <c r="N748" t="b">
        <v>0</v>
      </c>
      <c r="O748" t="b">
        <v>0</v>
      </c>
      <c r="P748" t="s">
        <v>28</v>
      </c>
      <c r="Q748" t="s">
        <v>2035</v>
      </c>
      <c r="R748" t="s">
        <v>2036</v>
      </c>
      <c r="S748" s="11">
        <f t="shared" si="46"/>
        <v>40825.208333333336</v>
      </c>
      <c r="T748" s="11">
        <f t="shared" si="47"/>
        <v>40830.208333333336</v>
      </c>
      <c r="U748" s="12">
        <v>40825.208333333336</v>
      </c>
      <c r="V748" s="13">
        <v>40825.208333333336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 s="22">
        <v>1283403600</v>
      </c>
      <c r="M749" s="22">
        <v>1284354000</v>
      </c>
      <c r="N749" t="b">
        <v>0</v>
      </c>
      <c r="O749" t="b">
        <v>0</v>
      </c>
      <c r="P749" t="s">
        <v>33</v>
      </c>
      <c r="Q749" t="s">
        <v>2037</v>
      </c>
      <c r="R749" t="s">
        <v>2038</v>
      </c>
      <c r="S749" s="11">
        <f t="shared" si="46"/>
        <v>40423.208333333336</v>
      </c>
      <c r="T749" s="11">
        <f t="shared" si="47"/>
        <v>40434.208333333336</v>
      </c>
      <c r="U749" s="12">
        <v>40423.208333333336</v>
      </c>
      <c r="V749" s="13">
        <v>40423.208333333336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 s="22">
        <v>1267423200</v>
      </c>
      <c r="M750" s="22">
        <v>1269579600</v>
      </c>
      <c r="N750" t="b">
        <v>0</v>
      </c>
      <c r="O750" t="b">
        <v>1</v>
      </c>
      <c r="P750" t="s">
        <v>71</v>
      </c>
      <c r="Q750" t="s">
        <v>2039</v>
      </c>
      <c r="R750" t="s">
        <v>2047</v>
      </c>
      <c r="S750" s="11">
        <f t="shared" si="46"/>
        <v>40238.25</v>
      </c>
      <c r="T750" s="11">
        <f t="shared" si="47"/>
        <v>40263.208333333336</v>
      </c>
      <c r="U750" s="12">
        <v>40238.25</v>
      </c>
      <c r="V750" s="13">
        <v>40238.25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 s="22">
        <v>1412744400</v>
      </c>
      <c r="M751" s="22">
        <v>1413781200</v>
      </c>
      <c r="N751" t="b">
        <v>0</v>
      </c>
      <c r="O751" t="b">
        <v>1</v>
      </c>
      <c r="P751" t="s">
        <v>65</v>
      </c>
      <c r="Q751" t="s">
        <v>2035</v>
      </c>
      <c r="R751" t="s">
        <v>2044</v>
      </c>
      <c r="S751" s="11">
        <f t="shared" si="46"/>
        <v>41920.208333333336</v>
      </c>
      <c r="T751" s="11">
        <f t="shared" si="47"/>
        <v>41932.208333333336</v>
      </c>
      <c r="U751" s="12">
        <v>41920.208333333336</v>
      </c>
      <c r="V751" s="13">
        <v>41920.208333333336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 s="22">
        <v>1277960400</v>
      </c>
      <c r="M752" s="22">
        <v>1280120400</v>
      </c>
      <c r="N752" t="b">
        <v>0</v>
      </c>
      <c r="O752" t="b">
        <v>0</v>
      </c>
      <c r="P752" t="s">
        <v>50</v>
      </c>
      <c r="Q752" t="s">
        <v>2033</v>
      </c>
      <c r="R752" t="s">
        <v>2041</v>
      </c>
      <c r="S752" s="11">
        <f t="shared" si="46"/>
        <v>40360.208333333336</v>
      </c>
      <c r="T752" s="11">
        <f t="shared" si="47"/>
        <v>40385.208333333336</v>
      </c>
      <c r="U752" s="12">
        <v>40360.208333333336</v>
      </c>
      <c r="V752" s="13">
        <v>40360.208333333336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 s="22">
        <v>1458190800</v>
      </c>
      <c r="M753" s="22">
        <v>1459486800</v>
      </c>
      <c r="N753" t="b">
        <v>1</v>
      </c>
      <c r="O753" t="b">
        <v>1</v>
      </c>
      <c r="P753" t="s">
        <v>68</v>
      </c>
      <c r="Q753" t="s">
        <v>2045</v>
      </c>
      <c r="R753" t="s">
        <v>2046</v>
      </c>
      <c r="S753" s="11">
        <f t="shared" si="46"/>
        <v>42446.208333333328</v>
      </c>
      <c r="T753" s="11">
        <f t="shared" si="47"/>
        <v>42461.208333333328</v>
      </c>
      <c r="U753" s="12">
        <v>42446.208333333328</v>
      </c>
      <c r="V753" s="13">
        <v>42446.208333333328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 s="22">
        <v>1280984400</v>
      </c>
      <c r="M754" s="22">
        <v>1282539600</v>
      </c>
      <c r="N754" t="b">
        <v>0</v>
      </c>
      <c r="O754" t="b">
        <v>1</v>
      </c>
      <c r="P754" t="s">
        <v>33</v>
      </c>
      <c r="Q754" t="s">
        <v>2037</v>
      </c>
      <c r="R754" t="s">
        <v>2038</v>
      </c>
      <c r="S754" s="11">
        <f t="shared" si="46"/>
        <v>40395.208333333336</v>
      </c>
      <c r="T754" s="11">
        <f t="shared" si="47"/>
        <v>40413.208333333336</v>
      </c>
      <c r="U754" s="12">
        <v>40395.208333333336</v>
      </c>
      <c r="V754" s="13">
        <v>40395.208333333336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 s="22">
        <v>1274590800</v>
      </c>
      <c r="M755" s="22">
        <v>1275886800</v>
      </c>
      <c r="N755" t="b">
        <v>0</v>
      </c>
      <c r="O755" t="b">
        <v>0</v>
      </c>
      <c r="P755" t="s">
        <v>122</v>
      </c>
      <c r="Q755" t="s">
        <v>2052</v>
      </c>
      <c r="R755" t="s">
        <v>2053</v>
      </c>
      <c r="S755" s="11">
        <f t="shared" si="46"/>
        <v>40321.208333333336</v>
      </c>
      <c r="T755" s="11">
        <f t="shared" si="47"/>
        <v>40336.208333333336</v>
      </c>
      <c r="U755" s="12">
        <v>40321.208333333336</v>
      </c>
      <c r="V755" s="13">
        <v>40321.208333333336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 s="22">
        <v>1351400400</v>
      </c>
      <c r="M756" s="22">
        <v>1355983200</v>
      </c>
      <c r="N756" t="b">
        <v>0</v>
      </c>
      <c r="O756" t="b">
        <v>0</v>
      </c>
      <c r="P756" t="s">
        <v>33</v>
      </c>
      <c r="Q756" t="s">
        <v>2037</v>
      </c>
      <c r="R756" t="s">
        <v>2038</v>
      </c>
      <c r="S756" s="11">
        <f t="shared" si="46"/>
        <v>41210.208333333336</v>
      </c>
      <c r="T756" s="11">
        <f t="shared" si="47"/>
        <v>41263.25</v>
      </c>
      <c r="U756" s="12">
        <v>41210.208333333336</v>
      </c>
      <c r="V756" s="13">
        <v>41210.208333333336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 s="22">
        <v>1514354400</v>
      </c>
      <c r="M757" s="22">
        <v>1515391200</v>
      </c>
      <c r="N757" t="b">
        <v>0</v>
      </c>
      <c r="O757" t="b">
        <v>1</v>
      </c>
      <c r="P757" t="s">
        <v>33</v>
      </c>
      <c r="Q757" t="s">
        <v>2037</v>
      </c>
      <c r="R757" t="s">
        <v>2038</v>
      </c>
      <c r="S757" s="11">
        <f t="shared" si="46"/>
        <v>43096.25</v>
      </c>
      <c r="T757" s="11">
        <f t="shared" si="47"/>
        <v>43108.25</v>
      </c>
      <c r="U757" s="12">
        <v>43096.25</v>
      </c>
      <c r="V757" s="13">
        <v>43096.25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 s="22">
        <v>1421733600</v>
      </c>
      <c r="M758" s="22">
        <v>1422252000</v>
      </c>
      <c r="N758" t="b">
        <v>0</v>
      </c>
      <c r="O758" t="b">
        <v>0</v>
      </c>
      <c r="P758" t="s">
        <v>33</v>
      </c>
      <c r="Q758" t="s">
        <v>2037</v>
      </c>
      <c r="R758" t="s">
        <v>2038</v>
      </c>
      <c r="S758" s="11">
        <f t="shared" si="46"/>
        <v>42024.25</v>
      </c>
      <c r="T758" s="11">
        <f t="shared" si="47"/>
        <v>42030.25</v>
      </c>
      <c r="U758" s="12">
        <v>42024.25</v>
      </c>
      <c r="V758" s="13">
        <v>42024.25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 s="22">
        <v>1305176400</v>
      </c>
      <c r="M759" s="22">
        <v>1305522000</v>
      </c>
      <c r="N759" t="b">
        <v>0</v>
      </c>
      <c r="O759" t="b">
        <v>0</v>
      </c>
      <c r="P759" t="s">
        <v>53</v>
      </c>
      <c r="Q759" t="s">
        <v>2039</v>
      </c>
      <c r="R759" t="s">
        <v>2042</v>
      </c>
      <c r="S759" s="11">
        <f t="shared" si="46"/>
        <v>40675.208333333336</v>
      </c>
      <c r="T759" s="11">
        <f t="shared" si="47"/>
        <v>40679.208333333336</v>
      </c>
      <c r="U759" s="12">
        <v>40675.208333333336</v>
      </c>
      <c r="V759" s="13">
        <v>40675.208333333336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 s="22">
        <v>1414126800</v>
      </c>
      <c r="M760" s="22">
        <v>1414904400</v>
      </c>
      <c r="N760" t="b">
        <v>0</v>
      </c>
      <c r="O760" t="b">
        <v>0</v>
      </c>
      <c r="P760" t="s">
        <v>23</v>
      </c>
      <c r="Q760" t="s">
        <v>2033</v>
      </c>
      <c r="R760" t="s">
        <v>2034</v>
      </c>
      <c r="S760" s="11">
        <f t="shared" si="46"/>
        <v>41936.208333333336</v>
      </c>
      <c r="T760" s="11">
        <f t="shared" si="47"/>
        <v>41945.208333333336</v>
      </c>
      <c r="U760" s="12">
        <v>41936.208333333336</v>
      </c>
      <c r="V760" s="13">
        <v>41936.208333333336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 s="22">
        <v>1517810400</v>
      </c>
      <c r="M761" s="22">
        <v>1520402400</v>
      </c>
      <c r="N761" t="b">
        <v>0</v>
      </c>
      <c r="O761" t="b">
        <v>0</v>
      </c>
      <c r="P761" t="s">
        <v>50</v>
      </c>
      <c r="Q761" t="s">
        <v>2033</v>
      </c>
      <c r="R761" t="s">
        <v>2041</v>
      </c>
      <c r="S761" s="11">
        <f t="shared" si="46"/>
        <v>43136.25</v>
      </c>
      <c r="T761" s="11">
        <f t="shared" si="47"/>
        <v>43166.25</v>
      </c>
      <c r="U761" s="12">
        <v>43136.25</v>
      </c>
      <c r="V761" s="13">
        <v>43136.25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 s="22">
        <v>1564635600</v>
      </c>
      <c r="M762" s="22">
        <v>1567141200</v>
      </c>
      <c r="N762" t="b">
        <v>0</v>
      </c>
      <c r="O762" t="b">
        <v>1</v>
      </c>
      <c r="P762" t="s">
        <v>89</v>
      </c>
      <c r="Q762" t="s">
        <v>2048</v>
      </c>
      <c r="R762" t="s">
        <v>2049</v>
      </c>
      <c r="S762" s="11">
        <f t="shared" si="46"/>
        <v>43678.208333333328</v>
      </c>
      <c r="T762" s="11">
        <f t="shared" si="47"/>
        <v>43707.208333333328</v>
      </c>
      <c r="U762" s="12">
        <v>43678.208333333328</v>
      </c>
      <c r="V762" s="13">
        <v>43678.208333333328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 s="22">
        <v>1500699600</v>
      </c>
      <c r="M763" s="22">
        <v>1501131600</v>
      </c>
      <c r="N763" t="b">
        <v>0</v>
      </c>
      <c r="O763" t="b">
        <v>0</v>
      </c>
      <c r="P763" t="s">
        <v>23</v>
      </c>
      <c r="Q763" t="s">
        <v>2033</v>
      </c>
      <c r="R763" t="s">
        <v>2034</v>
      </c>
      <c r="S763" s="11">
        <f t="shared" si="46"/>
        <v>42938.208333333328</v>
      </c>
      <c r="T763" s="11">
        <f t="shared" si="47"/>
        <v>42943.208333333328</v>
      </c>
      <c r="U763" s="12">
        <v>42938.208333333328</v>
      </c>
      <c r="V763" s="13">
        <v>42938.208333333328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 s="22">
        <v>1354082400</v>
      </c>
      <c r="M764" s="22">
        <v>1355032800</v>
      </c>
      <c r="N764" t="b">
        <v>0</v>
      </c>
      <c r="O764" t="b">
        <v>0</v>
      </c>
      <c r="P764" t="s">
        <v>159</v>
      </c>
      <c r="Q764" t="s">
        <v>2033</v>
      </c>
      <c r="R764" t="s">
        <v>2056</v>
      </c>
      <c r="S764" s="11">
        <f t="shared" si="46"/>
        <v>41241.25</v>
      </c>
      <c r="T764" s="11">
        <f t="shared" si="47"/>
        <v>41252.25</v>
      </c>
      <c r="U764" s="12">
        <v>41241.25</v>
      </c>
      <c r="V764" s="13">
        <v>41241.25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 s="22">
        <v>1336453200</v>
      </c>
      <c r="M765" s="22">
        <v>1339477200</v>
      </c>
      <c r="N765" t="b">
        <v>0</v>
      </c>
      <c r="O765" t="b">
        <v>1</v>
      </c>
      <c r="P765" t="s">
        <v>33</v>
      </c>
      <c r="Q765" t="s">
        <v>2037</v>
      </c>
      <c r="R765" t="s">
        <v>2038</v>
      </c>
      <c r="S765" s="11">
        <f t="shared" si="46"/>
        <v>41037.208333333336</v>
      </c>
      <c r="T765" s="11">
        <f t="shared" si="47"/>
        <v>41072.208333333336</v>
      </c>
      <c r="U765" s="12">
        <v>41037.208333333336</v>
      </c>
      <c r="V765" s="13">
        <v>41037.208333333336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 s="22">
        <v>1305262800</v>
      </c>
      <c r="M766" s="22">
        <v>1305954000</v>
      </c>
      <c r="N766" t="b">
        <v>0</v>
      </c>
      <c r="O766" t="b">
        <v>0</v>
      </c>
      <c r="P766" t="s">
        <v>23</v>
      </c>
      <c r="Q766" t="s">
        <v>2033</v>
      </c>
      <c r="R766" t="s">
        <v>2034</v>
      </c>
      <c r="S766" s="11">
        <f t="shared" si="46"/>
        <v>40676.208333333336</v>
      </c>
      <c r="T766" s="11">
        <f t="shared" si="47"/>
        <v>40684.208333333336</v>
      </c>
      <c r="U766" s="12">
        <v>40676.208333333336</v>
      </c>
      <c r="V766" s="13">
        <v>40676.208333333336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 s="22">
        <v>1492232400</v>
      </c>
      <c r="M767" s="22">
        <v>1494392400</v>
      </c>
      <c r="N767" t="b">
        <v>1</v>
      </c>
      <c r="O767" t="b">
        <v>1</v>
      </c>
      <c r="P767" t="s">
        <v>60</v>
      </c>
      <c r="Q767" t="s">
        <v>2033</v>
      </c>
      <c r="R767" t="s">
        <v>2043</v>
      </c>
      <c r="S767" s="11">
        <f t="shared" si="46"/>
        <v>42840.208333333328</v>
      </c>
      <c r="T767" s="11">
        <f t="shared" si="47"/>
        <v>42865.208333333328</v>
      </c>
      <c r="U767" s="12">
        <v>42840.208333333328</v>
      </c>
      <c r="V767" s="13">
        <v>42840.208333333328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 s="22">
        <v>1537333200</v>
      </c>
      <c r="M768" s="22">
        <v>1537419600</v>
      </c>
      <c r="N768" t="b">
        <v>0</v>
      </c>
      <c r="O768" t="b">
        <v>0</v>
      </c>
      <c r="P768" t="s">
        <v>474</v>
      </c>
      <c r="Q768" t="s">
        <v>2039</v>
      </c>
      <c r="R768" t="s">
        <v>2061</v>
      </c>
      <c r="S768" s="11">
        <f t="shared" si="46"/>
        <v>43362.208333333328</v>
      </c>
      <c r="T768" s="11">
        <f t="shared" si="47"/>
        <v>43363.208333333328</v>
      </c>
      <c r="U768" s="12">
        <v>43362.208333333328</v>
      </c>
      <c r="V768" s="13">
        <v>43362.208333333328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 s="22">
        <v>1444107600</v>
      </c>
      <c r="M769" s="22">
        <v>1447999200</v>
      </c>
      <c r="N769" t="b">
        <v>0</v>
      </c>
      <c r="O769" t="b">
        <v>0</v>
      </c>
      <c r="P769" t="s">
        <v>206</v>
      </c>
      <c r="Q769" t="s">
        <v>2045</v>
      </c>
      <c r="R769" t="s">
        <v>2057</v>
      </c>
      <c r="S769" s="11">
        <f t="shared" si="46"/>
        <v>42283.208333333328</v>
      </c>
      <c r="T769" s="11">
        <f t="shared" si="47"/>
        <v>42328.25</v>
      </c>
      <c r="U769" s="12">
        <v>42283.208333333328</v>
      </c>
      <c r="V769" s="13">
        <v>42283.208333333328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 s="22">
        <v>1386741600</v>
      </c>
      <c r="M770" s="22">
        <v>1388037600</v>
      </c>
      <c r="N770" t="b">
        <v>0</v>
      </c>
      <c r="O770" t="b">
        <v>0</v>
      </c>
      <c r="P770" t="s">
        <v>33</v>
      </c>
      <c r="Q770" t="s">
        <v>2037</v>
      </c>
      <c r="R770" t="s">
        <v>2038</v>
      </c>
      <c r="S770" s="11">
        <f t="shared" si="46"/>
        <v>41619.25</v>
      </c>
      <c r="T770" s="11">
        <f t="shared" si="47"/>
        <v>41634.25</v>
      </c>
      <c r="U770" s="12">
        <v>41619.25</v>
      </c>
      <c r="V770" s="13">
        <v>41619.25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 s="22">
        <v>1376542800</v>
      </c>
      <c r="M771" s="22">
        <v>1378789200</v>
      </c>
      <c r="N771" t="b">
        <v>0</v>
      </c>
      <c r="O771" t="b">
        <v>0</v>
      </c>
      <c r="P771" t="s">
        <v>89</v>
      </c>
      <c r="Q771" t="s">
        <v>2048</v>
      </c>
      <c r="R771" t="s">
        <v>2049</v>
      </c>
      <c r="S771" s="11">
        <f t="shared" ref="S771:S834" si="50">(((L771/60)/60)/24)+DATE(1970,1,1)</f>
        <v>41501.208333333336</v>
      </c>
      <c r="T771" s="11">
        <f t="shared" ref="T771:T834" si="51">(((M771/60)/60)/24)+DATE(1970,1,1)</f>
        <v>41527.208333333336</v>
      </c>
      <c r="U771" s="12">
        <v>41501.208333333336</v>
      </c>
      <c r="V771" s="13">
        <v>41501.208333333336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 s="22">
        <v>1397451600</v>
      </c>
      <c r="M772" s="22">
        <v>1398056400</v>
      </c>
      <c r="N772" t="b">
        <v>0</v>
      </c>
      <c r="O772" t="b">
        <v>1</v>
      </c>
      <c r="P772" t="s">
        <v>33</v>
      </c>
      <c r="Q772" t="s">
        <v>2037</v>
      </c>
      <c r="R772" t="s">
        <v>2038</v>
      </c>
      <c r="S772" s="11">
        <f t="shared" si="50"/>
        <v>41743.208333333336</v>
      </c>
      <c r="T772" s="11">
        <f t="shared" si="51"/>
        <v>41750.208333333336</v>
      </c>
      <c r="U772" s="12">
        <v>41743.208333333336</v>
      </c>
      <c r="V772" s="13">
        <v>41743.208333333336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 s="22">
        <v>1548482400</v>
      </c>
      <c r="M773" s="22">
        <v>1550815200</v>
      </c>
      <c r="N773" t="b">
        <v>0</v>
      </c>
      <c r="O773" t="b">
        <v>0</v>
      </c>
      <c r="P773" t="s">
        <v>33</v>
      </c>
      <c r="Q773" t="s">
        <v>2037</v>
      </c>
      <c r="R773" t="s">
        <v>2038</v>
      </c>
      <c r="S773" s="11">
        <f t="shared" si="50"/>
        <v>43491.25</v>
      </c>
      <c r="T773" s="11">
        <f t="shared" si="51"/>
        <v>43518.25</v>
      </c>
      <c r="U773" s="12">
        <v>43491.25</v>
      </c>
      <c r="V773" s="13">
        <v>43491.25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 s="22">
        <v>1549692000</v>
      </c>
      <c r="M774" s="22">
        <v>1550037600</v>
      </c>
      <c r="N774" t="b">
        <v>0</v>
      </c>
      <c r="O774" t="b">
        <v>0</v>
      </c>
      <c r="P774" t="s">
        <v>60</v>
      </c>
      <c r="Q774" t="s">
        <v>2033</v>
      </c>
      <c r="R774" t="s">
        <v>2043</v>
      </c>
      <c r="S774" s="11">
        <f t="shared" si="50"/>
        <v>43505.25</v>
      </c>
      <c r="T774" s="11">
        <f t="shared" si="51"/>
        <v>43509.25</v>
      </c>
      <c r="U774" s="12">
        <v>43505.25</v>
      </c>
      <c r="V774" s="13">
        <v>43505.25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 s="22">
        <v>1492059600</v>
      </c>
      <c r="M775" s="22">
        <v>1492923600</v>
      </c>
      <c r="N775" t="b">
        <v>0</v>
      </c>
      <c r="O775" t="b">
        <v>0</v>
      </c>
      <c r="P775" t="s">
        <v>33</v>
      </c>
      <c r="Q775" t="s">
        <v>2037</v>
      </c>
      <c r="R775" t="s">
        <v>2038</v>
      </c>
      <c r="S775" s="11">
        <f t="shared" si="50"/>
        <v>42838.208333333328</v>
      </c>
      <c r="T775" s="11">
        <f t="shared" si="51"/>
        <v>42848.208333333328</v>
      </c>
      <c r="U775" s="12">
        <v>42838.208333333328</v>
      </c>
      <c r="V775" s="13">
        <v>42838.208333333328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 s="22">
        <v>1463979600</v>
      </c>
      <c r="M776" s="22">
        <v>1467522000</v>
      </c>
      <c r="N776" t="b">
        <v>0</v>
      </c>
      <c r="O776" t="b">
        <v>0</v>
      </c>
      <c r="P776" t="s">
        <v>28</v>
      </c>
      <c r="Q776" t="s">
        <v>2035</v>
      </c>
      <c r="R776" t="s">
        <v>2036</v>
      </c>
      <c r="S776" s="11">
        <f t="shared" si="50"/>
        <v>42513.208333333328</v>
      </c>
      <c r="T776" s="11">
        <f t="shared" si="51"/>
        <v>42554.208333333328</v>
      </c>
      <c r="U776" s="12">
        <v>42513.208333333328</v>
      </c>
      <c r="V776" s="13">
        <v>42513.208333333328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 s="22">
        <v>1415253600</v>
      </c>
      <c r="M777" s="22">
        <v>1416117600</v>
      </c>
      <c r="N777" t="b">
        <v>0</v>
      </c>
      <c r="O777" t="b">
        <v>0</v>
      </c>
      <c r="P777" t="s">
        <v>23</v>
      </c>
      <c r="Q777" t="s">
        <v>2033</v>
      </c>
      <c r="R777" t="s">
        <v>2034</v>
      </c>
      <c r="S777" s="11">
        <f t="shared" si="50"/>
        <v>41949.25</v>
      </c>
      <c r="T777" s="11">
        <f t="shared" si="51"/>
        <v>41959.25</v>
      </c>
      <c r="U777" s="12">
        <v>41949.25</v>
      </c>
      <c r="V777" s="13">
        <v>41949.25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 s="22">
        <v>1562216400</v>
      </c>
      <c r="M778" s="22">
        <v>1563771600</v>
      </c>
      <c r="N778" t="b">
        <v>0</v>
      </c>
      <c r="O778" t="b">
        <v>0</v>
      </c>
      <c r="P778" t="s">
        <v>33</v>
      </c>
      <c r="Q778" t="s">
        <v>2037</v>
      </c>
      <c r="R778" t="s">
        <v>2038</v>
      </c>
      <c r="S778" s="11">
        <f t="shared" si="50"/>
        <v>43650.208333333328</v>
      </c>
      <c r="T778" s="11">
        <f t="shared" si="51"/>
        <v>43668.208333333328</v>
      </c>
      <c r="U778" s="12">
        <v>43650.208333333328</v>
      </c>
      <c r="V778" s="13">
        <v>43650.208333333328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 s="22">
        <v>1316754000</v>
      </c>
      <c r="M779" s="22">
        <v>1319259600</v>
      </c>
      <c r="N779" t="b">
        <v>0</v>
      </c>
      <c r="O779" t="b">
        <v>0</v>
      </c>
      <c r="P779" t="s">
        <v>33</v>
      </c>
      <c r="Q779" t="s">
        <v>2037</v>
      </c>
      <c r="R779" t="s">
        <v>2038</v>
      </c>
      <c r="S779" s="11">
        <f t="shared" si="50"/>
        <v>40809.208333333336</v>
      </c>
      <c r="T779" s="11">
        <f t="shared" si="51"/>
        <v>40838.208333333336</v>
      </c>
      <c r="U779" s="12">
        <v>40809.208333333336</v>
      </c>
      <c r="V779" s="13">
        <v>40809.208333333336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 s="22">
        <v>1313211600</v>
      </c>
      <c r="M780" s="22">
        <v>1313643600</v>
      </c>
      <c r="N780" t="b">
        <v>0</v>
      </c>
      <c r="O780" t="b">
        <v>0</v>
      </c>
      <c r="P780" t="s">
        <v>71</v>
      </c>
      <c r="Q780" t="s">
        <v>2039</v>
      </c>
      <c r="R780" t="s">
        <v>2047</v>
      </c>
      <c r="S780" s="11">
        <f t="shared" si="50"/>
        <v>40768.208333333336</v>
      </c>
      <c r="T780" s="11">
        <f t="shared" si="51"/>
        <v>40773.208333333336</v>
      </c>
      <c r="U780" s="12">
        <v>40768.208333333336</v>
      </c>
      <c r="V780" s="13">
        <v>40768.208333333336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 s="22">
        <v>1439528400</v>
      </c>
      <c r="M781" s="22">
        <v>1440306000</v>
      </c>
      <c r="N781" t="b">
        <v>0</v>
      </c>
      <c r="O781" t="b">
        <v>1</v>
      </c>
      <c r="P781" t="s">
        <v>33</v>
      </c>
      <c r="Q781" t="s">
        <v>2037</v>
      </c>
      <c r="R781" t="s">
        <v>2038</v>
      </c>
      <c r="S781" s="11">
        <f t="shared" si="50"/>
        <v>42230.208333333328</v>
      </c>
      <c r="T781" s="11">
        <f t="shared" si="51"/>
        <v>42239.208333333328</v>
      </c>
      <c r="U781" s="12">
        <v>42230.208333333328</v>
      </c>
      <c r="V781" s="13">
        <v>42230.208333333328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 s="22">
        <v>1469163600</v>
      </c>
      <c r="M782" s="22">
        <v>1470805200</v>
      </c>
      <c r="N782" t="b">
        <v>0</v>
      </c>
      <c r="O782" t="b">
        <v>1</v>
      </c>
      <c r="P782" t="s">
        <v>53</v>
      </c>
      <c r="Q782" t="s">
        <v>2039</v>
      </c>
      <c r="R782" t="s">
        <v>2042</v>
      </c>
      <c r="S782" s="11">
        <f t="shared" si="50"/>
        <v>42573.208333333328</v>
      </c>
      <c r="T782" s="11">
        <f t="shared" si="51"/>
        <v>42592.208333333328</v>
      </c>
      <c r="U782" s="12">
        <v>42573.208333333328</v>
      </c>
      <c r="V782" s="13">
        <v>42573.208333333328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 s="22">
        <v>1288501200</v>
      </c>
      <c r="M783" s="22">
        <v>1292911200</v>
      </c>
      <c r="N783" t="b">
        <v>0</v>
      </c>
      <c r="O783" t="b">
        <v>0</v>
      </c>
      <c r="P783" t="s">
        <v>33</v>
      </c>
      <c r="Q783" t="s">
        <v>2037</v>
      </c>
      <c r="R783" t="s">
        <v>2038</v>
      </c>
      <c r="S783" s="11">
        <f t="shared" si="50"/>
        <v>40482.208333333336</v>
      </c>
      <c r="T783" s="11">
        <f t="shared" si="51"/>
        <v>40533.25</v>
      </c>
      <c r="U783" s="12">
        <v>40482.208333333336</v>
      </c>
      <c r="V783" s="13">
        <v>40482.208333333336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 s="22">
        <v>1298959200</v>
      </c>
      <c r="M784" s="22">
        <v>1301374800</v>
      </c>
      <c r="N784" t="b">
        <v>0</v>
      </c>
      <c r="O784" t="b">
        <v>1</v>
      </c>
      <c r="P784" t="s">
        <v>71</v>
      </c>
      <c r="Q784" t="s">
        <v>2039</v>
      </c>
      <c r="R784" t="s">
        <v>2047</v>
      </c>
      <c r="S784" s="11">
        <f t="shared" si="50"/>
        <v>40603.25</v>
      </c>
      <c r="T784" s="11">
        <f t="shared" si="51"/>
        <v>40631.208333333336</v>
      </c>
      <c r="U784" s="12">
        <v>40603.25</v>
      </c>
      <c r="V784" s="13">
        <v>40603.25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 s="22">
        <v>1387260000</v>
      </c>
      <c r="M785" s="22">
        <v>1387864800</v>
      </c>
      <c r="N785" t="b">
        <v>0</v>
      </c>
      <c r="O785" t="b">
        <v>0</v>
      </c>
      <c r="P785" t="s">
        <v>23</v>
      </c>
      <c r="Q785" t="s">
        <v>2033</v>
      </c>
      <c r="R785" t="s">
        <v>2034</v>
      </c>
      <c r="S785" s="11">
        <f t="shared" si="50"/>
        <v>41625.25</v>
      </c>
      <c r="T785" s="11">
        <f t="shared" si="51"/>
        <v>41632.25</v>
      </c>
      <c r="U785" s="12">
        <v>41625.25</v>
      </c>
      <c r="V785" s="13">
        <v>41625.25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 s="22">
        <v>1457244000</v>
      </c>
      <c r="M786" s="22">
        <v>1458190800</v>
      </c>
      <c r="N786" t="b">
        <v>0</v>
      </c>
      <c r="O786" t="b">
        <v>0</v>
      </c>
      <c r="P786" t="s">
        <v>28</v>
      </c>
      <c r="Q786" t="s">
        <v>2035</v>
      </c>
      <c r="R786" t="s">
        <v>2036</v>
      </c>
      <c r="S786" s="11">
        <f t="shared" si="50"/>
        <v>42435.25</v>
      </c>
      <c r="T786" s="11">
        <f t="shared" si="51"/>
        <v>42446.208333333328</v>
      </c>
      <c r="U786" s="12">
        <v>42435.25</v>
      </c>
      <c r="V786" s="13">
        <v>42435.25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 s="22">
        <v>1556341200</v>
      </c>
      <c r="M787" s="22">
        <v>1559278800</v>
      </c>
      <c r="N787" t="b">
        <v>0</v>
      </c>
      <c r="O787" t="b">
        <v>1</v>
      </c>
      <c r="P787" t="s">
        <v>71</v>
      </c>
      <c r="Q787" t="s">
        <v>2039</v>
      </c>
      <c r="R787" t="s">
        <v>2047</v>
      </c>
      <c r="S787" s="11">
        <f t="shared" si="50"/>
        <v>43582.208333333328</v>
      </c>
      <c r="T787" s="11">
        <f t="shared" si="51"/>
        <v>43616.208333333328</v>
      </c>
      <c r="U787" s="12">
        <v>43582.208333333328</v>
      </c>
      <c r="V787" s="13">
        <v>43582.208333333328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 s="22">
        <v>1522126800</v>
      </c>
      <c r="M788" s="22">
        <v>1522731600</v>
      </c>
      <c r="N788" t="b">
        <v>0</v>
      </c>
      <c r="O788" t="b">
        <v>1</v>
      </c>
      <c r="P788" t="s">
        <v>159</v>
      </c>
      <c r="Q788" t="s">
        <v>2033</v>
      </c>
      <c r="R788" t="s">
        <v>2056</v>
      </c>
      <c r="S788" s="11">
        <f t="shared" si="50"/>
        <v>43186.208333333328</v>
      </c>
      <c r="T788" s="11">
        <f t="shared" si="51"/>
        <v>43193.208333333328</v>
      </c>
      <c r="U788" s="12">
        <v>43186.208333333328</v>
      </c>
      <c r="V788" s="13">
        <v>43186.208333333328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 s="22">
        <v>1305954000</v>
      </c>
      <c r="M789" s="22">
        <v>1306731600</v>
      </c>
      <c r="N789" t="b">
        <v>0</v>
      </c>
      <c r="O789" t="b">
        <v>0</v>
      </c>
      <c r="P789" t="s">
        <v>23</v>
      </c>
      <c r="Q789" t="s">
        <v>2033</v>
      </c>
      <c r="R789" t="s">
        <v>2034</v>
      </c>
      <c r="S789" s="11">
        <f t="shared" si="50"/>
        <v>40684.208333333336</v>
      </c>
      <c r="T789" s="11">
        <f t="shared" si="51"/>
        <v>40693.208333333336</v>
      </c>
      <c r="U789" s="12">
        <v>40684.208333333336</v>
      </c>
      <c r="V789" s="13">
        <v>40684.208333333336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 s="22">
        <v>1350709200</v>
      </c>
      <c r="M790" s="22">
        <v>1352527200</v>
      </c>
      <c r="N790" t="b">
        <v>0</v>
      </c>
      <c r="O790" t="b">
        <v>0</v>
      </c>
      <c r="P790" t="s">
        <v>71</v>
      </c>
      <c r="Q790" t="s">
        <v>2039</v>
      </c>
      <c r="R790" t="s">
        <v>2047</v>
      </c>
      <c r="S790" s="11">
        <f t="shared" si="50"/>
        <v>41202.208333333336</v>
      </c>
      <c r="T790" s="11">
        <f t="shared" si="51"/>
        <v>41223.25</v>
      </c>
      <c r="U790" s="12">
        <v>41202.208333333336</v>
      </c>
      <c r="V790" s="13">
        <v>41202.208333333336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 s="22">
        <v>1401166800</v>
      </c>
      <c r="M791" s="22">
        <v>1404363600</v>
      </c>
      <c r="N791" t="b">
        <v>0</v>
      </c>
      <c r="O791" t="b">
        <v>0</v>
      </c>
      <c r="P791" t="s">
        <v>33</v>
      </c>
      <c r="Q791" t="s">
        <v>2037</v>
      </c>
      <c r="R791" t="s">
        <v>2038</v>
      </c>
      <c r="S791" s="11">
        <f t="shared" si="50"/>
        <v>41786.208333333336</v>
      </c>
      <c r="T791" s="11">
        <f t="shared" si="51"/>
        <v>41823.208333333336</v>
      </c>
      <c r="U791" s="12">
        <v>41786.208333333336</v>
      </c>
      <c r="V791" s="13">
        <v>41786.208333333336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 s="22">
        <v>1266127200</v>
      </c>
      <c r="M792" s="22">
        <v>1266645600</v>
      </c>
      <c r="N792" t="b">
        <v>0</v>
      </c>
      <c r="O792" t="b">
        <v>0</v>
      </c>
      <c r="P792" t="s">
        <v>33</v>
      </c>
      <c r="Q792" t="s">
        <v>2037</v>
      </c>
      <c r="R792" t="s">
        <v>2038</v>
      </c>
      <c r="S792" s="11">
        <f t="shared" si="50"/>
        <v>40223.25</v>
      </c>
      <c r="T792" s="11">
        <f t="shared" si="51"/>
        <v>40229.25</v>
      </c>
      <c r="U792" s="12">
        <v>40223.25</v>
      </c>
      <c r="V792" s="13">
        <v>40223.25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 s="22">
        <v>1481436000</v>
      </c>
      <c r="M793" s="22">
        <v>1482818400</v>
      </c>
      <c r="N793" t="b">
        <v>0</v>
      </c>
      <c r="O793" t="b">
        <v>0</v>
      </c>
      <c r="P793" t="s">
        <v>17</v>
      </c>
      <c r="Q793" t="s">
        <v>2031</v>
      </c>
      <c r="R793" t="s">
        <v>2032</v>
      </c>
      <c r="S793" s="11">
        <f t="shared" si="50"/>
        <v>42715.25</v>
      </c>
      <c r="T793" s="11">
        <f t="shared" si="51"/>
        <v>42731.25</v>
      </c>
      <c r="U793" s="12">
        <v>42715.25</v>
      </c>
      <c r="V793" s="13">
        <v>42715.25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 s="22">
        <v>1372222800</v>
      </c>
      <c r="M794" s="22">
        <v>1374642000</v>
      </c>
      <c r="N794" t="b">
        <v>0</v>
      </c>
      <c r="O794" t="b">
        <v>1</v>
      </c>
      <c r="P794" t="s">
        <v>33</v>
      </c>
      <c r="Q794" t="s">
        <v>2037</v>
      </c>
      <c r="R794" t="s">
        <v>2038</v>
      </c>
      <c r="S794" s="11">
        <f t="shared" si="50"/>
        <v>41451.208333333336</v>
      </c>
      <c r="T794" s="11">
        <f t="shared" si="51"/>
        <v>41479.208333333336</v>
      </c>
      <c r="U794" s="12">
        <v>41451.208333333336</v>
      </c>
      <c r="V794" s="13">
        <v>41451.208333333336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 s="22">
        <v>1372136400</v>
      </c>
      <c r="M795" s="22">
        <v>1372482000</v>
      </c>
      <c r="N795" t="b">
        <v>0</v>
      </c>
      <c r="O795" t="b">
        <v>0</v>
      </c>
      <c r="P795" t="s">
        <v>68</v>
      </c>
      <c r="Q795" t="s">
        <v>2045</v>
      </c>
      <c r="R795" t="s">
        <v>2046</v>
      </c>
      <c r="S795" s="11">
        <f t="shared" si="50"/>
        <v>41450.208333333336</v>
      </c>
      <c r="T795" s="11">
        <f t="shared" si="51"/>
        <v>41454.208333333336</v>
      </c>
      <c r="U795" s="12">
        <v>41450.208333333336</v>
      </c>
      <c r="V795" s="13">
        <v>41450.208333333336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 s="22">
        <v>1513922400</v>
      </c>
      <c r="M796" s="22">
        <v>1514959200</v>
      </c>
      <c r="N796" t="b">
        <v>0</v>
      </c>
      <c r="O796" t="b">
        <v>0</v>
      </c>
      <c r="P796" t="s">
        <v>23</v>
      </c>
      <c r="Q796" t="s">
        <v>2033</v>
      </c>
      <c r="R796" t="s">
        <v>2034</v>
      </c>
      <c r="S796" s="11">
        <f t="shared" si="50"/>
        <v>43091.25</v>
      </c>
      <c r="T796" s="11">
        <f t="shared" si="51"/>
        <v>43103.25</v>
      </c>
      <c r="U796" s="12">
        <v>43091.25</v>
      </c>
      <c r="V796" s="13">
        <v>43091.25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 s="22">
        <v>1477976400</v>
      </c>
      <c r="M797" s="22">
        <v>1478235600</v>
      </c>
      <c r="N797" t="b">
        <v>0</v>
      </c>
      <c r="O797" t="b">
        <v>0</v>
      </c>
      <c r="P797" t="s">
        <v>53</v>
      </c>
      <c r="Q797" t="s">
        <v>2039</v>
      </c>
      <c r="R797" t="s">
        <v>2042</v>
      </c>
      <c r="S797" s="11">
        <f t="shared" si="50"/>
        <v>42675.208333333328</v>
      </c>
      <c r="T797" s="11">
        <f t="shared" si="51"/>
        <v>42678.208333333328</v>
      </c>
      <c r="U797" s="12">
        <v>42675.208333333328</v>
      </c>
      <c r="V797" s="13">
        <v>42675.208333333328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 s="22">
        <v>1407474000</v>
      </c>
      <c r="M798" s="22">
        <v>1408078800</v>
      </c>
      <c r="N798" t="b">
        <v>0</v>
      </c>
      <c r="O798" t="b">
        <v>1</v>
      </c>
      <c r="P798" t="s">
        <v>292</v>
      </c>
      <c r="Q798" t="s">
        <v>2048</v>
      </c>
      <c r="R798" t="s">
        <v>2059</v>
      </c>
      <c r="S798" s="11">
        <f t="shared" si="50"/>
        <v>41859.208333333336</v>
      </c>
      <c r="T798" s="11">
        <f t="shared" si="51"/>
        <v>41866.208333333336</v>
      </c>
      <c r="U798" s="12">
        <v>41859.208333333336</v>
      </c>
      <c r="V798" s="13">
        <v>41859.208333333336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 s="22">
        <v>1546149600</v>
      </c>
      <c r="M799" s="22">
        <v>1548136800</v>
      </c>
      <c r="N799" t="b">
        <v>0</v>
      </c>
      <c r="O799" t="b">
        <v>0</v>
      </c>
      <c r="P799" t="s">
        <v>28</v>
      </c>
      <c r="Q799" t="s">
        <v>2035</v>
      </c>
      <c r="R799" t="s">
        <v>2036</v>
      </c>
      <c r="S799" s="11">
        <f t="shared" si="50"/>
        <v>43464.25</v>
      </c>
      <c r="T799" s="11">
        <f t="shared" si="51"/>
        <v>43487.25</v>
      </c>
      <c r="U799" s="12">
        <v>43464.25</v>
      </c>
      <c r="V799" s="13">
        <v>43464.25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 s="22">
        <v>1338440400</v>
      </c>
      <c r="M800" s="22">
        <v>1340859600</v>
      </c>
      <c r="N800" t="b">
        <v>0</v>
      </c>
      <c r="O800" t="b">
        <v>1</v>
      </c>
      <c r="P800" t="s">
        <v>33</v>
      </c>
      <c r="Q800" t="s">
        <v>2037</v>
      </c>
      <c r="R800" t="s">
        <v>2038</v>
      </c>
      <c r="S800" s="11">
        <f t="shared" si="50"/>
        <v>41060.208333333336</v>
      </c>
      <c r="T800" s="11">
        <f t="shared" si="51"/>
        <v>41088.208333333336</v>
      </c>
      <c r="U800" s="12">
        <v>41060.208333333336</v>
      </c>
      <c r="V800" s="13">
        <v>41060.208333333336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 s="22">
        <v>1454133600</v>
      </c>
      <c r="M801" s="22">
        <v>1454479200</v>
      </c>
      <c r="N801" t="b">
        <v>0</v>
      </c>
      <c r="O801" t="b">
        <v>0</v>
      </c>
      <c r="P801" t="s">
        <v>33</v>
      </c>
      <c r="Q801" t="s">
        <v>2037</v>
      </c>
      <c r="R801" t="s">
        <v>2038</v>
      </c>
      <c r="S801" s="11">
        <f t="shared" si="50"/>
        <v>42399.25</v>
      </c>
      <c r="T801" s="11">
        <f t="shared" si="51"/>
        <v>42403.25</v>
      </c>
      <c r="U801" s="12">
        <v>42399.25</v>
      </c>
      <c r="V801" s="13">
        <v>42399.25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 s="22">
        <v>1434085200</v>
      </c>
      <c r="M802" s="22">
        <v>1434430800</v>
      </c>
      <c r="N802" t="b">
        <v>0</v>
      </c>
      <c r="O802" t="b">
        <v>0</v>
      </c>
      <c r="P802" t="s">
        <v>23</v>
      </c>
      <c r="Q802" t="s">
        <v>2033</v>
      </c>
      <c r="R802" t="s">
        <v>2034</v>
      </c>
      <c r="S802" s="11">
        <f t="shared" si="50"/>
        <v>42167.208333333328</v>
      </c>
      <c r="T802" s="11">
        <f t="shared" si="51"/>
        <v>42171.208333333328</v>
      </c>
      <c r="U802" s="12">
        <v>42167.208333333328</v>
      </c>
      <c r="V802" s="13">
        <v>42167.208333333328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 s="22">
        <v>1577772000</v>
      </c>
      <c r="M803" s="22">
        <v>1579672800</v>
      </c>
      <c r="N803" t="b">
        <v>0</v>
      </c>
      <c r="O803" t="b">
        <v>1</v>
      </c>
      <c r="P803" t="s">
        <v>122</v>
      </c>
      <c r="Q803" t="s">
        <v>2052</v>
      </c>
      <c r="R803" t="s">
        <v>2053</v>
      </c>
      <c r="S803" s="11">
        <f t="shared" si="50"/>
        <v>43830.25</v>
      </c>
      <c r="T803" s="11">
        <f t="shared" si="51"/>
        <v>43852.25</v>
      </c>
      <c r="U803" s="12">
        <v>43830.25</v>
      </c>
      <c r="V803" s="13">
        <v>43830.25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 s="22">
        <v>1562216400</v>
      </c>
      <c r="M804" s="22">
        <v>1562389200</v>
      </c>
      <c r="N804" t="b">
        <v>0</v>
      </c>
      <c r="O804" t="b">
        <v>0</v>
      </c>
      <c r="P804" t="s">
        <v>122</v>
      </c>
      <c r="Q804" t="s">
        <v>2052</v>
      </c>
      <c r="R804" t="s">
        <v>2053</v>
      </c>
      <c r="S804" s="11">
        <f t="shared" si="50"/>
        <v>43650.208333333328</v>
      </c>
      <c r="T804" s="11">
        <f t="shared" si="51"/>
        <v>43652.208333333328</v>
      </c>
      <c r="U804" s="12">
        <v>43650.208333333328</v>
      </c>
      <c r="V804" s="13">
        <v>43650.208333333328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 s="22">
        <v>1548568800</v>
      </c>
      <c r="M805" s="22">
        <v>1551506400</v>
      </c>
      <c r="N805" t="b">
        <v>0</v>
      </c>
      <c r="O805" t="b">
        <v>0</v>
      </c>
      <c r="P805" t="s">
        <v>33</v>
      </c>
      <c r="Q805" t="s">
        <v>2037</v>
      </c>
      <c r="R805" t="s">
        <v>2038</v>
      </c>
      <c r="S805" s="11">
        <f t="shared" si="50"/>
        <v>43492.25</v>
      </c>
      <c r="T805" s="11">
        <f t="shared" si="51"/>
        <v>43526.25</v>
      </c>
      <c r="U805" s="12">
        <v>43492.25</v>
      </c>
      <c r="V805" s="13">
        <v>43492.25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 s="22">
        <v>1514872800</v>
      </c>
      <c r="M806" s="22">
        <v>1516600800</v>
      </c>
      <c r="N806" t="b">
        <v>0</v>
      </c>
      <c r="O806" t="b">
        <v>0</v>
      </c>
      <c r="P806" t="s">
        <v>23</v>
      </c>
      <c r="Q806" t="s">
        <v>2033</v>
      </c>
      <c r="R806" t="s">
        <v>2034</v>
      </c>
      <c r="S806" s="11">
        <f t="shared" si="50"/>
        <v>43102.25</v>
      </c>
      <c r="T806" s="11">
        <f t="shared" si="51"/>
        <v>43122.25</v>
      </c>
      <c r="U806" s="12">
        <v>43102.25</v>
      </c>
      <c r="V806" s="13">
        <v>43102.25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 s="22">
        <v>1416031200</v>
      </c>
      <c r="M807" s="22">
        <v>1420437600</v>
      </c>
      <c r="N807" t="b">
        <v>0</v>
      </c>
      <c r="O807" t="b">
        <v>0</v>
      </c>
      <c r="P807" t="s">
        <v>42</v>
      </c>
      <c r="Q807" t="s">
        <v>2039</v>
      </c>
      <c r="R807" t="s">
        <v>2040</v>
      </c>
      <c r="S807" s="11">
        <f t="shared" si="50"/>
        <v>41958.25</v>
      </c>
      <c r="T807" s="11">
        <f t="shared" si="51"/>
        <v>42009.25</v>
      </c>
      <c r="U807" s="12">
        <v>41958.25</v>
      </c>
      <c r="V807" s="13">
        <v>41958.25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 s="22">
        <v>1330927200</v>
      </c>
      <c r="M808" s="22">
        <v>1332997200</v>
      </c>
      <c r="N808" t="b">
        <v>0</v>
      </c>
      <c r="O808" t="b">
        <v>1</v>
      </c>
      <c r="P808" t="s">
        <v>53</v>
      </c>
      <c r="Q808" t="s">
        <v>2039</v>
      </c>
      <c r="R808" t="s">
        <v>2042</v>
      </c>
      <c r="S808" s="11">
        <f t="shared" si="50"/>
        <v>40973.25</v>
      </c>
      <c r="T808" s="11">
        <f t="shared" si="51"/>
        <v>40997.208333333336</v>
      </c>
      <c r="U808" s="12">
        <v>40973.25</v>
      </c>
      <c r="V808" s="13">
        <v>40973.25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 s="22">
        <v>1571115600</v>
      </c>
      <c r="M809" s="22">
        <v>1574920800</v>
      </c>
      <c r="N809" t="b">
        <v>0</v>
      </c>
      <c r="O809" t="b">
        <v>1</v>
      </c>
      <c r="P809" t="s">
        <v>33</v>
      </c>
      <c r="Q809" t="s">
        <v>2037</v>
      </c>
      <c r="R809" t="s">
        <v>2038</v>
      </c>
      <c r="S809" s="11">
        <f t="shared" si="50"/>
        <v>43753.208333333328</v>
      </c>
      <c r="T809" s="11">
        <f t="shared" si="51"/>
        <v>43797.25</v>
      </c>
      <c r="U809" s="12">
        <v>43753.208333333328</v>
      </c>
      <c r="V809" s="13">
        <v>43753.208333333328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 s="22">
        <v>1463461200</v>
      </c>
      <c r="M810" s="22">
        <v>1464930000</v>
      </c>
      <c r="N810" t="b">
        <v>0</v>
      </c>
      <c r="O810" t="b">
        <v>0</v>
      </c>
      <c r="P810" t="s">
        <v>17</v>
      </c>
      <c r="Q810" t="s">
        <v>2031</v>
      </c>
      <c r="R810" t="s">
        <v>2032</v>
      </c>
      <c r="S810" s="11">
        <f t="shared" si="50"/>
        <v>42507.208333333328</v>
      </c>
      <c r="T810" s="11">
        <f t="shared" si="51"/>
        <v>42524.208333333328</v>
      </c>
      <c r="U810" s="12">
        <v>42507.208333333328</v>
      </c>
      <c r="V810" s="13">
        <v>42507.208333333328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 s="22">
        <v>1344920400</v>
      </c>
      <c r="M811" s="22">
        <v>1345006800</v>
      </c>
      <c r="N811" t="b">
        <v>0</v>
      </c>
      <c r="O811" t="b">
        <v>0</v>
      </c>
      <c r="P811" t="s">
        <v>42</v>
      </c>
      <c r="Q811" t="s">
        <v>2039</v>
      </c>
      <c r="R811" t="s">
        <v>2040</v>
      </c>
      <c r="S811" s="11">
        <f t="shared" si="50"/>
        <v>41135.208333333336</v>
      </c>
      <c r="T811" s="11">
        <f t="shared" si="51"/>
        <v>41136.208333333336</v>
      </c>
      <c r="U811" s="12">
        <v>41135.208333333336</v>
      </c>
      <c r="V811" s="13">
        <v>41135.208333333336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 s="22">
        <v>1511848800</v>
      </c>
      <c r="M812" s="22">
        <v>1512712800</v>
      </c>
      <c r="N812" t="b">
        <v>0</v>
      </c>
      <c r="O812" t="b">
        <v>1</v>
      </c>
      <c r="P812" t="s">
        <v>33</v>
      </c>
      <c r="Q812" t="s">
        <v>2037</v>
      </c>
      <c r="R812" t="s">
        <v>2038</v>
      </c>
      <c r="S812" s="11">
        <f t="shared" si="50"/>
        <v>43067.25</v>
      </c>
      <c r="T812" s="11">
        <f t="shared" si="51"/>
        <v>43077.25</v>
      </c>
      <c r="U812" s="12">
        <v>43067.25</v>
      </c>
      <c r="V812" s="13">
        <v>43067.25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 s="22">
        <v>1452319200</v>
      </c>
      <c r="M813" s="22">
        <v>1452492000</v>
      </c>
      <c r="N813" t="b">
        <v>0</v>
      </c>
      <c r="O813" t="b">
        <v>1</v>
      </c>
      <c r="P813" t="s">
        <v>89</v>
      </c>
      <c r="Q813" t="s">
        <v>2048</v>
      </c>
      <c r="R813" t="s">
        <v>2049</v>
      </c>
      <c r="S813" s="11">
        <f t="shared" si="50"/>
        <v>42378.25</v>
      </c>
      <c r="T813" s="11">
        <f t="shared" si="51"/>
        <v>42380.25</v>
      </c>
      <c r="U813" s="12">
        <v>42378.25</v>
      </c>
      <c r="V813" s="13">
        <v>42378.25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 s="22">
        <v>1523854800</v>
      </c>
      <c r="M814" s="22">
        <v>1524286800</v>
      </c>
      <c r="N814" t="b">
        <v>0</v>
      </c>
      <c r="O814" t="b">
        <v>0</v>
      </c>
      <c r="P814" t="s">
        <v>68</v>
      </c>
      <c r="Q814" t="s">
        <v>2045</v>
      </c>
      <c r="R814" t="s">
        <v>2046</v>
      </c>
      <c r="S814" s="11">
        <f t="shared" si="50"/>
        <v>43206.208333333328</v>
      </c>
      <c r="T814" s="11">
        <f t="shared" si="51"/>
        <v>43211.208333333328</v>
      </c>
      <c r="U814" s="12">
        <v>43206.208333333328</v>
      </c>
      <c r="V814" s="13">
        <v>43206.208333333328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 s="22">
        <v>1346043600</v>
      </c>
      <c r="M815" s="22">
        <v>1346907600</v>
      </c>
      <c r="N815" t="b">
        <v>0</v>
      </c>
      <c r="O815" t="b">
        <v>0</v>
      </c>
      <c r="P815" t="s">
        <v>89</v>
      </c>
      <c r="Q815" t="s">
        <v>2048</v>
      </c>
      <c r="R815" t="s">
        <v>2049</v>
      </c>
      <c r="S815" s="11">
        <f t="shared" si="50"/>
        <v>41148.208333333336</v>
      </c>
      <c r="T815" s="11">
        <f t="shared" si="51"/>
        <v>41158.208333333336</v>
      </c>
      <c r="U815" s="12">
        <v>41148.208333333336</v>
      </c>
      <c r="V815" s="13">
        <v>41148.208333333336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 s="22">
        <v>1464325200</v>
      </c>
      <c r="M816" s="22">
        <v>1464498000</v>
      </c>
      <c r="N816" t="b">
        <v>0</v>
      </c>
      <c r="O816" t="b">
        <v>1</v>
      </c>
      <c r="P816" t="s">
        <v>23</v>
      </c>
      <c r="Q816" t="s">
        <v>2033</v>
      </c>
      <c r="R816" t="s">
        <v>2034</v>
      </c>
      <c r="S816" s="11">
        <f t="shared" si="50"/>
        <v>42517.208333333328</v>
      </c>
      <c r="T816" s="11">
        <f t="shared" si="51"/>
        <v>42519.208333333328</v>
      </c>
      <c r="U816" s="12">
        <v>42517.208333333328</v>
      </c>
      <c r="V816" s="13">
        <v>42517.208333333328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 s="22">
        <v>1511935200</v>
      </c>
      <c r="M817" s="22">
        <v>1514181600</v>
      </c>
      <c r="N817" t="b">
        <v>0</v>
      </c>
      <c r="O817" t="b">
        <v>0</v>
      </c>
      <c r="P817" t="s">
        <v>23</v>
      </c>
      <c r="Q817" t="s">
        <v>2033</v>
      </c>
      <c r="R817" t="s">
        <v>2034</v>
      </c>
      <c r="S817" s="11">
        <f t="shared" si="50"/>
        <v>43068.25</v>
      </c>
      <c r="T817" s="11">
        <f t="shared" si="51"/>
        <v>43094.25</v>
      </c>
      <c r="U817" s="12">
        <v>43068.25</v>
      </c>
      <c r="V817" s="13">
        <v>43068.25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 s="22">
        <v>1392012000</v>
      </c>
      <c r="M818" s="22">
        <v>1392184800</v>
      </c>
      <c r="N818" t="b">
        <v>1</v>
      </c>
      <c r="O818" t="b">
        <v>1</v>
      </c>
      <c r="P818" t="s">
        <v>33</v>
      </c>
      <c r="Q818" t="s">
        <v>2037</v>
      </c>
      <c r="R818" t="s">
        <v>2038</v>
      </c>
      <c r="S818" s="11">
        <f t="shared" si="50"/>
        <v>41680.25</v>
      </c>
      <c r="T818" s="11">
        <f t="shared" si="51"/>
        <v>41682.25</v>
      </c>
      <c r="U818" s="12">
        <v>41680.25</v>
      </c>
      <c r="V818" s="13">
        <v>41680.25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 s="22">
        <v>1556946000</v>
      </c>
      <c r="M819" s="22">
        <v>1559365200</v>
      </c>
      <c r="N819" t="b">
        <v>0</v>
      </c>
      <c r="O819" t="b">
        <v>1</v>
      </c>
      <c r="P819" t="s">
        <v>68</v>
      </c>
      <c r="Q819" t="s">
        <v>2045</v>
      </c>
      <c r="R819" t="s">
        <v>2046</v>
      </c>
      <c r="S819" s="11">
        <f t="shared" si="50"/>
        <v>43589.208333333328</v>
      </c>
      <c r="T819" s="11">
        <f t="shared" si="51"/>
        <v>43617.208333333328</v>
      </c>
      <c r="U819" s="12">
        <v>43589.208333333328</v>
      </c>
      <c r="V819" s="13">
        <v>43589.208333333328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 s="22">
        <v>1548050400</v>
      </c>
      <c r="M820" s="22">
        <v>1549173600</v>
      </c>
      <c r="N820" t="b">
        <v>0</v>
      </c>
      <c r="O820" t="b">
        <v>1</v>
      </c>
      <c r="P820" t="s">
        <v>33</v>
      </c>
      <c r="Q820" t="s">
        <v>2037</v>
      </c>
      <c r="R820" t="s">
        <v>2038</v>
      </c>
      <c r="S820" s="11">
        <f t="shared" si="50"/>
        <v>43486.25</v>
      </c>
      <c r="T820" s="11">
        <f t="shared" si="51"/>
        <v>43499.25</v>
      </c>
      <c r="U820" s="12">
        <v>43486.25</v>
      </c>
      <c r="V820" s="13">
        <v>43486.25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 s="22">
        <v>1353736800</v>
      </c>
      <c r="M821" s="22">
        <v>1355032800</v>
      </c>
      <c r="N821" t="b">
        <v>1</v>
      </c>
      <c r="O821" t="b">
        <v>0</v>
      </c>
      <c r="P821" t="s">
        <v>89</v>
      </c>
      <c r="Q821" t="s">
        <v>2048</v>
      </c>
      <c r="R821" t="s">
        <v>2049</v>
      </c>
      <c r="S821" s="11">
        <f t="shared" si="50"/>
        <v>41237.25</v>
      </c>
      <c r="T821" s="11">
        <f t="shared" si="51"/>
        <v>41252.25</v>
      </c>
      <c r="U821" s="12">
        <v>41237.25</v>
      </c>
      <c r="V821" s="13">
        <v>41237.25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 s="22">
        <v>1532840400</v>
      </c>
      <c r="M822" s="22">
        <v>1533963600</v>
      </c>
      <c r="N822" t="b">
        <v>0</v>
      </c>
      <c r="O822" t="b">
        <v>1</v>
      </c>
      <c r="P822" t="s">
        <v>23</v>
      </c>
      <c r="Q822" t="s">
        <v>2033</v>
      </c>
      <c r="R822" t="s">
        <v>2034</v>
      </c>
      <c r="S822" s="11">
        <f t="shared" si="50"/>
        <v>43310.208333333328</v>
      </c>
      <c r="T822" s="11">
        <f t="shared" si="51"/>
        <v>43323.208333333328</v>
      </c>
      <c r="U822" s="12">
        <v>43310.208333333328</v>
      </c>
      <c r="V822" s="13">
        <v>43310.208333333328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 s="22">
        <v>1488261600</v>
      </c>
      <c r="M823" s="22">
        <v>1489381200</v>
      </c>
      <c r="N823" t="b">
        <v>0</v>
      </c>
      <c r="O823" t="b">
        <v>0</v>
      </c>
      <c r="P823" t="s">
        <v>42</v>
      </c>
      <c r="Q823" t="s">
        <v>2039</v>
      </c>
      <c r="R823" t="s">
        <v>2040</v>
      </c>
      <c r="S823" s="11">
        <f t="shared" si="50"/>
        <v>42794.25</v>
      </c>
      <c r="T823" s="11">
        <f t="shared" si="51"/>
        <v>42807.208333333328</v>
      </c>
      <c r="U823" s="12">
        <v>42794.25</v>
      </c>
      <c r="V823" s="13">
        <v>42794.25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 s="22">
        <v>1393567200</v>
      </c>
      <c r="M824" s="22">
        <v>1395032400</v>
      </c>
      <c r="N824" t="b">
        <v>0</v>
      </c>
      <c r="O824" t="b">
        <v>0</v>
      </c>
      <c r="P824" t="s">
        <v>23</v>
      </c>
      <c r="Q824" t="s">
        <v>2033</v>
      </c>
      <c r="R824" t="s">
        <v>2034</v>
      </c>
      <c r="S824" s="11">
        <f t="shared" si="50"/>
        <v>41698.25</v>
      </c>
      <c r="T824" s="11">
        <f t="shared" si="51"/>
        <v>41715.208333333336</v>
      </c>
      <c r="U824" s="12">
        <v>41698.25</v>
      </c>
      <c r="V824" s="13">
        <v>41698.25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 s="22">
        <v>1410325200</v>
      </c>
      <c r="M825" s="22">
        <v>1412485200</v>
      </c>
      <c r="N825" t="b">
        <v>1</v>
      </c>
      <c r="O825" t="b">
        <v>1</v>
      </c>
      <c r="P825" t="s">
        <v>23</v>
      </c>
      <c r="Q825" t="s">
        <v>2033</v>
      </c>
      <c r="R825" t="s">
        <v>2034</v>
      </c>
      <c r="S825" s="11">
        <f t="shared" si="50"/>
        <v>41892.208333333336</v>
      </c>
      <c r="T825" s="11">
        <f t="shared" si="51"/>
        <v>41917.208333333336</v>
      </c>
      <c r="U825" s="12">
        <v>41892.208333333336</v>
      </c>
      <c r="V825" s="13">
        <v>41892.208333333336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 s="22">
        <v>1276923600</v>
      </c>
      <c r="M826" s="22">
        <v>1279688400</v>
      </c>
      <c r="N826" t="b">
        <v>0</v>
      </c>
      <c r="O826" t="b">
        <v>1</v>
      </c>
      <c r="P826" t="s">
        <v>68</v>
      </c>
      <c r="Q826" t="s">
        <v>2045</v>
      </c>
      <c r="R826" t="s">
        <v>2046</v>
      </c>
      <c r="S826" s="11">
        <f t="shared" si="50"/>
        <v>40348.208333333336</v>
      </c>
      <c r="T826" s="11">
        <f t="shared" si="51"/>
        <v>40380.208333333336</v>
      </c>
      <c r="U826" s="12">
        <v>40348.208333333336</v>
      </c>
      <c r="V826" s="13">
        <v>40348.208333333336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 s="22">
        <v>1500958800</v>
      </c>
      <c r="M827" s="22">
        <v>1501995600</v>
      </c>
      <c r="N827" t="b">
        <v>0</v>
      </c>
      <c r="O827" t="b">
        <v>0</v>
      </c>
      <c r="P827" t="s">
        <v>100</v>
      </c>
      <c r="Q827" t="s">
        <v>2039</v>
      </c>
      <c r="R827" t="s">
        <v>2050</v>
      </c>
      <c r="S827" s="11">
        <f t="shared" si="50"/>
        <v>42941.208333333328</v>
      </c>
      <c r="T827" s="11">
        <f t="shared" si="51"/>
        <v>42953.208333333328</v>
      </c>
      <c r="U827" s="12">
        <v>42941.208333333328</v>
      </c>
      <c r="V827" s="13">
        <v>42941.208333333328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 s="22">
        <v>1292220000</v>
      </c>
      <c r="M828" s="22">
        <v>1294639200</v>
      </c>
      <c r="N828" t="b">
        <v>0</v>
      </c>
      <c r="O828" t="b">
        <v>1</v>
      </c>
      <c r="P828" t="s">
        <v>33</v>
      </c>
      <c r="Q828" t="s">
        <v>2037</v>
      </c>
      <c r="R828" t="s">
        <v>2038</v>
      </c>
      <c r="S828" s="11">
        <f t="shared" si="50"/>
        <v>40525.25</v>
      </c>
      <c r="T828" s="11">
        <f t="shared" si="51"/>
        <v>40553.25</v>
      </c>
      <c r="U828" s="12">
        <v>40525.25</v>
      </c>
      <c r="V828" s="13">
        <v>40525.25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 s="22">
        <v>1304398800</v>
      </c>
      <c r="M829" s="22">
        <v>1305435600</v>
      </c>
      <c r="N829" t="b">
        <v>0</v>
      </c>
      <c r="O829" t="b">
        <v>1</v>
      </c>
      <c r="P829" t="s">
        <v>53</v>
      </c>
      <c r="Q829" t="s">
        <v>2039</v>
      </c>
      <c r="R829" t="s">
        <v>2042</v>
      </c>
      <c r="S829" s="11">
        <f t="shared" si="50"/>
        <v>40666.208333333336</v>
      </c>
      <c r="T829" s="11">
        <f t="shared" si="51"/>
        <v>40678.208333333336</v>
      </c>
      <c r="U829" s="12">
        <v>40666.208333333336</v>
      </c>
      <c r="V829" s="13">
        <v>40666.208333333336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 s="22">
        <v>1535432400</v>
      </c>
      <c r="M830" s="22">
        <v>1537592400</v>
      </c>
      <c r="N830" t="b">
        <v>0</v>
      </c>
      <c r="O830" t="b">
        <v>0</v>
      </c>
      <c r="P830" t="s">
        <v>33</v>
      </c>
      <c r="Q830" t="s">
        <v>2037</v>
      </c>
      <c r="R830" t="s">
        <v>2038</v>
      </c>
      <c r="S830" s="11">
        <f t="shared" si="50"/>
        <v>43340.208333333328</v>
      </c>
      <c r="T830" s="11">
        <f t="shared" si="51"/>
        <v>43365.208333333328</v>
      </c>
      <c r="U830" s="12">
        <v>43340.208333333328</v>
      </c>
      <c r="V830" s="13">
        <v>43340.208333333328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 s="22">
        <v>1433826000</v>
      </c>
      <c r="M831" s="22">
        <v>1435122000</v>
      </c>
      <c r="N831" t="b">
        <v>0</v>
      </c>
      <c r="O831" t="b">
        <v>0</v>
      </c>
      <c r="P831" t="s">
        <v>33</v>
      </c>
      <c r="Q831" t="s">
        <v>2037</v>
      </c>
      <c r="R831" t="s">
        <v>2038</v>
      </c>
      <c r="S831" s="11">
        <f t="shared" si="50"/>
        <v>42164.208333333328</v>
      </c>
      <c r="T831" s="11">
        <f t="shared" si="51"/>
        <v>42179.208333333328</v>
      </c>
      <c r="U831" s="12">
        <v>42164.208333333328</v>
      </c>
      <c r="V831" s="13">
        <v>42164.208333333328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 s="22">
        <v>1514959200</v>
      </c>
      <c r="M832" s="22">
        <v>1520056800</v>
      </c>
      <c r="N832" t="b">
        <v>0</v>
      </c>
      <c r="O832" t="b">
        <v>0</v>
      </c>
      <c r="P832" t="s">
        <v>33</v>
      </c>
      <c r="Q832" t="s">
        <v>2037</v>
      </c>
      <c r="R832" t="s">
        <v>2038</v>
      </c>
      <c r="S832" s="11">
        <f t="shared" si="50"/>
        <v>43103.25</v>
      </c>
      <c r="T832" s="11">
        <f t="shared" si="51"/>
        <v>43162.25</v>
      </c>
      <c r="U832" s="12">
        <v>43103.25</v>
      </c>
      <c r="V832" s="13">
        <v>43103.25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 s="22">
        <v>1332738000</v>
      </c>
      <c r="M833" s="22">
        <v>1335675600</v>
      </c>
      <c r="N833" t="b">
        <v>0</v>
      </c>
      <c r="O833" t="b">
        <v>0</v>
      </c>
      <c r="P833" t="s">
        <v>122</v>
      </c>
      <c r="Q833" t="s">
        <v>2052</v>
      </c>
      <c r="R833" t="s">
        <v>2053</v>
      </c>
      <c r="S833" s="11">
        <f t="shared" si="50"/>
        <v>40994.208333333336</v>
      </c>
      <c r="T833" s="11">
        <f t="shared" si="51"/>
        <v>41028.208333333336</v>
      </c>
      <c r="U833" s="12">
        <v>40994.208333333336</v>
      </c>
      <c r="V833" s="13">
        <v>40994.208333333336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 s="22">
        <v>1445490000</v>
      </c>
      <c r="M834" s="22">
        <v>1448431200</v>
      </c>
      <c r="N834" t="b">
        <v>1</v>
      </c>
      <c r="O834" t="b">
        <v>0</v>
      </c>
      <c r="P834" t="s">
        <v>206</v>
      </c>
      <c r="Q834" t="s">
        <v>2045</v>
      </c>
      <c r="R834" t="s">
        <v>2057</v>
      </c>
      <c r="S834" s="11">
        <f t="shared" si="50"/>
        <v>42299.208333333328</v>
      </c>
      <c r="T834" s="11">
        <f t="shared" si="51"/>
        <v>42333.25</v>
      </c>
      <c r="U834" s="12">
        <v>42299.208333333328</v>
      </c>
      <c r="V834" s="13">
        <v>42299.208333333328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 s="22">
        <v>1297663200</v>
      </c>
      <c r="M835" s="22">
        <v>1298613600</v>
      </c>
      <c r="N835" t="b">
        <v>0</v>
      </c>
      <c r="O835" t="b">
        <v>0</v>
      </c>
      <c r="P835" t="s">
        <v>206</v>
      </c>
      <c r="Q835" t="s">
        <v>2045</v>
      </c>
      <c r="R835" t="s">
        <v>2057</v>
      </c>
      <c r="S835" s="11">
        <f t="shared" ref="S835:S898" si="54">(((L835/60)/60)/24)+DATE(1970,1,1)</f>
        <v>40588.25</v>
      </c>
      <c r="T835" s="11">
        <f t="shared" ref="T835:T898" si="55">(((M835/60)/60)/24)+DATE(1970,1,1)</f>
        <v>40599.25</v>
      </c>
      <c r="U835" s="12">
        <v>40588.25</v>
      </c>
      <c r="V835" s="13">
        <v>40588.25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 s="22">
        <v>1371963600</v>
      </c>
      <c r="M836" s="22">
        <v>1372482000</v>
      </c>
      <c r="N836" t="b">
        <v>0</v>
      </c>
      <c r="O836" t="b">
        <v>0</v>
      </c>
      <c r="P836" t="s">
        <v>33</v>
      </c>
      <c r="Q836" t="s">
        <v>2037</v>
      </c>
      <c r="R836" t="s">
        <v>2038</v>
      </c>
      <c r="S836" s="11">
        <f t="shared" si="54"/>
        <v>41448.208333333336</v>
      </c>
      <c r="T836" s="11">
        <f t="shared" si="55"/>
        <v>41454.208333333336</v>
      </c>
      <c r="U836" s="12">
        <v>41448.208333333336</v>
      </c>
      <c r="V836" s="13">
        <v>41448.208333333336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 s="22">
        <v>1425103200</v>
      </c>
      <c r="M837" s="22">
        <v>1425621600</v>
      </c>
      <c r="N837" t="b">
        <v>0</v>
      </c>
      <c r="O837" t="b">
        <v>0</v>
      </c>
      <c r="P837" t="s">
        <v>28</v>
      </c>
      <c r="Q837" t="s">
        <v>2035</v>
      </c>
      <c r="R837" t="s">
        <v>2036</v>
      </c>
      <c r="S837" s="11">
        <f t="shared" si="54"/>
        <v>42063.25</v>
      </c>
      <c r="T837" s="11">
        <f t="shared" si="55"/>
        <v>42069.25</v>
      </c>
      <c r="U837" s="12">
        <v>42063.25</v>
      </c>
      <c r="V837" s="13">
        <v>42063.25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 s="22">
        <v>1265349600</v>
      </c>
      <c r="M838" s="22">
        <v>1266300000</v>
      </c>
      <c r="N838" t="b">
        <v>0</v>
      </c>
      <c r="O838" t="b">
        <v>0</v>
      </c>
      <c r="P838" t="s">
        <v>60</v>
      </c>
      <c r="Q838" t="s">
        <v>2033</v>
      </c>
      <c r="R838" t="s">
        <v>2043</v>
      </c>
      <c r="S838" s="11">
        <f t="shared" si="54"/>
        <v>40214.25</v>
      </c>
      <c r="T838" s="11">
        <f t="shared" si="55"/>
        <v>40225.25</v>
      </c>
      <c r="U838" s="12">
        <v>40214.25</v>
      </c>
      <c r="V838" s="13">
        <v>40214.25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 s="22">
        <v>1301202000</v>
      </c>
      <c r="M839" s="22">
        <v>1305867600</v>
      </c>
      <c r="N839" t="b">
        <v>0</v>
      </c>
      <c r="O839" t="b">
        <v>0</v>
      </c>
      <c r="P839" t="s">
        <v>159</v>
      </c>
      <c r="Q839" t="s">
        <v>2033</v>
      </c>
      <c r="R839" t="s">
        <v>2056</v>
      </c>
      <c r="S839" s="11">
        <f t="shared" si="54"/>
        <v>40629.208333333336</v>
      </c>
      <c r="T839" s="11">
        <f t="shared" si="55"/>
        <v>40683.208333333336</v>
      </c>
      <c r="U839" s="12">
        <v>40629.208333333336</v>
      </c>
      <c r="V839" s="13">
        <v>40629.208333333336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 s="22">
        <v>1538024400</v>
      </c>
      <c r="M840" s="22">
        <v>1538802000</v>
      </c>
      <c r="N840" t="b">
        <v>0</v>
      </c>
      <c r="O840" t="b">
        <v>0</v>
      </c>
      <c r="P840" t="s">
        <v>33</v>
      </c>
      <c r="Q840" t="s">
        <v>2037</v>
      </c>
      <c r="R840" t="s">
        <v>2038</v>
      </c>
      <c r="S840" s="11">
        <f t="shared" si="54"/>
        <v>43370.208333333328</v>
      </c>
      <c r="T840" s="11">
        <f t="shared" si="55"/>
        <v>43379.208333333328</v>
      </c>
      <c r="U840" s="12">
        <v>43370.208333333328</v>
      </c>
      <c r="V840" s="13">
        <v>43370.208333333328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 s="22">
        <v>1395032400</v>
      </c>
      <c r="M841" s="22">
        <v>1398920400</v>
      </c>
      <c r="N841" t="b">
        <v>0</v>
      </c>
      <c r="O841" t="b">
        <v>1</v>
      </c>
      <c r="P841" t="s">
        <v>42</v>
      </c>
      <c r="Q841" t="s">
        <v>2039</v>
      </c>
      <c r="R841" t="s">
        <v>2040</v>
      </c>
      <c r="S841" s="11">
        <f t="shared" si="54"/>
        <v>41715.208333333336</v>
      </c>
      <c r="T841" s="11">
        <f t="shared" si="55"/>
        <v>41760.208333333336</v>
      </c>
      <c r="U841" s="12">
        <v>41715.208333333336</v>
      </c>
      <c r="V841" s="13">
        <v>41715.208333333336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 s="22">
        <v>1405486800</v>
      </c>
      <c r="M842" s="22">
        <v>1405659600</v>
      </c>
      <c r="N842" t="b">
        <v>0</v>
      </c>
      <c r="O842" t="b">
        <v>1</v>
      </c>
      <c r="P842" t="s">
        <v>33</v>
      </c>
      <c r="Q842" t="s">
        <v>2037</v>
      </c>
      <c r="R842" t="s">
        <v>2038</v>
      </c>
      <c r="S842" s="11">
        <f t="shared" si="54"/>
        <v>41836.208333333336</v>
      </c>
      <c r="T842" s="11">
        <f t="shared" si="55"/>
        <v>41838.208333333336</v>
      </c>
      <c r="U842" s="12">
        <v>41836.208333333336</v>
      </c>
      <c r="V842" s="13">
        <v>41836.208333333336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 s="22">
        <v>1455861600</v>
      </c>
      <c r="M843" s="22">
        <v>1457244000</v>
      </c>
      <c r="N843" t="b">
        <v>0</v>
      </c>
      <c r="O843" t="b">
        <v>0</v>
      </c>
      <c r="P843" t="s">
        <v>28</v>
      </c>
      <c r="Q843" t="s">
        <v>2035</v>
      </c>
      <c r="R843" t="s">
        <v>2036</v>
      </c>
      <c r="S843" s="11">
        <f t="shared" si="54"/>
        <v>42419.25</v>
      </c>
      <c r="T843" s="11">
        <f t="shared" si="55"/>
        <v>42435.25</v>
      </c>
      <c r="U843" s="12">
        <v>42419.25</v>
      </c>
      <c r="V843" s="13">
        <v>42419.25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 s="22">
        <v>1529038800</v>
      </c>
      <c r="M844" s="22">
        <v>1529298000</v>
      </c>
      <c r="N844" t="b">
        <v>0</v>
      </c>
      <c r="O844" t="b">
        <v>0</v>
      </c>
      <c r="P844" t="s">
        <v>65</v>
      </c>
      <c r="Q844" t="s">
        <v>2035</v>
      </c>
      <c r="R844" t="s">
        <v>2044</v>
      </c>
      <c r="S844" s="11">
        <f t="shared" si="54"/>
        <v>43266.208333333328</v>
      </c>
      <c r="T844" s="11">
        <f t="shared" si="55"/>
        <v>43269.208333333328</v>
      </c>
      <c r="U844" s="12">
        <v>43266.208333333328</v>
      </c>
      <c r="V844" s="13">
        <v>43266.208333333328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 s="22">
        <v>1535259600</v>
      </c>
      <c r="M845" s="22">
        <v>1535778000</v>
      </c>
      <c r="N845" t="b">
        <v>0</v>
      </c>
      <c r="O845" t="b">
        <v>0</v>
      </c>
      <c r="P845" t="s">
        <v>122</v>
      </c>
      <c r="Q845" t="s">
        <v>2052</v>
      </c>
      <c r="R845" t="s">
        <v>2053</v>
      </c>
      <c r="S845" s="11">
        <f t="shared" si="54"/>
        <v>43338.208333333328</v>
      </c>
      <c r="T845" s="11">
        <f t="shared" si="55"/>
        <v>43344.208333333328</v>
      </c>
      <c r="U845" s="12">
        <v>43338.208333333328</v>
      </c>
      <c r="V845" s="13">
        <v>43338.208333333328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 s="22">
        <v>1327212000</v>
      </c>
      <c r="M846" s="22">
        <v>1327471200</v>
      </c>
      <c r="N846" t="b">
        <v>0</v>
      </c>
      <c r="O846" t="b">
        <v>0</v>
      </c>
      <c r="P846" t="s">
        <v>42</v>
      </c>
      <c r="Q846" t="s">
        <v>2039</v>
      </c>
      <c r="R846" t="s">
        <v>2040</v>
      </c>
      <c r="S846" s="11">
        <f t="shared" si="54"/>
        <v>40930.25</v>
      </c>
      <c r="T846" s="11">
        <f t="shared" si="55"/>
        <v>40933.25</v>
      </c>
      <c r="U846" s="12">
        <v>40930.25</v>
      </c>
      <c r="V846" s="13">
        <v>40930.25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 s="22">
        <v>1526360400</v>
      </c>
      <c r="M847" s="22">
        <v>1529557200</v>
      </c>
      <c r="N847" t="b">
        <v>0</v>
      </c>
      <c r="O847" t="b">
        <v>0</v>
      </c>
      <c r="P847" t="s">
        <v>28</v>
      </c>
      <c r="Q847" t="s">
        <v>2035</v>
      </c>
      <c r="R847" t="s">
        <v>2036</v>
      </c>
      <c r="S847" s="11">
        <f t="shared" si="54"/>
        <v>43235.208333333328</v>
      </c>
      <c r="T847" s="11">
        <f t="shared" si="55"/>
        <v>43272.208333333328</v>
      </c>
      <c r="U847" s="12">
        <v>43235.208333333328</v>
      </c>
      <c r="V847" s="13">
        <v>43235.208333333328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 s="22">
        <v>1532149200</v>
      </c>
      <c r="M848" s="22">
        <v>1535259600</v>
      </c>
      <c r="N848" t="b">
        <v>1</v>
      </c>
      <c r="O848" t="b">
        <v>1</v>
      </c>
      <c r="P848" t="s">
        <v>28</v>
      </c>
      <c r="Q848" t="s">
        <v>2035</v>
      </c>
      <c r="R848" t="s">
        <v>2036</v>
      </c>
      <c r="S848" s="11">
        <f t="shared" si="54"/>
        <v>43302.208333333328</v>
      </c>
      <c r="T848" s="11">
        <f t="shared" si="55"/>
        <v>43338.208333333328</v>
      </c>
      <c r="U848" s="12">
        <v>43302.208333333328</v>
      </c>
      <c r="V848" s="13">
        <v>43302.208333333328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 s="22">
        <v>1515304800</v>
      </c>
      <c r="M849" s="22">
        <v>1515564000</v>
      </c>
      <c r="N849" t="b">
        <v>0</v>
      </c>
      <c r="O849" t="b">
        <v>0</v>
      </c>
      <c r="P849" t="s">
        <v>17</v>
      </c>
      <c r="Q849" t="s">
        <v>2031</v>
      </c>
      <c r="R849" t="s">
        <v>2032</v>
      </c>
      <c r="S849" s="11">
        <f t="shared" si="54"/>
        <v>43107.25</v>
      </c>
      <c r="T849" s="11">
        <f t="shared" si="55"/>
        <v>43110.25</v>
      </c>
      <c r="U849" s="12">
        <v>43107.25</v>
      </c>
      <c r="V849" s="13">
        <v>43107.25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 s="22">
        <v>1276318800</v>
      </c>
      <c r="M850" s="22">
        <v>1277096400</v>
      </c>
      <c r="N850" t="b">
        <v>0</v>
      </c>
      <c r="O850" t="b">
        <v>0</v>
      </c>
      <c r="P850" t="s">
        <v>53</v>
      </c>
      <c r="Q850" t="s">
        <v>2039</v>
      </c>
      <c r="R850" t="s">
        <v>2042</v>
      </c>
      <c r="S850" s="11">
        <f t="shared" si="54"/>
        <v>40341.208333333336</v>
      </c>
      <c r="T850" s="11">
        <f t="shared" si="55"/>
        <v>40350.208333333336</v>
      </c>
      <c r="U850" s="12">
        <v>40341.208333333336</v>
      </c>
      <c r="V850" s="13">
        <v>40341.208333333336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 s="22">
        <v>1328767200</v>
      </c>
      <c r="M851" s="22">
        <v>1329026400</v>
      </c>
      <c r="N851" t="b">
        <v>0</v>
      </c>
      <c r="O851" t="b">
        <v>1</v>
      </c>
      <c r="P851" t="s">
        <v>60</v>
      </c>
      <c r="Q851" t="s">
        <v>2033</v>
      </c>
      <c r="R851" t="s">
        <v>2043</v>
      </c>
      <c r="S851" s="11">
        <f t="shared" si="54"/>
        <v>40948.25</v>
      </c>
      <c r="T851" s="11">
        <f t="shared" si="55"/>
        <v>40951.25</v>
      </c>
      <c r="U851" s="12">
        <v>40948.25</v>
      </c>
      <c r="V851" s="13">
        <v>40948.25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 s="22">
        <v>1321682400</v>
      </c>
      <c r="M852" s="22">
        <v>1322978400</v>
      </c>
      <c r="N852" t="b">
        <v>1</v>
      </c>
      <c r="O852" t="b">
        <v>0</v>
      </c>
      <c r="P852" t="s">
        <v>23</v>
      </c>
      <c r="Q852" t="s">
        <v>2033</v>
      </c>
      <c r="R852" t="s">
        <v>2034</v>
      </c>
      <c r="S852" s="11">
        <f t="shared" si="54"/>
        <v>40866.25</v>
      </c>
      <c r="T852" s="11">
        <f t="shared" si="55"/>
        <v>40881.25</v>
      </c>
      <c r="U852" s="12">
        <v>40866.25</v>
      </c>
      <c r="V852" s="13">
        <v>40866.25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 s="22">
        <v>1335934800</v>
      </c>
      <c r="M853" s="22">
        <v>1338786000</v>
      </c>
      <c r="N853" t="b">
        <v>0</v>
      </c>
      <c r="O853" t="b">
        <v>0</v>
      </c>
      <c r="P853" t="s">
        <v>50</v>
      </c>
      <c r="Q853" t="s">
        <v>2033</v>
      </c>
      <c r="R853" t="s">
        <v>2041</v>
      </c>
      <c r="S853" s="11">
        <f t="shared" si="54"/>
        <v>41031.208333333336</v>
      </c>
      <c r="T853" s="11">
        <f t="shared" si="55"/>
        <v>41064.208333333336</v>
      </c>
      <c r="U853" s="12">
        <v>41031.208333333336</v>
      </c>
      <c r="V853" s="13">
        <v>41031.208333333336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 s="22">
        <v>1310792400</v>
      </c>
      <c r="M854" s="22">
        <v>1311656400</v>
      </c>
      <c r="N854" t="b">
        <v>0</v>
      </c>
      <c r="O854" t="b">
        <v>1</v>
      </c>
      <c r="P854" t="s">
        <v>89</v>
      </c>
      <c r="Q854" t="s">
        <v>2048</v>
      </c>
      <c r="R854" t="s">
        <v>2049</v>
      </c>
      <c r="S854" s="11">
        <f t="shared" si="54"/>
        <v>40740.208333333336</v>
      </c>
      <c r="T854" s="11">
        <f t="shared" si="55"/>
        <v>40750.208333333336</v>
      </c>
      <c r="U854" s="12">
        <v>40740.208333333336</v>
      </c>
      <c r="V854" s="13">
        <v>40740.208333333336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 s="22">
        <v>1308546000</v>
      </c>
      <c r="M855" s="22">
        <v>1308978000</v>
      </c>
      <c r="N855" t="b">
        <v>0</v>
      </c>
      <c r="O855" t="b">
        <v>1</v>
      </c>
      <c r="P855" t="s">
        <v>60</v>
      </c>
      <c r="Q855" t="s">
        <v>2033</v>
      </c>
      <c r="R855" t="s">
        <v>2043</v>
      </c>
      <c r="S855" s="11">
        <f t="shared" si="54"/>
        <v>40714.208333333336</v>
      </c>
      <c r="T855" s="11">
        <f t="shared" si="55"/>
        <v>40719.208333333336</v>
      </c>
      <c r="U855" s="12">
        <v>40714.208333333336</v>
      </c>
      <c r="V855" s="13">
        <v>40714.208333333336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 s="22">
        <v>1574056800</v>
      </c>
      <c r="M856" s="22">
        <v>1576389600</v>
      </c>
      <c r="N856" t="b">
        <v>0</v>
      </c>
      <c r="O856" t="b">
        <v>0</v>
      </c>
      <c r="P856" t="s">
        <v>119</v>
      </c>
      <c r="Q856" t="s">
        <v>2045</v>
      </c>
      <c r="R856" t="s">
        <v>2051</v>
      </c>
      <c r="S856" s="11">
        <f t="shared" si="54"/>
        <v>43787.25</v>
      </c>
      <c r="T856" s="11">
        <f t="shared" si="55"/>
        <v>43814.25</v>
      </c>
      <c r="U856" s="12">
        <v>43787.25</v>
      </c>
      <c r="V856" s="13">
        <v>43787.25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 s="22">
        <v>1308373200</v>
      </c>
      <c r="M857" s="22">
        <v>1311051600</v>
      </c>
      <c r="N857" t="b">
        <v>0</v>
      </c>
      <c r="O857" t="b">
        <v>0</v>
      </c>
      <c r="P857" t="s">
        <v>33</v>
      </c>
      <c r="Q857" t="s">
        <v>2037</v>
      </c>
      <c r="R857" t="s">
        <v>2038</v>
      </c>
      <c r="S857" s="11">
        <f t="shared" si="54"/>
        <v>40712.208333333336</v>
      </c>
      <c r="T857" s="11">
        <f t="shared" si="55"/>
        <v>40743.208333333336</v>
      </c>
      <c r="U857" s="12">
        <v>40712.208333333336</v>
      </c>
      <c r="V857" s="13">
        <v>40712.208333333336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 s="22">
        <v>1335243600</v>
      </c>
      <c r="M858" s="22">
        <v>1336712400</v>
      </c>
      <c r="N858" t="b">
        <v>0</v>
      </c>
      <c r="O858" t="b">
        <v>0</v>
      </c>
      <c r="P858" t="s">
        <v>17</v>
      </c>
      <c r="Q858" t="s">
        <v>2031</v>
      </c>
      <c r="R858" t="s">
        <v>2032</v>
      </c>
      <c r="S858" s="11">
        <f t="shared" si="54"/>
        <v>41023.208333333336</v>
      </c>
      <c r="T858" s="11">
        <f t="shared" si="55"/>
        <v>41040.208333333336</v>
      </c>
      <c r="U858" s="12">
        <v>41023.208333333336</v>
      </c>
      <c r="V858" s="13">
        <v>41023.208333333336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 s="22">
        <v>1328421600</v>
      </c>
      <c r="M859" s="22">
        <v>1330408800</v>
      </c>
      <c r="N859" t="b">
        <v>1</v>
      </c>
      <c r="O859" t="b">
        <v>0</v>
      </c>
      <c r="P859" t="s">
        <v>100</v>
      </c>
      <c r="Q859" t="s">
        <v>2039</v>
      </c>
      <c r="R859" t="s">
        <v>2050</v>
      </c>
      <c r="S859" s="11">
        <f t="shared" si="54"/>
        <v>40944.25</v>
      </c>
      <c r="T859" s="11">
        <f t="shared" si="55"/>
        <v>40967.25</v>
      </c>
      <c r="U859" s="12">
        <v>40944.25</v>
      </c>
      <c r="V859" s="13">
        <v>40944.25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 s="22">
        <v>1524286800</v>
      </c>
      <c r="M860" s="22">
        <v>1524891600</v>
      </c>
      <c r="N860" t="b">
        <v>1</v>
      </c>
      <c r="O860" t="b">
        <v>0</v>
      </c>
      <c r="P860" t="s">
        <v>17</v>
      </c>
      <c r="Q860" t="s">
        <v>2031</v>
      </c>
      <c r="R860" t="s">
        <v>2032</v>
      </c>
      <c r="S860" s="11">
        <f t="shared" si="54"/>
        <v>43211.208333333328</v>
      </c>
      <c r="T860" s="11">
        <f t="shared" si="55"/>
        <v>43218.208333333328</v>
      </c>
      <c r="U860" s="12">
        <v>43211.208333333328</v>
      </c>
      <c r="V860" s="13">
        <v>43211.208333333328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 s="22">
        <v>1362117600</v>
      </c>
      <c r="M861" s="22">
        <v>1363669200</v>
      </c>
      <c r="N861" t="b">
        <v>0</v>
      </c>
      <c r="O861" t="b">
        <v>1</v>
      </c>
      <c r="P861" t="s">
        <v>33</v>
      </c>
      <c r="Q861" t="s">
        <v>2037</v>
      </c>
      <c r="R861" t="s">
        <v>2038</v>
      </c>
      <c r="S861" s="11">
        <f t="shared" si="54"/>
        <v>41334.25</v>
      </c>
      <c r="T861" s="11">
        <f t="shared" si="55"/>
        <v>41352.208333333336</v>
      </c>
      <c r="U861" s="12">
        <v>41334.25</v>
      </c>
      <c r="V861" s="13">
        <v>41334.25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 s="22">
        <v>1550556000</v>
      </c>
      <c r="M862" s="22">
        <v>1551420000</v>
      </c>
      <c r="N862" t="b">
        <v>0</v>
      </c>
      <c r="O862" t="b">
        <v>1</v>
      </c>
      <c r="P862" t="s">
        <v>65</v>
      </c>
      <c r="Q862" t="s">
        <v>2035</v>
      </c>
      <c r="R862" t="s">
        <v>2044</v>
      </c>
      <c r="S862" s="11">
        <f t="shared" si="54"/>
        <v>43515.25</v>
      </c>
      <c r="T862" s="11">
        <f t="shared" si="55"/>
        <v>43525.25</v>
      </c>
      <c r="U862" s="12">
        <v>43515.25</v>
      </c>
      <c r="V862" s="13">
        <v>43515.25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 s="22">
        <v>1269147600</v>
      </c>
      <c r="M863" s="22">
        <v>1269838800</v>
      </c>
      <c r="N863" t="b">
        <v>0</v>
      </c>
      <c r="O863" t="b">
        <v>0</v>
      </c>
      <c r="P863" t="s">
        <v>33</v>
      </c>
      <c r="Q863" t="s">
        <v>2037</v>
      </c>
      <c r="R863" t="s">
        <v>2038</v>
      </c>
      <c r="S863" s="11">
        <f t="shared" si="54"/>
        <v>40258.208333333336</v>
      </c>
      <c r="T863" s="11">
        <f t="shared" si="55"/>
        <v>40266.208333333336</v>
      </c>
      <c r="U863" s="12">
        <v>40258.208333333336</v>
      </c>
      <c r="V863" s="13">
        <v>40258.208333333336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 s="22">
        <v>1312174800</v>
      </c>
      <c r="M864" s="22">
        <v>1312520400</v>
      </c>
      <c r="N864" t="b">
        <v>0</v>
      </c>
      <c r="O864" t="b">
        <v>0</v>
      </c>
      <c r="P864" t="s">
        <v>33</v>
      </c>
      <c r="Q864" t="s">
        <v>2037</v>
      </c>
      <c r="R864" t="s">
        <v>2038</v>
      </c>
      <c r="S864" s="11">
        <f t="shared" si="54"/>
        <v>40756.208333333336</v>
      </c>
      <c r="T864" s="11">
        <f t="shared" si="55"/>
        <v>40760.208333333336</v>
      </c>
      <c r="U864" s="12">
        <v>40756.208333333336</v>
      </c>
      <c r="V864" s="13">
        <v>40756.208333333336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 s="22">
        <v>1434517200</v>
      </c>
      <c r="M865" s="22">
        <v>1436504400</v>
      </c>
      <c r="N865" t="b">
        <v>0</v>
      </c>
      <c r="O865" t="b">
        <v>1</v>
      </c>
      <c r="P865" t="s">
        <v>269</v>
      </c>
      <c r="Q865" t="s">
        <v>2039</v>
      </c>
      <c r="R865" t="s">
        <v>2058</v>
      </c>
      <c r="S865" s="11">
        <f t="shared" si="54"/>
        <v>42172.208333333328</v>
      </c>
      <c r="T865" s="11">
        <f t="shared" si="55"/>
        <v>42195.208333333328</v>
      </c>
      <c r="U865" s="12">
        <v>42172.208333333328</v>
      </c>
      <c r="V865" s="13">
        <v>42172.208333333328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 s="22">
        <v>1471582800</v>
      </c>
      <c r="M866" s="22">
        <v>1472014800</v>
      </c>
      <c r="N866" t="b">
        <v>0</v>
      </c>
      <c r="O866" t="b">
        <v>0</v>
      </c>
      <c r="P866" t="s">
        <v>100</v>
      </c>
      <c r="Q866" t="s">
        <v>2039</v>
      </c>
      <c r="R866" t="s">
        <v>2050</v>
      </c>
      <c r="S866" s="11">
        <f t="shared" si="54"/>
        <v>42601.208333333328</v>
      </c>
      <c r="T866" s="11">
        <f t="shared" si="55"/>
        <v>42606.208333333328</v>
      </c>
      <c r="U866" s="12">
        <v>42601.208333333328</v>
      </c>
      <c r="V866" s="13">
        <v>42601.208333333328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 s="22">
        <v>1410757200</v>
      </c>
      <c r="M867" s="22">
        <v>1411534800</v>
      </c>
      <c r="N867" t="b">
        <v>0</v>
      </c>
      <c r="O867" t="b">
        <v>0</v>
      </c>
      <c r="P867" t="s">
        <v>33</v>
      </c>
      <c r="Q867" t="s">
        <v>2037</v>
      </c>
      <c r="R867" t="s">
        <v>2038</v>
      </c>
      <c r="S867" s="11">
        <f t="shared" si="54"/>
        <v>41897.208333333336</v>
      </c>
      <c r="T867" s="11">
        <f t="shared" si="55"/>
        <v>41906.208333333336</v>
      </c>
      <c r="U867" s="12">
        <v>41897.208333333336</v>
      </c>
      <c r="V867" s="13">
        <v>41897.208333333336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 s="22">
        <v>1304830800</v>
      </c>
      <c r="M868" s="22">
        <v>1304917200</v>
      </c>
      <c r="N868" t="b">
        <v>0</v>
      </c>
      <c r="O868" t="b">
        <v>0</v>
      </c>
      <c r="P868" t="s">
        <v>122</v>
      </c>
      <c r="Q868" t="s">
        <v>2052</v>
      </c>
      <c r="R868" t="s">
        <v>2053</v>
      </c>
      <c r="S868" s="11">
        <f t="shared" si="54"/>
        <v>40671.208333333336</v>
      </c>
      <c r="T868" s="11">
        <f t="shared" si="55"/>
        <v>40672.208333333336</v>
      </c>
      <c r="U868" s="12">
        <v>40671.208333333336</v>
      </c>
      <c r="V868" s="13">
        <v>40671.208333333336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 s="22">
        <v>1539061200</v>
      </c>
      <c r="M869" s="22">
        <v>1539579600</v>
      </c>
      <c r="N869" t="b">
        <v>0</v>
      </c>
      <c r="O869" t="b">
        <v>0</v>
      </c>
      <c r="P869" t="s">
        <v>17</v>
      </c>
      <c r="Q869" t="s">
        <v>2031</v>
      </c>
      <c r="R869" t="s">
        <v>2032</v>
      </c>
      <c r="S869" s="11">
        <f t="shared" si="54"/>
        <v>43382.208333333328</v>
      </c>
      <c r="T869" s="11">
        <f t="shared" si="55"/>
        <v>43388.208333333328</v>
      </c>
      <c r="U869" s="12">
        <v>43382.208333333328</v>
      </c>
      <c r="V869" s="13">
        <v>43382.208333333328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 s="22">
        <v>1381554000</v>
      </c>
      <c r="M870" s="22">
        <v>1382504400</v>
      </c>
      <c r="N870" t="b">
        <v>0</v>
      </c>
      <c r="O870" t="b">
        <v>0</v>
      </c>
      <c r="P870" t="s">
        <v>33</v>
      </c>
      <c r="Q870" t="s">
        <v>2037</v>
      </c>
      <c r="R870" t="s">
        <v>2038</v>
      </c>
      <c r="S870" s="11">
        <f t="shared" si="54"/>
        <v>41559.208333333336</v>
      </c>
      <c r="T870" s="11">
        <f t="shared" si="55"/>
        <v>41570.208333333336</v>
      </c>
      <c r="U870" s="12">
        <v>41559.208333333336</v>
      </c>
      <c r="V870" s="13">
        <v>41559.208333333336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 s="22">
        <v>1277096400</v>
      </c>
      <c r="M871" s="22">
        <v>1278306000</v>
      </c>
      <c r="N871" t="b">
        <v>0</v>
      </c>
      <c r="O871" t="b">
        <v>0</v>
      </c>
      <c r="P871" t="s">
        <v>53</v>
      </c>
      <c r="Q871" t="s">
        <v>2039</v>
      </c>
      <c r="R871" t="s">
        <v>2042</v>
      </c>
      <c r="S871" s="11">
        <f t="shared" si="54"/>
        <v>40350.208333333336</v>
      </c>
      <c r="T871" s="11">
        <f t="shared" si="55"/>
        <v>40364.208333333336</v>
      </c>
      <c r="U871" s="12">
        <v>40350.208333333336</v>
      </c>
      <c r="V871" s="13">
        <v>40350.208333333336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 s="22">
        <v>1440392400</v>
      </c>
      <c r="M872" s="22">
        <v>1442552400</v>
      </c>
      <c r="N872" t="b">
        <v>0</v>
      </c>
      <c r="O872" t="b">
        <v>0</v>
      </c>
      <c r="P872" t="s">
        <v>33</v>
      </c>
      <c r="Q872" t="s">
        <v>2037</v>
      </c>
      <c r="R872" t="s">
        <v>2038</v>
      </c>
      <c r="S872" s="11">
        <f t="shared" si="54"/>
        <v>42240.208333333328</v>
      </c>
      <c r="T872" s="11">
        <f t="shared" si="55"/>
        <v>42265.208333333328</v>
      </c>
      <c r="U872" s="12">
        <v>42240.208333333328</v>
      </c>
      <c r="V872" s="13">
        <v>42240.208333333328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 s="22">
        <v>1509512400</v>
      </c>
      <c r="M873" s="22">
        <v>1511071200</v>
      </c>
      <c r="N873" t="b">
        <v>0</v>
      </c>
      <c r="O873" t="b">
        <v>1</v>
      </c>
      <c r="P873" t="s">
        <v>33</v>
      </c>
      <c r="Q873" t="s">
        <v>2037</v>
      </c>
      <c r="R873" t="s">
        <v>2038</v>
      </c>
      <c r="S873" s="11">
        <f t="shared" si="54"/>
        <v>43040.208333333328</v>
      </c>
      <c r="T873" s="11">
        <f t="shared" si="55"/>
        <v>43058.25</v>
      </c>
      <c r="U873" s="12">
        <v>43040.208333333328</v>
      </c>
      <c r="V873" s="13">
        <v>43040.208333333328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 s="22">
        <v>1535950800</v>
      </c>
      <c r="M874" s="22">
        <v>1536382800</v>
      </c>
      <c r="N874" t="b">
        <v>0</v>
      </c>
      <c r="O874" t="b">
        <v>0</v>
      </c>
      <c r="P874" t="s">
        <v>474</v>
      </c>
      <c r="Q874" t="s">
        <v>2039</v>
      </c>
      <c r="R874" t="s">
        <v>2061</v>
      </c>
      <c r="S874" s="11">
        <f t="shared" si="54"/>
        <v>43346.208333333328</v>
      </c>
      <c r="T874" s="11">
        <f t="shared" si="55"/>
        <v>43351.208333333328</v>
      </c>
      <c r="U874" s="12">
        <v>43346.208333333328</v>
      </c>
      <c r="V874" s="13">
        <v>43346.208333333328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 s="22">
        <v>1389160800</v>
      </c>
      <c r="M875" s="22">
        <v>1389592800</v>
      </c>
      <c r="N875" t="b">
        <v>0</v>
      </c>
      <c r="O875" t="b">
        <v>0</v>
      </c>
      <c r="P875" t="s">
        <v>122</v>
      </c>
      <c r="Q875" t="s">
        <v>2052</v>
      </c>
      <c r="R875" t="s">
        <v>2053</v>
      </c>
      <c r="S875" s="11">
        <f t="shared" si="54"/>
        <v>41647.25</v>
      </c>
      <c r="T875" s="11">
        <f t="shared" si="55"/>
        <v>41652.25</v>
      </c>
      <c r="U875" s="12">
        <v>41647.25</v>
      </c>
      <c r="V875" s="13">
        <v>41647.25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 s="22">
        <v>1271998800</v>
      </c>
      <c r="M876" s="22">
        <v>1275282000</v>
      </c>
      <c r="N876" t="b">
        <v>0</v>
      </c>
      <c r="O876" t="b">
        <v>1</v>
      </c>
      <c r="P876" t="s">
        <v>122</v>
      </c>
      <c r="Q876" t="s">
        <v>2052</v>
      </c>
      <c r="R876" t="s">
        <v>2053</v>
      </c>
      <c r="S876" s="11">
        <f t="shared" si="54"/>
        <v>40291.208333333336</v>
      </c>
      <c r="T876" s="11">
        <f t="shared" si="55"/>
        <v>40329.208333333336</v>
      </c>
      <c r="U876" s="12">
        <v>40291.208333333336</v>
      </c>
      <c r="V876" s="13">
        <v>40291.208333333336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 s="22">
        <v>1294898400</v>
      </c>
      <c r="M877" s="22">
        <v>1294984800</v>
      </c>
      <c r="N877" t="b">
        <v>0</v>
      </c>
      <c r="O877" t="b">
        <v>0</v>
      </c>
      <c r="P877" t="s">
        <v>23</v>
      </c>
      <c r="Q877" t="s">
        <v>2033</v>
      </c>
      <c r="R877" t="s">
        <v>2034</v>
      </c>
      <c r="S877" s="11">
        <f t="shared" si="54"/>
        <v>40556.25</v>
      </c>
      <c r="T877" s="11">
        <f t="shared" si="55"/>
        <v>40557.25</v>
      </c>
      <c r="U877" s="12">
        <v>40556.25</v>
      </c>
      <c r="V877" s="13">
        <v>40556.25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 s="22">
        <v>1559970000</v>
      </c>
      <c r="M878" s="22">
        <v>1562043600</v>
      </c>
      <c r="N878" t="b">
        <v>0</v>
      </c>
      <c r="O878" t="b">
        <v>0</v>
      </c>
      <c r="P878" t="s">
        <v>122</v>
      </c>
      <c r="Q878" t="s">
        <v>2052</v>
      </c>
      <c r="R878" t="s">
        <v>2053</v>
      </c>
      <c r="S878" s="11">
        <f t="shared" si="54"/>
        <v>43624.208333333328</v>
      </c>
      <c r="T878" s="11">
        <f t="shared" si="55"/>
        <v>43648.208333333328</v>
      </c>
      <c r="U878" s="12">
        <v>43624.208333333328</v>
      </c>
      <c r="V878" s="13">
        <v>43624.208333333328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 s="22">
        <v>1469509200</v>
      </c>
      <c r="M879" s="22">
        <v>1469595600</v>
      </c>
      <c r="N879" t="b">
        <v>0</v>
      </c>
      <c r="O879" t="b">
        <v>0</v>
      </c>
      <c r="P879" t="s">
        <v>17</v>
      </c>
      <c r="Q879" t="s">
        <v>2031</v>
      </c>
      <c r="R879" t="s">
        <v>2032</v>
      </c>
      <c r="S879" s="11">
        <f t="shared" si="54"/>
        <v>42577.208333333328</v>
      </c>
      <c r="T879" s="11">
        <f t="shared" si="55"/>
        <v>42578.208333333328</v>
      </c>
      <c r="U879" s="12">
        <v>42577.208333333328</v>
      </c>
      <c r="V879" s="13">
        <v>42577.208333333328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 s="22">
        <v>1579068000</v>
      </c>
      <c r="M880" s="22">
        <v>1581141600</v>
      </c>
      <c r="N880" t="b">
        <v>0</v>
      </c>
      <c r="O880" t="b">
        <v>0</v>
      </c>
      <c r="P880" t="s">
        <v>148</v>
      </c>
      <c r="Q880" t="s">
        <v>2033</v>
      </c>
      <c r="R880" t="s">
        <v>2055</v>
      </c>
      <c r="S880" s="11">
        <f t="shared" si="54"/>
        <v>43845.25</v>
      </c>
      <c r="T880" s="11">
        <f t="shared" si="55"/>
        <v>43869.25</v>
      </c>
      <c r="U880" s="12">
        <v>43845.25</v>
      </c>
      <c r="V880" s="13">
        <v>43845.25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 s="22">
        <v>1487743200</v>
      </c>
      <c r="M881" s="22">
        <v>1488520800</v>
      </c>
      <c r="N881" t="b">
        <v>0</v>
      </c>
      <c r="O881" t="b">
        <v>0</v>
      </c>
      <c r="P881" t="s">
        <v>68</v>
      </c>
      <c r="Q881" t="s">
        <v>2045</v>
      </c>
      <c r="R881" t="s">
        <v>2046</v>
      </c>
      <c r="S881" s="11">
        <f t="shared" si="54"/>
        <v>42788.25</v>
      </c>
      <c r="T881" s="11">
        <f t="shared" si="55"/>
        <v>42797.25</v>
      </c>
      <c r="U881" s="12">
        <v>42788.25</v>
      </c>
      <c r="V881" s="13">
        <v>42788.25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 s="22">
        <v>1563685200</v>
      </c>
      <c r="M882" s="22">
        <v>1563858000</v>
      </c>
      <c r="N882" t="b">
        <v>0</v>
      </c>
      <c r="O882" t="b">
        <v>0</v>
      </c>
      <c r="P882" t="s">
        <v>50</v>
      </c>
      <c r="Q882" t="s">
        <v>2033</v>
      </c>
      <c r="R882" t="s">
        <v>2041</v>
      </c>
      <c r="S882" s="11">
        <f t="shared" si="54"/>
        <v>43667.208333333328</v>
      </c>
      <c r="T882" s="11">
        <f t="shared" si="55"/>
        <v>43669.208333333328</v>
      </c>
      <c r="U882" s="12">
        <v>43667.208333333328</v>
      </c>
      <c r="V882" s="13">
        <v>43667.208333333328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 s="22">
        <v>1436418000</v>
      </c>
      <c r="M883" s="22">
        <v>1438923600</v>
      </c>
      <c r="N883" t="b">
        <v>0</v>
      </c>
      <c r="O883" t="b">
        <v>1</v>
      </c>
      <c r="P883" t="s">
        <v>33</v>
      </c>
      <c r="Q883" t="s">
        <v>2037</v>
      </c>
      <c r="R883" t="s">
        <v>2038</v>
      </c>
      <c r="S883" s="11">
        <f t="shared" si="54"/>
        <v>42194.208333333328</v>
      </c>
      <c r="T883" s="11">
        <f t="shared" si="55"/>
        <v>42223.208333333328</v>
      </c>
      <c r="U883" s="12">
        <v>42194.208333333328</v>
      </c>
      <c r="V883" s="13">
        <v>42194.208333333328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 s="22">
        <v>1421820000</v>
      </c>
      <c r="M884" s="22">
        <v>1422165600</v>
      </c>
      <c r="N884" t="b">
        <v>0</v>
      </c>
      <c r="O884" t="b">
        <v>0</v>
      </c>
      <c r="P884" t="s">
        <v>33</v>
      </c>
      <c r="Q884" t="s">
        <v>2037</v>
      </c>
      <c r="R884" t="s">
        <v>2038</v>
      </c>
      <c r="S884" s="11">
        <f t="shared" si="54"/>
        <v>42025.25</v>
      </c>
      <c r="T884" s="11">
        <f t="shared" si="55"/>
        <v>42029.25</v>
      </c>
      <c r="U884" s="12">
        <v>42025.25</v>
      </c>
      <c r="V884" s="13">
        <v>42025.25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 s="22">
        <v>1274763600</v>
      </c>
      <c r="M885" s="22">
        <v>1277874000</v>
      </c>
      <c r="N885" t="b">
        <v>0</v>
      </c>
      <c r="O885" t="b">
        <v>0</v>
      </c>
      <c r="P885" t="s">
        <v>100</v>
      </c>
      <c r="Q885" t="s">
        <v>2039</v>
      </c>
      <c r="R885" t="s">
        <v>2050</v>
      </c>
      <c r="S885" s="11">
        <f t="shared" si="54"/>
        <v>40323.208333333336</v>
      </c>
      <c r="T885" s="11">
        <f t="shared" si="55"/>
        <v>40359.208333333336</v>
      </c>
      <c r="U885" s="12">
        <v>40323.208333333336</v>
      </c>
      <c r="V885" s="13">
        <v>40323.208333333336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 s="22">
        <v>1399179600</v>
      </c>
      <c r="M886" s="22">
        <v>1399352400</v>
      </c>
      <c r="N886" t="b">
        <v>0</v>
      </c>
      <c r="O886" t="b">
        <v>1</v>
      </c>
      <c r="P886" t="s">
        <v>33</v>
      </c>
      <c r="Q886" t="s">
        <v>2037</v>
      </c>
      <c r="R886" t="s">
        <v>2038</v>
      </c>
      <c r="S886" s="11">
        <f t="shared" si="54"/>
        <v>41763.208333333336</v>
      </c>
      <c r="T886" s="11">
        <f t="shared" si="55"/>
        <v>41765.208333333336</v>
      </c>
      <c r="U886" s="12">
        <v>41763.208333333336</v>
      </c>
      <c r="V886" s="13">
        <v>41763.208333333336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 s="22">
        <v>1275800400</v>
      </c>
      <c r="M887" s="22">
        <v>1279083600</v>
      </c>
      <c r="N887" t="b">
        <v>0</v>
      </c>
      <c r="O887" t="b">
        <v>0</v>
      </c>
      <c r="P887" t="s">
        <v>33</v>
      </c>
      <c r="Q887" t="s">
        <v>2037</v>
      </c>
      <c r="R887" t="s">
        <v>2038</v>
      </c>
      <c r="S887" s="11">
        <f t="shared" si="54"/>
        <v>40335.208333333336</v>
      </c>
      <c r="T887" s="11">
        <f t="shared" si="55"/>
        <v>40373.208333333336</v>
      </c>
      <c r="U887" s="12">
        <v>40335.208333333336</v>
      </c>
      <c r="V887" s="13">
        <v>40335.208333333336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 s="22">
        <v>1282798800</v>
      </c>
      <c r="M888" s="22">
        <v>1284354000</v>
      </c>
      <c r="N888" t="b">
        <v>0</v>
      </c>
      <c r="O888" t="b">
        <v>0</v>
      </c>
      <c r="P888" t="s">
        <v>60</v>
      </c>
      <c r="Q888" t="s">
        <v>2033</v>
      </c>
      <c r="R888" t="s">
        <v>2043</v>
      </c>
      <c r="S888" s="11">
        <f t="shared" si="54"/>
        <v>40416.208333333336</v>
      </c>
      <c r="T888" s="11">
        <f t="shared" si="55"/>
        <v>40434.208333333336</v>
      </c>
      <c r="U888" s="12">
        <v>40416.208333333336</v>
      </c>
      <c r="V888" s="13">
        <v>40416.208333333336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 s="22">
        <v>1437109200</v>
      </c>
      <c r="M889" s="22">
        <v>1441170000</v>
      </c>
      <c r="N889" t="b">
        <v>0</v>
      </c>
      <c r="O889" t="b">
        <v>1</v>
      </c>
      <c r="P889" t="s">
        <v>33</v>
      </c>
      <c r="Q889" t="s">
        <v>2037</v>
      </c>
      <c r="R889" t="s">
        <v>2038</v>
      </c>
      <c r="S889" s="11">
        <f t="shared" si="54"/>
        <v>42202.208333333328</v>
      </c>
      <c r="T889" s="11">
        <f t="shared" si="55"/>
        <v>42249.208333333328</v>
      </c>
      <c r="U889" s="12">
        <v>42202.208333333328</v>
      </c>
      <c r="V889" s="13">
        <v>42202.208333333328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 s="22">
        <v>1491886800</v>
      </c>
      <c r="M890" s="22">
        <v>1493528400</v>
      </c>
      <c r="N890" t="b">
        <v>0</v>
      </c>
      <c r="O890" t="b">
        <v>0</v>
      </c>
      <c r="P890" t="s">
        <v>33</v>
      </c>
      <c r="Q890" t="s">
        <v>2037</v>
      </c>
      <c r="R890" t="s">
        <v>2038</v>
      </c>
      <c r="S890" s="11">
        <f t="shared" si="54"/>
        <v>42836.208333333328</v>
      </c>
      <c r="T890" s="11">
        <f t="shared" si="55"/>
        <v>42855.208333333328</v>
      </c>
      <c r="U890" s="12">
        <v>42836.208333333328</v>
      </c>
      <c r="V890" s="13">
        <v>42836.208333333328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 s="22">
        <v>1394600400</v>
      </c>
      <c r="M891" s="22">
        <v>1395205200</v>
      </c>
      <c r="N891" t="b">
        <v>0</v>
      </c>
      <c r="O891" t="b">
        <v>1</v>
      </c>
      <c r="P891" t="s">
        <v>50</v>
      </c>
      <c r="Q891" t="s">
        <v>2033</v>
      </c>
      <c r="R891" t="s">
        <v>2041</v>
      </c>
      <c r="S891" s="11">
        <f t="shared" si="54"/>
        <v>41710.208333333336</v>
      </c>
      <c r="T891" s="11">
        <f t="shared" si="55"/>
        <v>41717.208333333336</v>
      </c>
      <c r="U891" s="12">
        <v>41710.208333333336</v>
      </c>
      <c r="V891" s="13">
        <v>41710.208333333336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 s="22">
        <v>1561352400</v>
      </c>
      <c r="M892" s="22">
        <v>1561438800</v>
      </c>
      <c r="N892" t="b">
        <v>0</v>
      </c>
      <c r="O892" t="b">
        <v>0</v>
      </c>
      <c r="P892" t="s">
        <v>60</v>
      </c>
      <c r="Q892" t="s">
        <v>2033</v>
      </c>
      <c r="R892" t="s">
        <v>2043</v>
      </c>
      <c r="S892" s="11">
        <f t="shared" si="54"/>
        <v>43640.208333333328</v>
      </c>
      <c r="T892" s="11">
        <f t="shared" si="55"/>
        <v>43641.208333333328</v>
      </c>
      <c r="U892" s="12">
        <v>43640.208333333328</v>
      </c>
      <c r="V892" s="13">
        <v>43640.208333333328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 s="22">
        <v>1322892000</v>
      </c>
      <c r="M893" s="22">
        <v>1326693600</v>
      </c>
      <c r="N893" t="b">
        <v>0</v>
      </c>
      <c r="O893" t="b">
        <v>0</v>
      </c>
      <c r="P893" t="s">
        <v>42</v>
      </c>
      <c r="Q893" t="s">
        <v>2039</v>
      </c>
      <c r="R893" t="s">
        <v>2040</v>
      </c>
      <c r="S893" s="11">
        <f t="shared" si="54"/>
        <v>40880.25</v>
      </c>
      <c r="T893" s="11">
        <f t="shared" si="55"/>
        <v>40924.25</v>
      </c>
      <c r="U893" s="12">
        <v>40880.25</v>
      </c>
      <c r="V893" s="13">
        <v>40880.25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 s="22">
        <v>1274418000</v>
      </c>
      <c r="M894" s="22">
        <v>1277960400</v>
      </c>
      <c r="N894" t="b">
        <v>0</v>
      </c>
      <c r="O894" t="b">
        <v>0</v>
      </c>
      <c r="P894" t="s">
        <v>206</v>
      </c>
      <c r="Q894" t="s">
        <v>2045</v>
      </c>
      <c r="R894" t="s">
        <v>2057</v>
      </c>
      <c r="S894" s="11">
        <f t="shared" si="54"/>
        <v>40319.208333333336</v>
      </c>
      <c r="T894" s="11">
        <f t="shared" si="55"/>
        <v>40360.208333333336</v>
      </c>
      <c r="U894" s="12">
        <v>40319.208333333336</v>
      </c>
      <c r="V894" s="13">
        <v>40319.208333333336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 s="22">
        <v>1434344400</v>
      </c>
      <c r="M895" s="22">
        <v>1434690000</v>
      </c>
      <c r="N895" t="b">
        <v>0</v>
      </c>
      <c r="O895" t="b">
        <v>1</v>
      </c>
      <c r="P895" t="s">
        <v>42</v>
      </c>
      <c r="Q895" t="s">
        <v>2039</v>
      </c>
      <c r="R895" t="s">
        <v>2040</v>
      </c>
      <c r="S895" s="11">
        <f t="shared" si="54"/>
        <v>42170.208333333328</v>
      </c>
      <c r="T895" s="11">
        <f t="shared" si="55"/>
        <v>42174.208333333328</v>
      </c>
      <c r="U895" s="12">
        <v>42170.208333333328</v>
      </c>
      <c r="V895" s="13">
        <v>42170.208333333328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 s="22">
        <v>1373518800</v>
      </c>
      <c r="M896" s="22">
        <v>1376110800</v>
      </c>
      <c r="N896" t="b">
        <v>0</v>
      </c>
      <c r="O896" t="b">
        <v>1</v>
      </c>
      <c r="P896" t="s">
        <v>269</v>
      </c>
      <c r="Q896" t="s">
        <v>2039</v>
      </c>
      <c r="R896" t="s">
        <v>2058</v>
      </c>
      <c r="S896" s="11">
        <f t="shared" si="54"/>
        <v>41466.208333333336</v>
      </c>
      <c r="T896" s="11">
        <f t="shared" si="55"/>
        <v>41496.208333333336</v>
      </c>
      <c r="U896" s="12">
        <v>41466.208333333336</v>
      </c>
      <c r="V896" s="13">
        <v>41466.208333333336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 s="22">
        <v>1517637600</v>
      </c>
      <c r="M897" s="22">
        <v>1518415200</v>
      </c>
      <c r="N897" t="b">
        <v>0</v>
      </c>
      <c r="O897" t="b">
        <v>0</v>
      </c>
      <c r="P897" t="s">
        <v>33</v>
      </c>
      <c r="Q897" t="s">
        <v>2037</v>
      </c>
      <c r="R897" t="s">
        <v>2038</v>
      </c>
      <c r="S897" s="11">
        <f t="shared" si="54"/>
        <v>43134.25</v>
      </c>
      <c r="T897" s="11">
        <f t="shared" si="55"/>
        <v>43143.25</v>
      </c>
      <c r="U897" s="12">
        <v>43134.25</v>
      </c>
      <c r="V897" s="13">
        <v>43134.25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 s="22">
        <v>1310619600</v>
      </c>
      <c r="M898" s="22">
        <v>1310878800</v>
      </c>
      <c r="N898" t="b">
        <v>0</v>
      </c>
      <c r="O898" t="b">
        <v>1</v>
      </c>
      <c r="P898" t="s">
        <v>17</v>
      </c>
      <c r="Q898" t="s">
        <v>2031</v>
      </c>
      <c r="R898" t="s">
        <v>2032</v>
      </c>
      <c r="S898" s="11">
        <f t="shared" si="54"/>
        <v>40738.208333333336</v>
      </c>
      <c r="T898" s="11">
        <f t="shared" si="55"/>
        <v>40741.208333333336</v>
      </c>
      <c r="U898" s="12">
        <v>40738.208333333336</v>
      </c>
      <c r="V898" s="13">
        <v>40738.208333333336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 s="22">
        <v>1556427600</v>
      </c>
      <c r="M899" s="22">
        <v>1556600400</v>
      </c>
      <c r="N899" t="b">
        <v>0</v>
      </c>
      <c r="O899" t="b">
        <v>0</v>
      </c>
      <c r="P899" t="s">
        <v>33</v>
      </c>
      <c r="Q899" t="s">
        <v>2037</v>
      </c>
      <c r="R899" t="s">
        <v>2038</v>
      </c>
      <c r="S899" s="11">
        <f t="shared" ref="S899:S962" si="58">(((L899/60)/60)/24)+DATE(1970,1,1)</f>
        <v>43583.208333333328</v>
      </c>
      <c r="T899" s="11">
        <f t="shared" ref="T899:T962" si="59">(((M899/60)/60)/24)+DATE(1970,1,1)</f>
        <v>43585.208333333328</v>
      </c>
      <c r="U899" s="12">
        <v>43583.208333333328</v>
      </c>
      <c r="V899" s="13">
        <v>43583.208333333328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 s="22">
        <v>1576476000</v>
      </c>
      <c r="M900" s="22">
        <v>1576994400</v>
      </c>
      <c r="N900" t="b">
        <v>0</v>
      </c>
      <c r="O900" t="b">
        <v>0</v>
      </c>
      <c r="P900" t="s">
        <v>42</v>
      </c>
      <c r="Q900" t="s">
        <v>2039</v>
      </c>
      <c r="R900" t="s">
        <v>2040</v>
      </c>
      <c r="S900" s="11">
        <f t="shared" si="58"/>
        <v>43815.25</v>
      </c>
      <c r="T900" s="11">
        <f t="shared" si="59"/>
        <v>43821.25</v>
      </c>
      <c r="U900" s="12">
        <v>43815.25</v>
      </c>
      <c r="V900" s="13">
        <v>43815.25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 s="22">
        <v>1381122000</v>
      </c>
      <c r="M901" s="22">
        <v>1382677200</v>
      </c>
      <c r="N901" t="b">
        <v>0</v>
      </c>
      <c r="O901" t="b">
        <v>0</v>
      </c>
      <c r="P901" t="s">
        <v>159</v>
      </c>
      <c r="Q901" t="s">
        <v>2033</v>
      </c>
      <c r="R901" t="s">
        <v>2056</v>
      </c>
      <c r="S901" s="11">
        <f t="shared" si="58"/>
        <v>41554.208333333336</v>
      </c>
      <c r="T901" s="11">
        <f t="shared" si="59"/>
        <v>41572.208333333336</v>
      </c>
      <c r="U901" s="12">
        <v>41554.208333333336</v>
      </c>
      <c r="V901" s="13">
        <v>41554.208333333336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 s="22">
        <v>1411102800</v>
      </c>
      <c r="M902" s="22">
        <v>1411189200</v>
      </c>
      <c r="N902" t="b">
        <v>0</v>
      </c>
      <c r="O902" t="b">
        <v>1</v>
      </c>
      <c r="P902" t="s">
        <v>28</v>
      </c>
      <c r="Q902" t="s">
        <v>2035</v>
      </c>
      <c r="R902" t="s">
        <v>2036</v>
      </c>
      <c r="S902" s="11">
        <f t="shared" si="58"/>
        <v>41901.208333333336</v>
      </c>
      <c r="T902" s="11">
        <f t="shared" si="59"/>
        <v>41902.208333333336</v>
      </c>
      <c r="U902" s="12">
        <v>41901.208333333336</v>
      </c>
      <c r="V902" s="13">
        <v>41901.208333333336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 s="22">
        <v>1531803600</v>
      </c>
      <c r="M903" s="22">
        <v>1534654800</v>
      </c>
      <c r="N903" t="b">
        <v>0</v>
      </c>
      <c r="O903" t="b">
        <v>1</v>
      </c>
      <c r="P903" t="s">
        <v>23</v>
      </c>
      <c r="Q903" t="s">
        <v>2033</v>
      </c>
      <c r="R903" t="s">
        <v>2034</v>
      </c>
      <c r="S903" s="11">
        <f t="shared" si="58"/>
        <v>43298.208333333328</v>
      </c>
      <c r="T903" s="11">
        <f t="shared" si="59"/>
        <v>43331.208333333328</v>
      </c>
      <c r="U903" s="12">
        <v>43298.208333333328</v>
      </c>
      <c r="V903" s="13">
        <v>43298.208333333328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 s="22">
        <v>1454133600</v>
      </c>
      <c r="M904" s="22">
        <v>1457762400</v>
      </c>
      <c r="N904" t="b">
        <v>0</v>
      </c>
      <c r="O904" t="b">
        <v>0</v>
      </c>
      <c r="P904" t="s">
        <v>28</v>
      </c>
      <c r="Q904" t="s">
        <v>2035</v>
      </c>
      <c r="R904" t="s">
        <v>2036</v>
      </c>
      <c r="S904" s="11">
        <f t="shared" si="58"/>
        <v>42399.25</v>
      </c>
      <c r="T904" s="11">
        <f t="shared" si="59"/>
        <v>42441.25</v>
      </c>
      <c r="U904" s="12">
        <v>42399.25</v>
      </c>
      <c r="V904" s="13">
        <v>42399.25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 s="22">
        <v>1336194000</v>
      </c>
      <c r="M905" s="22">
        <v>1337490000</v>
      </c>
      <c r="N905" t="b">
        <v>0</v>
      </c>
      <c r="O905" t="b">
        <v>1</v>
      </c>
      <c r="P905" t="s">
        <v>68</v>
      </c>
      <c r="Q905" t="s">
        <v>2045</v>
      </c>
      <c r="R905" t="s">
        <v>2046</v>
      </c>
      <c r="S905" s="11">
        <f t="shared" si="58"/>
        <v>41034.208333333336</v>
      </c>
      <c r="T905" s="11">
        <f t="shared" si="59"/>
        <v>41049.208333333336</v>
      </c>
      <c r="U905" s="12">
        <v>41034.208333333336</v>
      </c>
      <c r="V905" s="13">
        <v>41034.208333333336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 s="22">
        <v>1349326800</v>
      </c>
      <c r="M906" s="22">
        <v>1349672400</v>
      </c>
      <c r="N906" t="b">
        <v>0</v>
      </c>
      <c r="O906" t="b">
        <v>0</v>
      </c>
      <c r="P906" t="s">
        <v>133</v>
      </c>
      <c r="Q906" t="s">
        <v>2045</v>
      </c>
      <c r="R906" t="s">
        <v>2054</v>
      </c>
      <c r="S906" s="11">
        <f t="shared" si="58"/>
        <v>41186.208333333336</v>
      </c>
      <c r="T906" s="11">
        <f t="shared" si="59"/>
        <v>41190.208333333336</v>
      </c>
      <c r="U906" s="12">
        <v>41186.208333333336</v>
      </c>
      <c r="V906" s="13">
        <v>41186.208333333336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 s="22">
        <v>1379566800</v>
      </c>
      <c r="M907" s="22">
        <v>1379826000</v>
      </c>
      <c r="N907" t="b">
        <v>0</v>
      </c>
      <c r="O907" t="b">
        <v>0</v>
      </c>
      <c r="P907" t="s">
        <v>33</v>
      </c>
      <c r="Q907" t="s">
        <v>2037</v>
      </c>
      <c r="R907" t="s">
        <v>2038</v>
      </c>
      <c r="S907" s="11">
        <f t="shared" si="58"/>
        <v>41536.208333333336</v>
      </c>
      <c r="T907" s="11">
        <f t="shared" si="59"/>
        <v>41539.208333333336</v>
      </c>
      <c r="U907" s="12">
        <v>41536.208333333336</v>
      </c>
      <c r="V907" s="13">
        <v>41536.208333333336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 s="22">
        <v>1494651600</v>
      </c>
      <c r="M908" s="22">
        <v>1497762000</v>
      </c>
      <c r="N908" t="b">
        <v>1</v>
      </c>
      <c r="O908" t="b">
        <v>1</v>
      </c>
      <c r="P908" t="s">
        <v>42</v>
      </c>
      <c r="Q908" t="s">
        <v>2039</v>
      </c>
      <c r="R908" t="s">
        <v>2040</v>
      </c>
      <c r="S908" s="11">
        <f t="shared" si="58"/>
        <v>42868.208333333328</v>
      </c>
      <c r="T908" s="11">
        <f t="shared" si="59"/>
        <v>42904.208333333328</v>
      </c>
      <c r="U908" s="12">
        <v>42868.208333333328</v>
      </c>
      <c r="V908" s="13">
        <v>42868.208333333328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 s="22">
        <v>1303880400</v>
      </c>
      <c r="M909" s="22">
        <v>1304485200</v>
      </c>
      <c r="N909" t="b">
        <v>0</v>
      </c>
      <c r="O909" t="b">
        <v>0</v>
      </c>
      <c r="P909" t="s">
        <v>33</v>
      </c>
      <c r="Q909" t="s">
        <v>2037</v>
      </c>
      <c r="R909" t="s">
        <v>2038</v>
      </c>
      <c r="S909" s="11">
        <f t="shared" si="58"/>
        <v>40660.208333333336</v>
      </c>
      <c r="T909" s="11">
        <f t="shared" si="59"/>
        <v>40667.208333333336</v>
      </c>
      <c r="U909" s="12">
        <v>40660.208333333336</v>
      </c>
      <c r="V909" s="13">
        <v>40660.208333333336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 s="22">
        <v>1335934800</v>
      </c>
      <c r="M910" s="22">
        <v>1336885200</v>
      </c>
      <c r="N910" t="b">
        <v>0</v>
      </c>
      <c r="O910" t="b">
        <v>0</v>
      </c>
      <c r="P910" t="s">
        <v>89</v>
      </c>
      <c r="Q910" t="s">
        <v>2048</v>
      </c>
      <c r="R910" t="s">
        <v>2049</v>
      </c>
      <c r="S910" s="11">
        <f t="shared" si="58"/>
        <v>41031.208333333336</v>
      </c>
      <c r="T910" s="11">
        <f t="shared" si="59"/>
        <v>41042.208333333336</v>
      </c>
      <c r="U910" s="12">
        <v>41031.208333333336</v>
      </c>
      <c r="V910" s="13">
        <v>41031.208333333336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 s="22">
        <v>1528088400</v>
      </c>
      <c r="M911" s="22">
        <v>1530421200</v>
      </c>
      <c r="N911" t="b">
        <v>0</v>
      </c>
      <c r="O911" t="b">
        <v>1</v>
      </c>
      <c r="P911" t="s">
        <v>33</v>
      </c>
      <c r="Q911" t="s">
        <v>2037</v>
      </c>
      <c r="R911" t="s">
        <v>2038</v>
      </c>
      <c r="S911" s="11">
        <f t="shared" si="58"/>
        <v>43255.208333333328</v>
      </c>
      <c r="T911" s="11">
        <f t="shared" si="59"/>
        <v>43282.208333333328</v>
      </c>
      <c r="U911" s="12">
        <v>43255.208333333328</v>
      </c>
      <c r="V911" s="13">
        <v>43255.208333333328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 s="22">
        <v>1421906400</v>
      </c>
      <c r="M912" s="22">
        <v>1421992800</v>
      </c>
      <c r="N912" t="b">
        <v>0</v>
      </c>
      <c r="O912" t="b">
        <v>0</v>
      </c>
      <c r="P912" t="s">
        <v>33</v>
      </c>
      <c r="Q912" t="s">
        <v>2037</v>
      </c>
      <c r="R912" t="s">
        <v>2038</v>
      </c>
      <c r="S912" s="11">
        <f t="shared" si="58"/>
        <v>42026.25</v>
      </c>
      <c r="T912" s="11">
        <f t="shared" si="59"/>
        <v>42027.25</v>
      </c>
      <c r="U912" s="12">
        <v>42026.25</v>
      </c>
      <c r="V912" s="13">
        <v>42026.25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 s="22">
        <v>1568005200</v>
      </c>
      <c r="M913" s="22">
        <v>1568178000</v>
      </c>
      <c r="N913" t="b">
        <v>1</v>
      </c>
      <c r="O913" t="b">
        <v>0</v>
      </c>
      <c r="P913" t="s">
        <v>28</v>
      </c>
      <c r="Q913" t="s">
        <v>2035</v>
      </c>
      <c r="R913" t="s">
        <v>2036</v>
      </c>
      <c r="S913" s="11">
        <f t="shared" si="58"/>
        <v>43717.208333333328</v>
      </c>
      <c r="T913" s="11">
        <f t="shared" si="59"/>
        <v>43719.208333333328</v>
      </c>
      <c r="U913" s="12">
        <v>43717.208333333328</v>
      </c>
      <c r="V913" s="13">
        <v>43717.208333333328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 s="22">
        <v>1346821200</v>
      </c>
      <c r="M914" s="22">
        <v>1347944400</v>
      </c>
      <c r="N914" t="b">
        <v>1</v>
      </c>
      <c r="O914" t="b">
        <v>0</v>
      </c>
      <c r="P914" t="s">
        <v>53</v>
      </c>
      <c r="Q914" t="s">
        <v>2039</v>
      </c>
      <c r="R914" t="s">
        <v>2042</v>
      </c>
      <c r="S914" s="11">
        <f t="shared" si="58"/>
        <v>41157.208333333336</v>
      </c>
      <c r="T914" s="11">
        <f t="shared" si="59"/>
        <v>41170.208333333336</v>
      </c>
      <c r="U914" s="12">
        <v>41157.208333333336</v>
      </c>
      <c r="V914" s="13">
        <v>41157.208333333336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 s="22">
        <v>1557637200</v>
      </c>
      <c r="M915" s="22">
        <v>1558760400</v>
      </c>
      <c r="N915" t="b">
        <v>0</v>
      </c>
      <c r="O915" t="b">
        <v>0</v>
      </c>
      <c r="P915" t="s">
        <v>53</v>
      </c>
      <c r="Q915" t="s">
        <v>2039</v>
      </c>
      <c r="R915" t="s">
        <v>2042</v>
      </c>
      <c r="S915" s="11">
        <f t="shared" si="58"/>
        <v>43597.208333333328</v>
      </c>
      <c r="T915" s="11">
        <f t="shared" si="59"/>
        <v>43610.208333333328</v>
      </c>
      <c r="U915" s="12">
        <v>43597.208333333328</v>
      </c>
      <c r="V915" s="13">
        <v>43597.208333333328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 s="22">
        <v>1375592400</v>
      </c>
      <c r="M916" s="22">
        <v>1376629200</v>
      </c>
      <c r="N916" t="b">
        <v>0</v>
      </c>
      <c r="O916" t="b">
        <v>0</v>
      </c>
      <c r="P916" t="s">
        <v>33</v>
      </c>
      <c r="Q916" t="s">
        <v>2037</v>
      </c>
      <c r="R916" t="s">
        <v>2038</v>
      </c>
      <c r="S916" s="11">
        <f t="shared" si="58"/>
        <v>41490.208333333336</v>
      </c>
      <c r="T916" s="11">
        <f t="shared" si="59"/>
        <v>41502.208333333336</v>
      </c>
      <c r="U916" s="12">
        <v>41490.208333333336</v>
      </c>
      <c r="V916" s="13">
        <v>41490.208333333336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 s="22">
        <v>1503982800</v>
      </c>
      <c r="M917" s="22">
        <v>1504760400</v>
      </c>
      <c r="N917" t="b">
        <v>0</v>
      </c>
      <c r="O917" t="b">
        <v>0</v>
      </c>
      <c r="P917" t="s">
        <v>269</v>
      </c>
      <c r="Q917" t="s">
        <v>2039</v>
      </c>
      <c r="R917" t="s">
        <v>2058</v>
      </c>
      <c r="S917" s="11">
        <f t="shared" si="58"/>
        <v>42976.208333333328</v>
      </c>
      <c r="T917" s="11">
        <f t="shared" si="59"/>
        <v>42985.208333333328</v>
      </c>
      <c r="U917" s="12">
        <v>42976.208333333328</v>
      </c>
      <c r="V917" s="13">
        <v>42976.208333333328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 s="22">
        <v>1418882400</v>
      </c>
      <c r="M918" s="22">
        <v>1419660000</v>
      </c>
      <c r="N918" t="b">
        <v>0</v>
      </c>
      <c r="O918" t="b">
        <v>0</v>
      </c>
      <c r="P918" t="s">
        <v>122</v>
      </c>
      <c r="Q918" t="s">
        <v>2052</v>
      </c>
      <c r="R918" t="s">
        <v>2053</v>
      </c>
      <c r="S918" s="11">
        <f t="shared" si="58"/>
        <v>41991.25</v>
      </c>
      <c r="T918" s="11">
        <f t="shared" si="59"/>
        <v>42000.25</v>
      </c>
      <c r="U918" s="12">
        <v>41991.25</v>
      </c>
      <c r="V918" s="13">
        <v>41991.25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 s="22">
        <v>1309237200</v>
      </c>
      <c r="M919" s="22">
        <v>1311310800</v>
      </c>
      <c r="N919" t="b">
        <v>0</v>
      </c>
      <c r="O919" t="b">
        <v>1</v>
      </c>
      <c r="P919" t="s">
        <v>100</v>
      </c>
      <c r="Q919" t="s">
        <v>2039</v>
      </c>
      <c r="R919" t="s">
        <v>2050</v>
      </c>
      <c r="S919" s="11">
        <f t="shared" si="58"/>
        <v>40722.208333333336</v>
      </c>
      <c r="T919" s="11">
        <f t="shared" si="59"/>
        <v>40746.208333333336</v>
      </c>
      <c r="U919" s="12">
        <v>40722.208333333336</v>
      </c>
      <c r="V919" s="13">
        <v>40722.208333333336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 s="22">
        <v>1343365200</v>
      </c>
      <c r="M920" s="22">
        <v>1344315600</v>
      </c>
      <c r="N920" t="b">
        <v>0</v>
      </c>
      <c r="O920" t="b">
        <v>0</v>
      </c>
      <c r="P920" t="s">
        <v>133</v>
      </c>
      <c r="Q920" t="s">
        <v>2045</v>
      </c>
      <c r="R920" t="s">
        <v>2054</v>
      </c>
      <c r="S920" s="11">
        <f t="shared" si="58"/>
        <v>41117.208333333336</v>
      </c>
      <c r="T920" s="11">
        <f t="shared" si="59"/>
        <v>41128.208333333336</v>
      </c>
      <c r="U920" s="12">
        <v>41117.208333333336</v>
      </c>
      <c r="V920" s="13">
        <v>41117.208333333336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 s="22">
        <v>1507957200</v>
      </c>
      <c r="M921" s="22">
        <v>1510725600</v>
      </c>
      <c r="N921" t="b">
        <v>0</v>
      </c>
      <c r="O921" t="b">
        <v>1</v>
      </c>
      <c r="P921" t="s">
        <v>33</v>
      </c>
      <c r="Q921" t="s">
        <v>2037</v>
      </c>
      <c r="R921" t="s">
        <v>2038</v>
      </c>
      <c r="S921" s="11">
        <f t="shared" si="58"/>
        <v>43022.208333333328</v>
      </c>
      <c r="T921" s="11">
        <f t="shared" si="59"/>
        <v>43054.25</v>
      </c>
      <c r="U921" s="12">
        <v>43022.208333333328</v>
      </c>
      <c r="V921" s="13">
        <v>43022.208333333328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 s="22">
        <v>1549519200</v>
      </c>
      <c r="M922" s="22">
        <v>1551247200</v>
      </c>
      <c r="N922" t="b">
        <v>1</v>
      </c>
      <c r="O922" t="b">
        <v>0</v>
      </c>
      <c r="P922" t="s">
        <v>71</v>
      </c>
      <c r="Q922" t="s">
        <v>2039</v>
      </c>
      <c r="R922" t="s">
        <v>2047</v>
      </c>
      <c r="S922" s="11">
        <f t="shared" si="58"/>
        <v>43503.25</v>
      </c>
      <c r="T922" s="11">
        <f t="shared" si="59"/>
        <v>43523.25</v>
      </c>
      <c r="U922" s="12">
        <v>43503.25</v>
      </c>
      <c r="V922" s="13">
        <v>43503.25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 s="22">
        <v>1329026400</v>
      </c>
      <c r="M923" s="22">
        <v>1330236000</v>
      </c>
      <c r="N923" t="b">
        <v>0</v>
      </c>
      <c r="O923" t="b">
        <v>0</v>
      </c>
      <c r="P923" t="s">
        <v>28</v>
      </c>
      <c r="Q923" t="s">
        <v>2035</v>
      </c>
      <c r="R923" t="s">
        <v>2036</v>
      </c>
      <c r="S923" s="11">
        <f t="shared" si="58"/>
        <v>40951.25</v>
      </c>
      <c r="T923" s="11">
        <f t="shared" si="59"/>
        <v>40965.25</v>
      </c>
      <c r="U923" s="12">
        <v>40951.25</v>
      </c>
      <c r="V923" s="13">
        <v>40951.25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 s="22">
        <v>1544335200</v>
      </c>
      <c r="M924" s="22">
        <v>1545112800</v>
      </c>
      <c r="N924" t="b">
        <v>0</v>
      </c>
      <c r="O924" t="b">
        <v>1</v>
      </c>
      <c r="P924" t="s">
        <v>319</v>
      </c>
      <c r="Q924" t="s">
        <v>2033</v>
      </c>
      <c r="R924" t="s">
        <v>2060</v>
      </c>
      <c r="S924" s="11">
        <f t="shared" si="58"/>
        <v>43443.25</v>
      </c>
      <c r="T924" s="11">
        <f t="shared" si="59"/>
        <v>43452.25</v>
      </c>
      <c r="U924" s="12">
        <v>43443.25</v>
      </c>
      <c r="V924" s="13">
        <v>43443.25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 s="22">
        <v>1279083600</v>
      </c>
      <c r="M925" s="22">
        <v>1279170000</v>
      </c>
      <c r="N925" t="b">
        <v>0</v>
      </c>
      <c r="O925" t="b">
        <v>0</v>
      </c>
      <c r="P925" t="s">
        <v>33</v>
      </c>
      <c r="Q925" t="s">
        <v>2037</v>
      </c>
      <c r="R925" t="s">
        <v>2038</v>
      </c>
      <c r="S925" s="11">
        <f t="shared" si="58"/>
        <v>40373.208333333336</v>
      </c>
      <c r="T925" s="11">
        <f t="shared" si="59"/>
        <v>40374.208333333336</v>
      </c>
      <c r="U925" s="12">
        <v>40373.208333333336</v>
      </c>
      <c r="V925" s="13">
        <v>40373.208333333336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 s="22">
        <v>1572498000</v>
      </c>
      <c r="M926" s="22">
        <v>1573452000</v>
      </c>
      <c r="N926" t="b">
        <v>0</v>
      </c>
      <c r="O926" t="b">
        <v>0</v>
      </c>
      <c r="P926" t="s">
        <v>33</v>
      </c>
      <c r="Q926" t="s">
        <v>2037</v>
      </c>
      <c r="R926" t="s">
        <v>2038</v>
      </c>
      <c r="S926" s="11">
        <f t="shared" si="58"/>
        <v>43769.208333333328</v>
      </c>
      <c r="T926" s="11">
        <f t="shared" si="59"/>
        <v>43780.25</v>
      </c>
      <c r="U926" s="12">
        <v>43769.208333333328</v>
      </c>
      <c r="V926" s="13">
        <v>43769.208333333328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 s="22">
        <v>1506056400</v>
      </c>
      <c r="M927" s="22">
        <v>1507093200</v>
      </c>
      <c r="N927" t="b">
        <v>0</v>
      </c>
      <c r="O927" t="b">
        <v>0</v>
      </c>
      <c r="P927" t="s">
        <v>33</v>
      </c>
      <c r="Q927" t="s">
        <v>2037</v>
      </c>
      <c r="R927" t="s">
        <v>2038</v>
      </c>
      <c r="S927" s="11">
        <f t="shared" si="58"/>
        <v>43000.208333333328</v>
      </c>
      <c r="T927" s="11">
        <f t="shared" si="59"/>
        <v>43012.208333333328</v>
      </c>
      <c r="U927" s="12">
        <v>43000.208333333328</v>
      </c>
      <c r="V927" s="13">
        <v>43000.208333333328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 s="22">
        <v>1463029200</v>
      </c>
      <c r="M928" s="22">
        <v>1463374800</v>
      </c>
      <c r="N928" t="b">
        <v>0</v>
      </c>
      <c r="O928" t="b">
        <v>0</v>
      </c>
      <c r="P928" t="s">
        <v>17</v>
      </c>
      <c r="Q928" t="s">
        <v>2031</v>
      </c>
      <c r="R928" t="s">
        <v>2032</v>
      </c>
      <c r="S928" s="11">
        <f t="shared" si="58"/>
        <v>42502.208333333328</v>
      </c>
      <c r="T928" s="11">
        <f t="shared" si="59"/>
        <v>42506.208333333328</v>
      </c>
      <c r="U928" s="12">
        <v>42502.208333333328</v>
      </c>
      <c r="V928" s="13">
        <v>42502.208333333328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 s="22">
        <v>1342069200</v>
      </c>
      <c r="M929" s="22">
        <v>1344574800</v>
      </c>
      <c r="N929" t="b">
        <v>0</v>
      </c>
      <c r="O929" t="b">
        <v>0</v>
      </c>
      <c r="P929" t="s">
        <v>33</v>
      </c>
      <c r="Q929" t="s">
        <v>2037</v>
      </c>
      <c r="R929" t="s">
        <v>2038</v>
      </c>
      <c r="S929" s="11">
        <f t="shared" si="58"/>
        <v>41102.208333333336</v>
      </c>
      <c r="T929" s="11">
        <f t="shared" si="59"/>
        <v>41131.208333333336</v>
      </c>
      <c r="U929" s="12">
        <v>41102.208333333336</v>
      </c>
      <c r="V929" s="13">
        <v>41102.208333333336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 s="22">
        <v>1388296800</v>
      </c>
      <c r="M930" s="22">
        <v>1389074400</v>
      </c>
      <c r="N930" t="b">
        <v>0</v>
      </c>
      <c r="O930" t="b">
        <v>0</v>
      </c>
      <c r="P930" t="s">
        <v>28</v>
      </c>
      <c r="Q930" t="s">
        <v>2035</v>
      </c>
      <c r="R930" t="s">
        <v>2036</v>
      </c>
      <c r="S930" s="11">
        <f t="shared" si="58"/>
        <v>41637.25</v>
      </c>
      <c r="T930" s="11">
        <f t="shared" si="59"/>
        <v>41646.25</v>
      </c>
      <c r="U930" s="12">
        <v>41637.25</v>
      </c>
      <c r="V930" s="13">
        <v>41637.25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 s="22">
        <v>1493787600</v>
      </c>
      <c r="M931" s="22">
        <v>1494997200</v>
      </c>
      <c r="N931" t="b">
        <v>0</v>
      </c>
      <c r="O931" t="b">
        <v>0</v>
      </c>
      <c r="P931" t="s">
        <v>33</v>
      </c>
      <c r="Q931" t="s">
        <v>2037</v>
      </c>
      <c r="R931" t="s">
        <v>2038</v>
      </c>
      <c r="S931" s="11">
        <f t="shared" si="58"/>
        <v>42858.208333333328</v>
      </c>
      <c r="T931" s="11">
        <f t="shared" si="59"/>
        <v>42872.208333333328</v>
      </c>
      <c r="U931" s="12">
        <v>42858.208333333328</v>
      </c>
      <c r="V931" s="13">
        <v>42858.208333333328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 s="22">
        <v>1424844000</v>
      </c>
      <c r="M932" s="22">
        <v>1425448800</v>
      </c>
      <c r="N932" t="b">
        <v>0</v>
      </c>
      <c r="O932" t="b">
        <v>1</v>
      </c>
      <c r="P932" t="s">
        <v>33</v>
      </c>
      <c r="Q932" t="s">
        <v>2037</v>
      </c>
      <c r="R932" t="s">
        <v>2038</v>
      </c>
      <c r="S932" s="11">
        <f t="shared" si="58"/>
        <v>42060.25</v>
      </c>
      <c r="T932" s="11">
        <f t="shared" si="59"/>
        <v>42067.25</v>
      </c>
      <c r="U932" s="12">
        <v>42060.25</v>
      </c>
      <c r="V932" s="13">
        <v>42060.25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 s="22">
        <v>1403931600</v>
      </c>
      <c r="M933" s="22">
        <v>1404104400</v>
      </c>
      <c r="N933" t="b">
        <v>0</v>
      </c>
      <c r="O933" t="b">
        <v>1</v>
      </c>
      <c r="P933" t="s">
        <v>33</v>
      </c>
      <c r="Q933" t="s">
        <v>2037</v>
      </c>
      <c r="R933" t="s">
        <v>2038</v>
      </c>
      <c r="S933" s="11">
        <f t="shared" si="58"/>
        <v>41818.208333333336</v>
      </c>
      <c r="T933" s="11">
        <f t="shared" si="59"/>
        <v>41820.208333333336</v>
      </c>
      <c r="U933" s="12">
        <v>41818.208333333336</v>
      </c>
      <c r="V933" s="13">
        <v>41818.208333333336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 s="22">
        <v>1394514000</v>
      </c>
      <c r="M934" s="22">
        <v>1394773200</v>
      </c>
      <c r="N934" t="b">
        <v>0</v>
      </c>
      <c r="O934" t="b">
        <v>0</v>
      </c>
      <c r="P934" t="s">
        <v>23</v>
      </c>
      <c r="Q934" t="s">
        <v>2033</v>
      </c>
      <c r="R934" t="s">
        <v>2034</v>
      </c>
      <c r="S934" s="11">
        <f t="shared" si="58"/>
        <v>41709.208333333336</v>
      </c>
      <c r="T934" s="11">
        <f t="shared" si="59"/>
        <v>41712.208333333336</v>
      </c>
      <c r="U934" s="12">
        <v>41709.208333333336</v>
      </c>
      <c r="V934" s="13">
        <v>41709.208333333336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 s="22">
        <v>1365397200</v>
      </c>
      <c r="M935" s="22">
        <v>1366520400</v>
      </c>
      <c r="N935" t="b">
        <v>0</v>
      </c>
      <c r="O935" t="b">
        <v>0</v>
      </c>
      <c r="P935" t="s">
        <v>33</v>
      </c>
      <c r="Q935" t="s">
        <v>2037</v>
      </c>
      <c r="R935" t="s">
        <v>2038</v>
      </c>
      <c r="S935" s="11">
        <f t="shared" si="58"/>
        <v>41372.208333333336</v>
      </c>
      <c r="T935" s="11">
        <f t="shared" si="59"/>
        <v>41385.208333333336</v>
      </c>
      <c r="U935" s="12">
        <v>41372.208333333336</v>
      </c>
      <c r="V935" s="13">
        <v>41372.208333333336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 s="22">
        <v>1456120800</v>
      </c>
      <c r="M936" s="22">
        <v>1456639200</v>
      </c>
      <c r="N936" t="b">
        <v>0</v>
      </c>
      <c r="O936" t="b">
        <v>0</v>
      </c>
      <c r="P936" t="s">
        <v>33</v>
      </c>
      <c r="Q936" t="s">
        <v>2037</v>
      </c>
      <c r="R936" t="s">
        <v>2038</v>
      </c>
      <c r="S936" s="11">
        <f t="shared" si="58"/>
        <v>42422.25</v>
      </c>
      <c r="T936" s="11">
        <f t="shared" si="59"/>
        <v>42428.25</v>
      </c>
      <c r="U936" s="12">
        <v>42422.25</v>
      </c>
      <c r="V936" s="13">
        <v>42422.25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 s="22">
        <v>1437714000</v>
      </c>
      <c r="M937" s="22">
        <v>1438318800</v>
      </c>
      <c r="N937" t="b">
        <v>0</v>
      </c>
      <c r="O937" t="b">
        <v>0</v>
      </c>
      <c r="P937" t="s">
        <v>33</v>
      </c>
      <c r="Q937" t="s">
        <v>2037</v>
      </c>
      <c r="R937" t="s">
        <v>2038</v>
      </c>
      <c r="S937" s="11">
        <f t="shared" si="58"/>
        <v>42209.208333333328</v>
      </c>
      <c r="T937" s="11">
        <f t="shared" si="59"/>
        <v>42216.208333333328</v>
      </c>
      <c r="U937" s="12">
        <v>42209.208333333328</v>
      </c>
      <c r="V937" s="13">
        <v>42209.208333333328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 s="22">
        <v>1563771600</v>
      </c>
      <c r="M938" s="22">
        <v>1564030800</v>
      </c>
      <c r="N938" t="b">
        <v>1</v>
      </c>
      <c r="O938" t="b">
        <v>0</v>
      </c>
      <c r="P938" t="s">
        <v>33</v>
      </c>
      <c r="Q938" t="s">
        <v>2037</v>
      </c>
      <c r="R938" t="s">
        <v>2038</v>
      </c>
      <c r="S938" s="11">
        <f t="shared" si="58"/>
        <v>43668.208333333328</v>
      </c>
      <c r="T938" s="11">
        <f t="shared" si="59"/>
        <v>43671.208333333328</v>
      </c>
      <c r="U938" s="12">
        <v>43668.208333333328</v>
      </c>
      <c r="V938" s="13">
        <v>43668.208333333328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 s="22">
        <v>1448517600</v>
      </c>
      <c r="M939" s="22">
        <v>1449295200</v>
      </c>
      <c r="N939" t="b">
        <v>0</v>
      </c>
      <c r="O939" t="b">
        <v>0</v>
      </c>
      <c r="P939" t="s">
        <v>42</v>
      </c>
      <c r="Q939" t="s">
        <v>2039</v>
      </c>
      <c r="R939" t="s">
        <v>2040</v>
      </c>
      <c r="S939" s="11">
        <f t="shared" si="58"/>
        <v>42334.25</v>
      </c>
      <c r="T939" s="11">
        <f t="shared" si="59"/>
        <v>42343.25</v>
      </c>
      <c r="U939" s="12">
        <v>42334.25</v>
      </c>
      <c r="V939" s="13">
        <v>42334.25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 s="22">
        <v>1528779600</v>
      </c>
      <c r="M940" s="22">
        <v>1531890000</v>
      </c>
      <c r="N940" t="b">
        <v>0</v>
      </c>
      <c r="O940" t="b">
        <v>1</v>
      </c>
      <c r="P940" t="s">
        <v>119</v>
      </c>
      <c r="Q940" t="s">
        <v>2045</v>
      </c>
      <c r="R940" t="s">
        <v>2051</v>
      </c>
      <c r="S940" s="11">
        <f t="shared" si="58"/>
        <v>43263.208333333328</v>
      </c>
      <c r="T940" s="11">
        <f t="shared" si="59"/>
        <v>43299.208333333328</v>
      </c>
      <c r="U940" s="12">
        <v>43263.208333333328</v>
      </c>
      <c r="V940" s="13">
        <v>43263.208333333328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 s="22">
        <v>1304744400</v>
      </c>
      <c r="M941" s="22">
        <v>1306213200</v>
      </c>
      <c r="N941" t="b">
        <v>0</v>
      </c>
      <c r="O941" t="b">
        <v>1</v>
      </c>
      <c r="P941" t="s">
        <v>89</v>
      </c>
      <c r="Q941" t="s">
        <v>2048</v>
      </c>
      <c r="R941" t="s">
        <v>2049</v>
      </c>
      <c r="S941" s="11">
        <f t="shared" si="58"/>
        <v>40670.208333333336</v>
      </c>
      <c r="T941" s="11">
        <f t="shared" si="59"/>
        <v>40687.208333333336</v>
      </c>
      <c r="U941" s="12">
        <v>40670.208333333336</v>
      </c>
      <c r="V941" s="13">
        <v>40670.208333333336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 s="22">
        <v>1354341600</v>
      </c>
      <c r="M942" s="22">
        <v>1356242400</v>
      </c>
      <c r="N942" t="b">
        <v>0</v>
      </c>
      <c r="O942" t="b">
        <v>0</v>
      </c>
      <c r="P942" t="s">
        <v>28</v>
      </c>
      <c r="Q942" t="s">
        <v>2035</v>
      </c>
      <c r="R942" t="s">
        <v>2036</v>
      </c>
      <c r="S942" s="11">
        <f t="shared" si="58"/>
        <v>41244.25</v>
      </c>
      <c r="T942" s="11">
        <f t="shared" si="59"/>
        <v>41266.25</v>
      </c>
      <c r="U942" s="12">
        <v>41244.25</v>
      </c>
      <c r="V942" s="13">
        <v>41244.25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 s="22">
        <v>1294552800</v>
      </c>
      <c r="M943" s="22">
        <v>1297576800</v>
      </c>
      <c r="N943" t="b">
        <v>1</v>
      </c>
      <c r="O943" t="b">
        <v>0</v>
      </c>
      <c r="P943" t="s">
        <v>33</v>
      </c>
      <c r="Q943" t="s">
        <v>2037</v>
      </c>
      <c r="R943" t="s">
        <v>2038</v>
      </c>
      <c r="S943" s="11">
        <f t="shared" si="58"/>
        <v>40552.25</v>
      </c>
      <c r="T943" s="11">
        <f t="shared" si="59"/>
        <v>40587.25</v>
      </c>
      <c r="U943" s="12">
        <v>40552.25</v>
      </c>
      <c r="V943" s="13">
        <v>40552.25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 s="22">
        <v>1295935200</v>
      </c>
      <c r="M944" s="22">
        <v>1296194400</v>
      </c>
      <c r="N944" t="b">
        <v>0</v>
      </c>
      <c r="O944" t="b">
        <v>0</v>
      </c>
      <c r="P944" t="s">
        <v>33</v>
      </c>
      <c r="Q944" t="s">
        <v>2037</v>
      </c>
      <c r="R944" t="s">
        <v>2038</v>
      </c>
      <c r="S944" s="11">
        <f t="shared" si="58"/>
        <v>40568.25</v>
      </c>
      <c r="T944" s="11">
        <f t="shared" si="59"/>
        <v>40571.25</v>
      </c>
      <c r="U944" s="12">
        <v>40568.25</v>
      </c>
      <c r="V944" s="13">
        <v>40568.25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 s="22">
        <v>1411534800</v>
      </c>
      <c r="M945" s="22">
        <v>1414558800</v>
      </c>
      <c r="N945" t="b">
        <v>0</v>
      </c>
      <c r="O945" t="b">
        <v>0</v>
      </c>
      <c r="P945" t="s">
        <v>17</v>
      </c>
      <c r="Q945" t="s">
        <v>2031</v>
      </c>
      <c r="R945" t="s">
        <v>2032</v>
      </c>
      <c r="S945" s="11">
        <f t="shared" si="58"/>
        <v>41906.208333333336</v>
      </c>
      <c r="T945" s="11">
        <f t="shared" si="59"/>
        <v>41941.208333333336</v>
      </c>
      <c r="U945" s="12">
        <v>41906.208333333336</v>
      </c>
      <c r="V945" s="13">
        <v>41906.208333333336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 s="22">
        <v>1486706400</v>
      </c>
      <c r="M946" s="22">
        <v>1488348000</v>
      </c>
      <c r="N946" t="b">
        <v>0</v>
      </c>
      <c r="O946" t="b">
        <v>0</v>
      </c>
      <c r="P946" t="s">
        <v>122</v>
      </c>
      <c r="Q946" t="s">
        <v>2052</v>
      </c>
      <c r="R946" t="s">
        <v>2053</v>
      </c>
      <c r="S946" s="11">
        <f t="shared" si="58"/>
        <v>42776.25</v>
      </c>
      <c r="T946" s="11">
        <f t="shared" si="59"/>
        <v>42795.25</v>
      </c>
      <c r="U946" s="12">
        <v>42776.25</v>
      </c>
      <c r="V946" s="13">
        <v>42776.25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 s="22">
        <v>1333602000</v>
      </c>
      <c r="M947" s="22">
        <v>1334898000</v>
      </c>
      <c r="N947" t="b">
        <v>1</v>
      </c>
      <c r="O947" t="b">
        <v>0</v>
      </c>
      <c r="P947" t="s">
        <v>122</v>
      </c>
      <c r="Q947" t="s">
        <v>2052</v>
      </c>
      <c r="R947" t="s">
        <v>2053</v>
      </c>
      <c r="S947" s="11">
        <f t="shared" si="58"/>
        <v>41004.208333333336</v>
      </c>
      <c r="T947" s="11">
        <f t="shared" si="59"/>
        <v>41019.208333333336</v>
      </c>
      <c r="U947" s="12">
        <v>41004.208333333336</v>
      </c>
      <c r="V947" s="13">
        <v>41004.208333333336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 s="22">
        <v>1308200400</v>
      </c>
      <c r="M948" s="22">
        <v>1308373200</v>
      </c>
      <c r="N948" t="b">
        <v>0</v>
      </c>
      <c r="O948" t="b">
        <v>0</v>
      </c>
      <c r="P948" t="s">
        <v>33</v>
      </c>
      <c r="Q948" t="s">
        <v>2037</v>
      </c>
      <c r="R948" t="s">
        <v>2038</v>
      </c>
      <c r="S948" s="11">
        <f t="shared" si="58"/>
        <v>40710.208333333336</v>
      </c>
      <c r="T948" s="11">
        <f t="shared" si="59"/>
        <v>40712.208333333336</v>
      </c>
      <c r="U948" s="12">
        <v>40710.208333333336</v>
      </c>
      <c r="V948" s="13">
        <v>40710.208333333336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 s="22">
        <v>1411707600</v>
      </c>
      <c r="M949" s="22">
        <v>1412312400</v>
      </c>
      <c r="N949" t="b">
        <v>0</v>
      </c>
      <c r="O949" t="b">
        <v>0</v>
      </c>
      <c r="P949" t="s">
        <v>33</v>
      </c>
      <c r="Q949" t="s">
        <v>2037</v>
      </c>
      <c r="R949" t="s">
        <v>2038</v>
      </c>
      <c r="S949" s="11">
        <f t="shared" si="58"/>
        <v>41908.208333333336</v>
      </c>
      <c r="T949" s="11">
        <f t="shared" si="59"/>
        <v>41915.208333333336</v>
      </c>
      <c r="U949" s="12">
        <v>41908.208333333336</v>
      </c>
      <c r="V949" s="13">
        <v>41908.208333333336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 s="22">
        <v>1418364000</v>
      </c>
      <c r="M950" s="22">
        <v>1419228000</v>
      </c>
      <c r="N950" t="b">
        <v>1</v>
      </c>
      <c r="O950" t="b">
        <v>1</v>
      </c>
      <c r="P950" t="s">
        <v>42</v>
      </c>
      <c r="Q950" t="s">
        <v>2039</v>
      </c>
      <c r="R950" t="s">
        <v>2040</v>
      </c>
      <c r="S950" s="11">
        <f t="shared" si="58"/>
        <v>41985.25</v>
      </c>
      <c r="T950" s="11">
        <f t="shared" si="59"/>
        <v>41995.25</v>
      </c>
      <c r="U950" s="12">
        <v>41985.25</v>
      </c>
      <c r="V950" s="13">
        <v>41985.25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 s="22">
        <v>1429333200</v>
      </c>
      <c r="M951" s="22">
        <v>1430974800</v>
      </c>
      <c r="N951" t="b">
        <v>0</v>
      </c>
      <c r="O951" t="b">
        <v>0</v>
      </c>
      <c r="P951" t="s">
        <v>28</v>
      </c>
      <c r="Q951" t="s">
        <v>2035</v>
      </c>
      <c r="R951" t="s">
        <v>2036</v>
      </c>
      <c r="S951" s="11">
        <f t="shared" si="58"/>
        <v>42112.208333333328</v>
      </c>
      <c r="T951" s="11">
        <f t="shared" si="59"/>
        <v>42131.208333333328</v>
      </c>
      <c r="U951" s="12">
        <v>42112.208333333328</v>
      </c>
      <c r="V951" s="13">
        <v>42112.208333333328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 s="22">
        <v>1555390800</v>
      </c>
      <c r="M952" s="22">
        <v>1555822800</v>
      </c>
      <c r="N952" t="b">
        <v>0</v>
      </c>
      <c r="O952" t="b">
        <v>1</v>
      </c>
      <c r="P952" t="s">
        <v>33</v>
      </c>
      <c r="Q952" t="s">
        <v>2037</v>
      </c>
      <c r="R952" t="s">
        <v>2038</v>
      </c>
      <c r="S952" s="11">
        <f t="shared" si="58"/>
        <v>43571.208333333328</v>
      </c>
      <c r="T952" s="11">
        <f t="shared" si="59"/>
        <v>43576.208333333328</v>
      </c>
      <c r="U952" s="12">
        <v>43571.208333333328</v>
      </c>
      <c r="V952" s="13">
        <v>43571.208333333328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 s="22">
        <v>1482732000</v>
      </c>
      <c r="M953" s="22">
        <v>1482818400</v>
      </c>
      <c r="N953" t="b">
        <v>0</v>
      </c>
      <c r="O953" t="b">
        <v>1</v>
      </c>
      <c r="P953" t="s">
        <v>23</v>
      </c>
      <c r="Q953" t="s">
        <v>2033</v>
      </c>
      <c r="R953" t="s">
        <v>2034</v>
      </c>
      <c r="S953" s="11">
        <f t="shared" si="58"/>
        <v>42730.25</v>
      </c>
      <c r="T953" s="11">
        <f t="shared" si="59"/>
        <v>42731.25</v>
      </c>
      <c r="U953" s="12">
        <v>42730.25</v>
      </c>
      <c r="V953" s="13">
        <v>42730.25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 s="22">
        <v>1470718800</v>
      </c>
      <c r="M954" s="22">
        <v>1471928400</v>
      </c>
      <c r="N954" t="b">
        <v>0</v>
      </c>
      <c r="O954" t="b">
        <v>0</v>
      </c>
      <c r="P954" t="s">
        <v>42</v>
      </c>
      <c r="Q954" t="s">
        <v>2039</v>
      </c>
      <c r="R954" t="s">
        <v>2040</v>
      </c>
      <c r="S954" s="11">
        <f t="shared" si="58"/>
        <v>42591.208333333328</v>
      </c>
      <c r="T954" s="11">
        <f t="shared" si="59"/>
        <v>42605.208333333328</v>
      </c>
      <c r="U954" s="12">
        <v>42591.208333333328</v>
      </c>
      <c r="V954" s="13">
        <v>42591.208333333328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 s="22">
        <v>1450591200</v>
      </c>
      <c r="M955" s="22">
        <v>1453701600</v>
      </c>
      <c r="N955" t="b">
        <v>0</v>
      </c>
      <c r="O955" t="b">
        <v>1</v>
      </c>
      <c r="P955" t="s">
        <v>474</v>
      </c>
      <c r="Q955" t="s">
        <v>2039</v>
      </c>
      <c r="R955" t="s">
        <v>2061</v>
      </c>
      <c r="S955" s="11">
        <f t="shared" si="58"/>
        <v>42358.25</v>
      </c>
      <c r="T955" s="11">
        <f t="shared" si="59"/>
        <v>42394.25</v>
      </c>
      <c r="U955" s="12">
        <v>42358.25</v>
      </c>
      <c r="V955" s="13">
        <v>42358.25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 s="22">
        <v>1348290000</v>
      </c>
      <c r="M956" s="22">
        <v>1350363600</v>
      </c>
      <c r="N956" t="b">
        <v>0</v>
      </c>
      <c r="O956" t="b">
        <v>0</v>
      </c>
      <c r="P956" t="s">
        <v>28</v>
      </c>
      <c r="Q956" t="s">
        <v>2035</v>
      </c>
      <c r="R956" t="s">
        <v>2036</v>
      </c>
      <c r="S956" s="11">
        <f t="shared" si="58"/>
        <v>41174.208333333336</v>
      </c>
      <c r="T956" s="11">
        <f t="shared" si="59"/>
        <v>41198.208333333336</v>
      </c>
      <c r="U956" s="12">
        <v>41174.208333333336</v>
      </c>
      <c r="V956" s="13">
        <v>41174.208333333336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 s="22">
        <v>1353823200</v>
      </c>
      <c r="M957" s="22">
        <v>1353996000</v>
      </c>
      <c r="N957" t="b">
        <v>0</v>
      </c>
      <c r="O957" t="b">
        <v>0</v>
      </c>
      <c r="P957" t="s">
        <v>33</v>
      </c>
      <c r="Q957" t="s">
        <v>2037</v>
      </c>
      <c r="R957" t="s">
        <v>2038</v>
      </c>
      <c r="S957" s="11">
        <f t="shared" si="58"/>
        <v>41238.25</v>
      </c>
      <c r="T957" s="11">
        <f t="shared" si="59"/>
        <v>41240.25</v>
      </c>
      <c r="U957" s="12">
        <v>41238.25</v>
      </c>
      <c r="V957" s="13">
        <v>41238.25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 s="22">
        <v>1450764000</v>
      </c>
      <c r="M958" s="22">
        <v>1451109600</v>
      </c>
      <c r="N958" t="b">
        <v>0</v>
      </c>
      <c r="O958" t="b">
        <v>0</v>
      </c>
      <c r="P958" t="s">
        <v>474</v>
      </c>
      <c r="Q958" t="s">
        <v>2039</v>
      </c>
      <c r="R958" t="s">
        <v>2061</v>
      </c>
      <c r="S958" s="11">
        <f t="shared" si="58"/>
        <v>42360.25</v>
      </c>
      <c r="T958" s="11">
        <f t="shared" si="59"/>
        <v>42364.25</v>
      </c>
      <c r="U958" s="12">
        <v>42360.25</v>
      </c>
      <c r="V958" s="13">
        <v>42360.25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 s="22">
        <v>1329372000</v>
      </c>
      <c r="M959" s="22">
        <v>1329631200</v>
      </c>
      <c r="N959" t="b">
        <v>0</v>
      </c>
      <c r="O959" t="b">
        <v>0</v>
      </c>
      <c r="P959" t="s">
        <v>33</v>
      </c>
      <c r="Q959" t="s">
        <v>2037</v>
      </c>
      <c r="R959" t="s">
        <v>2038</v>
      </c>
      <c r="S959" s="11">
        <f t="shared" si="58"/>
        <v>40955.25</v>
      </c>
      <c r="T959" s="11">
        <f t="shared" si="59"/>
        <v>40958.25</v>
      </c>
      <c r="U959" s="12">
        <v>40955.25</v>
      </c>
      <c r="V959" s="13">
        <v>40955.25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 s="22">
        <v>1277096400</v>
      </c>
      <c r="M960" s="22">
        <v>1278997200</v>
      </c>
      <c r="N960" t="b">
        <v>0</v>
      </c>
      <c r="O960" t="b">
        <v>0</v>
      </c>
      <c r="P960" t="s">
        <v>71</v>
      </c>
      <c r="Q960" t="s">
        <v>2039</v>
      </c>
      <c r="R960" t="s">
        <v>2047</v>
      </c>
      <c r="S960" s="11">
        <f t="shared" si="58"/>
        <v>40350.208333333336</v>
      </c>
      <c r="T960" s="11">
        <f t="shared" si="59"/>
        <v>40372.208333333336</v>
      </c>
      <c r="U960" s="12">
        <v>40350.208333333336</v>
      </c>
      <c r="V960" s="13">
        <v>40350.208333333336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 s="22">
        <v>1277701200</v>
      </c>
      <c r="M961" s="22">
        <v>1280120400</v>
      </c>
      <c r="N961" t="b">
        <v>0</v>
      </c>
      <c r="O961" t="b">
        <v>0</v>
      </c>
      <c r="P961" t="s">
        <v>206</v>
      </c>
      <c r="Q961" t="s">
        <v>2045</v>
      </c>
      <c r="R961" t="s">
        <v>2057</v>
      </c>
      <c r="S961" s="11">
        <f t="shared" si="58"/>
        <v>40357.208333333336</v>
      </c>
      <c r="T961" s="11">
        <f t="shared" si="59"/>
        <v>40385.208333333336</v>
      </c>
      <c r="U961" s="12">
        <v>40357.208333333336</v>
      </c>
      <c r="V961" s="13">
        <v>40357.208333333336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 s="22">
        <v>1454911200</v>
      </c>
      <c r="M962" s="22">
        <v>1458104400</v>
      </c>
      <c r="N962" t="b">
        <v>0</v>
      </c>
      <c r="O962" t="b">
        <v>0</v>
      </c>
      <c r="P962" t="s">
        <v>28</v>
      </c>
      <c r="Q962" t="s">
        <v>2035</v>
      </c>
      <c r="R962" t="s">
        <v>2036</v>
      </c>
      <c r="S962" s="11">
        <f t="shared" si="58"/>
        <v>42408.25</v>
      </c>
      <c r="T962" s="11">
        <f t="shared" si="59"/>
        <v>42445.208333333328</v>
      </c>
      <c r="U962" s="12">
        <v>42408.25</v>
      </c>
      <c r="V962" s="13">
        <v>42408.25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 s="22">
        <v>1297922400</v>
      </c>
      <c r="M963" s="22">
        <v>1298268000</v>
      </c>
      <c r="N963" t="b">
        <v>0</v>
      </c>
      <c r="O963" t="b">
        <v>0</v>
      </c>
      <c r="P963" t="s">
        <v>206</v>
      </c>
      <c r="Q963" t="s">
        <v>2045</v>
      </c>
      <c r="R963" t="s">
        <v>2057</v>
      </c>
      <c r="S963" s="11">
        <f t="shared" ref="S963:S1001" si="62">(((L963/60)/60)/24)+DATE(1970,1,1)</f>
        <v>40591.25</v>
      </c>
      <c r="T963" s="11">
        <f t="shared" ref="T963:T1001" si="63">(((M963/60)/60)/24)+DATE(1970,1,1)</f>
        <v>40595.25</v>
      </c>
      <c r="U963" s="12">
        <v>40591.25</v>
      </c>
      <c r="V963" s="13">
        <v>40591.25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 s="22">
        <v>1384408800</v>
      </c>
      <c r="M964" s="22">
        <v>1386223200</v>
      </c>
      <c r="N964" t="b">
        <v>0</v>
      </c>
      <c r="O964" t="b">
        <v>0</v>
      </c>
      <c r="P964" t="s">
        <v>17</v>
      </c>
      <c r="Q964" t="s">
        <v>2031</v>
      </c>
      <c r="R964" t="s">
        <v>2032</v>
      </c>
      <c r="S964" s="11">
        <f t="shared" si="62"/>
        <v>41592.25</v>
      </c>
      <c r="T964" s="11">
        <f t="shared" si="63"/>
        <v>41613.25</v>
      </c>
      <c r="U964" s="12">
        <v>41592.25</v>
      </c>
      <c r="V964" s="13">
        <v>41592.25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 s="22">
        <v>1299304800</v>
      </c>
      <c r="M965" s="22">
        <v>1299823200</v>
      </c>
      <c r="N965" t="b">
        <v>0</v>
      </c>
      <c r="O965" t="b">
        <v>1</v>
      </c>
      <c r="P965" t="s">
        <v>122</v>
      </c>
      <c r="Q965" t="s">
        <v>2052</v>
      </c>
      <c r="R965" t="s">
        <v>2053</v>
      </c>
      <c r="S965" s="11">
        <f t="shared" si="62"/>
        <v>40607.25</v>
      </c>
      <c r="T965" s="11">
        <f t="shared" si="63"/>
        <v>40613.25</v>
      </c>
      <c r="U965" s="12">
        <v>40607.25</v>
      </c>
      <c r="V965" s="13">
        <v>40607.25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 s="22">
        <v>1431320400</v>
      </c>
      <c r="M966" s="22">
        <v>1431752400</v>
      </c>
      <c r="N966" t="b">
        <v>0</v>
      </c>
      <c r="O966" t="b">
        <v>0</v>
      </c>
      <c r="P966" t="s">
        <v>33</v>
      </c>
      <c r="Q966" t="s">
        <v>2037</v>
      </c>
      <c r="R966" t="s">
        <v>2038</v>
      </c>
      <c r="S966" s="11">
        <f t="shared" si="62"/>
        <v>42135.208333333328</v>
      </c>
      <c r="T966" s="11">
        <f t="shared" si="63"/>
        <v>42140.208333333328</v>
      </c>
      <c r="U966" s="12">
        <v>42135.208333333328</v>
      </c>
      <c r="V966" s="13">
        <v>42135.208333333328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 s="22">
        <v>1264399200</v>
      </c>
      <c r="M967" s="22">
        <v>1267855200</v>
      </c>
      <c r="N967" t="b">
        <v>0</v>
      </c>
      <c r="O967" t="b">
        <v>0</v>
      </c>
      <c r="P967" t="s">
        <v>23</v>
      </c>
      <c r="Q967" t="s">
        <v>2033</v>
      </c>
      <c r="R967" t="s">
        <v>2034</v>
      </c>
      <c r="S967" s="11">
        <f t="shared" si="62"/>
        <v>40203.25</v>
      </c>
      <c r="T967" s="11">
        <f t="shared" si="63"/>
        <v>40243.25</v>
      </c>
      <c r="U967" s="12">
        <v>40203.25</v>
      </c>
      <c r="V967" s="13">
        <v>40203.25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 s="22">
        <v>1497502800</v>
      </c>
      <c r="M968" s="22">
        <v>1497675600</v>
      </c>
      <c r="N968" t="b">
        <v>0</v>
      </c>
      <c r="O968" t="b">
        <v>0</v>
      </c>
      <c r="P968" t="s">
        <v>33</v>
      </c>
      <c r="Q968" t="s">
        <v>2037</v>
      </c>
      <c r="R968" t="s">
        <v>2038</v>
      </c>
      <c r="S968" s="11">
        <f t="shared" si="62"/>
        <v>42901.208333333328</v>
      </c>
      <c r="T968" s="11">
        <f t="shared" si="63"/>
        <v>42903.208333333328</v>
      </c>
      <c r="U968" s="12">
        <v>42901.208333333328</v>
      </c>
      <c r="V968" s="13">
        <v>42901.208333333328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 s="22">
        <v>1333688400</v>
      </c>
      <c r="M969" s="22">
        <v>1336885200</v>
      </c>
      <c r="N969" t="b">
        <v>0</v>
      </c>
      <c r="O969" t="b">
        <v>0</v>
      </c>
      <c r="P969" t="s">
        <v>319</v>
      </c>
      <c r="Q969" t="s">
        <v>2033</v>
      </c>
      <c r="R969" t="s">
        <v>2060</v>
      </c>
      <c r="S969" s="11">
        <f t="shared" si="62"/>
        <v>41005.208333333336</v>
      </c>
      <c r="T969" s="11">
        <f t="shared" si="63"/>
        <v>41042.208333333336</v>
      </c>
      <c r="U969" s="12">
        <v>41005.208333333336</v>
      </c>
      <c r="V969" s="13">
        <v>41005.208333333336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 s="22">
        <v>1293861600</v>
      </c>
      <c r="M970" s="22">
        <v>1295157600</v>
      </c>
      <c r="N970" t="b">
        <v>0</v>
      </c>
      <c r="O970" t="b">
        <v>0</v>
      </c>
      <c r="P970" t="s">
        <v>17</v>
      </c>
      <c r="Q970" t="s">
        <v>2031</v>
      </c>
      <c r="R970" t="s">
        <v>2032</v>
      </c>
      <c r="S970" s="11">
        <f t="shared" si="62"/>
        <v>40544.25</v>
      </c>
      <c r="T970" s="11">
        <f t="shared" si="63"/>
        <v>40559.25</v>
      </c>
      <c r="U970" s="12">
        <v>40544.25</v>
      </c>
      <c r="V970" s="13">
        <v>40544.25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 s="22">
        <v>1576994400</v>
      </c>
      <c r="M971" s="22">
        <v>1577599200</v>
      </c>
      <c r="N971" t="b">
        <v>0</v>
      </c>
      <c r="O971" t="b">
        <v>0</v>
      </c>
      <c r="P971" t="s">
        <v>33</v>
      </c>
      <c r="Q971" t="s">
        <v>2037</v>
      </c>
      <c r="R971" t="s">
        <v>2038</v>
      </c>
      <c r="S971" s="11">
        <f t="shared" si="62"/>
        <v>43821.25</v>
      </c>
      <c r="T971" s="11">
        <f t="shared" si="63"/>
        <v>43828.25</v>
      </c>
      <c r="U971" s="12">
        <v>43821.25</v>
      </c>
      <c r="V971" s="13">
        <v>43821.25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 s="22">
        <v>1304917200</v>
      </c>
      <c r="M972" s="22">
        <v>1305003600</v>
      </c>
      <c r="N972" t="b">
        <v>0</v>
      </c>
      <c r="O972" t="b">
        <v>0</v>
      </c>
      <c r="P972" t="s">
        <v>33</v>
      </c>
      <c r="Q972" t="s">
        <v>2037</v>
      </c>
      <c r="R972" t="s">
        <v>2038</v>
      </c>
      <c r="S972" s="11">
        <f t="shared" si="62"/>
        <v>40672.208333333336</v>
      </c>
      <c r="T972" s="11">
        <f t="shared" si="63"/>
        <v>40673.208333333336</v>
      </c>
      <c r="U972" s="12">
        <v>40672.208333333336</v>
      </c>
      <c r="V972" s="13">
        <v>40672.208333333336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 s="22">
        <v>1381208400</v>
      </c>
      <c r="M973" s="22">
        <v>1381726800</v>
      </c>
      <c r="N973" t="b">
        <v>0</v>
      </c>
      <c r="O973" t="b">
        <v>0</v>
      </c>
      <c r="P973" t="s">
        <v>269</v>
      </c>
      <c r="Q973" t="s">
        <v>2039</v>
      </c>
      <c r="R973" t="s">
        <v>2058</v>
      </c>
      <c r="S973" s="11">
        <f t="shared" si="62"/>
        <v>41555.208333333336</v>
      </c>
      <c r="T973" s="11">
        <f t="shared" si="63"/>
        <v>41561.208333333336</v>
      </c>
      <c r="U973" s="12">
        <v>41555.208333333336</v>
      </c>
      <c r="V973" s="13">
        <v>41555.208333333336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 s="22">
        <v>1401685200</v>
      </c>
      <c r="M974" s="22">
        <v>1402462800</v>
      </c>
      <c r="N974" t="b">
        <v>0</v>
      </c>
      <c r="O974" t="b">
        <v>1</v>
      </c>
      <c r="P974" t="s">
        <v>28</v>
      </c>
      <c r="Q974" t="s">
        <v>2035</v>
      </c>
      <c r="R974" t="s">
        <v>2036</v>
      </c>
      <c r="S974" s="11">
        <f t="shared" si="62"/>
        <v>41792.208333333336</v>
      </c>
      <c r="T974" s="11">
        <f t="shared" si="63"/>
        <v>41801.208333333336</v>
      </c>
      <c r="U974" s="12">
        <v>41792.208333333336</v>
      </c>
      <c r="V974" s="13">
        <v>41792.208333333336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 s="22">
        <v>1291960800</v>
      </c>
      <c r="M975" s="22">
        <v>1292133600</v>
      </c>
      <c r="N975" t="b">
        <v>0</v>
      </c>
      <c r="O975" t="b">
        <v>1</v>
      </c>
      <c r="P975" t="s">
        <v>33</v>
      </c>
      <c r="Q975" t="s">
        <v>2037</v>
      </c>
      <c r="R975" t="s">
        <v>2038</v>
      </c>
      <c r="S975" s="11">
        <f t="shared" si="62"/>
        <v>40522.25</v>
      </c>
      <c r="T975" s="11">
        <f t="shared" si="63"/>
        <v>40524.25</v>
      </c>
      <c r="U975" s="12">
        <v>40522.25</v>
      </c>
      <c r="V975" s="13">
        <v>40522.25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 s="22">
        <v>1368853200</v>
      </c>
      <c r="M976" s="22">
        <v>1368939600</v>
      </c>
      <c r="N976" t="b">
        <v>0</v>
      </c>
      <c r="O976" t="b">
        <v>0</v>
      </c>
      <c r="P976" t="s">
        <v>60</v>
      </c>
      <c r="Q976" t="s">
        <v>2033</v>
      </c>
      <c r="R976" t="s">
        <v>2043</v>
      </c>
      <c r="S976" s="11">
        <f t="shared" si="62"/>
        <v>41412.208333333336</v>
      </c>
      <c r="T976" s="11">
        <f t="shared" si="63"/>
        <v>41413.208333333336</v>
      </c>
      <c r="U976" s="12">
        <v>41412.208333333336</v>
      </c>
      <c r="V976" s="13">
        <v>41412.208333333336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 s="22">
        <v>1448776800</v>
      </c>
      <c r="M977" s="22">
        <v>1452146400</v>
      </c>
      <c r="N977" t="b">
        <v>0</v>
      </c>
      <c r="O977" t="b">
        <v>1</v>
      </c>
      <c r="P977" t="s">
        <v>33</v>
      </c>
      <c r="Q977" t="s">
        <v>2037</v>
      </c>
      <c r="R977" t="s">
        <v>2038</v>
      </c>
      <c r="S977" s="11">
        <f t="shared" si="62"/>
        <v>42337.25</v>
      </c>
      <c r="T977" s="11">
        <f t="shared" si="63"/>
        <v>42376.25</v>
      </c>
      <c r="U977" s="12">
        <v>42337.25</v>
      </c>
      <c r="V977" s="13">
        <v>42337.25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 s="22">
        <v>1296194400</v>
      </c>
      <c r="M978" s="22">
        <v>1296712800</v>
      </c>
      <c r="N978" t="b">
        <v>0</v>
      </c>
      <c r="O978" t="b">
        <v>1</v>
      </c>
      <c r="P978" t="s">
        <v>33</v>
      </c>
      <c r="Q978" t="s">
        <v>2037</v>
      </c>
      <c r="R978" t="s">
        <v>2038</v>
      </c>
      <c r="S978" s="11">
        <f t="shared" si="62"/>
        <v>40571.25</v>
      </c>
      <c r="T978" s="11">
        <f t="shared" si="63"/>
        <v>40577.25</v>
      </c>
      <c r="U978" s="12">
        <v>40571.25</v>
      </c>
      <c r="V978" s="13">
        <v>40571.25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 s="22">
        <v>1517983200</v>
      </c>
      <c r="M979" s="22">
        <v>1520748000</v>
      </c>
      <c r="N979" t="b">
        <v>0</v>
      </c>
      <c r="O979" t="b">
        <v>0</v>
      </c>
      <c r="P979" t="s">
        <v>17</v>
      </c>
      <c r="Q979" t="s">
        <v>2031</v>
      </c>
      <c r="R979" t="s">
        <v>2032</v>
      </c>
      <c r="S979" s="11">
        <f t="shared" si="62"/>
        <v>43138.25</v>
      </c>
      <c r="T979" s="11">
        <f t="shared" si="63"/>
        <v>43170.25</v>
      </c>
      <c r="U979" s="12">
        <v>43138.25</v>
      </c>
      <c r="V979" s="13">
        <v>43138.25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 s="22">
        <v>1478930400</v>
      </c>
      <c r="M980" s="22">
        <v>1480831200</v>
      </c>
      <c r="N980" t="b">
        <v>0</v>
      </c>
      <c r="O980" t="b">
        <v>0</v>
      </c>
      <c r="P980" t="s">
        <v>89</v>
      </c>
      <c r="Q980" t="s">
        <v>2048</v>
      </c>
      <c r="R980" t="s">
        <v>2049</v>
      </c>
      <c r="S980" s="11">
        <f t="shared" si="62"/>
        <v>42686.25</v>
      </c>
      <c r="T980" s="11">
        <f t="shared" si="63"/>
        <v>42708.25</v>
      </c>
      <c r="U980" s="12">
        <v>42686.25</v>
      </c>
      <c r="V980" s="13">
        <v>42686.25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 s="22">
        <v>1426395600</v>
      </c>
      <c r="M981" s="22">
        <v>1426914000</v>
      </c>
      <c r="N981" t="b">
        <v>0</v>
      </c>
      <c r="O981" t="b">
        <v>0</v>
      </c>
      <c r="P981" t="s">
        <v>33</v>
      </c>
      <c r="Q981" t="s">
        <v>2037</v>
      </c>
      <c r="R981" t="s">
        <v>2038</v>
      </c>
      <c r="S981" s="11">
        <f t="shared" si="62"/>
        <v>42078.208333333328</v>
      </c>
      <c r="T981" s="11">
        <f t="shared" si="63"/>
        <v>42084.208333333328</v>
      </c>
      <c r="U981" s="12">
        <v>42078.208333333328</v>
      </c>
      <c r="V981" s="13">
        <v>42078.208333333328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 s="22">
        <v>1446181200</v>
      </c>
      <c r="M982" s="22">
        <v>1446616800</v>
      </c>
      <c r="N982" t="b">
        <v>1</v>
      </c>
      <c r="O982" t="b">
        <v>0</v>
      </c>
      <c r="P982" t="s">
        <v>68</v>
      </c>
      <c r="Q982" t="s">
        <v>2045</v>
      </c>
      <c r="R982" t="s">
        <v>2046</v>
      </c>
      <c r="S982" s="11">
        <f t="shared" si="62"/>
        <v>42307.208333333328</v>
      </c>
      <c r="T982" s="11">
        <f t="shared" si="63"/>
        <v>42312.25</v>
      </c>
      <c r="U982" s="12">
        <v>42307.208333333328</v>
      </c>
      <c r="V982" s="13">
        <v>42307.208333333328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 s="22">
        <v>1514181600</v>
      </c>
      <c r="M983" s="22">
        <v>1517032800</v>
      </c>
      <c r="N983" t="b">
        <v>0</v>
      </c>
      <c r="O983" t="b">
        <v>0</v>
      </c>
      <c r="P983" t="s">
        <v>28</v>
      </c>
      <c r="Q983" t="s">
        <v>2035</v>
      </c>
      <c r="R983" t="s">
        <v>2036</v>
      </c>
      <c r="S983" s="11">
        <f t="shared" si="62"/>
        <v>43094.25</v>
      </c>
      <c r="T983" s="11">
        <f t="shared" si="63"/>
        <v>43127.25</v>
      </c>
      <c r="U983" s="12">
        <v>43094.25</v>
      </c>
      <c r="V983" s="13">
        <v>43094.25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 s="22">
        <v>1311051600</v>
      </c>
      <c r="M984" s="22">
        <v>1311224400</v>
      </c>
      <c r="N984" t="b">
        <v>0</v>
      </c>
      <c r="O984" t="b">
        <v>1</v>
      </c>
      <c r="P984" t="s">
        <v>42</v>
      </c>
      <c r="Q984" t="s">
        <v>2039</v>
      </c>
      <c r="R984" t="s">
        <v>2040</v>
      </c>
      <c r="S984" s="11">
        <f t="shared" si="62"/>
        <v>40743.208333333336</v>
      </c>
      <c r="T984" s="11">
        <f t="shared" si="63"/>
        <v>40745.208333333336</v>
      </c>
      <c r="U984" s="12">
        <v>40743.208333333336</v>
      </c>
      <c r="V984" s="13">
        <v>40743.208333333336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 s="22">
        <v>1564894800</v>
      </c>
      <c r="M985" s="22">
        <v>1566190800</v>
      </c>
      <c r="N985" t="b">
        <v>0</v>
      </c>
      <c r="O985" t="b">
        <v>0</v>
      </c>
      <c r="P985" t="s">
        <v>42</v>
      </c>
      <c r="Q985" t="s">
        <v>2039</v>
      </c>
      <c r="R985" t="s">
        <v>2040</v>
      </c>
      <c r="S985" s="11">
        <f t="shared" si="62"/>
        <v>43681.208333333328</v>
      </c>
      <c r="T985" s="11">
        <f t="shared" si="63"/>
        <v>43696.208333333328</v>
      </c>
      <c r="U985" s="12">
        <v>43681.208333333328</v>
      </c>
      <c r="V985" s="13">
        <v>43681.208333333328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 s="22">
        <v>1567918800</v>
      </c>
      <c r="M986" s="22">
        <v>1570165200</v>
      </c>
      <c r="N986" t="b">
        <v>0</v>
      </c>
      <c r="O986" t="b">
        <v>0</v>
      </c>
      <c r="P986" t="s">
        <v>33</v>
      </c>
      <c r="Q986" t="s">
        <v>2037</v>
      </c>
      <c r="R986" t="s">
        <v>2038</v>
      </c>
      <c r="S986" s="11">
        <f t="shared" si="62"/>
        <v>43716.208333333328</v>
      </c>
      <c r="T986" s="11">
        <f t="shared" si="63"/>
        <v>43742.208333333328</v>
      </c>
      <c r="U986" s="12">
        <v>43716.208333333328</v>
      </c>
      <c r="V986" s="13">
        <v>43716.208333333328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 s="22">
        <v>1386309600</v>
      </c>
      <c r="M987" s="22">
        <v>1388556000</v>
      </c>
      <c r="N987" t="b">
        <v>0</v>
      </c>
      <c r="O987" t="b">
        <v>1</v>
      </c>
      <c r="P987" t="s">
        <v>23</v>
      </c>
      <c r="Q987" t="s">
        <v>2033</v>
      </c>
      <c r="R987" t="s">
        <v>2034</v>
      </c>
      <c r="S987" s="11">
        <f t="shared" si="62"/>
        <v>41614.25</v>
      </c>
      <c r="T987" s="11">
        <f t="shared" si="63"/>
        <v>41640.25</v>
      </c>
      <c r="U987" s="12">
        <v>41614.25</v>
      </c>
      <c r="V987" s="13">
        <v>41614.25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 s="22">
        <v>1301979600</v>
      </c>
      <c r="M988" s="22">
        <v>1303189200</v>
      </c>
      <c r="N988" t="b">
        <v>0</v>
      </c>
      <c r="O988" t="b">
        <v>0</v>
      </c>
      <c r="P988" t="s">
        <v>23</v>
      </c>
      <c r="Q988" t="s">
        <v>2033</v>
      </c>
      <c r="R988" t="s">
        <v>2034</v>
      </c>
      <c r="S988" s="11">
        <f t="shared" si="62"/>
        <v>40638.208333333336</v>
      </c>
      <c r="T988" s="11">
        <f t="shared" si="63"/>
        <v>40652.208333333336</v>
      </c>
      <c r="U988" s="12">
        <v>40638.208333333336</v>
      </c>
      <c r="V988" s="13">
        <v>40638.208333333336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 s="22">
        <v>1493269200</v>
      </c>
      <c r="M989" s="22">
        <v>1494478800</v>
      </c>
      <c r="N989" t="b">
        <v>0</v>
      </c>
      <c r="O989" t="b">
        <v>0</v>
      </c>
      <c r="P989" t="s">
        <v>42</v>
      </c>
      <c r="Q989" t="s">
        <v>2039</v>
      </c>
      <c r="R989" t="s">
        <v>2040</v>
      </c>
      <c r="S989" s="11">
        <f t="shared" si="62"/>
        <v>42852.208333333328</v>
      </c>
      <c r="T989" s="11">
        <f t="shared" si="63"/>
        <v>42866.208333333328</v>
      </c>
      <c r="U989" s="12">
        <v>42852.208333333328</v>
      </c>
      <c r="V989" s="13">
        <v>42852.208333333328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 s="22">
        <v>1478930400</v>
      </c>
      <c r="M990" s="22">
        <v>1480744800</v>
      </c>
      <c r="N990" t="b">
        <v>0</v>
      </c>
      <c r="O990" t="b">
        <v>0</v>
      </c>
      <c r="P990" t="s">
        <v>133</v>
      </c>
      <c r="Q990" t="s">
        <v>2045</v>
      </c>
      <c r="R990" t="s">
        <v>2054</v>
      </c>
      <c r="S990" s="11">
        <f t="shared" si="62"/>
        <v>42686.25</v>
      </c>
      <c r="T990" s="11">
        <f t="shared" si="63"/>
        <v>42707.25</v>
      </c>
      <c r="U990" s="12">
        <v>42686.25</v>
      </c>
      <c r="V990" s="13">
        <v>42686.25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 s="22">
        <v>1555390800</v>
      </c>
      <c r="M991" s="22">
        <v>1555822800</v>
      </c>
      <c r="N991" t="b">
        <v>0</v>
      </c>
      <c r="O991" t="b">
        <v>0</v>
      </c>
      <c r="P991" t="s">
        <v>206</v>
      </c>
      <c r="Q991" t="s">
        <v>2045</v>
      </c>
      <c r="R991" t="s">
        <v>2057</v>
      </c>
      <c r="S991" s="11">
        <f t="shared" si="62"/>
        <v>43571.208333333328</v>
      </c>
      <c r="T991" s="11">
        <f t="shared" si="63"/>
        <v>43576.208333333328</v>
      </c>
      <c r="U991" s="12">
        <v>43571.208333333328</v>
      </c>
      <c r="V991" s="13">
        <v>43571.208333333328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 s="22">
        <v>1456984800</v>
      </c>
      <c r="M992" s="22">
        <v>1458882000</v>
      </c>
      <c r="N992" t="b">
        <v>0</v>
      </c>
      <c r="O992" t="b">
        <v>1</v>
      </c>
      <c r="P992" t="s">
        <v>53</v>
      </c>
      <c r="Q992" t="s">
        <v>2039</v>
      </c>
      <c r="R992" t="s">
        <v>2042</v>
      </c>
      <c r="S992" s="11">
        <f t="shared" si="62"/>
        <v>42432.25</v>
      </c>
      <c r="T992" s="11">
        <f t="shared" si="63"/>
        <v>42454.208333333328</v>
      </c>
      <c r="U992" s="12">
        <v>42432.25</v>
      </c>
      <c r="V992" s="13">
        <v>42432.25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 s="22">
        <v>1411621200</v>
      </c>
      <c r="M993" s="22">
        <v>1411966800</v>
      </c>
      <c r="N993" t="b">
        <v>0</v>
      </c>
      <c r="O993" t="b">
        <v>1</v>
      </c>
      <c r="P993" t="s">
        <v>23</v>
      </c>
      <c r="Q993" t="s">
        <v>2033</v>
      </c>
      <c r="R993" t="s">
        <v>2034</v>
      </c>
      <c r="S993" s="11">
        <f t="shared" si="62"/>
        <v>41907.208333333336</v>
      </c>
      <c r="T993" s="11">
        <f t="shared" si="63"/>
        <v>41911.208333333336</v>
      </c>
      <c r="U993" s="12">
        <v>41907.208333333336</v>
      </c>
      <c r="V993" s="13">
        <v>41907.208333333336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 s="22">
        <v>1525669200</v>
      </c>
      <c r="M994" s="22">
        <v>1526878800</v>
      </c>
      <c r="N994" t="b">
        <v>0</v>
      </c>
      <c r="O994" t="b">
        <v>1</v>
      </c>
      <c r="P994" t="s">
        <v>53</v>
      </c>
      <c r="Q994" t="s">
        <v>2039</v>
      </c>
      <c r="R994" t="s">
        <v>2042</v>
      </c>
      <c r="S994" s="11">
        <f t="shared" si="62"/>
        <v>43227.208333333328</v>
      </c>
      <c r="T994" s="11">
        <f t="shared" si="63"/>
        <v>43241.208333333328</v>
      </c>
      <c r="U994" s="12">
        <v>43227.208333333328</v>
      </c>
      <c r="V994" s="13">
        <v>43227.208333333328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 s="22">
        <v>1450936800</v>
      </c>
      <c r="M995" s="22">
        <v>1452405600</v>
      </c>
      <c r="N995" t="b">
        <v>0</v>
      </c>
      <c r="O995" t="b">
        <v>1</v>
      </c>
      <c r="P995" t="s">
        <v>122</v>
      </c>
      <c r="Q995" t="s">
        <v>2052</v>
      </c>
      <c r="R995" t="s">
        <v>2053</v>
      </c>
      <c r="S995" s="11">
        <f t="shared" si="62"/>
        <v>42362.25</v>
      </c>
      <c r="T995" s="11">
        <f t="shared" si="63"/>
        <v>42379.25</v>
      </c>
      <c r="U995" s="12">
        <v>42362.25</v>
      </c>
      <c r="V995" s="13">
        <v>42362.25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 s="22">
        <v>1413522000</v>
      </c>
      <c r="M996" s="22">
        <v>1414040400</v>
      </c>
      <c r="N996" t="b">
        <v>0</v>
      </c>
      <c r="O996" t="b">
        <v>1</v>
      </c>
      <c r="P996" t="s">
        <v>206</v>
      </c>
      <c r="Q996" t="s">
        <v>2045</v>
      </c>
      <c r="R996" t="s">
        <v>2057</v>
      </c>
      <c r="S996" s="11">
        <f t="shared" si="62"/>
        <v>41929.208333333336</v>
      </c>
      <c r="T996" s="11">
        <f t="shared" si="63"/>
        <v>41935.208333333336</v>
      </c>
      <c r="U996" s="12">
        <v>41929.208333333336</v>
      </c>
      <c r="V996" s="13">
        <v>41929.208333333336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 s="22">
        <v>1541307600</v>
      </c>
      <c r="M997" s="22">
        <v>1543816800</v>
      </c>
      <c r="N997" t="b">
        <v>0</v>
      </c>
      <c r="O997" t="b">
        <v>1</v>
      </c>
      <c r="P997" t="s">
        <v>17</v>
      </c>
      <c r="Q997" t="s">
        <v>2031</v>
      </c>
      <c r="R997" t="s">
        <v>2032</v>
      </c>
      <c r="S997" s="11">
        <f t="shared" si="62"/>
        <v>43408.208333333328</v>
      </c>
      <c r="T997" s="11">
        <f t="shared" si="63"/>
        <v>43437.25</v>
      </c>
      <c r="U997" s="12">
        <v>43408.208333333328</v>
      </c>
      <c r="V997" s="13">
        <v>43408.208333333328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 s="22">
        <v>1357106400</v>
      </c>
      <c r="M998" s="22">
        <v>1359698400</v>
      </c>
      <c r="N998" t="b">
        <v>0</v>
      </c>
      <c r="O998" t="b">
        <v>0</v>
      </c>
      <c r="P998" t="s">
        <v>33</v>
      </c>
      <c r="Q998" t="s">
        <v>2037</v>
      </c>
      <c r="R998" t="s">
        <v>2038</v>
      </c>
      <c r="S998" s="11">
        <f t="shared" si="62"/>
        <v>41276.25</v>
      </c>
      <c r="T998" s="11">
        <f t="shared" si="63"/>
        <v>41306.25</v>
      </c>
      <c r="U998" s="12">
        <v>41276.25</v>
      </c>
      <c r="V998" s="13">
        <v>41276.25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 s="22">
        <v>1390197600</v>
      </c>
      <c r="M999" s="22">
        <v>1390629600</v>
      </c>
      <c r="N999" t="b">
        <v>0</v>
      </c>
      <c r="O999" t="b">
        <v>0</v>
      </c>
      <c r="P999" t="s">
        <v>33</v>
      </c>
      <c r="Q999" t="s">
        <v>2037</v>
      </c>
      <c r="R999" t="s">
        <v>2038</v>
      </c>
      <c r="S999" s="11">
        <f t="shared" si="62"/>
        <v>41659.25</v>
      </c>
      <c r="T999" s="11">
        <f t="shared" si="63"/>
        <v>41664.25</v>
      </c>
      <c r="U999" s="12">
        <v>41659.25</v>
      </c>
      <c r="V999" s="13">
        <v>41659.25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 s="22">
        <v>1265868000</v>
      </c>
      <c r="M1000" s="22">
        <v>1267077600</v>
      </c>
      <c r="N1000" t="b">
        <v>0</v>
      </c>
      <c r="O1000" t="b">
        <v>1</v>
      </c>
      <c r="P1000" t="s">
        <v>60</v>
      </c>
      <c r="Q1000" t="s">
        <v>2033</v>
      </c>
      <c r="R1000" t="s">
        <v>2043</v>
      </c>
      <c r="S1000" s="11">
        <f t="shared" si="62"/>
        <v>40220.25</v>
      </c>
      <c r="T1000" s="11">
        <f t="shared" si="63"/>
        <v>40234.25</v>
      </c>
      <c r="U1000" s="12">
        <v>40220.25</v>
      </c>
      <c r="V1000" s="13">
        <v>40220.25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 s="22">
        <v>1467176400</v>
      </c>
      <c r="M1001" s="22">
        <v>1467781200</v>
      </c>
      <c r="N1001" t="b">
        <v>0</v>
      </c>
      <c r="O1001" t="b">
        <v>0</v>
      </c>
      <c r="P1001" t="s">
        <v>17</v>
      </c>
      <c r="Q1001" t="s">
        <v>2031</v>
      </c>
      <c r="R1001" t="s">
        <v>2032</v>
      </c>
      <c r="S1001" s="11">
        <f t="shared" si="62"/>
        <v>42550.208333333328</v>
      </c>
      <c r="T1001" s="11">
        <f t="shared" si="63"/>
        <v>42557.208333333328</v>
      </c>
      <c r="U1001" s="12">
        <v>42550.208333333328</v>
      </c>
      <c r="V1001" s="13">
        <v>42550.208333333328</v>
      </c>
    </row>
  </sheetData>
  <autoFilter ref="A1:X1001" xr:uid="{00000000-0001-0000-0000-000000000000}"/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4F55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E7B8-93EF-8747-AC0B-E047B032534A}">
  <sheetPr codeName="Sheet2"/>
  <dimension ref="A1:F14"/>
  <sheetViews>
    <sheetView workbookViewId="0">
      <selection activeCell="E8" sqref="E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2070</v>
      </c>
      <c r="B3" s="8" t="s">
        <v>2069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9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2062</v>
      </c>
      <c r="E8">
        <v>4</v>
      </c>
      <c r="F8">
        <v>4</v>
      </c>
    </row>
    <row r="9" spans="1:6" x14ac:dyDescent="0.2">
      <c r="A9" s="9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9D07-9F90-3942-BD10-15F5AFD0AEA1}">
  <sheetPr codeName="Sheet3"/>
  <dimension ref="A1:F30"/>
  <sheetViews>
    <sheetView workbookViewId="0">
      <selection activeCell="E10" sqref="E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1640625" bestFit="1" customWidth="1"/>
    <col min="8" max="8" width="4.33203125" bestFit="1" customWidth="1"/>
    <col min="9" max="9" width="9.33203125" bestFit="1" customWidth="1"/>
    <col min="10" max="10" width="17" bestFit="1" customWidth="1"/>
    <col min="11" max="11" width="5.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33203125" bestFit="1" customWidth="1"/>
    <col min="29" max="29" width="17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" bestFit="1" customWidth="1"/>
    <col min="43" max="43" width="6.5" bestFit="1" customWidth="1"/>
    <col min="44" max="44" width="12.83203125" bestFit="1" customWidth="1"/>
    <col min="45" max="45" width="9.33203125" bestFit="1" customWidth="1"/>
    <col min="46" max="46" width="17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33203125" bestFit="1" customWidth="1"/>
    <col min="65" max="65" width="17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2064</v>
      </c>
      <c r="B2" t="s">
        <v>2066</v>
      </c>
    </row>
    <row r="4" spans="1:6" x14ac:dyDescent="0.2">
      <c r="A4" s="8" t="s">
        <v>2070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2063</v>
      </c>
      <c r="E7">
        <v>4</v>
      </c>
      <c r="F7">
        <v>4</v>
      </c>
    </row>
    <row r="8" spans="1:6" x14ac:dyDescent="0.2">
      <c r="A8" s="9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2041</v>
      </c>
      <c r="C10">
        <v>8</v>
      </c>
      <c r="E10">
        <v>10</v>
      </c>
      <c r="F10">
        <v>18</v>
      </c>
    </row>
    <row r="11" spans="1:6" x14ac:dyDescent="0.2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2055</v>
      </c>
      <c r="C15">
        <v>3</v>
      </c>
      <c r="E15">
        <v>4</v>
      </c>
      <c r="F15">
        <v>7</v>
      </c>
    </row>
    <row r="16" spans="1:6" x14ac:dyDescent="0.2">
      <c r="A16" s="9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2054</v>
      </c>
      <c r="C20">
        <v>4</v>
      </c>
      <c r="E20">
        <v>4</v>
      </c>
      <c r="F20">
        <v>8</v>
      </c>
    </row>
    <row r="21" spans="1:6" x14ac:dyDescent="0.2">
      <c r="A21" s="9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2061</v>
      </c>
      <c r="C22">
        <v>9</v>
      </c>
      <c r="E22">
        <v>5</v>
      </c>
      <c r="F22">
        <v>14</v>
      </c>
    </row>
    <row r="23" spans="1:6" x14ac:dyDescent="0.2">
      <c r="A23" s="9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2057</v>
      </c>
      <c r="C25">
        <v>7</v>
      </c>
      <c r="E25">
        <v>14</v>
      </c>
      <c r="F25">
        <v>21</v>
      </c>
    </row>
    <row r="26" spans="1:6" x14ac:dyDescent="0.2">
      <c r="A26" s="9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2060</v>
      </c>
      <c r="E29">
        <v>3</v>
      </c>
      <c r="F29">
        <v>3</v>
      </c>
    </row>
    <row r="30" spans="1:6" x14ac:dyDescent="0.2">
      <c r="A30" s="9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A72F-0052-C546-AB6E-DD8BBFDCB443}">
  <sheetPr codeName="Sheet4"/>
  <dimension ref="A1:F22"/>
  <sheetViews>
    <sheetView workbookViewId="0">
      <selection activeCell="F33" sqref="F3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2064</v>
      </c>
      <c r="B1" t="s">
        <v>2066</v>
      </c>
    </row>
    <row r="2" spans="1:6" x14ac:dyDescent="0.2">
      <c r="A2" s="8" t="s">
        <v>2091</v>
      </c>
      <c r="B2" t="s">
        <v>2066</v>
      </c>
    </row>
    <row r="4" spans="1:6" x14ac:dyDescent="0.2">
      <c r="A4" s="8" t="s">
        <v>2070</v>
      </c>
      <c r="B4" s="8" t="s">
        <v>2069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2075</v>
      </c>
      <c r="B6">
        <v>17</v>
      </c>
      <c r="C6">
        <v>97</v>
      </c>
      <c r="D6">
        <v>1</v>
      </c>
      <c r="E6">
        <v>142</v>
      </c>
      <c r="F6">
        <v>257</v>
      </c>
    </row>
    <row r="7" spans="1:6" x14ac:dyDescent="0.2">
      <c r="A7" s="14" t="s">
        <v>2076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">
      <c r="A8" s="14" t="s">
        <v>2077</v>
      </c>
      <c r="B8">
        <v>7</v>
      </c>
      <c r="C8">
        <v>28</v>
      </c>
      <c r="E8">
        <v>44</v>
      </c>
      <c r="F8">
        <v>79</v>
      </c>
    </row>
    <row r="9" spans="1:6" x14ac:dyDescent="0.2">
      <c r="A9" s="14" t="s">
        <v>2078</v>
      </c>
      <c r="B9">
        <v>4</v>
      </c>
      <c r="C9">
        <v>33</v>
      </c>
      <c r="E9">
        <v>49</v>
      </c>
      <c r="F9">
        <v>86</v>
      </c>
    </row>
    <row r="10" spans="1:6" x14ac:dyDescent="0.2">
      <c r="A10" s="9" t="s">
        <v>2079</v>
      </c>
      <c r="B10">
        <v>7</v>
      </c>
      <c r="C10">
        <v>93</v>
      </c>
      <c r="D10">
        <v>4</v>
      </c>
      <c r="E10">
        <v>147</v>
      </c>
      <c r="F10">
        <v>251</v>
      </c>
    </row>
    <row r="11" spans="1:6" x14ac:dyDescent="0.2">
      <c r="A11" s="14" t="s">
        <v>2080</v>
      </c>
      <c r="B11">
        <v>1</v>
      </c>
      <c r="C11">
        <v>30</v>
      </c>
      <c r="D11">
        <v>1</v>
      </c>
      <c r="E11">
        <v>46</v>
      </c>
      <c r="F11">
        <v>78</v>
      </c>
    </row>
    <row r="12" spans="1:6" x14ac:dyDescent="0.2">
      <c r="A12" s="14" t="s">
        <v>2081</v>
      </c>
      <c r="B12">
        <v>3</v>
      </c>
      <c r="C12">
        <v>35</v>
      </c>
      <c r="D12">
        <v>2</v>
      </c>
      <c r="E12">
        <v>46</v>
      </c>
      <c r="F12">
        <v>86</v>
      </c>
    </row>
    <row r="13" spans="1:6" x14ac:dyDescent="0.2">
      <c r="A13" s="14" t="s">
        <v>2082</v>
      </c>
      <c r="B13">
        <v>3</v>
      </c>
      <c r="C13">
        <v>28</v>
      </c>
      <c r="D13">
        <v>1</v>
      </c>
      <c r="E13">
        <v>55</v>
      </c>
      <c r="F13">
        <v>87</v>
      </c>
    </row>
    <row r="14" spans="1:6" x14ac:dyDescent="0.2">
      <c r="A14" s="9" t="s">
        <v>2083</v>
      </c>
      <c r="B14">
        <v>17</v>
      </c>
      <c r="C14">
        <v>89</v>
      </c>
      <c r="D14">
        <v>2</v>
      </c>
      <c r="E14">
        <v>144</v>
      </c>
      <c r="F14">
        <v>252</v>
      </c>
    </row>
    <row r="15" spans="1:6" x14ac:dyDescent="0.2">
      <c r="A15" s="14" t="s">
        <v>2084</v>
      </c>
      <c r="B15">
        <v>4</v>
      </c>
      <c r="C15">
        <v>31</v>
      </c>
      <c r="D15">
        <v>1</v>
      </c>
      <c r="E15">
        <v>58</v>
      </c>
      <c r="F15">
        <v>94</v>
      </c>
    </row>
    <row r="16" spans="1:6" x14ac:dyDescent="0.2">
      <c r="A16" s="14" t="s">
        <v>2085</v>
      </c>
      <c r="B16">
        <v>8</v>
      </c>
      <c r="C16">
        <v>35</v>
      </c>
      <c r="D16">
        <v>1</v>
      </c>
      <c r="E16">
        <v>41</v>
      </c>
      <c r="F16">
        <v>85</v>
      </c>
    </row>
    <row r="17" spans="1:6" x14ac:dyDescent="0.2">
      <c r="A17" s="14" t="s">
        <v>2086</v>
      </c>
      <c r="B17">
        <v>5</v>
      </c>
      <c r="C17">
        <v>23</v>
      </c>
      <c r="E17">
        <v>45</v>
      </c>
      <c r="F17">
        <v>73</v>
      </c>
    </row>
    <row r="18" spans="1:6" x14ac:dyDescent="0.2">
      <c r="A18" s="9" t="s">
        <v>2087</v>
      </c>
      <c r="B18">
        <v>16</v>
      </c>
      <c r="C18">
        <v>85</v>
      </c>
      <c r="D18">
        <v>7</v>
      </c>
      <c r="E18">
        <v>132</v>
      </c>
      <c r="F18">
        <v>240</v>
      </c>
    </row>
    <row r="19" spans="1:6" x14ac:dyDescent="0.2">
      <c r="A19" s="14" t="s">
        <v>2088</v>
      </c>
      <c r="B19">
        <v>6</v>
      </c>
      <c r="C19">
        <v>26</v>
      </c>
      <c r="D19">
        <v>1</v>
      </c>
      <c r="E19">
        <v>45</v>
      </c>
      <c r="F19">
        <v>78</v>
      </c>
    </row>
    <row r="20" spans="1:6" x14ac:dyDescent="0.2">
      <c r="A20" s="14" t="s">
        <v>2089</v>
      </c>
      <c r="B20">
        <v>3</v>
      </c>
      <c r="C20">
        <v>27</v>
      </c>
      <c r="D20">
        <v>3</v>
      </c>
      <c r="E20">
        <v>45</v>
      </c>
      <c r="F20">
        <v>78</v>
      </c>
    </row>
    <row r="21" spans="1:6" x14ac:dyDescent="0.2">
      <c r="A21" s="14" t="s">
        <v>2090</v>
      </c>
      <c r="B21">
        <v>7</v>
      </c>
      <c r="C21">
        <v>32</v>
      </c>
      <c r="D21">
        <v>3</v>
      </c>
      <c r="E21">
        <v>42</v>
      </c>
      <c r="F21">
        <v>84</v>
      </c>
    </row>
    <row r="22" spans="1:6" x14ac:dyDescent="0.2">
      <c r="A22" s="9" t="s">
        <v>2068</v>
      </c>
      <c r="B22">
        <v>57</v>
      </c>
      <c r="C22">
        <v>364</v>
      </c>
      <c r="D22">
        <v>14</v>
      </c>
      <c r="E22">
        <v>565</v>
      </c>
      <c r="F2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5024-6817-CC49-A6B6-D8BB5F4DDD28}">
  <sheetPr codeName="Sheet5"/>
  <dimension ref="A1:H13"/>
  <sheetViews>
    <sheetView zoomScale="89" workbookViewId="0">
      <selection activeCell="A6" sqref="A6:XFD9"/>
    </sheetView>
  </sheetViews>
  <sheetFormatPr baseColWidth="10" defaultRowHeight="16" x14ac:dyDescent="0.2"/>
  <cols>
    <col min="1" max="1" width="31.5" customWidth="1"/>
    <col min="2" max="2" width="18.33203125" customWidth="1"/>
    <col min="3" max="3" width="17" customWidth="1"/>
    <col min="4" max="4" width="18" customWidth="1"/>
    <col min="5" max="5" width="16.33203125" customWidth="1"/>
    <col min="6" max="6" width="24.1640625" style="18" customWidth="1"/>
    <col min="7" max="7" width="24" style="18" customWidth="1"/>
    <col min="8" max="8" width="20" style="18" customWidth="1"/>
  </cols>
  <sheetData>
    <row r="1" spans="1:8" s="15" customFormat="1" ht="17" x14ac:dyDescent="0.2">
      <c r="A1" s="15" t="s">
        <v>2092</v>
      </c>
      <c r="B1" s="16" t="s">
        <v>2093</v>
      </c>
      <c r="C1" s="15" t="s">
        <v>2094</v>
      </c>
      <c r="D1" s="15" t="s">
        <v>2095</v>
      </c>
      <c r="E1" s="16" t="s">
        <v>2096</v>
      </c>
      <c r="F1" s="17" t="s">
        <v>2097</v>
      </c>
      <c r="G1" s="17" t="s">
        <v>2098</v>
      </c>
      <c r="H1" s="17" t="s">
        <v>2099</v>
      </c>
    </row>
    <row r="2" spans="1:8" x14ac:dyDescent="0.2">
      <c r="A2" t="s">
        <v>2100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8">
        <f>B2/E2</f>
        <v>0.58823529411764708</v>
      </c>
      <c r="G2" s="18">
        <f>C2/E2</f>
        <v>0.39215686274509803</v>
      </c>
      <c r="H2" s="18">
        <f>D2/E2</f>
        <v>1.9607843137254902E-2</v>
      </c>
    </row>
    <row r="3" spans="1:8" x14ac:dyDescent="0.2">
      <c r="A3" t="s">
        <v>2101</v>
      </c>
      <c r="B3">
        <f>COUNTIFS(Crowdfunding!$G$2:$G$1001,"successful",Crowdfunding!$D$2:$D$1001,"&gt;999",Crowdfunding!$D$2:$D$1001,"&lt;5000")</f>
        <v>191</v>
      </c>
      <c r="C3">
        <f>COUNTIFS(Crowdfunding!$G$2:$G$1001,"failed",Crowdfunding!$D$2:$D$1001,"&gt;999",Crowdfunding!$D$2:$D$1001,"&lt;5000")</f>
        <v>38</v>
      </c>
      <c r="D3">
        <f>COUNTIFS(Crowdfunding!$G$2:$G$1001,"canceled",Crowdfunding!$D$2:$D$1001,"&gt;999",Crowdfunding!$D$2:$D$1001,"&lt;5000")</f>
        <v>2</v>
      </c>
      <c r="E3">
        <f t="shared" ref="E3:E13" si="0">SUM(B3:D3)</f>
        <v>231</v>
      </c>
      <c r="F3" s="18">
        <f t="shared" ref="F3:F13" si="1">B3/E3</f>
        <v>0.82683982683982682</v>
      </c>
      <c r="G3" s="18">
        <f t="shared" ref="G3:G13" si="2">C3/E3</f>
        <v>0.16450216450216451</v>
      </c>
      <c r="H3" s="18">
        <f t="shared" ref="H3:H13" si="3">D3/E3</f>
        <v>8.658008658008658E-3</v>
      </c>
    </row>
    <row r="4" spans="1:8" x14ac:dyDescent="0.2">
      <c r="A4" t="s">
        <v>2102</v>
      </c>
      <c r="B4">
        <f>COUNTIFS(Crowdfunding!$G$2:$G$1001,"successful",Crowdfunding!$D$2:$D$1001,"&gt;4999",Crowdfunding!$D$2:$D$1001,"&lt;10000")</f>
        <v>164</v>
      </c>
      <c r="C4">
        <f>COUNTIFS(Crowdfunding!$G$2:$G$1001,"failed",Crowdfunding!$D$2:$D$1001,"&gt;4999",Crowdfunding!$D$2:$D$1001,"&lt;10000")</f>
        <v>126</v>
      </c>
      <c r="D4">
        <f>COUNTIFS(Crowdfunding!$G$2:$G$1001,"canceled",Crowdfunding!$D$2:$D$1001,"&gt;4999",Crowdfunding!$D$2:$D$1001,"&lt;10000")</f>
        <v>25</v>
      </c>
      <c r="E4">
        <f t="shared" si="0"/>
        <v>315</v>
      </c>
      <c r="F4" s="18">
        <f t="shared" si="1"/>
        <v>0.52063492063492067</v>
      </c>
      <c r="G4" s="18">
        <f t="shared" si="2"/>
        <v>0.4</v>
      </c>
      <c r="H4" s="18">
        <f t="shared" si="3"/>
        <v>7.9365079365079361E-2</v>
      </c>
    </row>
    <row r="5" spans="1:8" x14ac:dyDescent="0.2">
      <c r="A5" t="s">
        <v>2103</v>
      </c>
      <c r="B5">
        <f>COUNTIFS(Crowdfunding!$G$2:$G$1001,"successful",Crowdfunding!$D$2:$D$1001,"&gt;9999",Crowdfunding!$D$2:$D$1001,"&lt;15000")</f>
        <v>4</v>
      </c>
      <c r="C5">
        <f>COUNTIFS(Crowdfunding!$G$2:$G$1001,"failed",Crowdfunding!$D$2:$D$1001,"&gt;9999",Crowdfunding!$D$2:$D$1001,"&lt;15000")</f>
        <v>5</v>
      </c>
      <c r="D5">
        <f>COUNTIFS(Crowdfunding!$G$2:$G$1001,"canceled",Crowdfunding!$D$2:$D$1001,"&gt;9999",Crowdfunding!$D$2:$D$1001,"&lt;15000")</f>
        <v>0</v>
      </c>
      <c r="E5">
        <f t="shared" si="0"/>
        <v>9</v>
      </c>
      <c r="F5" s="18">
        <f t="shared" si="1"/>
        <v>0.44444444444444442</v>
      </c>
      <c r="G5" s="18">
        <f t="shared" si="2"/>
        <v>0.55555555555555558</v>
      </c>
      <c r="H5" s="18">
        <f t="shared" si="3"/>
        <v>0</v>
      </c>
    </row>
    <row r="6" spans="1:8" x14ac:dyDescent="0.2">
      <c r="A6" t="s">
        <v>2104</v>
      </c>
      <c r="B6">
        <f>COUNTIFS(Crowdfunding!$G$2:$G$1001,"successful",Crowdfunding!$D$2:$D$1001,"&gt;14999",Crowdfunding!$D$2:$D$1001,"&lt;20000")</f>
        <v>10</v>
      </c>
      <c r="C6">
        <f>COUNTIFS(Crowdfunding!$G$2:$G$1001,"failed",Crowdfunding!$D$2:$D$1001,"&gt;14999",Crowdfunding!$D$2:$D$1001,"&lt;20000")</f>
        <v>0</v>
      </c>
      <c r="D6">
        <f>COUNTIFS(Crowdfunding!$G$2:$G$1001,"canceled",Crowdfunding!$D$2:$D$1001,"&gt;14999",Crowdfunding!$D$2:$D$1001,"&lt;20000")</f>
        <v>0</v>
      </c>
      <c r="E6">
        <f t="shared" si="0"/>
        <v>10</v>
      </c>
      <c r="F6" s="18">
        <f t="shared" si="1"/>
        <v>1</v>
      </c>
      <c r="G6" s="18">
        <f t="shared" si="2"/>
        <v>0</v>
      </c>
      <c r="H6" s="18">
        <f t="shared" si="3"/>
        <v>0</v>
      </c>
    </row>
    <row r="7" spans="1:8" x14ac:dyDescent="0.2">
      <c r="A7" t="s">
        <v>2105</v>
      </c>
      <c r="B7">
        <f>COUNTIFS(Crowdfunding!$G$2:$G$1001,"successful",Crowdfunding!$D$2:$D$1001,"&gt;19999",Crowdfunding!$D$2:$D$1001,"&lt;25000")</f>
        <v>7</v>
      </c>
      <c r="C7">
        <f>COUNTIFS(Crowdfunding!$G$2:$G$1001,"failed",Crowdfunding!$D$2:$D$1001,"&gt;19999",Crowdfunding!$D$2:$D$1001,"&lt;25000")</f>
        <v>0</v>
      </c>
      <c r="D7">
        <f>COUNTIFS(Crowdfunding!$G$2:$G$1001,"canceled",Crowdfunding!$D$2:$D$1001,"&gt;19999",Crowdfunding!$D$2:$D$1001,"&lt;25000")</f>
        <v>0</v>
      </c>
      <c r="E7">
        <f t="shared" si="0"/>
        <v>7</v>
      </c>
      <c r="F7" s="18">
        <f t="shared" si="1"/>
        <v>1</v>
      </c>
      <c r="G7" s="18">
        <f t="shared" si="2"/>
        <v>0</v>
      </c>
      <c r="H7" s="18">
        <f t="shared" si="3"/>
        <v>0</v>
      </c>
    </row>
    <row r="8" spans="1:8" x14ac:dyDescent="0.2">
      <c r="A8" t="s">
        <v>2106</v>
      </c>
      <c r="B8">
        <f>COUNTIFS(Crowdfunding!$G$2:$G$1001,"successful",Crowdfunding!$D$2:$D$1001,"&gt;24999",Crowdfunding!$D$2:$D$1001,"&lt;30000")</f>
        <v>11</v>
      </c>
      <c r="C8">
        <f>COUNTIFS(Crowdfunding!$G$2:$G$1001,"failed",Crowdfunding!$D$2:$D$1001,"&gt;24999",Crowdfunding!$D$2:$D$1001,"&lt;30000")</f>
        <v>3</v>
      </c>
      <c r="D8">
        <f>COUNTIFS(Crowdfunding!$G$2:$G$1001,"canceled",Crowdfunding!$D$2:$D$1001,"&gt;24999",Crowdfunding!$D$2:$D$1001,"&lt;30000")</f>
        <v>0</v>
      </c>
      <c r="E8">
        <f t="shared" si="0"/>
        <v>14</v>
      </c>
      <c r="F8" s="18">
        <f t="shared" si="1"/>
        <v>0.7857142857142857</v>
      </c>
      <c r="G8" s="18">
        <f t="shared" si="2"/>
        <v>0.21428571428571427</v>
      </c>
      <c r="H8" s="18">
        <f t="shared" si="3"/>
        <v>0</v>
      </c>
    </row>
    <row r="9" spans="1:8" x14ac:dyDescent="0.2">
      <c r="A9" t="s">
        <v>2107</v>
      </c>
      <c r="B9">
        <f>COUNTIFS(Crowdfunding!$G$2:$G$1001,"successful",Crowdfunding!$D$2:$D$1001,"&gt;29999",Crowdfunding!$D$2:$D$1001,"&lt;35000")</f>
        <v>7</v>
      </c>
      <c r="C9">
        <f>COUNTIFS(Crowdfunding!$G$2:$G$1001,"failed",Crowdfunding!$D$2:$D$1001,"&gt;29999",Crowdfunding!$D$2:$D$1001,"&lt;35000")</f>
        <v>0</v>
      </c>
      <c r="D9">
        <f>COUNTIFS(Crowdfunding!$G$2:$G$1001,"canceled",Crowdfunding!$D$2:$D$1001,"&gt;29999",Crowdfunding!$D$2:$D$1001,"&lt;35000")</f>
        <v>0</v>
      </c>
      <c r="E9">
        <f t="shared" si="0"/>
        <v>7</v>
      </c>
      <c r="F9" s="18">
        <f t="shared" si="1"/>
        <v>1</v>
      </c>
      <c r="G9" s="18">
        <f t="shared" si="2"/>
        <v>0</v>
      </c>
      <c r="H9" s="18">
        <f t="shared" si="3"/>
        <v>0</v>
      </c>
    </row>
    <row r="10" spans="1:8" x14ac:dyDescent="0.2">
      <c r="A10" t="s">
        <v>2108</v>
      </c>
      <c r="B10">
        <f>COUNTIFS(Crowdfunding!$G$2:$G$1001,"successful",Crowdfunding!$D$2:$D$1001,"&gt;34999",Crowdfunding!$D$2:$D$1001,"&lt;40000")</f>
        <v>8</v>
      </c>
      <c r="C10">
        <f>COUNTIFS(Crowdfunding!$G$2:$G$1001,"failed",Crowdfunding!$D$2:$D$1001,"&gt;34999",Crowdfunding!$D$2:$D$1001,"&lt;40000")</f>
        <v>3</v>
      </c>
      <c r="D10">
        <f>COUNTIFS(Crowdfunding!$G$2:$G$1001,"canceled",Crowdfunding!$D$2:$D$1001,"&gt;34999",Crowdfunding!$D$2:$D$1001,"&lt;40000")</f>
        <v>1</v>
      </c>
      <c r="E10">
        <f t="shared" si="0"/>
        <v>12</v>
      </c>
      <c r="F10" s="18">
        <f t="shared" si="1"/>
        <v>0.66666666666666663</v>
      </c>
      <c r="G10" s="18">
        <f t="shared" si="2"/>
        <v>0.25</v>
      </c>
      <c r="H10" s="18">
        <f t="shared" si="3"/>
        <v>8.3333333333333329E-2</v>
      </c>
    </row>
    <row r="11" spans="1:8" x14ac:dyDescent="0.2">
      <c r="A11" t="s">
        <v>2109</v>
      </c>
      <c r="B11">
        <f>COUNTIFS(Crowdfunding!$G$2:$G$1001,"successful",Crowdfunding!$D$2:$D$1001,"&gt;39999",Crowdfunding!$D$2:$D$1001,"&lt;45000")</f>
        <v>11</v>
      </c>
      <c r="C11">
        <f>COUNTIFS(Crowdfunding!$G$2:$G$1001,"failed",Crowdfunding!$D$2:$D$1001,"&gt;39999",Crowdfunding!$D$2:$D$1001,"&lt;45000")</f>
        <v>3</v>
      </c>
      <c r="D11">
        <f>COUNTIFS(Crowdfunding!$G$2:$G$1001,"canceled",Crowdfunding!$D$2:$D$1001,"&gt;39999",Crowdfunding!$D$2:$D$1001,"&lt;45000")</f>
        <v>0</v>
      </c>
      <c r="E11">
        <f t="shared" si="0"/>
        <v>14</v>
      </c>
      <c r="F11" s="18">
        <f t="shared" si="1"/>
        <v>0.7857142857142857</v>
      </c>
      <c r="G11" s="18">
        <f t="shared" si="2"/>
        <v>0.21428571428571427</v>
      </c>
      <c r="H11" s="18">
        <f t="shared" si="3"/>
        <v>0</v>
      </c>
    </row>
    <row r="12" spans="1:8" x14ac:dyDescent="0.2">
      <c r="A12" t="s">
        <v>2110</v>
      </c>
      <c r="B12">
        <f>COUNTIFS(Crowdfunding!$G$2:$G$1001,"successful",Crowdfunding!$D$2:$D$1001,"&gt;44999",Crowdfunding!$D$2:$D$1001,"&lt;50000")</f>
        <v>8</v>
      </c>
      <c r="C12">
        <f>COUNTIFS(Crowdfunding!$G$2:$G$1001,"failed",Crowdfunding!$D$2:$D$1001,"&gt;44999",Crowdfunding!$D$2:$D$1001,"&lt;50000")</f>
        <v>3</v>
      </c>
      <c r="D12">
        <f>COUNTIFS(Crowdfunding!$G$2:$G$1001,"canceled",Crowdfunding!$D$2:$D$1001,"&gt;44999",Crowdfunding!$D$2:$D$1001,"&lt;50000")</f>
        <v>0</v>
      </c>
      <c r="E12">
        <f t="shared" si="0"/>
        <v>11</v>
      </c>
      <c r="F12" s="18">
        <f t="shared" si="1"/>
        <v>0.72727272727272729</v>
      </c>
      <c r="G12" s="18">
        <f t="shared" si="2"/>
        <v>0.27272727272727271</v>
      </c>
      <c r="H12" s="18">
        <f t="shared" si="3"/>
        <v>0</v>
      </c>
    </row>
    <row r="13" spans="1:8" x14ac:dyDescent="0.2">
      <c r="A13" t="s">
        <v>2111</v>
      </c>
      <c r="B13">
        <f>COUNTIFS(Crowdfunding!$G$2:$G$1001,"successful",Crowdfunding!$D$2:$D$1001,"&gt;49999")</f>
        <v>114</v>
      </c>
      <c r="C13">
        <f>COUNTIFS(Crowdfunding!$G$2:$G$1001,"failed",Crowdfunding!$D$2:$D$1001,"&gt;49999")</f>
        <v>163</v>
      </c>
      <c r="D13">
        <f>COUNTIFS(Crowdfunding!$G$2:$G$1001,"canceled",Crowdfunding!$D$2:$D$1001,"&gt;49999")</f>
        <v>28</v>
      </c>
      <c r="E13">
        <f t="shared" si="0"/>
        <v>305</v>
      </c>
      <c r="F13" s="18">
        <f t="shared" si="1"/>
        <v>0.3737704918032787</v>
      </c>
      <c r="G13" s="18">
        <f t="shared" si="2"/>
        <v>0.53442622950819674</v>
      </c>
      <c r="H13" s="1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7B32-54CE-9A41-B365-9044A0FF79AA}">
  <sheetPr codeName="Sheet6"/>
  <dimension ref="A1:K566"/>
  <sheetViews>
    <sheetView workbookViewId="0">
      <selection activeCell="H26" sqref="H26"/>
    </sheetView>
  </sheetViews>
  <sheetFormatPr baseColWidth="10" defaultRowHeight="16" x14ac:dyDescent="0.2"/>
  <cols>
    <col min="1" max="1" width="16.83203125" customWidth="1"/>
    <col min="2" max="2" width="21.1640625" customWidth="1"/>
    <col min="3" max="3" width="16.83203125" customWidth="1"/>
    <col min="4" max="4" width="22.1640625" customWidth="1"/>
    <col min="8" max="8" width="19.33203125" customWidth="1"/>
    <col min="9" max="9" width="15.6640625" customWidth="1"/>
    <col min="10" max="10" width="21.6640625" customWidth="1"/>
    <col min="11" max="11" width="16.5" customWidth="1"/>
  </cols>
  <sheetData>
    <row r="1" spans="1:11" s="15" customFormat="1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11" x14ac:dyDescent="0.2">
      <c r="A2" t="s">
        <v>20</v>
      </c>
      <c r="B2">
        <v>158</v>
      </c>
      <c r="C2" t="s">
        <v>14</v>
      </c>
      <c r="D2">
        <v>0</v>
      </c>
    </row>
    <row r="3" spans="1:11" x14ac:dyDescent="0.2">
      <c r="A3" t="s">
        <v>20</v>
      </c>
      <c r="B3">
        <v>1425</v>
      </c>
      <c r="C3" t="s">
        <v>14</v>
      </c>
      <c r="D3">
        <v>24</v>
      </c>
    </row>
    <row r="4" spans="1:11" x14ac:dyDescent="0.2">
      <c r="A4" t="s">
        <v>20</v>
      </c>
      <c r="B4">
        <v>174</v>
      </c>
      <c r="C4" t="s">
        <v>14</v>
      </c>
      <c r="D4">
        <v>53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H5" s="19" t="s">
        <v>2116</v>
      </c>
      <c r="I5" s="19"/>
      <c r="J5" s="19" t="s">
        <v>2112</v>
      </c>
      <c r="K5" s="20"/>
    </row>
    <row r="6" spans="1:11" x14ac:dyDescent="0.2">
      <c r="A6" t="s">
        <v>20</v>
      </c>
      <c r="B6">
        <v>220</v>
      </c>
      <c r="C6" t="s">
        <v>14</v>
      </c>
      <c r="D6">
        <v>44</v>
      </c>
      <c r="H6" s="15" t="s">
        <v>2113</v>
      </c>
      <c r="I6" s="7">
        <f>AVERAGE($B$2:$B$566)</f>
        <v>851.14690265486729</v>
      </c>
      <c r="J6" s="15" t="s">
        <v>2113</v>
      </c>
      <c r="K6" s="7">
        <f>AVERAGE($D$2:$D$365)</f>
        <v>585.61538461538464</v>
      </c>
    </row>
    <row r="7" spans="1:11" x14ac:dyDescent="0.2">
      <c r="A7" t="s">
        <v>20</v>
      </c>
      <c r="B7">
        <v>98</v>
      </c>
      <c r="C7" t="s">
        <v>14</v>
      </c>
      <c r="D7">
        <v>27</v>
      </c>
      <c r="H7" s="15" t="s">
        <v>2114</v>
      </c>
      <c r="I7" s="7">
        <f>MEDIAN($B$2:$B$566)</f>
        <v>201</v>
      </c>
      <c r="J7" s="15" t="s">
        <v>2114</v>
      </c>
      <c r="K7" s="7">
        <f>MEDIAN($D$2:$D$365)</f>
        <v>114.5</v>
      </c>
    </row>
    <row r="8" spans="1:11" x14ac:dyDescent="0.2">
      <c r="A8" t="s">
        <v>20</v>
      </c>
      <c r="B8">
        <v>100</v>
      </c>
      <c r="C8" t="s">
        <v>14</v>
      </c>
      <c r="D8">
        <v>55</v>
      </c>
      <c r="H8" s="15" t="s">
        <v>2115</v>
      </c>
      <c r="I8" s="7">
        <f>MIN($B$2:$B$566)</f>
        <v>16</v>
      </c>
      <c r="J8" s="15" t="s">
        <v>2115</v>
      </c>
      <c r="K8" s="7">
        <f>MIN($D$2:$D$365)</f>
        <v>0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  <c r="H9" s="15" t="s">
        <v>2117</v>
      </c>
      <c r="I9" s="7">
        <f>MAX($B$2:$B$566)</f>
        <v>7295</v>
      </c>
      <c r="J9" s="15" t="s">
        <v>2117</v>
      </c>
      <c r="K9" s="7">
        <f>MAX($D$2:$D$365)</f>
        <v>6080</v>
      </c>
    </row>
    <row r="10" spans="1:11" x14ac:dyDescent="0.2">
      <c r="A10" t="s">
        <v>20</v>
      </c>
      <c r="B10">
        <v>1396</v>
      </c>
      <c r="C10" t="s">
        <v>14</v>
      </c>
      <c r="D10">
        <v>452</v>
      </c>
      <c r="H10" s="15" t="s">
        <v>2118</v>
      </c>
      <c r="I10" s="7">
        <f>_xlfn.VAR.S($B$2:$B$566)</f>
        <v>1606216.5936295739</v>
      </c>
      <c r="J10" s="15" t="s">
        <v>2118</v>
      </c>
      <c r="K10" s="7">
        <f>_xlfn.VAR.S($D$2:$D$365)</f>
        <v>924113.45496927318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  <c r="H11" s="15" t="s">
        <v>2119</v>
      </c>
      <c r="I11" s="7">
        <f>_xlfn.STDEV.S($B$2:$B$566)</f>
        <v>1267.366006183523</v>
      </c>
      <c r="J11" s="15" t="s">
        <v>2119</v>
      </c>
      <c r="K11" s="7">
        <f>_xlfn.STDEV.S($D$2:$D$365)</f>
        <v>961.30819978260524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D566" xr:uid="{20767B32-54CE-9A41-B365-9044A0FF79AA}"/>
  <conditionalFormatting sqref="A1:A1048576">
    <cfRule type="cellIs" dxfId="7" priority="6" operator="equal">
      <formula>"canceled"</formula>
    </cfRule>
    <cfRule type="cellIs" dxfId="6" priority="7" operator="equal">
      <formula>"live"</formula>
    </cfRule>
    <cfRule type="cellIs" dxfId="5" priority="8" operator="equal">
      <formula>"successful"</formula>
    </cfRule>
    <cfRule type="cellIs" dxfId="4" priority="9" operator="equal"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Per Category</vt:lpstr>
      <vt:lpstr>Per Sub-Category</vt:lpstr>
      <vt:lpstr>Campaign Status By Month</vt:lpstr>
      <vt:lpstr>Outcome based on goal</vt:lpstr>
      <vt:lpstr>Backers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2023-01-03T16:10:08Z</dcterms:modified>
</cp:coreProperties>
</file>