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codeName="ThisWorkbook" hidePivotFieldList="1"/>
  <mc:AlternateContent xmlns:mc="http://schemas.openxmlformats.org/markup-compatibility/2006">
    <mc:Choice Requires="x15">
      <x15ac:absPath xmlns:x15ac="http://schemas.microsoft.com/office/spreadsheetml/2010/11/ac" url="C:\Users\jimmy.n.lacanaria.jr\Desktop\forQA\148463_ACN_HRSS_SOX Control Automation\Documents\"/>
    </mc:Choice>
  </mc:AlternateContent>
  <xr:revisionPtr revIDLastSave="0" documentId="8_{3B78C8D4-AB80-42C5-84D8-1AC95B1614BE}" xr6:coauthVersionLast="36" xr6:coauthVersionMax="36" xr10:uidLastSave="{00000000-0000-0000-0000-000000000000}"/>
  <bookViews>
    <workbookView xWindow="3195" yWindow="0" windowWidth="10140" windowHeight="4635" xr2:uid="{00000000-000D-0000-FFFF-FFFF00000000}"/>
  </bookViews>
  <sheets>
    <sheet name="MODEL" sheetId="3" r:id="rId1"/>
    <sheet name="Inputs from the Delivery Team" sheetId="11" state="hidden" r:id="rId2"/>
  </sheets>
  <definedNames>
    <definedName name="_xlnm._FilterDatabase" localSheetId="1" hidden="1">'Inputs from the Delivery Team'!$A$1:$T$43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I22" i="3" l="1"/>
  <c r="H22" i="3"/>
  <c r="G22" i="3"/>
  <c r="F22" i="3"/>
  <c r="E22" i="3"/>
  <c r="D22" i="3"/>
  <c r="J22" i="3" l="1"/>
  <c r="K3" i="3"/>
  <c r="K4" i="3"/>
  <c r="K22" i="3"/>
  <c r="K24" i="3"/>
  <c r="K26" i="3"/>
  <c r="K28" i="3"/>
  <c r="K20" i="3" l="1"/>
  <c r="J28" i="3"/>
  <c r="I24" i="3"/>
  <c r="G24" i="3"/>
  <c r="F24" i="3"/>
  <c r="E24" i="3"/>
  <c r="H24" i="3"/>
  <c r="H20" i="3" s="1"/>
  <c r="D24" i="3"/>
  <c r="H28" i="3"/>
  <c r="D28" i="3"/>
  <c r="H26" i="3"/>
  <c r="D26" i="3"/>
  <c r="G26" i="3" l="1"/>
  <c r="G28" i="3"/>
  <c r="E26" i="3"/>
  <c r="I26" i="3"/>
  <c r="E28" i="3"/>
  <c r="I28" i="3"/>
  <c r="J24" i="3"/>
  <c r="F26" i="3"/>
  <c r="J26" i="3"/>
  <c r="F28" i="3"/>
  <c r="J3" i="3"/>
  <c r="I3" i="3"/>
  <c r="H3" i="3"/>
  <c r="G3" i="3"/>
  <c r="F3" i="3"/>
  <c r="E3" i="3"/>
  <c r="D3" i="3"/>
  <c r="M3" i="3" l="1"/>
  <c r="B26" i="3"/>
  <c r="B24" i="3"/>
  <c r="B22" i="3"/>
  <c r="J20" i="3"/>
  <c r="I20" i="3"/>
  <c r="G20" i="3"/>
  <c r="F20" i="3"/>
  <c r="E20" i="3"/>
  <c r="D20" i="3"/>
  <c r="B19" i="3"/>
  <c r="M20" i="3" l="1"/>
  <c r="O20" i="3" s="1"/>
  <c r="J4" i="3" l="1"/>
  <c r="I4" i="3"/>
  <c r="H4" i="3"/>
  <c r="G4" i="3"/>
  <c r="F4" i="3"/>
  <c r="E4" i="3"/>
  <c r="D4" i="3"/>
  <c r="M4" i="3" l="1"/>
  <c r="O4"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Borahalli, Mukund</author>
  </authors>
  <commentList>
    <comment ref="D15" authorId="0" shapeId="0" xr:uid="{00000000-0006-0000-0000-000001000000}">
      <text>
        <r>
          <rPr>
            <b/>
            <sz val="9"/>
            <color indexed="81"/>
            <rFont val="Tahoma"/>
            <family val="2"/>
          </rPr>
          <t>If a process branches out as multiple flows and each flow has unique process steps then each such flow to be counted and entered here.
Example: If the process is about opening a bank account then it might have unique flow based on type of account such as Deposit, Loan, Credit Card etc where each type of account goes through unquie process steps.</t>
        </r>
      </text>
    </comment>
    <comment ref="E15" authorId="0" shapeId="0" xr:uid="{00000000-0006-0000-0000-000002000000}">
      <text>
        <r>
          <rPr>
            <b/>
            <sz val="9"/>
            <color indexed="81"/>
            <rFont val="Tahoma"/>
            <family val="2"/>
          </rPr>
          <t xml:space="preserve">A process step is a logical group of fields at key stroke level resulting in one logical user action. Typically one page or a tab or section of fields in a page is one process step.
Example:
1. Login page, its a combination of UID, Password, OK/Cancel button
2. Search page, its  a combination of search keyword, filters, order and search button
3. A screen containing multiple tabs, each tab containing set of related fields is a process step. 
</t>
        </r>
      </text>
    </comment>
    <comment ref="F15" authorId="0" shapeId="0" xr:uid="{00000000-0006-0000-0000-000003000000}">
      <text>
        <r>
          <rPr>
            <b/>
            <sz val="9"/>
            <color indexed="81"/>
            <rFont val="Tahoma"/>
            <family val="2"/>
          </rPr>
          <t xml:space="preserve">Count total # of source applications invoked for a process, which does not require access through citrix </t>
        </r>
      </text>
    </comment>
    <comment ref="G15" authorId="0" shapeId="0" xr:uid="{00000000-0006-0000-0000-000004000000}">
      <text>
        <r>
          <rPr>
            <b/>
            <sz val="9"/>
            <color indexed="81"/>
            <rFont val="Tahoma"/>
            <family val="2"/>
          </rPr>
          <t>A field is at keystroke level object such as Textbox, Buttons, URLs, Reading Labels  or launchig an application etc used in a process.</t>
        </r>
      </text>
    </comment>
    <comment ref="H15" authorId="0" shapeId="0" xr:uid="{00000000-0006-0000-0000-000005000000}">
      <text>
        <r>
          <rPr>
            <b/>
            <sz val="9"/>
            <color indexed="81"/>
            <rFont val="Tahoma"/>
            <family val="2"/>
          </rPr>
          <t>Queues is about executing similar process steps based on a condition or a value. 
Example:
1. # of IF conditions in a process.
2. If the process is about creating a Deposit Account then there could be multiple queues based on the Deposit Account Type such as Saving, Current, Fixed, where there will be multiple process steps collecting similar info across Account type but a few specific info related to Account Type. Each Account Type considered as one queue.</t>
        </r>
      </text>
    </comment>
    <comment ref="I15" authorId="0" shapeId="0" xr:uid="{00000000-0006-0000-0000-000006000000}">
      <text>
        <r>
          <rPr>
            <b/>
            <sz val="9"/>
            <color indexed="81"/>
            <rFont val="Tahoma"/>
            <family val="2"/>
          </rPr>
          <t>This is % of exception handling required where automation cannot be implemented. 
Example: If a process step or scenario where it cannot automated requires manual intervention to proceed further is called as Exception. A logic needs to be implemented in the automation to invoke exception route or resume automation post manual intervention.</t>
        </r>
      </text>
    </comment>
    <comment ref="J15" authorId="0" shapeId="0" xr:uid="{00000000-0006-0000-0000-000007000000}">
      <text>
        <r>
          <rPr>
            <b/>
            <sz val="9"/>
            <color indexed="81"/>
            <rFont val="Tahoma"/>
            <family val="2"/>
          </rPr>
          <t>Count total # of source applications invoked for a process, which require access through citrix or requires an image object to be processed.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Zakarovska, Barbara</author>
  </authors>
  <commentList>
    <comment ref="H1" authorId="0" shapeId="0" xr:uid="{00000000-0006-0000-0100-000001000000}">
      <text>
        <r>
          <rPr>
            <b/>
            <sz val="9"/>
            <color indexed="81"/>
            <rFont val="Tahoma"/>
            <family val="2"/>
          </rPr>
          <t>Zakarovska, Barbara:</t>
        </r>
        <r>
          <rPr>
            <sz val="9"/>
            <color indexed="81"/>
            <rFont val="Tahoma"/>
            <family val="2"/>
          </rPr>
          <t xml:space="preserve">
Specify for # interactions and complexity</t>
        </r>
      </text>
    </comment>
    <comment ref="I1" authorId="0" shapeId="0" xr:uid="{00000000-0006-0000-0100-000002000000}">
      <text>
        <r>
          <rPr>
            <b/>
            <sz val="9"/>
            <color indexed="81"/>
            <rFont val="Tahoma"/>
            <family val="2"/>
          </rPr>
          <t>Zakarovska, Barbara:</t>
        </r>
        <r>
          <rPr>
            <sz val="9"/>
            <color indexed="81"/>
            <rFont val="Tahoma"/>
            <family val="2"/>
          </rPr>
          <t xml:space="preserve">
Specify for client applications but as well for other dependancies.</t>
        </r>
      </text>
    </comment>
  </commentList>
</comments>
</file>

<file path=xl/sharedStrings.xml><?xml version="1.0" encoding="utf-8"?>
<sst xmlns="http://schemas.openxmlformats.org/spreadsheetml/2006/main" count="135" uniqueCount="113">
  <si>
    <t>Complexity Category</t>
  </si>
  <si>
    <t>Process Flows</t>
  </si>
  <si>
    <t># of Process Steps</t>
  </si>
  <si>
    <t># of Applications</t>
  </si>
  <si>
    <t># of fields</t>
  </si>
  <si>
    <t>#of Queues</t>
  </si>
  <si>
    <t>Exception Handling</t>
  </si>
  <si>
    <t>Citrix</t>
  </si>
  <si>
    <t>Client Dependencies</t>
  </si>
  <si>
    <t>None</t>
  </si>
  <si>
    <t>Medium</t>
  </si>
  <si>
    <t>Complex</t>
  </si>
  <si>
    <t>Very Complex</t>
  </si>
  <si>
    <t>results</t>
  </si>
  <si>
    <t>Complexity Outcome</t>
  </si>
  <si>
    <t>Points</t>
  </si>
  <si>
    <t>Unit (cost) weight 
vs. Low</t>
  </si>
  <si>
    <t>Sprint Ref #</t>
  </si>
  <si>
    <t>1. # Process Flows</t>
  </si>
  <si>
    <t>2. # of Process Steps</t>
  </si>
  <si>
    <t>3. # of Applications</t>
  </si>
  <si>
    <t>4. # of fields</t>
  </si>
  <si>
    <t>5. #of Queues</t>
  </si>
  <si>
    <t>6. % Exception Handling</t>
  </si>
  <si>
    <t>7. Citrix</t>
  </si>
  <si>
    <t>8. Client Dependencies</t>
  </si>
  <si>
    <t>LIS_10</t>
  </si>
  <si>
    <t>LIS_03</t>
  </si>
  <si>
    <t>LIS_07</t>
  </si>
  <si>
    <t>CHE_1</t>
  </si>
  <si>
    <t>CHE_11</t>
  </si>
  <si>
    <t>CHE_18</t>
  </si>
  <si>
    <t>CHE_20</t>
  </si>
  <si>
    <t>CHE_22</t>
  </si>
  <si>
    <t>CHE_27</t>
  </si>
  <si>
    <t>CHE_29</t>
  </si>
  <si>
    <t>CHE_74</t>
  </si>
  <si>
    <t>CHE_75</t>
  </si>
  <si>
    <t>CHE_78</t>
  </si>
  <si>
    <t>CHE_79</t>
  </si>
  <si>
    <t>CHE_80</t>
  </si>
  <si>
    <t>Noi_2</t>
  </si>
  <si>
    <t>Noi_16</t>
  </si>
  <si>
    <t>Noi_21</t>
  </si>
  <si>
    <t>Noi_22</t>
  </si>
  <si>
    <t>Noi_25</t>
  </si>
  <si>
    <t>Noi_29</t>
  </si>
  <si>
    <t>Noi_31</t>
  </si>
  <si>
    <t>Noi_32</t>
  </si>
  <si>
    <t>Noi_33</t>
  </si>
  <si>
    <t>Noi_34</t>
  </si>
  <si>
    <t>LIS_05</t>
  </si>
  <si>
    <t>Noi_19</t>
  </si>
  <si>
    <t>Noi_62</t>
  </si>
  <si>
    <t>Noi_59</t>
  </si>
  <si>
    <t>Noi_36</t>
  </si>
  <si>
    <t>Noi_27</t>
  </si>
  <si>
    <t>Noi_3</t>
  </si>
  <si>
    <t>NAM_1</t>
  </si>
  <si>
    <t>NAM_3</t>
  </si>
  <si>
    <t>NAM_4</t>
  </si>
  <si>
    <t>NAM_5</t>
  </si>
  <si>
    <t>NAM_6</t>
  </si>
  <si>
    <t>NAM_7</t>
  </si>
  <si>
    <t>NAM_8</t>
  </si>
  <si>
    <t>NAM_10</t>
  </si>
  <si>
    <t>NAM_12</t>
  </si>
  <si>
    <t>NAM_13</t>
  </si>
  <si>
    <t>Weight</t>
  </si>
  <si>
    <t>2% &gt; x &gt;= 5%</t>
  </si>
  <si>
    <t>5% &gt; x &gt;= 10%</t>
  </si>
  <si>
    <t>2% &lt;= X</t>
  </si>
  <si>
    <t>x &lt;= 20</t>
  </si>
  <si>
    <t>x &lt;= 3</t>
  </si>
  <si>
    <t>x &lt;= 15</t>
  </si>
  <si>
    <t>x &lt;= 2 linear</t>
  </si>
  <si>
    <t>x &lt;= 4 linear</t>
  </si>
  <si>
    <t>x &lt;= 6 linear or 
x &lt;=  2 complex</t>
  </si>
  <si>
    <t>x &gt; 35</t>
  </si>
  <si>
    <t>x &gt; 50</t>
  </si>
  <si>
    <t>1 &lt; x &lt;= 3</t>
  </si>
  <si>
    <t>3 &lt; x &lt;= 5</t>
  </si>
  <si>
    <t>x &gt; 5</t>
  </si>
  <si>
    <t>35 &lt; x &lt;= 50</t>
  </si>
  <si>
    <t>20 &lt; x &lt;= 35</t>
  </si>
  <si>
    <t>15 &lt; x &lt;= 25</t>
  </si>
  <si>
    <t>25 &lt; x &lt;= 35</t>
  </si>
  <si>
    <t>5 &lt; x &lt;= 7</t>
  </si>
  <si>
    <t>x &gt; 7</t>
  </si>
  <si>
    <t xml:space="preserve"> x &gt; 6 linear or 
x &gt; 2+ complex</t>
  </si>
  <si>
    <t>x &gt; 10%</t>
  </si>
  <si>
    <t>x &gt; 3</t>
  </si>
  <si>
    <t>x &gt; 2</t>
  </si>
  <si>
    <t>Simple</t>
  </si>
  <si>
    <t>Unit</t>
  </si>
  <si>
    <t>Break point</t>
  </si>
  <si>
    <t>NEW TEXT</t>
  </si>
  <si>
    <t xml:space="preserve">Modelling version </t>
  </si>
  <si>
    <t>DO NOT EDIT BELOW THIS ROW</t>
  </si>
  <si>
    <t>Number of flows in the process</t>
  </si>
  <si>
    <t># of Applications not including Citrix</t>
  </si>
  <si>
    <t>Client Dependencies e.g. accessing government websites</t>
  </si>
  <si>
    <t>Exception Handling (% of volume that cannot be handled via the automation)</t>
  </si>
  <si>
    <t>Provide inputs here =====&gt;</t>
  </si>
  <si>
    <t># of applications including Citrix or requiring surface automation (certain MF emulators, Silverlight, Lotus Notes Forms, Oracle Forms)</t>
  </si>
  <si>
    <t>Max can be 10</t>
  </si>
  <si>
    <t>Max  = 75</t>
  </si>
  <si>
    <t>Max = 15</t>
  </si>
  <si>
    <t>Max = 10</t>
  </si>
  <si>
    <t>If values greater than mentioned - break into separate automations</t>
  </si>
  <si>
    <t>Max = 100</t>
  </si>
  <si>
    <t>Max =8</t>
  </si>
  <si>
    <t>Max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</si>
</sst>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_(* #,##0.0_);_(* \(#,##0.0\);_(* &quot;-&quot;??_);_(@_)"/>
    <numFmt numFmtId="166" formatCode="0.0%"/>
  </numFmts>
  <fonts count="25" x14ac:knownFonts="1">
    <font>
      <sz val="11"/>
      <color theme="1"/>
      <name val="Calibri"/>
      <family val="2"/>
      <scheme val="minor"/>
    </font>
    <font>
      <sz val="11"/>
      <color theme="1"/>
      <name val="Calibri"/>
      <family val="2"/>
      <scheme val="minor"/>
    </font>
    <font>
      <sz val="11"/>
      <color theme="0"/>
      <name val="Calibri"/>
      <family val="2"/>
      <scheme val="minor"/>
    </font>
    <font>
      <b/>
      <sz val="8"/>
      <color rgb="FF000000"/>
      <name val="Arial"/>
      <family val="2"/>
    </font>
    <font>
      <sz val="8"/>
      <color rgb="FF000000"/>
      <name val="Arial"/>
      <family val="2"/>
    </font>
    <font>
      <sz val="10"/>
      <color rgb="FF000000"/>
      <name val="Arial"/>
      <family val="2"/>
    </font>
    <font>
      <b/>
      <sz val="8"/>
      <color theme="0"/>
      <name val="Arial"/>
      <family val="2"/>
    </font>
    <font>
      <b/>
      <sz val="11"/>
      <color rgb="FF002060"/>
      <name val="Calibri"/>
      <family val="2"/>
      <scheme val="minor"/>
    </font>
    <font>
      <b/>
      <sz val="11"/>
      <color theme="1"/>
      <name val="Calibri"/>
      <family val="2"/>
      <scheme val="minor"/>
    </font>
    <font>
      <b/>
      <sz val="10"/>
      <color theme="1"/>
      <name val="Arial"/>
      <family val="2"/>
    </font>
    <font>
      <b/>
      <sz val="8"/>
      <color theme="1"/>
      <name val="Arial"/>
      <family val="2"/>
    </font>
    <font>
      <sz val="8"/>
      <color theme="1"/>
      <name val="Arial"/>
      <family val="2"/>
    </font>
    <font>
      <b/>
      <sz val="9"/>
      <color indexed="81"/>
      <name val="Tahoma"/>
      <family val="2"/>
    </font>
    <font>
      <sz val="9"/>
      <color indexed="81"/>
      <name val="Tahoma"/>
      <family val="2"/>
    </font>
    <font>
      <b/>
      <sz val="9"/>
      <color theme="1"/>
      <name val="Calibri"/>
      <family val="2"/>
      <scheme val="minor"/>
    </font>
    <font>
      <b/>
      <sz val="9"/>
      <color theme="1" tint="4.9989318521683403E-2"/>
      <name val="Calibri"/>
      <family val="2"/>
      <scheme val="minor"/>
    </font>
    <font>
      <b/>
      <sz val="9"/>
      <name val="Calibri"/>
      <family val="2"/>
      <scheme val="minor"/>
    </font>
    <font>
      <sz val="9"/>
      <color theme="1"/>
      <name val="Calibri"/>
      <family val="2"/>
      <scheme val="minor"/>
    </font>
    <font>
      <sz val="9"/>
      <name val="Calibri"/>
      <family val="2"/>
      <scheme val="minor"/>
    </font>
    <font>
      <sz val="11"/>
      <color theme="1"/>
      <name val="Arial"/>
      <family val="2"/>
    </font>
    <font>
      <sz val="10"/>
      <color theme="1"/>
      <name val="Calibri"/>
      <family val="2"/>
      <scheme val="minor"/>
    </font>
    <font>
      <sz val="10"/>
      <name val="Calibri"/>
      <family val="2"/>
      <scheme val="minor"/>
    </font>
    <font>
      <b/>
      <sz val="10"/>
      <color rgb="FF0070C0"/>
      <name val="Arial"/>
      <family val="2"/>
    </font>
    <font>
      <b/>
      <sz val="11"/>
      <color rgb="FFFF0000"/>
      <name val="Calibri"/>
      <family val="2"/>
      <scheme val="minor"/>
    </font>
    <font>
      <b/>
      <sz val="16"/>
      <color rgb="FFFF0000"/>
      <name val="Calibri"/>
      <family val="2"/>
      <scheme val="minor"/>
    </font>
  </fonts>
  <fills count="11">
    <fill>
      <patternFill patternType="none"/>
    </fill>
    <fill>
      <patternFill patternType="gray125"/>
    </fill>
    <fill>
      <patternFill patternType="solid">
        <fgColor theme="1" tint="0.34998626667073579"/>
        <bgColor indexed="64"/>
      </patternFill>
    </fill>
    <fill>
      <patternFill patternType="solid">
        <fgColor theme="7" tint="0.79998168889431442"/>
        <bgColor indexed="64"/>
      </patternFill>
    </fill>
    <fill>
      <patternFill patternType="solid">
        <fgColor rgb="FF92D050"/>
        <bgColor indexed="64"/>
      </patternFill>
    </fill>
    <fill>
      <patternFill patternType="solid">
        <fgColor theme="0"/>
        <bgColor indexed="64"/>
      </patternFill>
    </fill>
    <fill>
      <patternFill patternType="solid">
        <fgColor rgb="FFFFFF00"/>
        <bgColor indexed="64"/>
      </patternFill>
    </fill>
    <fill>
      <patternFill patternType="solid">
        <fgColor rgb="FFFFFFCC"/>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0" tint="-0.14999847407452621"/>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medium">
        <color indexed="64"/>
      </bottom>
      <diagonal/>
    </border>
    <border>
      <left style="medium">
        <color indexed="64"/>
      </left>
      <right/>
      <top/>
      <bottom/>
      <diagonal/>
    </border>
  </borders>
  <cellStyleXfs count="4">
    <xf numFmtId="0" fontId="0" fillId="0" borderId="0"/>
    <xf numFmtId="9" fontId="1" fillId="0" borderId="0" applyFont="0" applyFill="0" applyBorder="0" applyAlignment="0" applyProtection="0"/>
    <xf numFmtId="43" fontId="1" fillId="0" borderId="0" applyFont="0" applyFill="0" applyBorder="0" applyAlignment="0" applyProtection="0"/>
    <xf numFmtId="0" fontId="19" fillId="0" borderId="0"/>
  </cellStyleXfs>
  <cellXfs count="95">
    <xf numFmtId="0" fontId="0" fillId="0" borderId="0" xfId="0"/>
    <xf numFmtId="0" fontId="14" fillId="6" borderId="8" xfId="0" applyFont="1" applyFill="1" applyBorder="1" applyAlignment="1">
      <alignment horizontal="center" vertical="center" wrapText="1"/>
    </xf>
    <xf numFmtId="0" fontId="15" fillId="8" borderId="16" xfId="0" applyFont="1" applyFill="1" applyBorder="1" applyAlignment="1">
      <alignment horizontal="center" vertical="center" wrapText="1"/>
    </xf>
    <xf numFmtId="0" fontId="16" fillId="8" borderId="16" xfId="0" applyFont="1" applyFill="1" applyBorder="1" applyAlignment="1">
      <alignment horizontal="center" vertical="center" wrapText="1"/>
    </xf>
    <xf numFmtId="0" fontId="17" fillId="0" borderId="0" xfId="0" applyFont="1" applyAlignment="1">
      <alignment horizontal="center" vertical="center" wrapText="1"/>
    </xf>
    <xf numFmtId="0" fontId="17" fillId="0" borderId="8" xfId="0" applyFont="1" applyBorder="1" applyAlignment="1">
      <alignment vertical="center" wrapText="1"/>
    </xf>
    <xf numFmtId="0" fontId="17" fillId="0" borderId="0" xfId="0" applyFont="1" applyAlignment="1">
      <alignment vertical="center" wrapText="1"/>
    </xf>
    <xf numFmtId="0" fontId="18" fillId="0" borderId="0" xfId="0" applyFont="1" applyAlignment="1">
      <alignment vertical="center" wrapText="1"/>
    </xf>
    <xf numFmtId="0" fontId="17" fillId="0" borderId="8" xfId="0" applyFont="1" applyFill="1" applyBorder="1" applyAlignment="1">
      <alignment vertical="center" wrapText="1"/>
    </xf>
    <xf numFmtId="0" fontId="17" fillId="5" borderId="8" xfId="0" applyFont="1" applyFill="1" applyBorder="1" applyAlignment="1">
      <alignment horizontal="center" vertical="center" wrapText="1"/>
    </xf>
    <xf numFmtId="9" fontId="17" fillId="5" borderId="8" xfId="0" applyNumberFormat="1" applyFont="1" applyFill="1" applyBorder="1" applyAlignment="1">
      <alignment horizontal="center" vertical="center" wrapText="1"/>
    </xf>
    <xf numFmtId="0" fontId="18" fillId="5" borderId="8" xfId="0" applyFont="1" applyFill="1" applyBorder="1" applyAlignment="1">
      <alignment horizontal="center" vertical="center" wrapText="1"/>
    </xf>
    <xf numFmtId="1" fontId="17" fillId="5" borderId="8" xfId="0" applyNumberFormat="1" applyFont="1" applyFill="1" applyBorder="1" applyAlignment="1">
      <alignment horizontal="center" vertical="center" wrapText="1"/>
    </xf>
    <xf numFmtId="0" fontId="20" fillId="5" borderId="8" xfId="0" applyFont="1" applyFill="1" applyBorder="1" applyAlignment="1">
      <alignment horizontal="center" vertical="center" wrapText="1"/>
    </xf>
    <xf numFmtId="9" fontId="20" fillId="5" borderId="8" xfId="0" applyNumberFormat="1" applyFont="1" applyFill="1" applyBorder="1" applyAlignment="1">
      <alignment horizontal="center" vertical="center" wrapText="1"/>
    </xf>
    <xf numFmtId="0" fontId="21" fillId="5" borderId="8" xfId="0" applyFont="1" applyFill="1" applyBorder="1" applyAlignment="1">
      <alignment horizontal="center" vertical="center" wrapText="1"/>
    </xf>
    <xf numFmtId="0" fontId="0" fillId="0" borderId="0" xfId="0" applyProtection="1">
      <protection hidden="1"/>
    </xf>
    <xf numFmtId="165" fontId="0" fillId="4" borderId="6" xfId="2" applyNumberFormat="1" applyFont="1" applyFill="1" applyBorder="1" applyAlignment="1" applyProtection="1">
      <alignment horizontal="center"/>
      <protection hidden="1"/>
    </xf>
    <xf numFmtId="0" fontId="3" fillId="0" borderId="15" xfId="0" applyFont="1" applyBorder="1" applyAlignment="1" applyProtection="1">
      <alignment horizontal="left" vertical="center" wrapText="1"/>
      <protection hidden="1"/>
    </xf>
    <xf numFmtId="0" fontId="4" fillId="0" borderId="10" xfId="0" applyFont="1" applyBorder="1" applyAlignment="1" applyProtection="1">
      <alignment horizontal="center" vertical="center" wrapText="1"/>
      <protection hidden="1"/>
    </xf>
    <xf numFmtId="0" fontId="4" fillId="0" borderId="11" xfId="0" applyFont="1" applyBorder="1" applyAlignment="1" applyProtection="1">
      <alignment horizontal="center" vertical="center" wrapText="1"/>
      <protection hidden="1"/>
    </xf>
    <xf numFmtId="9" fontId="4" fillId="0" borderId="11" xfId="0" applyNumberFormat="1" applyFont="1" applyBorder="1" applyAlignment="1" applyProtection="1">
      <alignment horizontal="center" vertical="center" wrapText="1"/>
      <protection hidden="1"/>
    </xf>
    <xf numFmtId="0" fontId="4" fillId="0" borderId="12" xfId="0" applyFont="1" applyBorder="1" applyAlignment="1" applyProtection="1">
      <alignment horizontal="center" vertical="center" wrapText="1"/>
      <protection hidden="1"/>
    </xf>
    <xf numFmtId="0" fontId="4" fillId="0" borderId="0" xfId="0" applyFont="1" applyFill="1" applyBorder="1" applyAlignment="1" applyProtection="1">
      <alignment horizontal="left" vertical="center" wrapText="1"/>
      <protection hidden="1"/>
    </xf>
    <xf numFmtId="0" fontId="0" fillId="0" borderId="0" xfId="0" applyAlignment="1" applyProtection="1">
      <alignment horizontal="center"/>
      <protection hidden="1"/>
    </xf>
    <xf numFmtId="165" fontId="0" fillId="0" borderId="0" xfId="2" applyNumberFormat="1" applyFont="1" applyAlignment="1" applyProtection="1">
      <alignment horizontal="center"/>
      <protection hidden="1"/>
    </xf>
    <xf numFmtId="0" fontId="3" fillId="0" borderId="3" xfId="0" applyFont="1" applyBorder="1" applyAlignment="1" applyProtection="1">
      <alignment horizontal="left" vertical="center" wrapText="1"/>
      <protection hidden="1"/>
    </xf>
    <xf numFmtId="164" fontId="5" fillId="3" borderId="13" xfId="0" applyNumberFormat="1" applyFont="1" applyFill="1" applyBorder="1" applyAlignment="1" applyProtection="1">
      <alignment horizontal="center" vertical="top" wrapText="1"/>
      <protection hidden="1"/>
    </xf>
    <xf numFmtId="164" fontId="5" fillId="3" borderId="14" xfId="0" applyNumberFormat="1" applyFont="1" applyFill="1" applyBorder="1" applyAlignment="1" applyProtection="1">
      <alignment horizontal="center" vertical="top" wrapText="1"/>
      <protection hidden="1"/>
    </xf>
    <xf numFmtId="164" fontId="5" fillId="3" borderId="4" xfId="0" applyNumberFormat="1" applyFont="1" applyFill="1" applyBorder="1" applyAlignment="1" applyProtection="1">
      <alignment horizontal="center" vertical="top" wrapText="1"/>
      <protection hidden="1"/>
    </xf>
    <xf numFmtId="0" fontId="11" fillId="0" borderId="10" xfId="0" applyFont="1" applyBorder="1" applyAlignment="1" applyProtection="1">
      <alignment horizontal="center" vertical="center" wrapText="1"/>
      <protection hidden="1"/>
    </xf>
    <xf numFmtId="166" fontId="4" fillId="0" borderId="11" xfId="0" applyNumberFormat="1" applyFont="1" applyBorder="1" applyAlignment="1" applyProtection="1">
      <alignment horizontal="center" vertical="center" wrapText="1"/>
      <protection hidden="1"/>
    </xf>
    <xf numFmtId="0" fontId="11" fillId="0" borderId="11" xfId="0" applyFont="1" applyBorder="1" applyAlignment="1" applyProtection="1">
      <alignment horizontal="center" vertical="center" wrapText="1"/>
      <protection hidden="1"/>
    </xf>
    <xf numFmtId="0" fontId="4" fillId="0" borderId="18" xfId="0" applyFont="1" applyBorder="1" applyAlignment="1" applyProtection="1">
      <alignment horizontal="center" vertical="center" wrapText="1"/>
      <protection hidden="1"/>
    </xf>
    <xf numFmtId="0" fontId="4" fillId="0" borderId="0" xfId="0" applyFont="1" applyBorder="1" applyAlignment="1" applyProtection="1">
      <alignment horizontal="center" vertical="center" wrapText="1"/>
      <protection hidden="1"/>
    </xf>
    <xf numFmtId="9" fontId="4" fillId="0" borderId="0" xfId="0" applyNumberFormat="1" applyFont="1" applyBorder="1" applyAlignment="1" applyProtection="1">
      <alignment horizontal="center" vertical="center" wrapText="1"/>
      <protection hidden="1"/>
    </xf>
    <xf numFmtId="0" fontId="4" fillId="0" borderId="5" xfId="0" applyFont="1" applyBorder="1" applyAlignment="1" applyProtection="1">
      <alignment horizontal="center" vertical="center" wrapText="1"/>
      <protection hidden="1"/>
    </xf>
    <xf numFmtId="0" fontId="8" fillId="9" borderId="7" xfId="0" applyFont="1" applyFill="1" applyBorder="1" applyProtection="1">
      <protection hidden="1"/>
    </xf>
    <xf numFmtId="0" fontId="0" fillId="9" borderId="7" xfId="0" applyFill="1" applyBorder="1" applyProtection="1">
      <protection hidden="1"/>
    </xf>
    <xf numFmtId="0" fontId="0" fillId="9" borderId="7" xfId="0" applyFill="1" applyBorder="1" applyAlignment="1" applyProtection="1">
      <alignment horizontal="center"/>
      <protection hidden="1"/>
    </xf>
    <xf numFmtId="0" fontId="0" fillId="9" borderId="2" xfId="0" applyFill="1" applyBorder="1" applyProtection="1">
      <protection hidden="1"/>
    </xf>
    <xf numFmtId="0" fontId="6" fillId="2" borderId="1" xfId="0" applyFont="1" applyFill="1" applyBorder="1" applyAlignment="1" applyProtection="1">
      <alignment horizontal="center" vertical="center" wrapText="1"/>
      <protection hidden="1"/>
    </xf>
    <xf numFmtId="0" fontId="6" fillId="2" borderId="3" xfId="0" applyFont="1" applyFill="1" applyBorder="1" applyAlignment="1" applyProtection="1">
      <alignment horizontal="left" vertical="center" wrapText="1"/>
      <protection hidden="1"/>
    </xf>
    <xf numFmtId="0" fontId="6" fillId="2" borderId="4" xfId="0" applyFont="1" applyFill="1" applyBorder="1" applyAlignment="1" applyProtection="1">
      <alignment horizontal="center" vertical="center" wrapText="1"/>
      <protection hidden="1"/>
    </xf>
    <xf numFmtId="0" fontId="6" fillId="0" borderId="5" xfId="0" applyFont="1" applyFill="1" applyBorder="1" applyAlignment="1" applyProtection="1">
      <alignment horizontal="left" vertical="center" wrapText="1"/>
      <protection hidden="1"/>
    </xf>
    <xf numFmtId="0" fontId="2" fillId="0" borderId="0" xfId="0" applyFont="1" applyProtection="1">
      <protection hidden="1"/>
    </xf>
    <xf numFmtId="0" fontId="6" fillId="2" borderId="3" xfId="0" applyFont="1" applyFill="1" applyBorder="1" applyAlignment="1" applyProtection="1">
      <alignment horizontal="center" vertical="center" wrapText="1"/>
      <protection hidden="1"/>
    </xf>
    <xf numFmtId="9" fontId="0" fillId="0" borderId="0" xfId="0" applyNumberFormat="1" applyAlignment="1" applyProtection="1">
      <alignment horizontal="center"/>
      <protection hidden="1"/>
    </xf>
    <xf numFmtId="9" fontId="9" fillId="4" borderId="4" xfId="0" applyNumberFormat="1" applyFont="1" applyFill="1" applyBorder="1" applyAlignment="1" applyProtection="1">
      <alignment horizontal="center" vertical="center" wrapText="1"/>
      <protection hidden="1"/>
    </xf>
    <xf numFmtId="9" fontId="22" fillId="4" borderId="4" xfId="0" applyNumberFormat="1" applyFont="1" applyFill="1" applyBorder="1" applyAlignment="1" applyProtection="1">
      <alignment horizontal="center" vertical="center" wrapText="1"/>
      <protection hidden="1"/>
    </xf>
    <xf numFmtId="9" fontId="3" fillId="0" borderId="0" xfId="0" applyNumberFormat="1" applyFont="1" applyFill="1" applyBorder="1" applyAlignment="1" applyProtection="1">
      <alignment horizontal="left" vertical="center" wrapText="1"/>
      <protection hidden="1"/>
    </xf>
    <xf numFmtId="9" fontId="0" fillId="0" borderId="0" xfId="1" applyFont="1" applyAlignment="1" applyProtection="1">
      <alignment horizontal="center"/>
      <protection hidden="1"/>
    </xf>
    <xf numFmtId="0" fontId="6" fillId="2" borderId="9" xfId="0" applyFont="1" applyFill="1" applyBorder="1" applyAlignment="1" applyProtection="1">
      <alignment horizontal="left" vertical="center" wrapText="1"/>
      <protection hidden="1"/>
    </xf>
    <xf numFmtId="165" fontId="9" fillId="7" borderId="5" xfId="2" applyNumberFormat="1" applyFont="1" applyFill="1" applyBorder="1" applyAlignment="1" applyProtection="1">
      <alignment horizontal="center" vertical="center" wrapText="1"/>
      <protection hidden="1"/>
    </xf>
    <xf numFmtId="165" fontId="8" fillId="7" borderId="1" xfId="2" applyNumberFormat="1" applyFont="1" applyFill="1" applyBorder="1" applyAlignment="1" applyProtection="1">
      <alignment horizontal="center"/>
      <protection hidden="1"/>
    </xf>
    <xf numFmtId="0" fontId="7" fillId="7" borderId="1" xfId="0" applyFont="1" applyFill="1" applyBorder="1" applyAlignment="1" applyProtection="1">
      <alignment horizontal="center"/>
      <protection hidden="1"/>
    </xf>
    <xf numFmtId="0" fontId="0" fillId="0" borderId="0" xfId="0" applyAlignment="1" applyProtection="1">
      <alignment vertical="center"/>
      <protection hidden="1"/>
    </xf>
    <xf numFmtId="164" fontId="5" fillId="3" borderId="13" xfId="0" applyNumberFormat="1" applyFont="1" applyFill="1" applyBorder="1" applyAlignment="1" applyProtection="1">
      <alignment horizontal="center" vertical="center" wrapText="1"/>
      <protection hidden="1"/>
    </xf>
    <xf numFmtId="164" fontId="5" fillId="3" borderId="14" xfId="0" applyNumberFormat="1" applyFont="1" applyFill="1" applyBorder="1" applyAlignment="1" applyProtection="1">
      <alignment horizontal="center" vertical="center" wrapText="1"/>
      <protection hidden="1"/>
    </xf>
    <xf numFmtId="164" fontId="5" fillId="3" borderId="4" xfId="0" applyNumberFormat="1" applyFont="1" applyFill="1" applyBorder="1" applyAlignment="1" applyProtection="1">
      <alignment horizontal="center" vertical="center" wrapText="1"/>
      <protection hidden="1"/>
    </xf>
    <xf numFmtId="0" fontId="11" fillId="6" borderId="17" xfId="0" applyFont="1" applyFill="1" applyBorder="1" applyAlignment="1" applyProtection="1">
      <alignment horizontal="center" vertical="top"/>
      <protection locked="0"/>
    </xf>
    <xf numFmtId="0" fontId="8" fillId="9" borderId="6" xfId="0" applyFont="1" applyFill="1" applyBorder="1" applyAlignment="1" applyProtection="1"/>
    <xf numFmtId="0" fontId="0" fillId="9" borderId="7" xfId="0" applyFill="1" applyBorder="1" applyAlignment="1" applyProtection="1">
      <alignment horizontal="center"/>
    </xf>
    <xf numFmtId="0" fontId="0" fillId="9" borderId="7" xfId="0" applyFill="1" applyBorder="1" applyAlignment="1" applyProtection="1">
      <alignment vertical="top"/>
    </xf>
    <xf numFmtId="0" fontId="0" fillId="9" borderId="2" xfId="0" applyFill="1" applyBorder="1" applyProtection="1"/>
    <xf numFmtId="0" fontId="0" fillId="0" borderId="0" xfId="0" applyProtection="1"/>
    <xf numFmtId="0" fontId="10" fillId="6" borderId="3" xfId="0" applyFont="1" applyFill="1" applyBorder="1" applyAlignment="1" applyProtection="1">
      <alignment horizontal="left" vertical="top" wrapText="1"/>
    </xf>
    <xf numFmtId="0" fontId="24" fillId="10" borderId="6" xfId="0" applyFont="1" applyFill="1" applyBorder="1" applyAlignment="1" applyProtection="1">
      <alignment horizontal="center"/>
    </xf>
    <xf numFmtId="0" fontId="0" fillId="0" borderId="0" xfId="0" applyAlignment="1" applyProtection="1">
      <alignment vertical="top"/>
    </xf>
    <xf numFmtId="0" fontId="23" fillId="0" borderId="0" xfId="0" applyFont="1" applyProtection="1"/>
    <xf numFmtId="0" fontId="23" fillId="10" borderId="0" xfId="0" applyFont="1" applyFill="1" applyAlignment="1" applyProtection="1">
      <alignment horizontal="center"/>
    </xf>
    <xf numFmtId="0" fontId="10" fillId="6" borderId="0" xfId="0" applyFont="1" applyFill="1" applyBorder="1" applyAlignment="1" applyProtection="1">
      <alignment horizontal="left" vertical="top" wrapText="1"/>
    </xf>
    <xf numFmtId="0" fontId="11" fillId="6" borderId="0" xfId="0" applyFont="1" applyFill="1" applyBorder="1" applyAlignment="1" applyProtection="1">
      <alignment horizontal="center" vertical="top"/>
    </xf>
    <xf numFmtId="0" fontId="6" fillId="2" borderId="3" xfId="0" applyFont="1" applyFill="1" applyBorder="1" applyAlignment="1" applyProtection="1">
      <alignment horizontal="center" vertical="center" wrapText="1"/>
    </xf>
    <xf numFmtId="0" fontId="6" fillId="2" borderId="3" xfId="0" applyFont="1" applyFill="1" applyBorder="1" applyAlignment="1" applyProtection="1">
      <alignment horizontal="left" vertical="center" wrapText="1"/>
    </xf>
    <xf numFmtId="0" fontId="6" fillId="2" borderId="5" xfId="0" applyFont="1" applyFill="1" applyBorder="1" applyAlignment="1" applyProtection="1">
      <alignment horizontal="center" vertical="center" wrapText="1"/>
    </xf>
    <xf numFmtId="0" fontId="6" fillId="0" borderId="5" xfId="0" applyFont="1" applyFill="1" applyBorder="1" applyAlignment="1" applyProtection="1">
      <alignment horizontal="left" vertical="center" wrapText="1"/>
    </xf>
    <xf numFmtId="0" fontId="2" fillId="0" borderId="0" xfId="0" applyFont="1" applyProtection="1"/>
    <xf numFmtId="9" fontId="0" fillId="0" borderId="0" xfId="0" applyNumberFormat="1" applyAlignment="1" applyProtection="1">
      <alignment horizontal="center"/>
    </xf>
    <xf numFmtId="0" fontId="6" fillId="2" borderId="13" xfId="0" applyFont="1" applyFill="1" applyBorder="1" applyAlignment="1" applyProtection="1">
      <alignment horizontal="left" vertical="center" wrapText="1"/>
    </xf>
    <xf numFmtId="9" fontId="9" fillId="4" borderId="8" xfId="0" applyNumberFormat="1" applyFont="1" applyFill="1" applyBorder="1" applyAlignment="1" applyProtection="1">
      <alignment horizontal="center" vertical="center" wrapText="1"/>
    </xf>
    <xf numFmtId="9" fontId="3" fillId="0" borderId="0" xfId="0" applyNumberFormat="1" applyFont="1" applyFill="1" applyBorder="1" applyAlignment="1" applyProtection="1">
      <alignment horizontal="left" vertical="center" wrapText="1"/>
    </xf>
    <xf numFmtId="9" fontId="0" fillId="0" borderId="0" xfId="1" applyFont="1" applyAlignment="1" applyProtection="1">
      <alignment horizontal="center"/>
    </xf>
    <xf numFmtId="0" fontId="0" fillId="0" borderId="0" xfId="0" applyAlignment="1" applyProtection="1">
      <alignment horizontal="center"/>
    </xf>
    <xf numFmtId="0" fontId="6" fillId="2" borderId="18" xfId="0" applyFont="1" applyFill="1" applyBorder="1" applyAlignment="1" applyProtection="1">
      <alignment horizontal="left" vertical="center" wrapText="1"/>
    </xf>
    <xf numFmtId="165" fontId="9" fillId="7" borderId="8" xfId="2" applyNumberFormat="1" applyFont="1" applyFill="1" applyBorder="1" applyAlignment="1" applyProtection="1">
      <alignment horizontal="center" vertical="center" wrapText="1"/>
    </xf>
    <xf numFmtId="165" fontId="8" fillId="7" borderId="1" xfId="2" applyNumberFormat="1" applyFont="1" applyFill="1" applyBorder="1" applyAlignment="1" applyProtection="1">
      <alignment horizontal="center"/>
    </xf>
    <xf numFmtId="0" fontId="7" fillId="7" borderId="1" xfId="0" applyFont="1" applyFill="1" applyBorder="1" applyAlignment="1" applyProtection="1">
      <alignment horizontal="center"/>
    </xf>
    <xf numFmtId="9" fontId="11" fillId="6" borderId="17" xfId="1" applyFont="1" applyFill="1" applyBorder="1" applyAlignment="1" applyProtection="1">
      <alignment horizontal="center" vertical="top"/>
      <protection locked="0"/>
    </xf>
    <xf numFmtId="0" fontId="0" fillId="0" borderId="0" xfId="0" applyNumberFormat="1" applyAlignment="1" applyProtection="1">
      <alignment horizontal="center"/>
    </xf>
    <xf numFmtId="0" fontId="24" fillId="10" borderId="6" xfId="0" applyFont="1" applyFill="1" applyBorder="1" applyAlignment="1" applyProtection="1">
      <alignment horizontal="center"/>
    </xf>
    <xf numFmtId="0" fontId="24" fillId="10" borderId="7" xfId="0" applyFont="1" applyFill="1" applyBorder="1" applyAlignment="1" applyProtection="1">
      <alignment horizontal="center"/>
    </xf>
    <xf numFmtId="0" fontId="24" fillId="10" borderId="2" xfId="0" applyFont="1" applyFill="1" applyBorder="1" applyAlignment="1" applyProtection="1">
      <alignment horizontal="center"/>
    </xf>
    <xf numFmtId="0" fontId="23" fillId="10" borderId="11" xfId="0" applyFont="1" applyFill="1" applyBorder="1" applyAlignment="1" applyProtection="1">
      <alignment horizontal="center" wrapText="1"/>
    </xf>
    <xf numFmtId="0" fontId="23" fillId="10" borderId="12" xfId="0" applyFont="1" applyFill="1" applyBorder="1" applyAlignment="1" applyProtection="1">
      <alignment horizontal="center"/>
    </xf>
  </cellXfs>
  <cellStyles count="4">
    <cellStyle name="Comma" xfId="2" builtinId="3"/>
    <cellStyle name="Normal" xfId="0" builtinId="0"/>
    <cellStyle name="Normal 9" xfId="3" xr:uid="{00000000-0005-0000-0000-000002000000}"/>
    <cellStyle name="Percent" xfId="1" builtinId="5"/>
  </cellStyles>
  <dxfs count="14">
    <dxf>
      <fill>
        <patternFill>
          <bgColor theme="0" tint="-0.24994659260841701"/>
        </patternFill>
      </fill>
    </dxf>
    <dxf>
      <fill>
        <patternFill>
          <bgColor rgb="FF92D050"/>
        </patternFill>
      </fill>
    </dxf>
    <dxf>
      <fill>
        <patternFill>
          <bgColor theme="0" tint="-0.24994659260841701"/>
        </patternFill>
      </fill>
    </dxf>
    <dxf>
      <fill>
        <patternFill>
          <bgColor rgb="FF92D050"/>
        </patternFill>
      </fill>
    </dxf>
    <dxf>
      <fill>
        <patternFill>
          <bgColor theme="0" tint="-0.24994659260841701"/>
        </patternFill>
      </fill>
    </dxf>
    <dxf>
      <fill>
        <patternFill>
          <bgColor rgb="FF92D050"/>
        </patternFill>
      </fill>
    </dxf>
    <dxf>
      <fill>
        <patternFill>
          <bgColor theme="0" tint="-0.24994659260841701"/>
        </patternFill>
      </fill>
    </dxf>
    <dxf>
      <fill>
        <patternFill>
          <bgColor rgb="FF92D050"/>
        </patternFill>
      </fill>
    </dxf>
    <dxf>
      <fill>
        <patternFill>
          <bgColor theme="0" tint="-0.24994659260841701"/>
        </patternFill>
      </fill>
    </dxf>
    <dxf>
      <fill>
        <patternFill>
          <bgColor theme="5" tint="0.59996337778862885"/>
        </patternFill>
      </fill>
    </dxf>
    <dxf>
      <fill>
        <patternFill>
          <bgColor theme="0" tint="-0.24994659260841701"/>
        </patternFill>
      </fill>
    </dxf>
    <dxf>
      <fill>
        <patternFill>
          <bgColor theme="5" tint="0.59996337778862885"/>
        </patternFill>
      </fill>
    </dxf>
    <dxf>
      <fill>
        <patternFill>
          <bgColor theme="0" tint="-0.24994659260841701"/>
        </patternFill>
      </fill>
    </dxf>
    <dxf>
      <fill>
        <patternFill>
          <bgColor theme="5" tint="0.59996337778862885"/>
        </patternFill>
      </fill>
    </dxf>
  </dxfs>
  <tableStyles count="0" defaultTableStyle="TableStyleMedium2" defaultPivotStyle="PivotStyleLight16"/>
  <colors>
    <mruColors>
      <color rgb="FFFF00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0000"/>
  </sheetPr>
  <dimension ref="A1:O33"/>
  <sheetViews>
    <sheetView showGridLines="0" tabSelected="1" topLeftCell="C15" zoomScale="91" zoomScaleNormal="91" workbookViewId="0">
      <selection activeCell="R17" sqref="R16:R17"/>
    </sheetView>
  </sheetViews>
  <sheetFormatPr defaultRowHeight="15" x14ac:dyDescent="0.25"/>
  <cols>
    <col min="1" max="1" width="62" style="65" bestFit="1" customWidth="1"/>
    <col min="2" max="2" width="8.42578125" style="83" customWidth="1"/>
    <col min="3" max="3" width="16.85546875" style="65" customWidth="1"/>
    <col min="4" max="4" width="17.28515625" style="83" customWidth="1"/>
    <col min="5" max="5" width="10.85546875" style="83" bestFit="1" customWidth="1"/>
    <col min="6" max="6" width="12.5703125" style="83" customWidth="1"/>
    <col min="7" max="7" width="10.7109375" style="83" customWidth="1"/>
    <col min="8" max="8" width="10" style="83" bestFit="1" customWidth="1"/>
    <col min="9" max="9" width="12" style="83" bestFit="1" customWidth="1"/>
    <col min="10" max="10" width="25.28515625" style="83" customWidth="1"/>
    <col min="11" max="11" width="16.140625" style="83" hidden="1" customWidth="1"/>
    <col min="12" max="12" width="1.140625" style="65" customWidth="1"/>
    <col min="13" max="13" width="9.140625" style="65" customWidth="1"/>
    <col min="14" max="14" width="1.140625" style="65" customWidth="1"/>
    <col min="15" max="15" width="17.85546875" style="65" customWidth="1"/>
    <col min="16" max="16" width="2.85546875" style="65" customWidth="1"/>
    <col min="17" max="16384" width="9.140625" style="65"/>
  </cols>
  <sheetData>
    <row r="1" spans="1:15" s="16" customFormat="1" ht="33.75" hidden="1" customHeight="1" thickBot="1" x14ac:dyDescent="0.3">
      <c r="A1" s="37" t="s">
        <v>96</v>
      </c>
      <c r="B1" s="37"/>
      <c r="C1" s="38"/>
      <c r="D1" s="39"/>
      <c r="E1" s="39"/>
      <c r="F1" s="39"/>
      <c r="G1" s="39"/>
      <c r="H1" s="39"/>
      <c r="I1" s="39"/>
      <c r="J1" s="39"/>
      <c r="K1" s="39"/>
      <c r="L1" s="38"/>
      <c r="M1" s="38"/>
      <c r="N1" s="38"/>
      <c r="O1" s="40"/>
    </row>
    <row r="2" spans="1:15" s="16" customFormat="1" ht="39" hidden="1" customHeight="1" thickBot="1" x14ac:dyDescent="0.3">
      <c r="B2" s="41" t="s">
        <v>16</v>
      </c>
      <c r="C2" s="42" t="s">
        <v>0</v>
      </c>
      <c r="D2" s="43" t="s">
        <v>1</v>
      </c>
      <c r="E2" s="43" t="s">
        <v>2</v>
      </c>
      <c r="F2" s="43" t="s">
        <v>3</v>
      </c>
      <c r="G2" s="43" t="s">
        <v>4</v>
      </c>
      <c r="H2" s="43" t="s">
        <v>5</v>
      </c>
      <c r="I2" s="43" t="s">
        <v>6</v>
      </c>
      <c r="J2" s="43" t="s">
        <v>7</v>
      </c>
      <c r="K2" s="43" t="s">
        <v>8</v>
      </c>
      <c r="L2" s="44"/>
      <c r="M2" s="41" t="s">
        <v>13</v>
      </c>
      <c r="N2" s="45"/>
      <c r="O2" s="46" t="s">
        <v>14</v>
      </c>
    </row>
    <row r="3" spans="1:15" s="16" customFormat="1" ht="68.25" hidden="1" customHeight="1" thickBot="1" x14ac:dyDescent="0.3">
      <c r="B3" s="47"/>
      <c r="C3" s="42" t="s">
        <v>68</v>
      </c>
      <c r="D3" s="48">
        <f t="shared" ref="D3:K3" si="0">D19</f>
        <v>0.1</v>
      </c>
      <c r="E3" s="49">
        <f t="shared" si="0"/>
        <v>0.3</v>
      </c>
      <c r="F3" s="48">
        <f t="shared" si="0"/>
        <v>0.15</v>
      </c>
      <c r="G3" s="49">
        <f t="shared" si="0"/>
        <v>0.2</v>
      </c>
      <c r="H3" s="48">
        <f t="shared" si="0"/>
        <v>0.05</v>
      </c>
      <c r="I3" s="49">
        <f t="shared" si="0"/>
        <v>0.1</v>
      </c>
      <c r="J3" s="48">
        <f t="shared" si="0"/>
        <v>0.1</v>
      </c>
      <c r="K3" s="49">
        <f t="shared" si="0"/>
        <v>0</v>
      </c>
      <c r="L3" s="50"/>
      <c r="M3" s="51">
        <f>SUM(D3:K3)</f>
        <v>1</v>
      </c>
    </row>
    <row r="4" spans="1:15" s="16" customFormat="1" ht="43.5" hidden="1" customHeight="1" thickBot="1" x14ac:dyDescent="0.3">
      <c r="B4" s="24"/>
      <c r="C4" s="52" t="s">
        <v>15</v>
      </c>
      <c r="D4" s="53">
        <f>D6*$B$5+D8*$B$7+D10*$B$9+D12*$B$11</f>
        <v>3.3030303030303059</v>
      </c>
      <c r="E4" s="53">
        <f t="shared" ref="E4:K4" si="1">E6*$B$5+E8*$B$7+E10*$B$9+E12*$B$11</f>
        <v>3.3030303030303059</v>
      </c>
      <c r="F4" s="53">
        <f t="shared" si="1"/>
        <v>3.3030303030303059</v>
      </c>
      <c r="G4" s="53">
        <f t="shared" si="1"/>
        <v>3.3030303030303059</v>
      </c>
      <c r="H4" s="53">
        <f t="shared" si="1"/>
        <v>3.3030303030303059</v>
      </c>
      <c r="I4" s="53">
        <f t="shared" si="1"/>
        <v>3.3030303030303059</v>
      </c>
      <c r="J4" s="53">
        <f t="shared" si="1"/>
        <v>3.3030303030303059</v>
      </c>
      <c r="K4" s="53">
        <f t="shared" si="1"/>
        <v>3.3030303030303059</v>
      </c>
      <c r="L4" s="50"/>
      <c r="M4" s="54">
        <f>SUMPRODUCT(D3:K3,D4:K4)</f>
        <v>3.3030303030303059</v>
      </c>
      <c r="O4" s="55" t="str">
        <f>IF(M4&lt;B6,C5,(IF(AND(M4&gt;=B6,M4&lt;B8),C7,(IF(AND(M4&gt;=B8,M4&lt;B10),C9,(IF(AND(M4&gt;=B10),C11)))))))</f>
        <v>Complex</v>
      </c>
    </row>
    <row r="5" spans="1:15" s="16" customFormat="1" ht="57.75" hidden="1" customHeight="1" thickBot="1" x14ac:dyDescent="0.3">
      <c r="A5" s="56" t="s">
        <v>94</v>
      </c>
      <c r="B5" s="17">
        <v>1</v>
      </c>
      <c r="C5" s="18" t="s">
        <v>93</v>
      </c>
      <c r="D5" s="30" t="s">
        <v>75</v>
      </c>
      <c r="E5" s="32" t="s">
        <v>74</v>
      </c>
      <c r="F5" s="32" t="s">
        <v>73</v>
      </c>
      <c r="G5" s="32" t="s">
        <v>72</v>
      </c>
      <c r="H5" s="20">
        <v>1</v>
      </c>
      <c r="I5" s="32" t="s">
        <v>71</v>
      </c>
      <c r="J5" s="20" t="s">
        <v>9</v>
      </c>
      <c r="K5" s="22" t="s">
        <v>9</v>
      </c>
      <c r="L5" s="23"/>
      <c r="M5" s="24"/>
    </row>
    <row r="6" spans="1:15" s="16" customFormat="1" ht="30.75" hidden="1" customHeight="1" thickBot="1" x14ac:dyDescent="0.3">
      <c r="A6" s="16" t="s">
        <v>95</v>
      </c>
      <c r="B6" s="25">
        <v>1.5530303030303039</v>
      </c>
      <c r="C6" s="26"/>
      <c r="D6" s="57">
        <v>0</v>
      </c>
      <c r="E6" s="58">
        <v>0</v>
      </c>
      <c r="F6" s="58">
        <v>0</v>
      </c>
      <c r="G6" s="58">
        <v>0</v>
      </c>
      <c r="H6" s="58">
        <v>0</v>
      </c>
      <c r="I6" s="58">
        <v>0</v>
      </c>
      <c r="J6" s="58">
        <v>0</v>
      </c>
      <c r="K6" s="59">
        <v>0</v>
      </c>
      <c r="L6" s="23"/>
    </row>
    <row r="7" spans="1:15" s="16" customFormat="1" ht="48" hidden="1" customHeight="1" thickBot="1" x14ac:dyDescent="0.3">
      <c r="A7" s="56" t="s">
        <v>94</v>
      </c>
      <c r="B7" s="17">
        <v>2.1060606060606077</v>
      </c>
      <c r="C7" s="18" t="s">
        <v>10</v>
      </c>
      <c r="D7" s="30" t="s">
        <v>76</v>
      </c>
      <c r="E7" s="20" t="s">
        <v>85</v>
      </c>
      <c r="F7" s="20" t="s">
        <v>81</v>
      </c>
      <c r="G7" s="20" t="s">
        <v>84</v>
      </c>
      <c r="H7" s="20" t="s">
        <v>80</v>
      </c>
      <c r="I7" s="32" t="s">
        <v>69</v>
      </c>
      <c r="J7" s="20">
        <v>1</v>
      </c>
      <c r="K7" s="22">
        <v>1</v>
      </c>
      <c r="L7" s="23"/>
    </row>
    <row r="8" spans="1:15" s="16" customFormat="1" ht="43.5" hidden="1" customHeight="1" thickBot="1" x14ac:dyDescent="0.3">
      <c r="A8" s="16" t="s">
        <v>95</v>
      </c>
      <c r="B8" s="25">
        <v>2.7045454545454568</v>
      </c>
      <c r="C8" s="26"/>
      <c r="D8" s="57">
        <v>0</v>
      </c>
      <c r="E8" s="58">
        <v>0</v>
      </c>
      <c r="F8" s="58">
        <v>0</v>
      </c>
      <c r="G8" s="58">
        <v>0</v>
      </c>
      <c r="H8" s="58">
        <v>0</v>
      </c>
      <c r="I8" s="58">
        <v>0</v>
      </c>
      <c r="J8" s="58">
        <v>0</v>
      </c>
      <c r="K8" s="59">
        <v>0</v>
      </c>
      <c r="L8" s="23"/>
    </row>
    <row r="9" spans="1:15" s="16" customFormat="1" ht="27" hidden="1" customHeight="1" thickBot="1" x14ac:dyDescent="0.3">
      <c r="A9" s="56" t="s">
        <v>94</v>
      </c>
      <c r="B9" s="17">
        <v>3.3030303030303059</v>
      </c>
      <c r="C9" s="18" t="s">
        <v>11</v>
      </c>
      <c r="D9" s="30" t="s">
        <v>77</v>
      </c>
      <c r="E9" s="20" t="s">
        <v>86</v>
      </c>
      <c r="F9" s="20" t="s">
        <v>87</v>
      </c>
      <c r="G9" s="20" t="s">
        <v>83</v>
      </c>
      <c r="H9" s="20" t="s">
        <v>81</v>
      </c>
      <c r="I9" s="32" t="s">
        <v>70</v>
      </c>
      <c r="J9" s="20" t="s">
        <v>80</v>
      </c>
      <c r="K9" s="22">
        <v>2</v>
      </c>
      <c r="L9" s="23"/>
    </row>
    <row r="10" spans="1:15" s="16" customFormat="1" ht="43.5" hidden="1" customHeight="1" thickBot="1" x14ac:dyDescent="0.3">
      <c r="A10" s="16" t="s">
        <v>95</v>
      </c>
      <c r="B10" s="25">
        <v>4.2575757575757613</v>
      </c>
      <c r="C10" s="26"/>
      <c r="D10" s="57">
        <v>1</v>
      </c>
      <c r="E10" s="58">
        <v>1</v>
      </c>
      <c r="F10" s="58">
        <v>1</v>
      </c>
      <c r="G10" s="58">
        <v>1</v>
      </c>
      <c r="H10" s="58">
        <v>1</v>
      </c>
      <c r="I10" s="58">
        <v>1</v>
      </c>
      <c r="J10" s="58">
        <v>1</v>
      </c>
      <c r="K10" s="59">
        <v>1</v>
      </c>
      <c r="L10" s="23"/>
    </row>
    <row r="11" spans="1:15" s="16" customFormat="1" ht="39.75" hidden="1" customHeight="1" thickBot="1" x14ac:dyDescent="0.3">
      <c r="A11" s="56" t="s">
        <v>94</v>
      </c>
      <c r="B11" s="17">
        <v>5.2121212121212164</v>
      </c>
      <c r="C11" s="18" t="s">
        <v>12</v>
      </c>
      <c r="D11" s="30" t="s">
        <v>89</v>
      </c>
      <c r="E11" s="20" t="s">
        <v>78</v>
      </c>
      <c r="F11" s="20" t="s">
        <v>88</v>
      </c>
      <c r="G11" s="20" t="s">
        <v>79</v>
      </c>
      <c r="H11" s="20" t="s">
        <v>82</v>
      </c>
      <c r="I11" s="32" t="s">
        <v>90</v>
      </c>
      <c r="J11" s="20" t="s">
        <v>91</v>
      </c>
      <c r="K11" s="22" t="s">
        <v>92</v>
      </c>
      <c r="L11" s="23"/>
    </row>
    <row r="12" spans="1:15" s="16" customFormat="1" ht="51.75" hidden="1" customHeight="1" thickBot="1" x14ac:dyDescent="0.3">
      <c r="B12" s="25"/>
      <c r="C12" s="26"/>
      <c r="D12" s="57">
        <v>0</v>
      </c>
      <c r="E12" s="58">
        <v>0</v>
      </c>
      <c r="F12" s="58">
        <v>0</v>
      </c>
      <c r="G12" s="58">
        <v>0</v>
      </c>
      <c r="H12" s="58">
        <v>0</v>
      </c>
      <c r="I12" s="58">
        <v>0</v>
      </c>
      <c r="J12" s="58">
        <v>0</v>
      </c>
      <c r="K12" s="59">
        <v>0</v>
      </c>
      <c r="L12" s="23"/>
    </row>
    <row r="13" spans="1:15" s="16" customFormat="1" ht="47.25" hidden="1" customHeight="1" thickBot="1" x14ac:dyDescent="0.3"/>
    <row r="14" spans="1:15" ht="86.25" hidden="1" customHeight="1" thickBot="1" x14ac:dyDescent="0.3">
      <c r="A14" s="61" t="s">
        <v>97</v>
      </c>
      <c r="B14" s="62"/>
      <c r="C14" s="62"/>
      <c r="D14" s="62"/>
      <c r="E14" s="62"/>
      <c r="F14" s="62"/>
      <c r="G14" s="62"/>
      <c r="H14" s="62"/>
      <c r="I14" s="62"/>
      <c r="J14" s="62"/>
      <c r="K14" s="62"/>
      <c r="L14" s="63"/>
      <c r="M14" s="63"/>
      <c r="N14" s="63"/>
      <c r="O14" s="64"/>
    </row>
    <row r="15" spans="1:15" ht="53.25" customHeight="1" thickBot="1" x14ac:dyDescent="0.4">
      <c r="A15" s="93" t="s">
        <v>103</v>
      </c>
      <c r="B15" s="94"/>
      <c r="C15" s="66" t="s">
        <v>0</v>
      </c>
      <c r="D15" s="60">
        <v>7</v>
      </c>
      <c r="E15" s="60">
        <v>34</v>
      </c>
      <c r="F15" s="60">
        <v>2</v>
      </c>
      <c r="G15" s="60">
        <v>10</v>
      </c>
      <c r="H15" s="60">
        <v>8</v>
      </c>
      <c r="I15" s="88">
        <v>0.08</v>
      </c>
      <c r="J15" s="60">
        <v>0</v>
      </c>
      <c r="K15" s="67"/>
      <c r="L15" s="68"/>
      <c r="M15" s="68"/>
      <c r="N15" s="68"/>
      <c r="O15" s="68"/>
    </row>
    <row r="16" spans="1:15" ht="27" customHeight="1" thickBot="1" x14ac:dyDescent="0.4">
      <c r="A16" s="69" t="s">
        <v>109</v>
      </c>
      <c r="B16" s="70"/>
      <c r="C16" s="71"/>
      <c r="D16" s="72" t="s">
        <v>105</v>
      </c>
      <c r="E16" s="72" t="s">
        <v>106</v>
      </c>
      <c r="F16" s="72" t="s">
        <v>107</v>
      </c>
      <c r="G16" s="72" t="s">
        <v>110</v>
      </c>
      <c r="H16" s="72" t="s">
        <v>108</v>
      </c>
      <c r="I16" s="72" t="s">
        <v>112</v>
      </c>
      <c r="J16" s="72" t="s">
        <v>111</v>
      </c>
      <c r="K16" s="67"/>
      <c r="L16" s="68"/>
      <c r="M16" s="68"/>
      <c r="N16" s="68"/>
      <c r="O16" s="68"/>
    </row>
    <row r="17" spans="1:15" ht="46.5" customHeight="1" thickBot="1" x14ac:dyDescent="0.4">
      <c r="A17" s="90" t="s">
        <v>98</v>
      </c>
      <c r="B17" s="91"/>
      <c r="C17" s="91"/>
      <c r="D17" s="91"/>
      <c r="E17" s="91"/>
      <c r="F17" s="91"/>
      <c r="G17" s="91"/>
      <c r="H17" s="91"/>
      <c r="I17" s="91"/>
      <c r="J17" s="91"/>
      <c r="K17" s="91"/>
      <c r="L17" s="91"/>
      <c r="M17" s="91"/>
      <c r="N17" s="91"/>
      <c r="O17" s="92"/>
    </row>
    <row r="18" spans="1:15" ht="162" customHeight="1" thickBot="1" x14ac:dyDescent="0.3">
      <c r="B18" s="73" t="s">
        <v>16</v>
      </c>
      <c r="C18" s="74" t="s">
        <v>0</v>
      </c>
      <c r="D18" s="75" t="s">
        <v>99</v>
      </c>
      <c r="E18" s="75" t="s">
        <v>2</v>
      </c>
      <c r="F18" s="75" t="s">
        <v>100</v>
      </c>
      <c r="G18" s="75" t="s">
        <v>4</v>
      </c>
      <c r="H18" s="75" t="s">
        <v>5</v>
      </c>
      <c r="I18" s="75" t="s">
        <v>102</v>
      </c>
      <c r="J18" s="75" t="s">
        <v>104</v>
      </c>
      <c r="K18" s="75" t="s">
        <v>101</v>
      </c>
      <c r="L18" s="76"/>
      <c r="M18" s="73" t="s">
        <v>13</v>
      </c>
      <c r="N18" s="77"/>
      <c r="O18" s="73" t="s">
        <v>14</v>
      </c>
    </row>
    <row r="19" spans="1:15" ht="15.75" thickBot="1" x14ac:dyDescent="0.3">
      <c r="B19" s="78">
        <f>SUM(D19:K19)</f>
        <v>1</v>
      </c>
      <c r="C19" s="79" t="s">
        <v>68</v>
      </c>
      <c r="D19" s="80">
        <v>0.1</v>
      </c>
      <c r="E19" s="80">
        <v>0.3</v>
      </c>
      <c r="F19" s="80">
        <v>0.15</v>
      </c>
      <c r="G19" s="80">
        <v>0.2</v>
      </c>
      <c r="H19" s="80">
        <v>0.05</v>
      </c>
      <c r="I19" s="80">
        <v>0.1</v>
      </c>
      <c r="J19" s="80">
        <v>0.1</v>
      </c>
      <c r="K19" s="80">
        <v>0</v>
      </c>
      <c r="L19" s="81"/>
      <c r="M19" s="82"/>
    </row>
    <row r="20" spans="1:15" ht="29.25" customHeight="1" thickBot="1" x14ac:dyDescent="0.3">
      <c r="C20" s="84" t="s">
        <v>15</v>
      </c>
      <c r="D20" s="85">
        <f>D22*$B$5+D24*$B$7+D26*$B$9+D28*$B$11</f>
        <v>5.2121212121212164</v>
      </c>
      <c r="E20" s="85">
        <f t="shared" ref="E20:J20" si="2">E22*$B$5+E24*$B$7+E26*$B$9+E28*$B$11</f>
        <v>2.1060606060606077</v>
      </c>
      <c r="F20" s="85">
        <f t="shared" si="2"/>
        <v>1</v>
      </c>
      <c r="G20" s="85">
        <f t="shared" si="2"/>
        <v>1</v>
      </c>
      <c r="H20" s="85">
        <f>H22*$B$5+H24*$B$7+H26*$B$9+H28*$B$11</f>
        <v>5.2121212121212164</v>
      </c>
      <c r="I20" s="85">
        <f t="shared" si="2"/>
        <v>3.3030303030303059</v>
      </c>
      <c r="J20" s="85">
        <f t="shared" si="2"/>
        <v>0</v>
      </c>
      <c r="K20" s="85">
        <f>K22*$B$5+K24*$B$7+K26*$B$9+K28*$B$11</f>
        <v>0</v>
      </c>
      <c r="L20" s="81"/>
      <c r="M20" s="86">
        <f>SUMPRODUCT(D19:K19,D20:K20)</f>
        <v>2.0939393939393951</v>
      </c>
      <c r="O20" s="87" t="str">
        <f>IF(M20&lt;B22,C21,(IF(AND(M20&gt;=B22,M20&lt;B24),C23,(IF(AND(M20&gt;=B24,M20&lt;B26),C25,(IF(AND(M20&gt;=B26),C27)))))))</f>
        <v>Medium</v>
      </c>
    </row>
    <row r="21" spans="1:15" s="16" customFormat="1" ht="30" hidden="1" customHeight="1" thickBot="1" x14ac:dyDescent="0.3">
      <c r="B21" s="17">
        <v>1</v>
      </c>
      <c r="C21" s="18" t="s">
        <v>93</v>
      </c>
      <c r="D21" s="33">
        <v>2</v>
      </c>
      <c r="E21" s="34">
        <v>20</v>
      </c>
      <c r="F21" s="34">
        <v>3</v>
      </c>
      <c r="G21" s="34">
        <v>20</v>
      </c>
      <c r="H21" s="34">
        <v>1</v>
      </c>
      <c r="I21" s="35">
        <v>0.02</v>
      </c>
      <c r="J21" s="34">
        <v>1</v>
      </c>
      <c r="K21" s="36">
        <v>0</v>
      </c>
      <c r="L21" s="23"/>
      <c r="M21" s="24"/>
    </row>
    <row r="22" spans="1:15" s="16" customFormat="1" ht="18.75" hidden="1" customHeight="1" thickBot="1" x14ac:dyDescent="0.3">
      <c r="B22" s="25">
        <f>B21+((B23-B21)/2)</f>
        <v>1.553030303030303</v>
      </c>
      <c r="C22" s="26"/>
      <c r="D22" s="27" t="str">
        <f t="shared" ref="D22:I22" si="3">IF(AND(D15&lt;&gt;0,D15&lt;=D21),"1","0")</f>
        <v>0</v>
      </c>
      <c r="E22" s="28" t="str">
        <f t="shared" si="3"/>
        <v>0</v>
      </c>
      <c r="F22" s="28" t="str">
        <f t="shared" si="3"/>
        <v>1</v>
      </c>
      <c r="G22" s="28" t="str">
        <f t="shared" si="3"/>
        <v>1</v>
      </c>
      <c r="H22" s="28" t="str">
        <f t="shared" si="3"/>
        <v>0</v>
      </c>
      <c r="I22" s="28" t="str">
        <f t="shared" si="3"/>
        <v>0</v>
      </c>
      <c r="J22" s="28" t="str">
        <f>IF( AND(J15&lt;&gt;0, J15&lt;J21),"1","0")</f>
        <v>0</v>
      </c>
      <c r="K22" s="29" t="str">
        <f>IF(K15 &lt;K21, "1","0")</f>
        <v>0</v>
      </c>
      <c r="L22" s="23"/>
    </row>
    <row r="23" spans="1:15" s="16" customFormat="1" ht="19.5" hidden="1" customHeight="1" thickBot="1" x14ac:dyDescent="0.3">
      <c r="B23" s="17">
        <v>2.106060606060606</v>
      </c>
      <c r="C23" s="18" t="s">
        <v>10</v>
      </c>
      <c r="D23" s="19">
        <v>4</v>
      </c>
      <c r="E23" s="20">
        <v>40</v>
      </c>
      <c r="F23" s="20">
        <v>5</v>
      </c>
      <c r="G23" s="20">
        <v>45</v>
      </c>
      <c r="H23" s="20">
        <v>3</v>
      </c>
      <c r="I23" s="21">
        <v>0.05</v>
      </c>
      <c r="J23" s="20">
        <v>3</v>
      </c>
      <c r="K23" s="22">
        <v>1</v>
      </c>
      <c r="L23" s="23"/>
    </row>
    <row r="24" spans="1:15" s="16" customFormat="1" ht="23.25" hidden="1" customHeight="1" thickBot="1" x14ac:dyDescent="0.3">
      <c r="B24" s="25">
        <f>B23+((B25-B23)/2)</f>
        <v>2.7045454545454546</v>
      </c>
      <c r="C24" s="26"/>
      <c r="D24" s="27" t="str">
        <f>IF(AND(D15&gt;D21,D15&lt;=D23),"1","0")</f>
        <v>0</v>
      </c>
      <c r="E24" s="28" t="str">
        <f t="shared" ref="E24:K24" si="4">IF(AND(E15&gt;E21,E15&lt;=E23),"1","0")</f>
        <v>1</v>
      </c>
      <c r="F24" s="28" t="str">
        <f t="shared" si="4"/>
        <v>0</v>
      </c>
      <c r="G24" s="28" t="str">
        <f t="shared" si="4"/>
        <v>0</v>
      </c>
      <c r="H24" s="28" t="str">
        <f t="shared" si="4"/>
        <v>0</v>
      </c>
      <c r="I24" s="28" t="str">
        <f t="shared" si="4"/>
        <v>0</v>
      </c>
      <c r="J24" s="28" t="str">
        <f t="shared" si="4"/>
        <v>0</v>
      </c>
      <c r="K24" s="29" t="str">
        <f t="shared" si="4"/>
        <v>0</v>
      </c>
      <c r="L24" s="23"/>
    </row>
    <row r="25" spans="1:15" s="16" customFormat="1" ht="24" hidden="1" customHeight="1" thickBot="1" x14ac:dyDescent="0.3">
      <c r="B25" s="17">
        <v>3.3030303030303032</v>
      </c>
      <c r="C25" s="18" t="s">
        <v>11</v>
      </c>
      <c r="D25" s="30">
        <v>6</v>
      </c>
      <c r="E25" s="20">
        <v>60</v>
      </c>
      <c r="F25" s="20">
        <v>10</v>
      </c>
      <c r="G25" s="20">
        <v>60</v>
      </c>
      <c r="H25" s="20">
        <v>5</v>
      </c>
      <c r="I25" s="31">
        <v>0.1</v>
      </c>
      <c r="J25" s="32">
        <v>5</v>
      </c>
      <c r="K25" s="22">
        <v>2</v>
      </c>
      <c r="L25" s="23"/>
    </row>
    <row r="26" spans="1:15" s="16" customFormat="1" ht="21.75" hidden="1" customHeight="1" thickBot="1" x14ac:dyDescent="0.3">
      <c r="B26" s="25">
        <f>B25+((B27-B25)/2)</f>
        <v>4.2575757575757578</v>
      </c>
      <c r="C26" s="26"/>
      <c r="D26" s="27" t="str">
        <f>IF(AND(D15&gt;D23,D15&lt;=D25),"1","0")</f>
        <v>0</v>
      </c>
      <c r="E26" s="28" t="str">
        <f t="shared" ref="E26:K26" si="5">IF(AND(E15&gt;E23,E15&lt;=E25),"1","0")</f>
        <v>0</v>
      </c>
      <c r="F26" s="28" t="str">
        <f t="shared" si="5"/>
        <v>0</v>
      </c>
      <c r="G26" s="28" t="str">
        <f t="shared" si="5"/>
        <v>0</v>
      </c>
      <c r="H26" s="28" t="str">
        <f t="shared" si="5"/>
        <v>0</v>
      </c>
      <c r="I26" s="28" t="str">
        <f t="shared" si="5"/>
        <v>1</v>
      </c>
      <c r="J26" s="28" t="str">
        <f t="shared" si="5"/>
        <v>0</v>
      </c>
      <c r="K26" s="29" t="str">
        <f t="shared" si="5"/>
        <v>0</v>
      </c>
      <c r="L26" s="23"/>
    </row>
    <row r="27" spans="1:15" s="16" customFormat="1" ht="18.75" hidden="1" customHeight="1" thickBot="1" x14ac:dyDescent="0.3">
      <c r="B27" s="17">
        <v>5.2121212121212119</v>
      </c>
      <c r="C27" s="18" t="s">
        <v>12</v>
      </c>
      <c r="D27" s="19">
        <v>10</v>
      </c>
      <c r="E27" s="20">
        <v>75</v>
      </c>
      <c r="F27" s="20">
        <v>15</v>
      </c>
      <c r="G27" s="20">
        <v>75</v>
      </c>
      <c r="H27" s="20">
        <v>10</v>
      </c>
      <c r="I27" s="31">
        <v>0.15</v>
      </c>
      <c r="J27" s="32">
        <v>8</v>
      </c>
      <c r="K27" s="22">
        <v>5</v>
      </c>
      <c r="L27" s="23"/>
    </row>
    <row r="28" spans="1:15" s="16" customFormat="1" ht="11.25" hidden="1" customHeight="1" thickBot="1" x14ac:dyDescent="0.3">
      <c r="B28" s="25"/>
      <c r="C28" s="26"/>
      <c r="D28" s="27" t="str">
        <f>IF(AND(D15&gt;D25),"1","0")</f>
        <v>1</v>
      </c>
      <c r="E28" s="28" t="str">
        <f t="shared" ref="E28:K28" si="6">IF(AND(E15&gt;E25),"1","0")</f>
        <v>0</v>
      </c>
      <c r="F28" s="28" t="str">
        <f t="shared" si="6"/>
        <v>0</v>
      </c>
      <c r="G28" s="28" t="str">
        <f t="shared" si="6"/>
        <v>0</v>
      </c>
      <c r="H28" s="28" t="str">
        <f t="shared" si="6"/>
        <v>1</v>
      </c>
      <c r="I28" s="28" t="str">
        <f t="shared" si="6"/>
        <v>0</v>
      </c>
      <c r="J28" s="28" t="str">
        <f t="shared" si="6"/>
        <v>0</v>
      </c>
      <c r="K28" s="29" t="str">
        <f t="shared" si="6"/>
        <v>0</v>
      </c>
      <c r="L28" s="23"/>
    </row>
    <row r="29" spans="1:15" x14ac:dyDescent="0.25">
      <c r="B29" s="65"/>
      <c r="D29" s="65"/>
      <c r="E29" s="65"/>
      <c r="F29" s="65"/>
      <c r="G29" s="65"/>
      <c r="H29" s="65"/>
      <c r="I29" s="65"/>
      <c r="J29" s="65"/>
      <c r="K29" s="65"/>
    </row>
    <row r="30" spans="1:15" x14ac:dyDescent="0.25">
      <c r="D30" s="82"/>
      <c r="E30" s="82"/>
      <c r="F30" s="82"/>
      <c r="G30" s="82"/>
      <c r="H30" s="82"/>
      <c r="I30" s="82"/>
      <c r="J30" s="82"/>
      <c r="K30" s="82"/>
    </row>
    <row r="33" spans="9:9" x14ac:dyDescent="0.25">
      <c r="I33" s="89"/>
    </row>
  </sheetData>
  <sheetProtection algorithmName="SHA-512" hashValue="nRLJTNtgHFz10rPVAd3FPVaQNK01tF0Lgbs0Qoa3rZKKwsYsm1Xlza4e4IL85IdHOw5K1+T+ZH1toukCj6abGw==" saltValue="oCkDB53F9zTHHyW4d/7RzQ==" spinCount="100000" sheet="1" objects="1" scenarios="1"/>
  <mergeCells count="2">
    <mergeCell ref="A17:O17"/>
    <mergeCell ref="A15:B15"/>
  </mergeCells>
  <conditionalFormatting sqref="D6:K6 D8:K8">
    <cfRule type="cellIs" dxfId="13" priority="23" operator="notEqual">
      <formula>0</formula>
    </cfRule>
    <cfRule type="cellIs" dxfId="12" priority="24" operator="equal">
      <formula>0</formula>
    </cfRule>
  </conditionalFormatting>
  <conditionalFormatting sqref="D10:K10">
    <cfRule type="cellIs" dxfId="11" priority="11" operator="notEqual">
      <formula>0</formula>
    </cfRule>
    <cfRule type="cellIs" dxfId="10" priority="12" operator="equal">
      <formula>0</formula>
    </cfRule>
  </conditionalFormatting>
  <conditionalFormatting sqref="D12:K12">
    <cfRule type="cellIs" dxfId="9" priority="9" operator="notEqual">
      <formula>0</formula>
    </cfRule>
    <cfRule type="cellIs" dxfId="8" priority="10" operator="equal">
      <formula>0</formula>
    </cfRule>
  </conditionalFormatting>
  <conditionalFormatting sqref="D22:K22">
    <cfRule type="containsText" dxfId="7" priority="8" operator="containsText" text="1">
      <formula>NOT(ISERROR(SEARCH("1",D22)))</formula>
    </cfRule>
  </conditionalFormatting>
  <conditionalFormatting sqref="D22:K22">
    <cfRule type="containsText" dxfId="6" priority="7" operator="containsText" text="0">
      <formula>NOT(ISERROR(SEARCH("0",D22)))</formula>
    </cfRule>
  </conditionalFormatting>
  <conditionalFormatting sqref="D24:K24">
    <cfRule type="containsText" dxfId="5" priority="6" operator="containsText" text="1">
      <formula>NOT(ISERROR(SEARCH("1",D24)))</formula>
    </cfRule>
  </conditionalFormatting>
  <conditionalFormatting sqref="D24:K24">
    <cfRule type="containsText" dxfId="4" priority="5" operator="containsText" text="0">
      <formula>NOT(ISERROR(SEARCH("0",D24)))</formula>
    </cfRule>
  </conditionalFormatting>
  <conditionalFormatting sqref="D26:K26">
    <cfRule type="containsText" dxfId="3" priority="4" operator="containsText" text="1">
      <formula>NOT(ISERROR(SEARCH("1",D26)))</formula>
    </cfRule>
  </conditionalFormatting>
  <conditionalFormatting sqref="D26:K26">
    <cfRule type="containsText" dxfId="2" priority="3" operator="containsText" text="0">
      <formula>NOT(ISERROR(SEARCH("0",D26)))</formula>
    </cfRule>
  </conditionalFormatting>
  <conditionalFormatting sqref="D28:K28">
    <cfRule type="containsText" dxfId="1" priority="2" operator="containsText" text="1">
      <formula>NOT(ISERROR(SEARCH("1",D28)))</formula>
    </cfRule>
  </conditionalFormatting>
  <conditionalFormatting sqref="D28:K28">
    <cfRule type="containsText" dxfId="0" priority="1" operator="containsText" text="0">
      <formula>NOT(ISERROR(SEARCH("0",D28)))</formula>
    </cfRule>
  </conditionalFormatting>
  <dataValidations disablePrompts="1" count="1">
    <dataValidation type="list" allowBlank="1" showInputMessage="1" showErrorMessage="1" sqref="D8:K8 D10:K10 D6:K6 D28:K28 D22:K22 D26:K26 D12:K12 D24:K24" xr:uid="{00000000-0002-0000-0000-000000000000}">
      <formula1>"0,1"</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A1:I43"/>
  <sheetViews>
    <sheetView showGridLines="0" workbookViewId="0">
      <selection activeCell="N8" sqref="N8"/>
    </sheetView>
  </sheetViews>
  <sheetFormatPr defaultRowHeight="13.5" customHeight="1" x14ac:dyDescent="0.25"/>
  <cols>
    <col min="1" max="1" width="10.5703125" style="6" customWidth="1"/>
    <col min="2" max="7" width="8.140625" style="6" customWidth="1"/>
    <col min="8" max="8" width="8.140625" style="7" customWidth="1"/>
    <col min="9" max="9" width="8.140625" style="6" customWidth="1"/>
    <col min="10" max="16384" width="9.140625" style="6"/>
  </cols>
  <sheetData>
    <row r="1" spans="1:9" s="4" customFormat="1" ht="13.5" customHeight="1" x14ac:dyDescent="0.25">
      <c r="A1" s="1" t="s">
        <v>17</v>
      </c>
      <c r="B1" s="2" t="s">
        <v>18</v>
      </c>
      <c r="C1" s="2" t="s">
        <v>19</v>
      </c>
      <c r="D1" s="2" t="s">
        <v>20</v>
      </c>
      <c r="E1" s="2" t="s">
        <v>21</v>
      </c>
      <c r="F1" s="2" t="s">
        <v>22</v>
      </c>
      <c r="G1" s="2" t="s">
        <v>23</v>
      </c>
      <c r="H1" s="3" t="s">
        <v>24</v>
      </c>
      <c r="I1" s="2" t="s">
        <v>25</v>
      </c>
    </row>
    <row r="2" spans="1:9" ht="13.5" customHeight="1" x14ac:dyDescent="0.25">
      <c r="A2" s="5" t="s">
        <v>26</v>
      </c>
      <c r="B2" s="9">
        <v>5</v>
      </c>
      <c r="C2" s="9">
        <v>35</v>
      </c>
      <c r="D2" s="9">
        <v>10</v>
      </c>
      <c r="E2" s="9">
        <v>49</v>
      </c>
      <c r="F2" s="9">
        <v>5</v>
      </c>
      <c r="G2" s="10">
        <v>0.2</v>
      </c>
      <c r="H2" s="11">
        <v>0</v>
      </c>
      <c r="I2" s="12">
        <v>1</v>
      </c>
    </row>
    <row r="3" spans="1:9" ht="13.5" customHeight="1" x14ac:dyDescent="0.25">
      <c r="A3" s="5" t="s">
        <v>27</v>
      </c>
      <c r="B3" s="9">
        <v>11</v>
      </c>
      <c r="C3" s="9">
        <v>56</v>
      </c>
      <c r="D3" s="9">
        <v>6</v>
      </c>
      <c r="E3" s="9">
        <v>51</v>
      </c>
      <c r="F3" s="9">
        <v>6</v>
      </c>
      <c r="G3" s="10">
        <v>0.11</v>
      </c>
      <c r="H3" s="11">
        <v>5</v>
      </c>
      <c r="I3" s="11">
        <v>0</v>
      </c>
    </row>
    <row r="4" spans="1:9" ht="13.5" customHeight="1" x14ac:dyDescent="0.25">
      <c r="A4" s="5" t="s">
        <v>51</v>
      </c>
      <c r="B4" s="9">
        <v>10</v>
      </c>
      <c r="C4" s="9">
        <v>36</v>
      </c>
      <c r="D4" s="9">
        <v>6</v>
      </c>
      <c r="E4" s="9">
        <v>51</v>
      </c>
      <c r="F4" s="9">
        <v>6</v>
      </c>
      <c r="G4" s="10">
        <v>0.11</v>
      </c>
      <c r="H4" s="11">
        <v>5</v>
      </c>
      <c r="I4" s="11">
        <v>0</v>
      </c>
    </row>
    <row r="5" spans="1:9" ht="13.5" customHeight="1" x14ac:dyDescent="0.25">
      <c r="A5" s="5" t="s">
        <v>28</v>
      </c>
      <c r="B5" s="9">
        <v>9</v>
      </c>
      <c r="C5" s="9">
        <v>36</v>
      </c>
      <c r="D5" s="9">
        <v>6</v>
      </c>
      <c r="E5" s="9">
        <v>51</v>
      </c>
      <c r="F5" s="9">
        <v>6</v>
      </c>
      <c r="G5" s="10">
        <v>0.01</v>
      </c>
      <c r="H5" s="11">
        <v>0</v>
      </c>
      <c r="I5" s="12">
        <v>3</v>
      </c>
    </row>
    <row r="6" spans="1:9" ht="13.5" customHeight="1" x14ac:dyDescent="0.25">
      <c r="A6" s="5" t="s">
        <v>29</v>
      </c>
      <c r="B6" s="9">
        <v>1</v>
      </c>
      <c r="C6" s="9">
        <v>10</v>
      </c>
      <c r="D6" s="9">
        <v>7</v>
      </c>
      <c r="E6" s="9">
        <v>61</v>
      </c>
      <c r="F6" s="9">
        <v>2</v>
      </c>
      <c r="G6" s="10">
        <v>0.05</v>
      </c>
      <c r="H6" s="11">
        <v>5</v>
      </c>
      <c r="I6" s="11">
        <v>0</v>
      </c>
    </row>
    <row r="7" spans="1:9" ht="13.5" customHeight="1" x14ac:dyDescent="0.25">
      <c r="A7" s="5" t="s">
        <v>30</v>
      </c>
      <c r="B7" s="9">
        <v>1</v>
      </c>
      <c r="C7" s="9">
        <v>6</v>
      </c>
      <c r="D7" s="9">
        <v>11</v>
      </c>
      <c r="E7" s="9">
        <v>80</v>
      </c>
      <c r="F7" s="9">
        <v>6</v>
      </c>
      <c r="G7" s="10">
        <v>0.2</v>
      </c>
      <c r="H7" s="11">
        <v>5</v>
      </c>
      <c r="I7" s="11">
        <v>0</v>
      </c>
    </row>
    <row r="8" spans="1:9" ht="13.5" customHeight="1" x14ac:dyDescent="0.25">
      <c r="A8" s="5" t="s">
        <v>31</v>
      </c>
      <c r="B8" s="9">
        <v>3</v>
      </c>
      <c r="C8" s="9">
        <v>6</v>
      </c>
      <c r="D8" s="9">
        <v>5</v>
      </c>
      <c r="E8" s="9">
        <v>60</v>
      </c>
      <c r="F8" s="9">
        <v>3</v>
      </c>
      <c r="G8" s="10">
        <v>0.05</v>
      </c>
      <c r="H8" s="11">
        <v>5</v>
      </c>
      <c r="I8" s="11">
        <v>0</v>
      </c>
    </row>
    <row r="9" spans="1:9" ht="13.5" customHeight="1" x14ac:dyDescent="0.25">
      <c r="A9" s="5" t="s">
        <v>32</v>
      </c>
      <c r="B9" s="9">
        <v>1</v>
      </c>
      <c r="C9" s="9">
        <v>6</v>
      </c>
      <c r="D9" s="9">
        <v>14</v>
      </c>
      <c r="E9" s="9">
        <v>50</v>
      </c>
      <c r="F9" s="9">
        <v>2</v>
      </c>
      <c r="G9" s="10">
        <v>0.2</v>
      </c>
      <c r="H9" s="11">
        <v>5</v>
      </c>
      <c r="I9" s="11">
        <v>0</v>
      </c>
    </row>
    <row r="10" spans="1:9" ht="13.5" customHeight="1" x14ac:dyDescent="0.25">
      <c r="A10" s="5" t="s">
        <v>33</v>
      </c>
      <c r="B10" s="9">
        <v>5</v>
      </c>
      <c r="C10" s="9">
        <v>55</v>
      </c>
      <c r="D10" s="9">
        <v>9</v>
      </c>
      <c r="E10" s="9">
        <v>71</v>
      </c>
      <c r="F10" s="9">
        <v>2</v>
      </c>
      <c r="G10" s="10">
        <v>0.1</v>
      </c>
      <c r="H10" s="11">
        <v>1</v>
      </c>
      <c r="I10" s="11">
        <v>0</v>
      </c>
    </row>
    <row r="11" spans="1:9" ht="13.5" customHeight="1" x14ac:dyDescent="0.25">
      <c r="A11" s="5" t="s">
        <v>34</v>
      </c>
      <c r="B11" s="9">
        <v>7</v>
      </c>
      <c r="C11" s="9">
        <v>10</v>
      </c>
      <c r="D11" s="9">
        <v>3</v>
      </c>
      <c r="E11" s="9">
        <v>45</v>
      </c>
      <c r="F11" s="9">
        <v>4</v>
      </c>
      <c r="G11" s="10">
        <v>0.1</v>
      </c>
      <c r="H11" s="11">
        <v>5</v>
      </c>
      <c r="I11" s="11">
        <v>0</v>
      </c>
    </row>
    <row r="12" spans="1:9" ht="13.5" customHeight="1" x14ac:dyDescent="0.25">
      <c r="A12" s="5" t="s">
        <v>35</v>
      </c>
      <c r="B12" s="9">
        <v>1</v>
      </c>
      <c r="C12" s="9">
        <v>6</v>
      </c>
      <c r="D12" s="9">
        <v>11</v>
      </c>
      <c r="E12" s="9">
        <v>7</v>
      </c>
      <c r="F12" s="9">
        <v>1</v>
      </c>
      <c r="G12" s="10">
        <v>0.15</v>
      </c>
      <c r="H12" s="11">
        <v>5</v>
      </c>
      <c r="I12" s="11">
        <v>0</v>
      </c>
    </row>
    <row r="13" spans="1:9" ht="13.5" customHeight="1" x14ac:dyDescent="0.25">
      <c r="A13" s="5" t="s">
        <v>36</v>
      </c>
      <c r="B13" s="9">
        <v>1</v>
      </c>
      <c r="C13" s="9">
        <v>10</v>
      </c>
      <c r="D13" s="9">
        <v>10</v>
      </c>
      <c r="E13" s="9">
        <v>15</v>
      </c>
      <c r="F13" s="9">
        <v>2</v>
      </c>
      <c r="G13" s="10">
        <v>0.1</v>
      </c>
      <c r="H13" s="11">
        <v>5</v>
      </c>
      <c r="I13" s="11">
        <v>0</v>
      </c>
    </row>
    <row r="14" spans="1:9" ht="13.5" customHeight="1" x14ac:dyDescent="0.25">
      <c r="A14" s="5" t="s">
        <v>37</v>
      </c>
      <c r="B14" s="9">
        <v>3</v>
      </c>
      <c r="C14" s="9">
        <v>10</v>
      </c>
      <c r="D14" s="9">
        <v>8</v>
      </c>
      <c r="E14" s="9">
        <v>6</v>
      </c>
      <c r="F14" s="9">
        <v>3</v>
      </c>
      <c r="G14" s="10">
        <v>0.05</v>
      </c>
      <c r="H14" s="11">
        <v>5</v>
      </c>
      <c r="I14" s="11">
        <v>0</v>
      </c>
    </row>
    <row r="15" spans="1:9" ht="13.5" customHeight="1" x14ac:dyDescent="0.25">
      <c r="A15" s="5" t="s">
        <v>38</v>
      </c>
      <c r="B15" s="9">
        <v>1</v>
      </c>
      <c r="C15" s="9">
        <v>6</v>
      </c>
      <c r="D15" s="9">
        <v>6</v>
      </c>
      <c r="E15" s="9">
        <v>50</v>
      </c>
      <c r="F15" s="9">
        <v>1</v>
      </c>
      <c r="G15" s="10">
        <v>0.1</v>
      </c>
      <c r="H15" s="11">
        <v>5</v>
      </c>
      <c r="I15" s="11">
        <v>0</v>
      </c>
    </row>
    <row r="16" spans="1:9" ht="13.5" customHeight="1" x14ac:dyDescent="0.25">
      <c r="A16" s="5" t="s">
        <v>39</v>
      </c>
      <c r="B16" s="9">
        <v>3</v>
      </c>
      <c r="C16" s="9">
        <v>5</v>
      </c>
      <c r="D16" s="9">
        <v>10</v>
      </c>
      <c r="E16" s="9">
        <v>30</v>
      </c>
      <c r="F16" s="9">
        <v>2</v>
      </c>
      <c r="G16" s="10">
        <v>0.1</v>
      </c>
      <c r="H16" s="11">
        <v>5</v>
      </c>
      <c r="I16" s="11">
        <v>0</v>
      </c>
    </row>
    <row r="17" spans="1:9" ht="13.5" customHeight="1" x14ac:dyDescent="0.25">
      <c r="A17" s="5" t="s">
        <v>40</v>
      </c>
      <c r="B17" s="9">
        <v>1</v>
      </c>
      <c r="C17" s="9">
        <v>5</v>
      </c>
      <c r="D17" s="9">
        <v>5</v>
      </c>
      <c r="E17" s="9">
        <v>50</v>
      </c>
      <c r="F17" s="9">
        <v>5</v>
      </c>
      <c r="G17" s="10">
        <v>0.25</v>
      </c>
      <c r="H17" s="11">
        <v>5</v>
      </c>
      <c r="I17" s="11">
        <v>0</v>
      </c>
    </row>
    <row r="18" spans="1:9" ht="13.5" customHeight="1" x14ac:dyDescent="0.25">
      <c r="A18" s="5" t="s">
        <v>50</v>
      </c>
      <c r="B18" s="9">
        <v>8</v>
      </c>
      <c r="C18" s="9">
        <v>20</v>
      </c>
      <c r="D18" s="9">
        <v>6</v>
      </c>
      <c r="E18" s="9">
        <v>51</v>
      </c>
      <c r="F18" s="9">
        <v>4</v>
      </c>
      <c r="G18" s="10">
        <v>0.15</v>
      </c>
      <c r="H18" s="11">
        <v>1</v>
      </c>
      <c r="I18" s="9">
        <v>1</v>
      </c>
    </row>
    <row r="19" spans="1:9" ht="13.5" customHeight="1" x14ac:dyDescent="0.25">
      <c r="A19" s="5" t="s">
        <v>49</v>
      </c>
      <c r="B19" s="9">
        <v>2</v>
      </c>
      <c r="C19" s="9">
        <v>21</v>
      </c>
      <c r="D19" s="9">
        <v>5</v>
      </c>
      <c r="E19" s="9">
        <v>41</v>
      </c>
      <c r="F19" s="9">
        <v>4</v>
      </c>
      <c r="G19" s="10">
        <v>0.1</v>
      </c>
      <c r="H19" s="11">
        <v>0</v>
      </c>
      <c r="I19" s="11">
        <v>0</v>
      </c>
    </row>
    <row r="20" spans="1:9" ht="13.5" customHeight="1" x14ac:dyDescent="0.25">
      <c r="A20" s="5" t="s">
        <v>48</v>
      </c>
      <c r="B20" s="9">
        <v>5</v>
      </c>
      <c r="C20" s="9">
        <v>19</v>
      </c>
      <c r="D20" s="9">
        <v>11</v>
      </c>
      <c r="E20" s="9">
        <v>51</v>
      </c>
      <c r="F20" s="9">
        <v>6</v>
      </c>
      <c r="G20" s="10">
        <v>0.17499999999999999</v>
      </c>
      <c r="H20" s="11">
        <v>1</v>
      </c>
      <c r="I20" s="9">
        <v>1</v>
      </c>
    </row>
    <row r="21" spans="1:9" ht="13.5" customHeight="1" x14ac:dyDescent="0.25">
      <c r="A21" s="5" t="s">
        <v>47</v>
      </c>
      <c r="B21" s="9">
        <v>3</v>
      </c>
      <c r="C21" s="9">
        <v>15</v>
      </c>
      <c r="D21" s="9">
        <v>15</v>
      </c>
      <c r="E21" s="9">
        <v>51</v>
      </c>
      <c r="F21" s="9">
        <v>4</v>
      </c>
      <c r="G21" s="10">
        <v>0.1</v>
      </c>
      <c r="H21" s="11">
        <v>1</v>
      </c>
      <c r="I21" s="9">
        <v>1</v>
      </c>
    </row>
    <row r="22" spans="1:9" ht="13.5" customHeight="1" x14ac:dyDescent="0.25">
      <c r="A22" s="5" t="s">
        <v>46</v>
      </c>
      <c r="B22" s="9">
        <v>11</v>
      </c>
      <c r="C22" s="9">
        <v>23</v>
      </c>
      <c r="D22" s="9">
        <v>15</v>
      </c>
      <c r="E22" s="9">
        <v>51</v>
      </c>
      <c r="F22" s="9">
        <v>4</v>
      </c>
      <c r="G22" s="10">
        <v>0.15</v>
      </c>
      <c r="H22" s="11">
        <v>1</v>
      </c>
      <c r="I22" s="9">
        <v>4</v>
      </c>
    </row>
    <row r="23" spans="1:9" ht="13.5" customHeight="1" x14ac:dyDescent="0.25">
      <c r="A23" s="5" t="s">
        <v>45</v>
      </c>
      <c r="B23" s="9">
        <v>4</v>
      </c>
      <c r="C23" s="9">
        <v>30</v>
      </c>
      <c r="D23" s="9">
        <v>11</v>
      </c>
      <c r="E23" s="9">
        <v>51</v>
      </c>
      <c r="F23" s="9">
        <v>4</v>
      </c>
      <c r="G23" s="10">
        <v>0.15</v>
      </c>
      <c r="H23" s="11">
        <v>1</v>
      </c>
      <c r="I23" s="11">
        <v>1</v>
      </c>
    </row>
    <row r="24" spans="1:9" ht="13.5" customHeight="1" x14ac:dyDescent="0.25">
      <c r="A24" s="5" t="s">
        <v>44</v>
      </c>
      <c r="B24" s="9">
        <v>1</v>
      </c>
      <c r="C24" s="9">
        <v>15</v>
      </c>
      <c r="D24" s="9">
        <v>15</v>
      </c>
      <c r="E24" s="9">
        <v>51</v>
      </c>
      <c r="F24" s="9">
        <v>1</v>
      </c>
      <c r="G24" s="10">
        <v>0.01</v>
      </c>
      <c r="H24" s="11">
        <v>1</v>
      </c>
      <c r="I24" s="9">
        <v>4</v>
      </c>
    </row>
    <row r="25" spans="1:9" ht="13.5" customHeight="1" x14ac:dyDescent="0.25">
      <c r="A25" s="5" t="s">
        <v>43</v>
      </c>
      <c r="B25" s="9">
        <v>11</v>
      </c>
      <c r="C25" s="9">
        <v>23</v>
      </c>
      <c r="D25" s="9">
        <v>15</v>
      </c>
      <c r="E25" s="9">
        <v>51</v>
      </c>
      <c r="F25" s="9">
        <v>4</v>
      </c>
      <c r="G25" s="10">
        <v>0.15</v>
      </c>
      <c r="H25" s="11">
        <v>1</v>
      </c>
      <c r="I25" s="9">
        <v>4</v>
      </c>
    </row>
    <row r="26" spans="1:9" ht="13.5" customHeight="1" x14ac:dyDescent="0.25">
      <c r="A26" s="5" t="s">
        <v>42</v>
      </c>
      <c r="B26" s="9">
        <v>6</v>
      </c>
      <c r="C26" s="9">
        <v>23</v>
      </c>
      <c r="D26" s="9">
        <v>9</v>
      </c>
      <c r="E26" s="9">
        <v>51</v>
      </c>
      <c r="F26" s="9">
        <v>4</v>
      </c>
      <c r="G26" s="10">
        <v>0.15</v>
      </c>
      <c r="H26" s="11">
        <v>1</v>
      </c>
      <c r="I26" s="11">
        <v>1</v>
      </c>
    </row>
    <row r="27" spans="1:9" ht="13.5" customHeight="1" x14ac:dyDescent="0.25">
      <c r="A27" s="5" t="s">
        <v>52</v>
      </c>
      <c r="B27" s="9">
        <v>6</v>
      </c>
      <c r="C27" s="9">
        <v>23</v>
      </c>
      <c r="D27" s="9">
        <v>9</v>
      </c>
      <c r="E27" s="9">
        <v>51</v>
      </c>
      <c r="F27" s="9">
        <v>1</v>
      </c>
      <c r="G27" s="10">
        <v>0.15</v>
      </c>
      <c r="H27" s="11">
        <v>1</v>
      </c>
      <c r="I27" s="11">
        <v>1</v>
      </c>
    </row>
    <row r="28" spans="1:9" ht="13.5" customHeight="1" x14ac:dyDescent="0.25">
      <c r="A28" s="5" t="s">
        <v>53</v>
      </c>
      <c r="B28" s="9">
        <v>5</v>
      </c>
      <c r="C28" s="9">
        <v>14</v>
      </c>
      <c r="D28" s="9">
        <v>8</v>
      </c>
      <c r="E28" s="9">
        <v>51</v>
      </c>
      <c r="F28" s="9">
        <v>6</v>
      </c>
      <c r="G28" s="10">
        <v>0.01</v>
      </c>
      <c r="H28" s="11">
        <v>1</v>
      </c>
      <c r="I28" s="9">
        <v>1</v>
      </c>
    </row>
    <row r="29" spans="1:9" ht="13.5" customHeight="1" x14ac:dyDescent="0.25">
      <c r="A29" s="5" t="s">
        <v>54</v>
      </c>
      <c r="B29" s="9">
        <v>10</v>
      </c>
      <c r="C29" s="9">
        <v>19</v>
      </c>
      <c r="D29" s="9">
        <v>40</v>
      </c>
      <c r="E29" s="9">
        <v>51</v>
      </c>
      <c r="F29" s="9">
        <v>4</v>
      </c>
      <c r="G29" s="10">
        <v>0.15</v>
      </c>
      <c r="H29" s="11">
        <v>5</v>
      </c>
      <c r="I29" s="11">
        <v>3</v>
      </c>
    </row>
    <row r="30" spans="1:9" ht="13.5" customHeight="1" x14ac:dyDescent="0.25">
      <c r="A30" s="5" t="s">
        <v>55</v>
      </c>
      <c r="B30" s="9">
        <v>8</v>
      </c>
      <c r="C30" s="9">
        <v>19</v>
      </c>
      <c r="D30" s="9">
        <v>5</v>
      </c>
      <c r="E30" s="9">
        <v>51</v>
      </c>
      <c r="F30" s="9">
        <v>6</v>
      </c>
      <c r="G30" s="10">
        <v>0.15</v>
      </c>
      <c r="H30" s="11">
        <v>5</v>
      </c>
      <c r="I30" s="9">
        <v>1</v>
      </c>
    </row>
    <row r="31" spans="1:9" ht="13.5" customHeight="1" x14ac:dyDescent="0.25">
      <c r="A31" s="5" t="s">
        <v>56</v>
      </c>
      <c r="B31" s="9">
        <v>4</v>
      </c>
      <c r="C31" s="9">
        <v>23</v>
      </c>
      <c r="D31" s="9">
        <v>15</v>
      </c>
      <c r="E31" s="9">
        <v>51</v>
      </c>
      <c r="F31" s="9">
        <v>4</v>
      </c>
      <c r="G31" s="10">
        <v>0.15</v>
      </c>
      <c r="H31" s="11">
        <v>1</v>
      </c>
      <c r="I31" s="11">
        <v>1</v>
      </c>
    </row>
    <row r="32" spans="1:9" ht="13.5" customHeight="1" x14ac:dyDescent="0.25">
      <c r="A32" s="5" t="s">
        <v>57</v>
      </c>
      <c r="B32" s="9">
        <v>5</v>
      </c>
      <c r="C32" s="9">
        <v>40</v>
      </c>
      <c r="D32" s="9">
        <v>4</v>
      </c>
      <c r="E32" s="9">
        <v>51</v>
      </c>
      <c r="F32" s="9">
        <v>3</v>
      </c>
      <c r="G32" s="10">
        <v>0.05</v>
      </c>
      <c r="H32" s="11">
        <v>0</v>
      </c>
      <c r="I32" s="11">
        <v>0</v>
      </c>
    </row>
    <row r="33" spans="1:9" ht="13.5" customHeight="1" x14ac:dyDescent="0.25">
      <c r="A33" s="5" t="s">
        <v>41</v>
      </c>
      <c r="B33" s="9">
        <v>1</v>
      </c>
      <c r="C33" s="9">
        <v>40</v>
      </c>
      <c r="D33" s="9">
        <v>4</v>
      </c>
      <c r="E33" s="9">
        <v>51</v>
      </c>
      <c r="F33" s="9">
        <v>3</v>
      </c>
      <c r="G33" s="10">
        <v>0.05</v>
      </c>
      <c r="H33" s="11">
        <v>0</v>
      </c>
      <c r="I33" s="11">
        <v>0</v>
      </c>
    </row>
    <row r="34" spans="1:9" ht="13.5" customHeight="1" x14ac:dyDescent="0.25">
      <c r="A34" s="8" t="s">
        <v>58</v>
      </c>
      <c r="B34" s="9"/>
      <c r="C34" s="13">
        <v>14</v>
      </c>
      <c r="D34" s="13">
        <v>4</v>
      </c>
      <c r="E34" s="13">
        <v>180</v>
      </c>
      <c r="F34" s="13">
        <v>1</v>
      </c>
      <c r="G34" s="14">
        <v>0.15</v>
      </c>
      <c r="H34" s="15">
        <v>0</v>
      </c>
      <c r="I34" s="13">
        <v>0</v>
      </c>
    </row>
    <row r="35" spans="1:9" ht="13.5" customHeight="1" x14ac:dyDescent="0.25">
      <c r="A35" s="8" t="s">
        <v>59</v>
      </c>
      <c r="B35" s="9">
        <v>4</v>
      </c>
      <c r="C35" s="13">
        <v>12</v>
      </c>
      <c r="D35" s="13">
        <v>5</v>
      </c>
      <c r="E35" s="13">
        <v>75</v>
      </c>
      <c r="F35" s="13">
        <v>3</v>
      </c>
      <c r="G35" s="14">
        <v>0.1</v>
      </c>
      <c r="H35" s="15">
        <v>3</v>
      </c>
      <c r="I35" s="13">
        <v>3</v>
      </c>
    </row>
    <row r="36" spans="1:9" ht="13.5" customHeight="1" x14ac:dyDescent="0.25">
      <c r="A36" s="8" t="s">
        <v>60</v>
      </c>
      <c r="B36" s="9">
        <v>4</v>
      </c>
      <c r="C36" s="13">
        <v>10</v>
      </c>
      <c r="D36" s="13">
        <v>6</v>
      </c>
      <c r="E36" s="13">
        <v>40</v>
      </c>
      <c r="F36" s="13">
        <v>4</v>
      </c>
      <c r="G36" s="14">
        <v>0.2</v>
      </c>
      <c r="H36" s="15">
        <v>4</v>
      </c>
      <c r="I36" s="13">
        <v>8</v>
      </c>
    </row>
    <row r="37" spans="1:9" ht="13.5" customHeight="1" x14ac:dyDescent="0.25">
      <c r="A37" s="8" t="s">
        <v>61</v>
      </c>
      <c r="B37" s="9">
        <v>4</v>
      </c>
      <c r="C37" s="13">
        <v>7</v>
      </c>
      <c r="D37" s="13">
        <v>6</v>
      </c>
      <c r="E37" s="13">
        <v>60</v>
      </c>
      <c r="F37" s="13">
        <v>4</v>
      </c>
      <c r="G37" s="14">
        <v>0.2</v>
      </c>
      <c r="H37" s="15">
        <v>4</v>
      </c>
      <c r="I37" s="13">
        <v>8</v>
      </c>
    </row>
    <row r="38" spans="1:9" ht="13.5" customHeight="1" x14ac:dyDescent="0.25">
      <c r="A38" s="8" t="s">
        <v>62</v>
      </c>
      <c r="B38" s="9">
        <v>4</v>
      </c>
      <c r="C38" s="13">
        <v>9</v>
      </c>
      <c r="D38" s="13">
        <v>6</v>
      </c>
      <c r="E38" s="13">
        <v>40</v>
      </c>
      <c r="F38" s="13">
        <v>4</v>
      </c>
      <c r="G38" s="14">
        <v>0.2</v>
      </c>
      <c r="H38" s="15">
        <v>4</v>
      </c>
      <c r="I38" s="13">
        <v>8</v>
      </c>
    </row>
    <row r="39" spans="1:9" ht="13.5" customHeight="1" x14ac:dyDescent="0.25">
      <c r="A39" s="8" t="s">
        <v>63</v>
      </c>
      <c r="B39" s="9">
        <v>4</v>
      </c>
      <c r="C39" s="13">
        <v>15</v>
      </c>
      <c r="D39" s="13">
        <v>6</v>
      </c>
      <c r="E39" s="13">
        <v>120</v>
      </c>
      <c r="F39" s="13">
        <v>4</v>
      </c>
      <c r="G39" s="14">
        <v>0.2</v>
      </c>
      <c r="H39" s="15">
        <v>4</v>
      </c>
      <c r="I39" s="13">
        <v>8</v>
      </c>
    </row>
    <row r="40" spans="1:9" ht="13.5" customHeight="1" x14ac:dyDescent="0.25">
      <c r="A40" s="8" t="s">
        <v>64</v>
      </c>
      <c r="B40" s="9">
        <v>5</v>
      </c>
      <c r="C40" s="13">
        <v>25</v>
      </c>
      <c r="D40" s="13">
        <v>4</v>
      </c>
      <c r="E40" s="13">
        <v>80</v>
      </c>
      <c r="F40" s="13">
        <v>1</v>
      </c>
      <c r="G40" s="14">
        <v>0.4</v>
      </c>
      <c r="H40" s="15">
        <v>1</v>
      </c>
      <c r="I40" s="13">
        <v>2</v>
      </c>
    </row>
    <row r="41" spans="1:9" ht="13.5" customHeight="1" x14ac:dyDescent="0.25">
      <c r="A41" s="8" t="s">
        <v>65</v>
      </c>
      <c r="B41" s="9">
        <v>4</v>
      </c>
      <c r="C41" s="13">
        <v>7</v>
      </c>
      <c r="D41" s="13">
        <v>6</v>
      </c>
      <c r="E41" s="13">
        <v>60</v>
      </c>
      <c r="F41" s="13">
        <v>4</v>
      </c>
      <c r="G41" s="14">
        <v>0.2</v>
      </c>
      <c r="H41" s="15">
        <v>4</v>
      </c>
      <c r="I41" s="13">
        <v>8</v>
      </c>
    </row>
    <row r="42" spans="1:9" ht="13.5" customHeight="1" x14ac:dyDescent="0.25">
      <c r="A42" s="8" t="s">
        <v>66</v>
      </c>
      <c r="B42" s="9">
        <v>7</v>
      </c>
      <c r="C42" s="13">
        <v>15</v>
      </c>
      <c r="D42" s="13">
        <v>1</v>
      </c>
      <c r="E42" s="13">
        <v>90</v>
      </c>
      <c r="F42" s="13">
        <v>1</v>
      </c>
      <c r="G42" s="14">
        <v>0.15</v>
      </c>
      <c r="H42" s="15">
        <v>0</v>
      </c>
      <c r="I42" s="13">
        <v>0</v>
      </c>
    </row>
    <row r="43" spans="1:9" ht="13.5" customHeight="1" x14ac:dyDescent="0.25">
      <c r="A43" s="8" t="s">
        <v>67</v>
      </c>
      <c r="B43" s="9">
        <v>20</v>
      </c>
      <c r="C43" s="13">
        <v>10</v>
      </c>
      <c r="D43" s="13">
        <v>2</v>
      </c>
      <c r="E43" s="13">
        <v>200</v>
      </c>
      <c r="F43" s="13">
        <v>1</v>
      </c>
      <c r="G43" s="14">
        <v>0.4</v>
      </c>
      <c r="H43" s="15">
        <v>1</v>
      </c>
      <c r="I43" s="13">
        <v>2</v>
      </c>
    </row>
  </sheetData>
  <autoFilter ref="A1:T43" xr:uid="{00000000-0009-0000-0000-000001000000}"/>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vt:lpstr>
      <vt:lpstr>Inputs from the Delivery Team</vt:lpstr>
    </vt:vector>
  </TitlesOfParts>
  <Company>Accenture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Vadier, Yanis</dc:creator>
  <cp:lastModifiedBy>Lacanaria Jr, Jimmy N.</cp:lastModifiedBy>
  <dcterms:created xsi:type="dcterms:W3CDTF">2016-06-30T08:52:53Z</dcterms:created>
  <dcterms:modified xsi:type="dcterms:W3CDTF">2019-05-26T17:26:15Z</dcterms:modified>
</cp:coreProperties>
</file>