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.27.25\"/>
    </mc:Choice>
  </mc:AlternateContent>
  <xr:revisionPtr revIDLastSave="0" documentId="13_ncr:1_{CD34263F-11B6-4D45-AEF8-4A4D5D275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<sst xmlns="http://schemas.openxmlformats.org/spreadsheetml/2006/main" count="160" uniqueCount="154">
  <si>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</si>
  <si>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</si>
  <si>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</si>
  <si>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</si>
  <si>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</si>
  <si>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</si>
  <si>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</si>
  <si>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</si>
  <si>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</si>
  <si>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</si>
  <si>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</si>
  <si>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</si>
  <si>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</si>
  <si>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</si>
  <si>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</si>
  <si>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</si>
  <si>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</si>
  <si>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</si>
  <si>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</si>
  <si>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</si>
  <si>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</si>
  <si>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</si>
  <si>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</si>
  <si>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</si>
  <si>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</si>
  <si>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</si>
  <si>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</si>
  <si>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</si>
  <si>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</si>
  <si>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</si>
  <si>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</si>
  <si>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</si>
  <si>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</si>
  <si>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</si>
  <si>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</si>
  <si>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</si>
  <si>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</si>
  <si>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</si>
  <si>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</si>
  <si>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</si>
  <si>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</si>
  <si>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</si>
  <si>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</si>
  <si>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</si>
  <si>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</si>
  <si>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</si>
  <si>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</si>
  <si>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</si>
  <si>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</si>
  <si>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</si>
  <si>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</si>
  <si>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</si>
  <si>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</si>
  <si>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</si>
  <si>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</si>
  <si>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</si>
  <si>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</si>
  <si>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</si>
  <si>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</si>
  <si>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</si>
  <si>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</si>
  <si>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</si>
  <si>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</si>
  <si>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</si>
  <si>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</si>
  <si>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</si>
  <si>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</si>
  <si>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</si>
  <si>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</si>
  <si>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</si>
  <si>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</si>
  <si>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</si>
  <si>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</si>
  <si>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</si>
  <si>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</si>
  <si>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</si>
  <si>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</si>
  <si>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</si>
  <si>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</si>
  <si>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</si>
  <si>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</si>
  <si>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</si>
  <si>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</si>
  <si>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</si>
  <si>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</si>
  <si>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</si>
  <si>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</si>
  <si>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</si>
  <si>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</si>
  <si>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</si>
  <si>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</si>
  <si>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</si>
  <si>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</si>
  <si>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</si>
  <si>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</si>
  <si>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</si>
  <si>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</si>
  <si>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</si>
  <si>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</si>
  <si>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</si>
  <si>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</si>
  <si>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</si>
  <si>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</si>
  <si>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</si>
  <si>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</si>
  <si>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</si>
  <si>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</si>
  <si>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</si>
  <si>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</si>
  <si>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</si>
  <si>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</si>
  <si>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</si>
  <si>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</si>
  <si>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</si>
  <si>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</si>
  <si>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</si>
  <si>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</si>
  <si>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</si>
  <si>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</si>
  <si>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</si>
  <si>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</si>
  <si>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</si>
  <si>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</si>
  <si>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</si>
  <si>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</si>
  <si>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</si>
  <si>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</si>
  <si>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</si>
  <si>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</si>
  <si>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</si>
  <si>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</si>
  <si>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</si>
  <si>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</si>
  <si>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</si>
  <si>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</si>
  <si>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</si>
  <si>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</si>
  <si>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</si>
  <si>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</si>
  <si>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</si>
  <si>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</si>
  <si>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</si>
  <si>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</si>
  <si>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</si>
  <si>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</si>
  <si>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</si>
  <si>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</si>
  <si>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</si>
  <si>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</si>
  <si>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</si>
  <si>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</si>
  <si>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</si>
  <si>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1.27.25</t>
  </si>
  <si>
    <t>TICKET SALES REPORT as of 1/27/2025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</si>
</sst>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49" fontId="6" fillId="0" borderId="0" xfId="0" applyNumberFormat="1" applyFont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208818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="115" zoomScaleNormal="115" zoomScaleSheetLayoutView="100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3" sqref="E3:H3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6.710937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69" t="s">
        <v>152</v>
      </c>
      <c r="P1" s="169"/>
      <c r="Q1" s="169"/>
      <c r="R1" s="169"/>
      <c r="S1" s="169"/>
      <c r="T1" s="169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153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39" t="s">
        <v>147</v>
      </c>
      <c r="V3" s="136" t="s">
        <v>146</v>
      </c>
      <c r="W3" s="132" t="s">
        <v>148</v>
      </c>
      <c r="X3" s="141"/>
      <c r="Y3" s="140"/>
    </row>
    <row r="4" spans="1:27" ht="47.25" x14ac:dyDescent="0.4">
      <c r="A4" s="168" t="s">
        <v>109</v>
      </c>
      <c r="B4" s="168"/>
      <c r="C4" s="168"/>
      <c r="D4" s="71" t="s">
        <v>121</v>
      </c>
      <c r="E4" s="72" t="s">
        <v>19</v>
      </c>
      <c r="F4" s="73" t="s">
        <v>1</v>
      </c>
      <c r="G4" s="83" t="s">
        <v>139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141</v>
      </c>
      <c r="P4" s="96" t="s">
        <v>140</v>
      </c>
      <c r="Q4" s="78" t="s">
        <v>143</v>
      </c>
      <c r="R4" s="146" t="s">
        <v>117</v>
      </c>
      <c r="S4" s="96" t="s">
        <v>142</v>
      </c>
      <c r="T4" s="147" t="s">
        <v>118</v>
      </c>
      <c r="U4" s="142"/>
      <c r="V4" s="137"/>
      <c r="W4" s="96"/>
      <c r="X4" s="96"/>
    </row>
    <row r="5" spans="1:27" ht="12.75" customHeight="1" x14ac:dyDescent="0.2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101469</v>
      </c>
      <c r="V11" s="131">
        <f t="shared" si="5"/>
        <v>8116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22550</v>
      </c>
      <c r="G12" s="27"/>
      <c r="H12" s="28">
        <v>459</v>
      </c>
      <c r="I12" s="18">
        <v>126211</v>
      </c>
      <c r="J12" s="27">
        <v>105242</v>
      </c>
      <c r="K12" s="29">
        <v>1733</v>
      </c>
      <c r="L12" s="30">
        <f t="shared" si="4"/>
        <v>182461</v>
      </c>
      <c r="M12" s="27">
        <f t="shared" si="7"/>
        <v>127792</v>
      </c>
      <c r="N12" s="29">
        <f t="shared" si="1"/>
        <v>2192</v>
      </c>
      <c r="O12" s="31">
        <v>4725</v>
      </c>
      <c r="P12" s="24">
        <f t="shared" si="2"/>
        <v>0.46391534391534389</v>
      </c>
      <c r="Q12" s="85">
        <f t="shared" si="3"/>
        <v>58.299270072992698</v>
      </c>
      <c r="R12" s="105">
        <v>48</v>
      </c>
      <c r="S12" s="111">
        <v>1140</v>
      </c>
      <c r="T12" s="118">
        <v>1188</v>
      </c>
      <c r="U12" s="128">
        <v>125934</v>
      </c>
      <c r="V12" s="131">
        <f t="shared" si="5"/>
        <v>1858</v>
      </c>
      <c r="W12" s="130">
        <f t="shared" si="6"/>
        <v>0.70037980719167381</v>
      </c>
      <c r="X12" s="130"/>
    </row>
    <row r="13" spans="1:27" x14ac:dyDescent="0.2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18990</v>
      </c>
      <c r="G13" s="27"/>
      <c r="H13" s="28">
        <v>349</v>
      </c>
      <c r="I13" s="18">
        <f>126211-I26</f>
        <v>84141</v>
      </c>
      <c r="J13" s="27">
        <v>66111</v>
      </c>
      <c r="K13" s="29">
        <v>1088</v>
      </c>
      <c r="L13" s="30">
        <f t="shared" si="4"/>
        <v>121641</v>
      </c>
      <c r="M13" s="27">
        <f t="shared" si="7"/>
        <v>85101</v>
      </c>
      <c r="N13" s="29">
        <f t="shared" si="1"/>
        <v>1437</v>
      </c>
      <c r="O13" s="31">
        <v>3150</v>
      </c>
      <c r="P13" s="24">
        <f t="shared" si="2"/>
        <v>0.4561904761904762</v>
      </c>
      <c r="Q13" s="85">
        <f t="shared" si="3"/>
        <v>59.221294363256781</v>
      </c>
      <c r="R13" s="105">
        <v>24</v>
      </c>
      <c r="S13" s="111">
        <v>723</v>
      </c>
      <c r="T13" s="118">
        <v>747</v>
      </c>
      <c r="U13" s="128">
        <v>82365</v>
      </c>
      <c r="V13" s="131">
        <f t="shared" si="5"/>
        <v>2736</v>
      </c>
      <c r="W13" s="130">
        <f t="shared" si="6"/>
        <v>0.69960786248057805</v>
      </c>
      <c r="X13" s="130"/>
    </row>
    <row r="14" spans="1:27" x14ac:dyDescent="0.2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11849</v>
      </c>
      <c r="G14" s="27"/>
      <c r="H14" s="28">
        <v>219</v>
      </c>
      <c r="I14" s="18">
        <f>126211-I27</f>
        <v>84141</v>
      </c>
      <c r="J14" s="27">
        <v>66080</v>
      </c>
      <c r="K14" s="29">
        <v>1081</v>
      </c>
      <c r="L14" s="30">
        <f t="shared" si="4"/>
        <v>121641</v>
      </c>
      <c r="M14" s="27">
        <f t="shared" si="7"/>
        <v>77929</v>
      </c>
      <c r="N14" s="29">
        <f t="shared" si="1"/>
        <v>1300</v>
      </c>
      <c r="O14" s="31">
        <v>3150</v>
      </c>
      <c r="P14" s="24">
        <f t="shared" si="2"/>
        <v>0.41269841269841268</v>
      </c>
      <c r="Q14" s="85">
        <f t="shared" si="3"/>
        <v>59.945384615384619</v>
      </c>
      <c r="R14" s="105">
        <v>3</v>
      </c>
      <c r="S14" s="111">
        <v>681</v>
      </c>
      <c r="T14" s="118">
        <v>684</v>
      </c>
      <c r="U14" s="128">
        <v>77040</v>
      </c>
      <c r="V14" s="131">
        <f t="shared" si="5"/>
        <v>889</v>
      </c>
      <c r="W14" s="130">
        <f t="shared" si="6"/>
        <v>0.64064747905722574</v>
      </c>
      <c r="X14" s="130"/>
    </row>
    <row r="15" spans="1:27" x14ac:dyDescent="0.2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19972</v>
      </c>
      <c r="G15" s="27"/>
      <c r="H15" s="28">
        <v>417</v>
      </c>
      <c r="I15" s="18">
        <f>126211-I28</f>
        <v>84141</v>
      </c>
      <c r="J15" s="27">
        <v>73994</v>
      </c>
      <c r="K15" s="29">
        <v>1218</v>
      </c>
      <c r="L15" s="30">
        <f t="shared" si="4"/>
        <v>121641</v>
      </c>
      <c r="M15" s="27">
        <f t="shared" si="7"/>
        <v>93966</v>
      </c>
      <c r="N15" s="29">
        <f t="shared" si="1"/>
        <v>1635</v>
      </c>
      <c r="O15" s="31">
        <v>3150</v>
      </c>
      <c r="P15" s="24">
        <f t="shared" si="2"/>
        <v>0.51904761904761909</v>
      </c>
      <c r="Q15" s="85">
        <f t="shared" si="3"/>
        <v>57.471559633027525</v>
      </c>
      <c r="R15" s="105">
        <v>7</v>
      </c>
      <c r="S15" s="111">
        <v>829</v>
      </c>
      <c r="T15" s="118">
        <v>836</v>
      </c>
      <c r="U15" s="128">
        <v>93908</v>
      </c>
      <c r="V15" s="131">
        <f t="shared" si="5"/>
        <v>58</v>
      </c>
      <c r="W15" s="130">
        <f t="shared" si="6"/>
        <v>0.77248625052408315</v>
      </c>
      <c r="X15" s="130"/>
    </row>
    <row r="16" spans="1:27" x14ac:dyDescent="0.2">
      <c r="A16" s="3" t="s">
        <v>12</v>
      </c>
      <c r="B16" s="3" t="s">
        <v>30</v>
      </c>
      <c r="D16" s="3" t="s">
        <v>31</v>
      </c>
      <c r="E16" s="18">
        <v>56250</v>
      </c>
      <c r="F16" s="27">
        <v>15706</v>
      </c>
      <c r="G16" s="27"/>
      <c r="H16" s="28">
        <v>331</v>
      </c>
      <c r="I16" s="18">
        <v>126211</v>
      </c>
      <c r="J16" s="27">
        <v>110897</v>
      </c>
      <c r="K16" s="29">
        <v>1826</v>
      </c>
      <c r="L16" s="30">
        <f t="shared" si="4"/>
        <v>182461</v>
      </c>
      <c r="M16" s="27">
        <f t="shared" si="7"/>
        <v>126603</v>
      </c>
      <c r="N16" s="29">
        <f t="shared" si="1"/>
        <v>2157</v>
      </c>
      <c r="O16" s="31">
        <v>4725</v>
      </c>
      <c r="P16" s="24">
        <f t="shared" si="2"/>
        <v>0.45650793650793653</v>
      </c>
      <c r="Q16" s="85">
        <f t="shared" si="3"/>
        <v>58.694019471488176</v>
      </c>
      <c r="R16" s="105">
        <v>18</v>
      </c>
      <c r="S16" s="111">
        <v>1119</v>
      </c>
      <c r="T16" s="118">
        <v>1137</v>
      </c>
      <c r="U16" s="128">
        <v>125403</v>
      </c>
      <c r="V16" s="131">
        <f t="shared" si="5"/>
        <v>1200</v>
      </c>
      <c r="W16" s="130">
        <f t="shared" si="6"/>
        <v>0.693863346139723</v>
      </c>
      <c r="X16" s="130"/>
    </row>
    <row r="17" spans="1:24" x14ac:dyDescent="0.2">
      <c r="A17" s="3" t="s">
        <v>13</v>
      </c>
      <c r="B17" s="3" t="s">
        <v>32</v>
      </c>
      <c r="D17" s="3" t="s">
        <v>33</v>
      </c>
      <c r="E17" s="18">
        <v>56250</v>
      </c>
      <c r="F17" s="27">
        <v>11488</v>
      </c>
      <c r="G17" s="27"/>
      <c r="H17" s="28">
        <v>262</v>
      </c>
      <c r="I17" s="18">
        <v>126211</v>
      </c>
      <c r="J17" s="27">
        <v>101817</v>
      </c>
      <c r="K17" s="29">
        <v>1654</v>
      </c>
      <c r="L17" s="30">
        <f t="shared" si="4"/>
        <v>182461</v>
      </c>
      <c r="M17" s="27">
        <f t="shared" si="7"/>
        <v>113305</v>
      </c>
      <c r="N17" s="29">
        <f t="shared" si="1"/>
        <v>1916</v>
      </c>
      <c r="O17" s="31">
        <v>4725</v>
      </c>
      <c r="P17" s="24">
        <f t="shared" si="2"/>
        <v>0.40550264550264548</v>
      </c>
      <c r="Q17" s="85">
        <f t="shared" si="3"/>
        <v>59.13622129436326</v>
      </c>
      <c r="R17" s="105">
        <v>0</v>
      </c>
      <c r="S17" s="111">
        <v>1002</v>
      </c>
      <c r="T17" s="118">
        <v>1002</v>
      </c>
      <c r="U17" s="128">
        <v>113033</v>
      </c>
      <c r="V17" s="131">
        <f t="shared" si="5"/>
        <v>272</v>
      </c>
      <c r="W17" s="130">
        <f t="shared" si="6"/>
        <v>0.62098201807509545</v>
      </c>
      <c r="X17" s="130"/>
    </row>
    <row r="18" spans="1:24" x14ac:dyDescent="0.2">
      <c r="A18" s="3" t="s">
        <v>14</v>
      </c>
      <c r="B18" s="3" t="s">
        <v>34</v>
      </c>
      <c r="D18" s="3" t="s">
        <v>35</v>
      </c>
      <c r="E18" s="18">
        <v>56250</v>
      </c>
      <c r="F18" s="45">
        <v>15381</v>
      </c>
      <c r="G18" s="45"/>
      <c r="H18" s="148">
        <v>319</v>
      </c>
      <c r="I18" s="18">
        <v>126211</v>
      </c>
      <c r="J18" s="45">
        <v>109319</v>
      </c>
      <c r="K18" s="50">
        <v>1767</v>
      </c>
      <c r="L18" s="30">
        <f t="shared" si="4"/>
        <v>182461</v>
      </c>
      <c r="M18" s="45">
        <f t="shared" si="7"/>
        <v>124700</v>
      </c>
      <c r="N18" s="50">
        <f t="shared" si="1"/>
        <v>2086</v>
      </c>
      <c r="O18" s="31">
        <v>4254</v>
      </c>
      <c r="P18" s="24">
        <f t="shared" si="2"/>
        <v>0.49036201222378939</v>
      </c>
      <c r="Q18" s="100">
        <f t="shared" si="3"/>
        <v>59.779482262703738</v>
      </c>
      <c r="R18" s="105">
        <v>7</v>
      </c>
      <c r="S18" s="115">
        <v>1105</v>
      </c>
      <c r="T18" s="118">
        <v>1112</v>
      </c>
      <c r="U18" s="128">
        <v>124165</v>
      </c>
      <c r="V18" s="131">
        <f t="shared" si="5"/>
        <v>535</v>
      </c>
      <c r="W18" s="130">
        <f t="shared" si="6"/>
        <v>0.6834337200826478</v>
      </c>
      <c r="X18" s="130"/>
    </row>
    <row r="19" spans="1:24" ht="13.5" thickBot="1" x14ac:dyDescent="0.2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10959</v>
      </c>
      <c r="G19" s="27"/>
      <c r="H19" s="28">
        <v>202</v>
      </c>
      <c r="I19" s="18">
        <f>126211-I29</f>
        <v>84141</v>
      </c>
      <c r="J19" s="27">
        <v>68823</v>
      </c>
      <c r="K19" s="29">
        <v>1118</v>
      </c>
      <c r="L19" s="30">
        <f t="shared" si="4"/>
        <v>129974</v>
      </c>
      <c r="M19" s="27">
        <f t="shared" si="7"/>
        <v>79782</v>
      </c>
      <c r="N19" s="29">
        <f t="shared" si="1"/>
        <v>1320</v>
      </c>
      <c r="O19" s="31">
        <v>3150</v>
      </c>
      <c r="P19" s="24">
        <f>N19/O19</f>
        <v>0.41904761904761906</v>
      </c>
      <c r="Q19" s="85">
        <f t="shared" si="3"/>
        <v>60.440909090909088</v>
      </c>
      <c r="R19" s="105">
        <v>6</v>
      </c>
      <c r="S19" s="115">
        <v>637</v>
      </c>
      <c r="T19" s="118">
        <v>643</v>
      </c>
      <c r="U19" s="128">
        <v>79782</v>
      </c>
      <c r="V19" s="131">
        <f t="shared" si="5"/>
        <v>0</v>
      </c>
      <c r="W19" s="130">
        <f t="shared" si="6"/>
        <v>0.61383045839937223</v>
      </c>
      <c r="X19" s="130"/>
    </row>
    <row r="20" spans="1:24" ht="13.5" thickBot="1" x14ac:dyDescent="0.25">
      <c r="A20" s="32" t="s">
        <v>108</v>
      </c>
      <c r="B20" s="33"/>
      <c r="C20" s="33"/>
      <c r="D20" s="33"/>
      <c r="E20" s="34">
        <f t="shared" ref="E20:O20" si="8">SUM(E6:E19)</f>
        <v>720833</v>
      </c>
      <c r="F20" s="35">
        <f t="shared" si="8"/>
        <v>548333</v>
      </c>
      <c r="G20" s="35">
        <f t="shared" si="8"/>
        <v>83938</v>
      </c>
      <c r="H20" s="36">
        <f t="shared" si="8"/>
        <v>12499</v>
      </c>
      <c r="I20" s="34">
        <f t="shared" si="8"/>
        <v>1472464</v>
      </c>
      <c r="J20" s="35">
        <f t="shared" si="8"/>
        <v>1198502</v>
      </c>
      <c r="K20" s="36">
        <f t="shared" si="8"/>
        <v>19291</v>
      </c>
      <c r="L20" s="34">
        <f t="shared" si="8"/>
        <v>2193297</v>
      </c>
      <c r="M20" s="35">
        <f t="shared" si="8"/>
        <v>1746835</v>
      </c>
      <c r="N20" s="36">
        <f t="shared" si="8"/>
        <v>31790</v>
      </c>
      <c r="O20" s="37">
        <f t="shared" si="8"/>
        <v>54340</v>
      </c>
      <c r="P20" s="38">
        <f>N20/O20</f>
        <v>0.58502024291497978</v>
      </c>
      <c r="Q20" s="98">
        <f>M20/N20</f>
        <v>54.949197860962563</v>
      </c>
      <c r="R20" s="102"/>
      <c r="S20" s="108"/>
      <c r="T20" s="117"/>
      <c r="U20" s="129">
        <f>SUM(U6:U19)</f>
        <v>1731171</v>
      </c>
      <c r="V20" s="129">
        <f>SUM(V6:V19)</f>
        <v>15664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110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112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41831</v>
      </c>
      <c r="V25" s="131">
        <f t="shared" si="9"/>
        <v>3382</v>
      </c>
      <c r="W25" s="130">
        <f t="shared" si="10"/>
        <v>0.67411659460265394</v>
      </c>
      <c r="X25" s="111"/>
    </row>
    <row r="26" spans="1:24" x14ac:dyDescent="0.2">
      <c r="A26" s="3" t="s">
        <v>113</v>
      </c>
      <c r="D26" s="3" t="s">
        <v>78</v>
      </c>
      <c r="E26" s="18">
        <v>18750</v>
      </c>
      <c r="F26" s="27">
        <v>7693</v>
      </c>
      <c r="G26" s="27"/>
      <c r="H26" s="28">
        <v>143</v>
      </c>
      <c r="I26" s="18">
        <v>42070</v>
      </c>
      <c r="J26" s="27">
        <v>25209</v>
      </c>
      <c r="K26" s="29">
        <v>421</v>
      </c>
      <c r="L26" s="30">
        <f t="shared" si="4"/>
        <v>60820</v>
      </c>
      <c r="M26" s="27">
        <f t="shared" si="7"/>
        <v>32902</v>
      </c>
      <c r="N26" s="29">
        <f t="shared" si="1"/>
        <v>564</v>
      </c>
      <c r="O26" s="31">
        <v>1575</v>
      </c>
      <c r="P26" s="24">
        <f t="shared" si="2"/>
        <v>0.35809523809523808</v>
      </c>
      <c r="Q26" s="85">
        <f t="shared" si="3"/>
        <v>58.336879432624116</v>
      </c>
      <c r="R26" s="105">
        <v>4</v>
      </c>
      <c r="S26" s="115">
        <v>307</v>
      </c>
      <c r="T26" s="118">
        <v>311</v>
      </c>
      <c r="U26" s="131">
        <v>33682</v>
      </c>
      <c r="V26" s="131">
        <f t="shared" si="9"/>
        <v>-780</v>
      </c>
      <c r="W26" s="130">
        <f t="shared" si="10"/>
        <v>0.54097336402499174</v>
      </c>
      <c r="X26" s="111"/>
    </row>
    <row r="27" spans="1:24" x14ac:dyDescent="0.2">
      <c r="A27" s="3" t="s">
        <v>114</v>
      </c>
      <c r="D27" s="3" t="s">
        <v>79</v>
      </c>
      <c r="E27" s="18">
        <v>18750</v>
      </c>
      <c r="F27" s="27">
        <v>5160</v>
      </c>
      <c r="G27" s="27"/>
      <c r="H27" s="28">
        <v>94</v>
      </c>
      <c r="I27" s="18">
        <v>42070</v>
      </c>
      <c r="J27" s="27">
        <v>26227</v>
      </c>
      <c r="K27" s="29">
        <v>439</v>
      </c>
      <c r="L27" s="30">
        <f t="shared" si="4"/>
        <v>60820</v>
      </c>
      <c r="M27" s="27">
        <f t="shared" si="7"/>
        <v>31387</v>
      </c>
      <c r="N27" s="29">
        <f t="shared" si="1"/>
        <v>533</v>
      </c>
      <c r="O27" s="31">
        <v>1575</v>
      </c>
      <c r="P27" s="24">
        <f t="shared" si="2"/>
        <v>0.33841269841269839</v>
      </c>
      <c r="Q27" s="85">
        <f t="shared" si="3"/>
        <v>58.887429643527206</v>
      </c>
      <c r="R27" s="105">
        <v>1</v>
      </c>
      <c r="S27" s="115">
        <v>292</v>
      </c>
      <c r="T27" s="118">
        <v>293</v>
      </c>
      <c r="U27" s="131">
        <v>31465</v>
      </c>
      <c r="V27" s="131">
        <f t="shared" si="9"/>
        <v>-78</v>
      </c>
      <c r="W27" s="130">
        <f t="shared" si="10"/>
        <v>0.51606379480434073</v>
      </c>
      <c r="X27" s="111"/>
    </row>
    <row r="28" spans="1:24" x14ac:dyDescent="0.2">
      <c r="A28" s="3" t="s">
        <v>115</v>
      </c>
      <c r="D28" s="3" t="s">
        <v>80</v>
      </c>
      <c r="E28" s="18">
        <v>18750</v>
      </c>
      <c r="F28" s="27">
        <v>7341</v>
      </c>
      <c r="G28" s="27"/>
      <c r="H28" s="28">
        <v>134</v>
      </c>
      <c r="I28" s="18">
        <v>42070</v>
      </c>
      <c r="J28" s="27">
        <v>27500</v>
      </c>
      <c r="K28" s="29">
        <v>457</v>
      </c>
      <c r="L28" s="30">
        <f t="shared" si="4"/>
        <v>60820</v>
      </c>
      <c r="M28" s="27">
        <f t="shared" si="7"/>
        <v>34841</v>
      </c>
      <c r="N28" s="29">
        <f t="shared" si="1"/>
        <v>591</v>
      </c>
      <c r="O28" s="31">
        <v>1575</v>
      </c>
      <c r="P28" s="24">
        <f t="shared" si="2"/>
        <v>0.37523809523809526</v>
      </c>
      <c r="Q28" s="85">
        <f t="shared" si="3"/>
        <v>58.952622673434853</v>
      </c>
      <c r="R28" s="105">
        <v>1</v>
      </c>
      <c r="S28" s="115">
        <v>320</v>
      </c>
      <c r="T28" s="118">
        <v>321</v>
      </c>
      <c r="U28" s="131">
        <v>34175</v>
      </c>
      <c r="V28" s="131">
        <f t="shared" si="9"/>
        <v>666</v>
      </c>
      <c r="W28" s="130">
        <f t="shared" si="10"/>
        <v>0.57285432423544891</v>
      </c>
      <c r="X28" s="111"/>
    </row>
    <row r="29" spans="1:24" ht="13.5" thickBot="1" x14ac:dyDescent="0.25">
      <c r="A29" s="149" t="s">
        <v>116</v>
      </c>
      <c r="B29" s="149"/>
      <c r="C29" s="149"/>
      <c r="D29" s="166" t="s">
        <v>81</v>
      </c>
      <c r="E29" s="167">
        <v>22917</v>
      </c>
      <c r="F29" s="150">
        <v>4913</v>
      </c>
      <c r="G29" s="27"/>
      <c r="H29" s="151">
        <v>94</v>
      </c>
      <c r="I29" s="167">
        <v>42070</v>
      </c>
      <c r="J29" s="150">
        <v>27418</v>
      </c>
      <c r="K29" s="152">
        <v>457</v>
      </c>
      <c r="L29" s="153">
        <f t="shared" si="4"/>
        <v>64987</v>
      </c>
      <c r="M29" s="150">
        <f t="shared" si="7"/>
        <v>32331</v>
      </c>
      <c r="N29" s="152">
        <f t="shared" si="1"/>
        <v>551</v>
      </c>
      <c r="O29" s="154">
        <v>1575</v>
      </c>
      <c r="P29" s="164">
        <f t="shared" si="2"/>
        <v>0.34984126984126984</v>
      </c>
      <c r="Q29" s="155">
        <f t="shared" si="3"/>
        <v>58.67695099818512</v>
      </c>
      <c r="R29" s="156">
        <v>1</v>
      </c>
      <c r="S29" s="157">
        <v>339</v>
      </c>
      <c r="T29" s="158">
        <v>340</v>
      </c>
      <c r="U29" s="131">
        <v>32173</v>
      </c>
      <c r="V29" s="131">
        <f t="shared" si="9"/>
        <v>158</v>
      </c>
      <c r="W29" s="130">
        <f t="shared" si="10"/>
        <v>0.49749949989997999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119089</v>
      </c>
      <c r="G30" s="35">
        <f t="shared" si="11"/>
        <v>18982</v>
      </c>
      <c r="H30" s="36">
        <f t="shared" si="11"/>
        <v>2677</v>
      </c>
      <c r="I30" s="34">
        <f t="shared" si="11"/>
        <v>294490</v>
      </c>
      <c r="J30" s="35">
        <f t="shared" si="11"/>
        <v>175723</v>
      </c>
      <c r="K30" s="36">
        <f t="shared" si="11"/>
        <v>2900</v>
      </c>
      <c r="L30" s="34">
        <f t="shared" si="11"/>
        <v>448657</v>
      </c>
      <c r="M30" s="35">
        <f t="shared" si="11"/>
        <v>294812</v>
      </c>
      <c r="N30" s="36">
        <f t="shared" si="11"/>
        <v>5577</v>
      </c>
      <c r="O30" s="37">
        <f t="shared" si="11"/>
        <v>10868</v>
      </c>
      <c r="P30" s="38">
        <f>N30/O30</f>
        <v>0.51315789473684215</v>
      </c>
      <c r="Q30" s="99">
        <f>M30/N30</f>
        <v>52.862112246727634</v>
      </c>
      <c r="R30" s="102"/>
      <c r="S30" s="108"/>
      <c r="T30" s="117"/>
      <c r="U30" s="129">
        <f>SUM(U23:U29)</f>
        <v>291464</v>
      </c>
      <c r="V30" s="129">
        <f>SUM(V23:V29)</f>
        <v>3348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119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2">
      <c r="A35" s="3" t="s">
        <v>40</v>
      </c>
      <c r="D35" s="3" t="s">
        <v>41</v>
      </c>
      <c r="E35" s="18">
        <v>168620</v>
      </c>
      <c r="F35" s="27">
        <v>54911</v>
      </c>
      <c r="G35" s="45"/>
      <c r="H35" s="29">
        <v>864</v>
      </c>
      <c r="I35" s="30">
        <v>126210</v>
      </c>
      <c r="J35" s="27">
        <v>110615</v>
      </c>
      <c r="K35" s="29">
        <v>1604</v>
      </c>
      <c r="L35" s="51">
        <f t="shared" si="12"/>
        <v>294830</v>
      </c>
      <c r="M35" s="41">
        <f t="shared" si="12"/>
        <v>165526</v>
      </c>
      <c r="N35" s="29">
        <f>H35+K35</f>
        <v>2468</v>
      </c>
      <c r="O35" s="31">
        <v>4707</v>
      </c>
      <c r="P35" s="24">
        <f t="shared" si="13"/>
        <v>0.52432547270023366</v>
      </c>
      <c r="Q35" s="85">
        <f t="shared" si="14"/>
        <v>67.068881685575363</v>
      </c>
      <c r="R35" s="105">
        <v>143</v>
      </c>
      <c r="S35" s="111">
        <v>980</v>
      </c>
      <c r="T35" s="118">
        <v>1123</v>
      </c>
      <c r="U35" s="128">
        <v>153492</v>
      </c>
      <c r="V35" s="131">
        <f t="shared" si="15"/>
        <v>12034</v>
      </c>
      <c r="W35" s="130">
        <f t="shared" si="16"/>
        <v>0.56142861988264425</v>
      </c>
      <c r="X35" s="111"/>
    </row>
    <row r="36" spans="1:24" x14ac:dyDescent="0.2">
      <c r="A36" s="3" t="s">
        <v>42</v>
      </c>
      <c r="D36" s="44" t="s">
        <v>43</v>
      </c>
      <c r="E36" s="18">
        <v>168620</v>
      </c>
      <c r="F36" s="27">
        <v>105541</v>
      </c>
      <c r="G36" s="45"/>
      <c r="H36" s="29">
        <v>1734</v>
      </c>
      <c r="I36" s="30">
        <v>126210</v>
      </c>
      <c r="J36" s="27">
        <v>114082</v>
      </c>
      <c r="K36" s="29">
        <v>1633</v>
      </c>
      <c r="L36" s="51">
        <f t="shared" si="12"/>
        <v>294830</v>
      </c>
      <c r="M36" s="41">
        <f t="shared" si="12"/>
        <v>219623</v>
      </c>
      <c r="N36" s="29">
        <f>H36+K36</f>
        <v>3367</v>
      </c>
      <c r="O36" s="31">
        <v>4707</v>
      </c>
      <c r="P36" s="24">
        <f t="shared" si="13"/>
        <v>0.71531761206713407</v>
      </c>
      <c r="Q36" s="85">
        <f t="shared" si="14"/>
        <v>65.228096228096234</v>
      </c>
      <c r="R36" s="105">
        <v>198</v>
      </c>
      <c r="S36" s="111">
        <v>1203</v>
      </c>
      <c r="T36" s="118">
        <v>1401</v>
      </c>
      <c r="U36" s="128">
        <v>211829</v>
      </c>
      <c r="V36" s="131">
        <f t="shared" si="15"/>
        <v>7794</v>
      </c>
      <c r="W36" s="130">
        <f t="shared" si="16"/>
        <v>0.74491401824780379</v>
      </c>
      <c r="X36" s="111"/>
    </row>
    <row r="37" spans="1:24" ht="13.5" thickBot="1" x14ac:dyDescent="0.25">
      <c r="A37" s="3" t="s">
        <v>44</v>
      </c>
      <c r="D37" s="44" t="s">
        <v>45</v>
      </c>
      <c r="E37" s="18">
        <v>168620</v>
      </c>
      <c r="F37" s="150">
        <v>24996</v>
      </c>
      <c r="G37" s="45"/>
      <c r="H37" s="50">
        <v>433</v>
      </c>
      <c r="I37" s="30">
        <v>126210</v>
      </c>
      <c r="J37" s="150">
        <v>114057</v>
      </c>
      <c r="K37" s="50">
        <v>1646</v>
      </c>
      <c r="L37" s="51">
        <f t="shared" si="12"/>
        <v>294830</v>
      </c>
      <c r="M37" s="159">
        <f t="shared" si="12"/>
        <v>139053</v>
      </c>
      <c r="N37" s="50">
        <f>H37+K37</f>
        <v>2079</v>
      </c>
      <c r="O37" s="31">
        <v>4707</v>
      </c>
      <c r="P37" s="164">
        <f t="shared" si="13"/>
        <v>0.4416826003824092</v>
      </c>
      <c r="Q37" s="159">
        <f t="shared" si="14"/>
        <v>66.884559884559891</v>
      </c>
      <c r="R37" s="105">
        <v>36</v>
      </c>
      <c r="S37" s="115">
        <v>882</v>
      </c>
      <c r="T37" s="118">
        <v>918</v>
      </c>
      <c r="U37" s="128">
        <v>138059</v>
      </c>
      <c r="V37" s="131">
        <f t="shared" si="15"/>
        <v>994</v>
      </c>
      <c r="W37" s="130">
        <f t="shared" si="16"/>
        <v>0.47163789302309805</v>
      </c>
      <c r="X37" s="111"/>
    </row>
    <row r="38" spans="1:24" ht="13.5" thickBot="1" x14ac:dyDescent="0.25">
      <c r="A38" s="32" t="s">
        <v>120</v>
      </c>
      <c r="B38" s="33"/>
      <c r="C38" s="33"/>
      <c r="D38" s="33"/>
      <c r="E38" s="34">
        <f t="shared" ref="E38:O38" si="17">SUM(E33:E37)</f>
        <v>843100</v>
      </c>
      <c r="F38" s="47">
        <f>SUM(F33:F37)</f>
        <v>519760</v>
      </c>
      <c r="G38" s="47">
        <f>SUM(G33:G37)</f>
        <v>20093</v>
      </c>
      <c r="H38" s="48">
        <f t="shared" si="17"/>
        <v>7514</v>
      </c>
      <c r="I38" s="34">
        <f>SUM(I33:I37)</f>
        <v>631050</v>
      </c>
      <c r="J38" s="47">
        <f>SUM(J33:J37)</f>
        <v>546012</v>
      </c>
      <c r="K38" s="48">
        <f>SUM(K33:K37)</f>
        <v>7830</v>
      </c>
      <c r="L38" s="34">
        <f t="shared" si="17"/>
        <v>1474150</v>
      </c>
      <c r="M38" s="47">
        <f>SUM(M33:M37)</f>
        <v>1065772</v>
      </c>
      <c r="N38" s="48">
        <f>SUM(N33:N37)</f>
        <v>15344</v>
      </c>
      <c r="O38" s="37">
        <f t="shared" si="17"/>
        <v>23082</v>
      </c>
      <c r="P38" s="39">
        <f t="shared" si="13"/>
        <v>0.66476041937440433</v>
      </c>
      <c r="Q38" s="98">
        <f t="shared" si="14"/>
        <v>69.458550573514074</v>
      </c>
      <c r="R38" s="102"/>
      <c r="S38" s="108"/>
      <c r="T38" s="117"/>
      <c r="U38" s="129">
        <f>SUM(U33:U37)</f>
        <v>1044950</v>
      </c>
      <c r="V38" s="129">
        <f>SUM(V33:V37)</f>
        <v>20822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122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2">
      <c r="A43" s="3" t="s">
        <v>49</v>
      </c>
      <c r="D43" s="165" t="s">
        <v>50</v>
      </c>
      <c r="E43" s="30">
        <v>12000</v>
      </c>
      <c r="F43" s="27">
        <v>14314</v>
      </c>
      <c r="G43" s="27"/>
      <c r="H43" s="29">
        <v>377</v>
      </c>
      <c r="I43" s="30">
        <v>11500</v>
      </c>
      <c r="J43" s="27">
        <v>7373</v>
      </c>
      <c r="K43" s="29">
        <v>363</v>
      </c>
      <c r="L43" s="51">
        <f t="shared" si="18"/>
        <v>23500</v>
      </c>
      <c r="M43" s="41">
        <f t="shared" si="18"/>
        <v>21687</v>
      </c>
      <c r="N43" s="29">
        <f>H43+K43</f>
        <v>740</v>
      </c>
      <c r="O43" s="31">
        <v>1575</v>
      </c>
      <c r="P43" s="24">
        <f>N43/O43</f>
        <v>0.46984126984126984</v>
      </c>
      <c r="Q43" s="85">
        <f>M43/N43</f>
        <v>29.306756756756755</v>
      </c>
      <c r="R43" s="105">
        <v>43</v>
      </c>
      <c r="S43" s="111">
        <v>154</v>
      </c>
      <c r="T43" s="118">
        <v>197</v>
      </c>
      <c r="U43" s="128">
        <v>18066</v>
      </c>
      <c r="V43" s="131">
        <f t="shared" si="19"/>
        <v>3621</v>
      </c>
      <c r="W43" s="130">
        <f t="shared" si="20"/>
        <v>0.92285106382978721</v>
      </c>
      <c r="X43" s="111"/>
    </row>
    <row r="44" spans="1:24" ht="13.5" thickBot="1" x14ac:dyDescent="0.25">
      <c r="A44" s="3" t="s">
        <v>51</v>
      </c>
      <c r="D44" s="165" t="s">
        <v>52</v>
      </c>
      <c r="E44" s="30">
        <v>12000</v>
      </c>
      <c r="F44" s="45">
        <v>1247</v>
      </c>
      <c r="G44" s="27"/>
      <c r="H44" s="50">
        <v>40</v>
      </c>
      <c r="I44" s="30">
        <v>11500</v>
      </c>
      <c r="J44" s="27">
        <v>7436</v>
      </c>
      <c r="K44" s="29">
        <v>363</v>
      </c>
      <c r="L44" s="51">
        <f t="shared" si="18"/>
        <v>23500</v>
      </c>
      <c r="M44" s="159">
        <f t="shared" si="18"/>
        <v>8683</v>
      </c>
      <c r="N44" s="50">
        <f>H44+K44</f>
        <v>403</v>
      </c>
      <c r="O44" s="31">
        <v>1575</v>
      </c>
      <c r="P44" s="164">
        <f>N44/O44</f>
        <v>0.25587301587301586</v>
      </c>
      <c r="Q44" s="159">
        <f>M44/N44</f>
        <v>21.545905707196031</v>
      </c>
      <c r="R44" s="105">
        <v>5</v>
      </c>
      <c r="S44" s="115">
        <v>103</v>
      </c>
      <c r="T44" s="118">
        <v>108</v>
      </c>
      <c r="U44" s="128">
        <v>8683</v>
      </c>
      <c r="V44" s="131">
        <f t="shared" si="19"/>
        <v>0</v>
      </c>
      <c r="W44" s="130">
        <f t="shared" si="20"/>
        <v>0.36948936170212765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453064</v>
      </c>
      <c r="G45" s="47">
        <f>SUM(G41:G44)</f>
        <v>-29497</v>
      </c>
      <c r="H45" s="48">
        <f t="shared" si="21"/>
        <v>8353</v>
      </c>
      <c r="I45" s="34">
        <f t="shared" si="21"/>
        <v>46000</v>
      </c>
      <c r="J45" s="47">
        <f>SUM(J41:J44)</f>
        <v>27986</v>
      </c>
      <c r="K45" s="48">
        <f t="shared" si="21"/>
        <v>1371</v>
      </c>
      <c r="L45" s="34">
        <f t="shared" si="21"/>
        <v>537000</v>
      </c>
      <c r="M45" s="47">
        <f>SUM(M41:M44)</f>
        <v>481050</v>
      </c>
      <c r="N45" s="48">
        <f t="shared" si="21"/>
        <v>9724</v>
      </c>
      <c r="O45" s="37">
        <f t="shared" si="21"/>
        <v>13233</v>
      </c>
      <c r="P45" s="39">
        <f>N45/O45</f>
        <v>0.73482959268495429</v>
      </c>
      <c r="Q45" s="98">
        <f>M45/N45</f>
        <v>49.47038255861785</v>
      </c>
      <c r="R45" s="102"/>
      <c r="S45" s="108"/>
      <c r="T45" s="117"/>
      <c r="U45" s="129">
        <f>SUM(U41:U44)</f>
        <v>477429</v>
      </c>
      <c r="V45" s="129">
        <f>SUM(V41:V44)</f>
        <v>3621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123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126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127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99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128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2">
      <c r="A54" s="3" t="s">
        <v>129</v>
      </c>
      <c r="D54" s="3" t="s">
        <v>63</v>
      </c>
      <c r="E54" s="30">
        <v>420000</v>
      </c>
      <c r="F54" s="45">
        <v>420472</v>
      </c>
      <c r="G54" s="27"/>
      <c r="H54" s="50">
        <v>5290</v>
      </c>
      <c r="I54" s="30">
        <v>0</v>
      </c>
      <c r="J54" s="45">
        <v>0</v>
      </c>
      <c r="K54" s="50">
        <v>0</v>
      </c>
      <c r="L54" s="51">
        <f>E54+I54</f>
        <v>420000</v>
      </c>
      <c r="M54" s="159">
        <f t="shared" si="24"/>
        <v>420472</v>
      </c>
      <c r="N54" s="50">
        <f t="shared" si="25"/>
        <v>5290</v>
      </c>
      <c r="O54" s="31">
        <v>5232</v>
      </c>
      <c r="P54" s="24">
        <f t="shared" si="26"/>
        <v>1.0110856269113151</v>
      </c>
      <c r="Q54" s="85">
        <f t="shared" si="27"/>
        <v>79.484310018903585</v>
      </c>
      <c r="R54" s="105">
        <v>1258</v>
      </c>
      <c r="S54" s="111">
        <v>758</v>
      </c>
      <c r="T54" s="118">
        <v>2016</v>
      </c>
      <c r="U54" s="128">
        <v>414613</v>
      </c>
      <c r="V54" s="131">
        <f t="shared" si="29"/>
        <v>5859</v>
      </c>
      <c r="W54" s="130">
        <f>M54/L54</f>
        <v>1.0011238095238095</v>
      </c>
      <c r="X54" s="111"/>
    </row>
    <row r="55" spans="1:24" x14ac:dyDescent="0.2">
      <c r="A55" s="3" t="s">
        <v>130</v>
      </c>
      <c r="D55" s="3" t="s">
        <v>64</v>
      </c>
      <c r="E55" s="30">
        <v>158000</v>
      </c>
      <c r="F55" s="27">
        <v>85546</v>
      </c>
      <c r="G55" s="27"/>
      <c r="H55" s="29">
        <v>1344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85546</v>
      </c>
      <c r="N55" s="50">
        <f>H55+K55</f>
        <v>1344</v>
      </c>
      <c r="O55" s="31">
        <v>2616</v>
      </c>
      <c r="P55" s="24">
        <f t="shared" si="26"/>
        <v>0.51376146788990829</v>
      </c>
      <c r="Q55" s="85">
        <f t="shared" si="27"/>
        <v>63.65029761904762</v>
      </c>
      <c r="R55" s="105">
        <v>230</v>
      </c>
      <c r="S55" s="111">
        <v>346</v>
      </c>
      <c r="T55" s="118">
        <v>576</v>
      </c>
      <c r="U55" s="128">
        <v>72067</v>
      </c>
      <c r="V55" s="131">
        <f t="shared" si="29"/>
        <v>13479</v>
      </c>
      <c r="W55" s="130">
        <f t="shared" si="30"/>
        <v>0.54143037974683539</v>
      </c>
      <c r="X55" s="111"/>
    </row>
    <row r="56" spans="1:24" x14ac:dyDescent="0.2">
      <c r="A56" s="3" t="s">
        <v>131</v>
      </c>
      <c r="D56" s="58" t="s">
        <v>67</v>
      </c>
      <c r="E56" s="30">
        <v>358000</v>
      </c>
      <c r="F56" s="27">
        <v>174838</v>
      </c>
      <c r="G56" s="27"/>
      <c r="H56" s="29">
        <v>2669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174838</v>
      </c>
      <c r="N56" s="29">
        <f t="shared" si="25"/>
        <v>2669</v>
      </c>
      <c r="O56" s="31">
        <v>3924</v>
      </c>
      <c r="P56" s="24">
        <f t="shared" si="26"/>
        <v>0.6801732925586137</v>
      </c>
      <c r="Q56" s="85">
        <f t="shared" si="27"/>
        <v>65.506931434994385</v>
      </c>
      <c r="R56" s="105">
        <v>567</v>
      </c>
      <c r="S56" s="111">
        <v>367</v>
      </c>
      <c r="T56" s="118">
        <v>934</v>
      </c>
      <c r="U56" s="128">
        <v>164913</v>
      </c>
      <c r="V56" s="131">
        <f t="shared" si="29"/>
        <v>9925</v>
      </c>
      <c r="W56" s="130">
        <f t="shared" si="30"/>
        <v>0.48837430167597767</v>
      </c>
      <c r="X56" s="111"/>
    </row>
    <row r="57" spans="1:24" ht="13.5" thickBot="1" x14ac:dyDescent="0.25">
      <c r="A57" s="149" t="s">
        <v>132</v>
      </c>
      <c r="B57" s="149"/>
      <c r="C57" s="149"/>
      <c r="D57" s="149" t="s">
        <v>70</v>
      </c>
      <c r="E57" s="153">
        <v>175000</v>
      </c>
      <c r="F57" s="150">
        <v>42140</v>
      </c>
      <c r="G57" s="150"/>
      <c r="H57" s="152">
        <v>620</v>
      </c>
      <c r="I57" s="153">
        <v>0</v>
      </c>
      <c r="J57" s="150">
        <v>0</v>
      </c>
      <c r="K57" s="152">
        <v>0</v>
      </c>
      <c r="L57" s="160">
        <f>E57+I57</f>
        <v>175000</v>
      </c>
      <c r="M57" s="161">
        <f t="shared" si="24"/>
        <v>42140</v>
      </c>
      <c r="N57" s="152">
        <f t="shared" si="25"/>
        <v>620</v>
      </c>
      <c r="O57" s="154">
        <v>2616</v>
      </c>
      <c r="P57" s="164">
        <f t="shared" si="26"/>
        <v>0.23700305810397554</v>
      </c>
      <c r="Q57" s="155">
        <f t="shared" si="27"/>
        <v>67.967741935483872</v>
      </c>
      <c r="R57" s="156">
        <v>56</v>
      </c>
      <c r="S57" s="157">
        <v>181</v>
      </c>
      <c r="T57" s="158">
        <v>237</v>
      </c>
      <c r="U57" s="128">
        <v>41420</v>
      </c>
      <c r="V57" s="131">
        <f t="shared" si="29"/>
        <v>720</v>
      </c>
      <c r="W57" s="130">
        <f t="shared" si="30"/>
        <v>0.24079999999999999</v>
      </c>
      <c r="X57" s="111"/>
    </row>
    <row r="58" spans="1:24" ht="13.5" thickBot="1" x14ac:dyDescent="0.25">
      <c r="A58" s="60" t="s">
        <v>124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1785856</v>
      </c>
      <c r="G58" s="63">
        <f t="shared" si="31"/>
        <v>-113140</v>
      </c>
      <c r="H58" s="64">
        <f t="shared" si="31"/>
        <v>25548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1785856</v>
      </c>
      <c r="N58" s="64">
        <f t="shared" si="31"/>
        <v>25548</v>
      </c>
      <c r="O58" s="67">
        <v>34008</v>
      </c>
      <c r="P58" s="39">
        <f t="shared" si="26"/>
        <v>0.75123500352858152</v>
      </c>
      <c r="Q58" s="99">
        <f t="shared" si="27"/>
        <v>69.901988413965867</v>
      </c>
      <c r="R58" s="104"/>
      <c r="S58" s="110"/>
      <c r="T58" s="120"/>
      <c r="U58" s="129">
        <f>SUM(U48:U57)</f>
        <v>1755873</v>
      </c>
      <c r="V58" s="129">
        <f>SUM(V48:V57)</f>
        <v>29983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138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134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135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6570</v>
      </c>
      <c r="V63" s="131">
        <f t="shared" si="33"/>
        <v>700</v>
      </c>
      <c r="W63" s="130">
        <f t="shared" si="34"/>
        <v>0.63217391304347825</v>
      </c>
      <c r="X63" s="111"/>
    </row>
    <row r="64" spans="1:24" ht="13.5" thickBot="1" x14ac:dyDescent="0.25">
      <c r="A64" s="149" t="s">
        <v>136</v>
      </c>
      <c r="B64" s="149"/>
      <c r="C64" s="149"/>
      <c r="D64" s="149" t="s">
        <v>85</v>
      </c>
      <c r="E64" s="153">
        <v>11500</v>
      </c>
      <c r="F64" s="150">
        <v>5659</v>
      </c>
      <c r="G64" s="150"/>
      <c r="H64" s="152">
        <v>46</v>
      </c>
      <c r="I64" s="153">
        <v>0</v>
      </c>
      <c r="J64" s="150">
        <v>0</v>
      </c>
      <c r="K64" s="162">
        <v>0</v>
      </c>
      <c r="L64" s="160">
        <f t="shared" si="32"/>
        <v>11500</v>
      </c>
      <c r="M64" s="150">
        <f>F64+J64</f>
        <v>5659</v>
      </c>
      <c r="N64" s="152">
        <f>H64+K64</f>
        <v>46</v>
      </c>
      <c r="O64" s="154">
        <v>100</v>
      </c>
      <c r="P64" s="163">
        <f>N64/O64</f>
        <v>0.46</v>
      </c>
      <c r="Q64" s="161">
        <f>M64/N64</f>
        <v>123.02173913043478</v>
      </c>
      <c r="R64" s="156">
        <v>2</v>
      </c>
      <c r="S64" s="157">
        <v>16</v>
      </c>
      <c r="T64" s="158">
        <v>18</v>
      </c>
      <c r="U64" s="128">
        <v>3839</v>
      </c>
      <c r="V64" s="131">
        <f t="shared" si="33"/>
        <v>1820</v>
      </c>
      <c r="W64" s="130">
        <f t="shared" si="34"/>
        <v>0.49208695652173912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31796</v>
      </c>
      <c r="G65" s="63">
        <f>SUM(G61:G64)</f>
        <v>-8363</v>
      </c>
      <c r="H65" s="64">
        <f>SUM(H61:H64)</f>
        <v>286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31796</v>
      </c>
      <c r="N65" s="64">
        <f t="shared" si="35"/>
        <v>286</v>
      </c>
      <c r="O65" s="67">
        <f t="shared" si="35"/>
        <v>400</v>
      </c>
      <c r="P65" s="39">
        <f>N65/O65</f>
        <v>0.71499999999999997</v>
      </c>
      <c r="Q65" s="99">
        <f>M65/N65</f>
        <v>111.17482517482517</v>
      </c>
      <c r="R65" s="104"/>
      <c r="S65" s="110"/>
      <c r="T65" s="120"/>
      <c r="U65" s="129">
        <f>SUM(U61:U64)</f>
        <v>29276</v>
      </c>
      <c r="V65" s="129">
        <f>SUM(V61:V64)</f>
        <v>2520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6">H68+K68</f>
        <v>1449</v>
      </c>
      <c r="O68" s="23">
        <v>1575</v>
      </c>
      <c r="P68" s="69">
        <f t="shared" ref="P68:P75" si="37">N68/O68</f>
        <v>0.92</v>
      </c>
      <c r="Q68" s="46">
        <f t="shared" ref="Q68:Q75" si="38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9">F69+J69</f>
        <v>154043</v>
      </c>
      <c r="N69" s="21">
        <f t="shared" si="36"/>
        <v>1407</v>
      </c>
      <c r="O69" s="23">
        <v>1575</v>
      </c>
      <c r="P69" s="24">
        <f t="shared" si="37"/>
        <v>0.89333333333333331</v>
      </c>
      <c r="Q69" s="68">
        <f t="shared" si="38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2">
      <c r="A72" s="3" t="s">
        <v>65</v>
      </c>
      <c r="D72" s="58" t="s">
        <v>66</v>
      </c>
      <c r="E72" s="30">
        <v>110000</v>
      </c>
      <c r="F72" s="27">
        <v>71351</v>
      </c>
      <c r="G72" s="41" t="s">
        <v>89</v>
      </c>
      <c r="H72" s="29">
        <v>828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71351</v>
      </c>
      <c r="N72" s="29">
        <f t="shared" si="36"/>
        <v>828</v>
      </c>
      <c r="O72" s="31">
        <v>1575</v>
      </c>
      <c r="P72" s="24">
        <f t="shared" si="37"/>
        <v>0.52571428571428569</v>
      </c>
      <c r="Q72" s="85">
        <f t="shared" si="38"/>
        <v>86.172705314009661</v>
      </c>
      <c r="R72" s="105">
        <v>181</v>
      </c>
      <c r="S72" s="111">
        <v>111</v>
      </c>
      <c r="T72" s="118">
        <v>292</v>
      </c>
      <c r="U72" s="128">
        <v>65418</v>
      </c>
      <c r="V72" s="131">
        <f t="shared" si="40"/>
        <v>5933</v>
      </c>
      <c r="W72" s="130">
        <f t="shared" si="41"/>
        <v>0.64864545454545453</v>
      </c>
      <c r="X72" s="111"/>
    </row>
    <row r="73" spans="1:24" ht="13.5" customHeight="1" x14ac:dyDescent="0.2">
      <c r="A73" s="3" t="s">
        <v>68</v>
      </c>
      <c r="D73" s="58" t="s">
        <v>69</v>
      </c>
      <c r="E73" s="30">
        <v>256000</v>
      </c>
      <c r="F73" s="27">
        <v>138652</v>
      </c>
      <c r="G73" s="41"/>
      <c r="H73" s="29">
        <v>1539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138652</v>
      </c>
      <c r="N73" s="29">
        <f t="shared" si="36"/>
        <v>1539</v>
      </c>
      <c r="O73" s="31">
        <v>3150</v>
      </c>
      <c r="P73" s="24">
        <f t="shared" si="37"/>
        <v>0.48857142857142855</v>
      </c>
      <c r="Q73" s="100">
        <f t="shared" si="38"/>
        <v>90.092267706302792</v>
      </c>
      <c r="R73" s="105">
        <v>259</v>
      </c>
      <c r="S73" s="115">
        <v>375</v>
      </c>
      <c r="T73" s="118">
        <v>634</v>
      </c>
      <c r="U73" s="128">
        <v>129436</v>
      </c>
      <c r="V73" s="131">
        <f t="shared" si="40"/>
        <v>9216</v>
      </c>
      <c r="W73" s="130">
        <f t="shared" si="41"/>
        <v>0.54160937499999995</v>
      </c>
      <c r="X73" s="111"/>
    </row>
    <row r="74" spans="1:24" ht="13.5" customHeight="1" thickBot="1" x14ac:dyDescent="0.25">
      <c r="A74" s="3" t="s">
        <v>150</v>
      </c>
      <c r="D74" s="58" t="s">
        <v>151</v>
      </c>
      <c r="E74" s="30">
        <v>128000</v>
      </c>
      <c r="F74" s="27">
        <v>24132</v>
      </c>
      <c r="G74" s="41"/>
      <c r="H74" s="29">
        <v>311</v>
      </c>
      <c r="I74" s="30"/>
      <c r="J74" s="27"/>
      <c r="K74" s="29"/>
      <c r="L74" s="51">
        <f>E74+I74</f>
        <v>128000</v>
      </c>
      <c r="M74" s="41">
        <f t="shared" si="39"/>
        <v>24132</v>
      </c>
      <c r="N74" s="29">
        <f t="shared" si="36"/>
        <v>311</v>
      </c>
      <c r="O74" s="31">
        <v>1575</v>
      </c>
      <c r="P74" s="24">
        <f t="shared" si="37"/>
        <v>0.19746031746031745</v>
      </c>
      <c r="Q74" s="100">
        <f t="shared" si="38"/>
        <v>77.59485530546624</v>
      </c>
      <c r="R74" s="105"/>
      <c r="S74" s="115"/>
      <c r="T74" s="111"/>
      <c r="U74" s="128">
        <v>22978</v>
      </c>
      <c r="V74" s="131">
        <f t="shared" si="40"/>
        <v>1154</v>
      </c>
      <c r="W74" s="130">
        <f t="shared" si="41"/>
        <v>0.18853125000000001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747070.5</v>
      </c>
      <c r="G75" s="47">
        <f>SUM(G68:G73)</f>
        <v>-49843.5</v>
      </c>
      <c r="H75" s="48">
        <f>SUM(H68:H74)</f>
        <v>10657</v>
      </c>
      <c r="I75" s="34">
        <f>SUM(I68:I73)</f>
        <v>0</v>
      </c>
      <c r="J75" s="47">
        <f t="shared" ref="J75:N75" si="42">SUM(J67:J73)</f>
        <v>0</v>
      </c>
      <c r="K75" s="48">
        <f t="shared" si="42"/>
        <v>35</v>
      </c>
      <c r="L75" s="34">
        <f t="shared" si="42"/>
        <v>932000</v>
      </c>
      <c r="M75" s="47">
        <f t="shared" si="42"/>
        <v>722938.5</v>
      </c>
      <c r="N75" s="48">
        <f t="shared" si="42"/>
        <v>10381</v>
      </c>
      <c r="O75" s="37">
        <f>SUM(O67:O74)</f>
        <v>15279</v>
      </c>
      <c r="P75" s="38">
        <f t="shared" si="37"/>
        <v>0.67942928202107467</v>
      </c>
      <c r="Q75" s="98">
        <f t="shared" si="38"/>
        <v>69.640545226856759</v>
      </c>
      <c r="R75" s="102"/>
      <c r="S75" s="108"/>
      <c r="T75" s="122"/>
      <c r="U75" s="129">
        <f>SUM(U68:U73)</f>
        <v>707789.5</v>
      </c>
      <c r="V75" s="129">
        <f>SUM(V68:V73)</f>
        <v>15149</v>
      </c>
      <c r="W75" s="109"/>
      <c r="X75" s="109"/>
    </row>
    <row r="76" spans="1:24" s="93" customFormat="1" ht="13.5" customHeight="1" thickBot="1" x14ac:dyDescent="0.25">
      <c r="A76" s="86" t="s">
        <v>137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4204968.5</v>
      </c>
      <c r="G76" s="89">
        <f t="shared" si="43"/>
        <v>-77830.5</v>
      </c>
      <c r="H76" s="90">
        <f t="shared" si="43"/>
        <v>67534</v>
      </c>
      <c r="I76" s="88">
        <f t="shared" si="43"/>
        <v>2444004</v>
      </c>
      <c r="J76" s="89">
        <f t="shared" si="43"/>
        <v>1948223</v>
      </c>
      <c r="K76" s="90">
        <f t="shared" si="43"/>
        <v>31427</v>
      </c>
      <c r="L76" s="88">
        <f t="shared" si="43"/>
        <v>7918104</v>
      </c>
      <c r="M76" s="89">
        <f t="shared" si="43"/>
        <v>6129059.5</v>
      </c>
      <c r="N76" s="90">
        <f t="shared" si="43"/>
        <v>98650</v>
      </c>
      <c r="O76" s="91">
        <f t="shared" si="43"/>
        <v>151210</v>
      </c>
      <c r="P76" s="92">
        <f t="shared" ref="P76" si="44">N76/O76</f>
        <v>0.65240394153825809</v>
      </c>
      <c r="Q76" s="101">
        <f>M76/N76</f>
        <v>62.129341104916371</v>
      </c>
      <c r="R76" s="107"/>
      <c r="S76" s="114"/>
      <c r="T76" s="123"/>
      <c r="U76" s="145"/>
      <c r="V76" s="133">
        <f>SUM(V20+V30+V38+V45+V58+V65+V75)</f>
        <v>91107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62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2025-01-21T21:40:42Z</cp:lastPrinted>
  <dcterms:created xsi:type="dcterms:W3CDTF">2005-10-20T22:05:14Z</dcterms:created>
  <dcterms:modified xsi:type="dcterms:W3CDTF">2025-01-28T19:09:54Z</dcterms:modified>
</cp:coreProperties>
</file>