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2.17.25\"/>
    </mc:Choice>
  </mc:AlternateContent>
  <xr:revisionPtr revIDLastSave="0" documentId="13_ncr:1_{5473CB23-65A8-4FE6-A7E7-9E5A87BC49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Area" localSheetId="0">'24 25'!$A$1:$W$76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<sst xmlns="http://schemas.openxmlformats.org/spreadsheetml/2006/main" count="160" uniqueCount="154">
  <si>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</si>
  <si>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</si>
  <si>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</si>
  <si>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</si>
  <si>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</si>
  <si>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</si>
  <si>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</si>
  <si>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</si>
  <si>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</si>
  <si>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</si>
  <si>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</si>
  <si>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</si>
  <si>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</si>
  <si>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</si>
  <si>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</si>
  <si>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</si>
  <si>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</si>
  <si>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</si>
  <si>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</si>
  <si>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</si>
  <si>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</si>
  <si>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</si>
  <si>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</si>
  <si>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</si>
  <si>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</si>
  <si>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</si>
  <si>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</si>
  <si>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</si>
  <si>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</si>
  <si>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</si>
  <si>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</si>
  <si>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</si>
  <si>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</si>
  <si>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</si>
  <si>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</si>
  <si>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</si>
  <si>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</si>
  <si>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</si>
  <si>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</si>
  <si>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</si>
  <si>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</si>
  <si>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</si>
  <si>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</si>
  <si>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</si>
  <si>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</si>
  <si>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</si>
  <si>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</si>
  <si>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</si>
  <si>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</si>
  <si>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</si>
  <si>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</si>
  <si>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</si>
  <si>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</si>
  <si>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</si>
  <si>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</si>
  <si>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</si>
  <si>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</si>
  <si>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</si>
  <si>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</si>
  <si>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</si>
  <si>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</si>
  <si>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</si>
  <si>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</si>
  <si>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</si>
  <si>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</si>
  <si>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</si>
  <si>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</si>
  <si>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</si>
  <si>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</si>
  <si>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</si>
  <si>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</si>
  <si>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</si>
  <si>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</si>
  <si>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</si>
  <si>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</si>
  <si>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</si>
  <si>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</si>
  <si>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</si>
  <si>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</si>
  <si>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</si>
  <si>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</si>
  <si>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</si>
  <si>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</si>
  <si>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</si>
  <si>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</si>
  <si>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</si>
  <si>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</si>
  <si>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</si>
  <si>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</si>
  <si>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</si>
  <si>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</si>
  <si>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</si>
  <si>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</si>
  <si>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</si>
  <si>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</si>
  <si>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</si>
  <si>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</si>
  <si>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</si>
  <si>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</si>
  <si>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</si>
  <si>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</si>
  <si>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</si>
  <si>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</si>
  <si>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</si>
  <si>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</si>
  <si>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</si>
  <si>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</si>
  <si>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</si>
  <si>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</si>
  <si>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</si>
  <si>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</si>
  <si>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</si>
  <si>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</si>
  <si>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</si>
  <si>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</si>
  <si>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</si>
  <si>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</si>
  <si>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</si>
  <si>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</si>
  <si>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</si>
  <si>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</si>
  <si>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</si>
  <si>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</si>
  <si>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</si>
  <si>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</si>
  <si>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</si>
  <si>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</si>
  <si>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</si>
  <si>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</si>
  <si>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</si>
  <si>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</si>
  <si>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</si>
  <si>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</si>
  <si>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</si>
  <si>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</si>
  <si>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</si>
  <si>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</si>
  <si>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</si>
  <si>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</si>
  <si>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</si>
  <si>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</si>
  <si>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</si>
  <si>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</si>
  <si>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</si>
  <si>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</si>
  <si>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</si>
  <si>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</si>
  <si>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</si>
  <si>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</si>
  <si>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</si>
  <si>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</si>
  <si>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</si>
  <si>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2.17.25</t>
  </si>
  <si>
    <t>TICKET SALES REPORT as of 2/17/2025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</si>
</sst>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49" fontId="6" fillId="0" borderId="0" xfId="0" applyNumberFormat="1" applyFont="1"/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9" fontId="6" fillId="0" borderId="3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222153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Normal="100" zoomScaleSheetLayoutView="115" zoomScalePageLayoutView="158" workbookViewId="0">
      <pane xSplit="3" ySplit="4" topLeftCell="E37" activePane="bottomRight" state="frozen"/>
      <selection pane="topRight" activeCell="D1" sqref="D1"/>
      <selection pane="bottomLeft" activeCell="A5" sqref="A5"/>
      <selection pane="bottomRight" activeCell="O56" sqref="O56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7.5546875" style="3" customWidth="1"/>
    <col min="15" max="15" width="7.6640625" style="3" customWidth="1"/>
    <col min="16" max="16" width="5" style="3" customWidth="1"/>
    <col min="17" max="17" width="6.88671875" style="3" customWidth="1"/>
    <col min="18" max="18" width="5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35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69" t="s">
        <v>152</v>
      </c>
      <c r="P1" s="169"/>
      <c r="Q1" s="169"/>
      <c r="R1" s="169"/>
      <c r="S1" s="169"/>
      <c r="T1" s="169"/>
      <c r="U1" s="126"/>
      <c r="V1" s="134"/>
      <c r="W1" s="126"/>
      <c r="X1" s="126"/>
      <c r="AA1" s="125"/>
    </row>
    <row r="2" spans="1:27" ht="43.95" customHeight="1" x14ac:dyDescent="0.3">
      <c r="A2" s="2"/>
      <c r="G2" s="6"/>
      <c r="M2" s="140"/>
    </row>
    <row r="3" spans="1:27" ht="28.95" customHeight="1" x14ac:dyDescent="0.3">
      <c r="A3" s="124" t="s">
        <v>153</v>
      </c>
      <c r="E3" s="170" t="s">
        <v>20</v>
      </c>
      <c r="F3" s="170"/>
      <c r="G3" s="170"/>
      <c r="H3" s="170"/>
      <c r="I3" s="171" t="s">
        <v>21</v>
      </c>
      <c r="J3" s="171"/>
      <c r="K3" s="171"/>
      <c r="L3" s="172" t="s">
        <v>97</v>
      </c>
      <c r="M3" s="172"/>
      <c r="N3" s="172"/>
      <c r="O3" s="170" t="s">
        <v>145</v>
      </c>
      <c r="P3" s="170"/>
      <c r="Q3" s="170"/>
      <c r="R3" s="173" t="s">
        <v>144</v>
      </c>
      <c r="S3" s="173"/>
      <c r="T3" s="173"/>
      <c r="U3" s="139" t="s">
        <v>147</v>
      </c>
      <c r="V3" s="136" t="s">
        <v>146</v>
      </c>
      <c r="W3" s="132" t="s">
        <v>148</v>
      </c>
      <c r="X3" s="141"/>
      <c r="Y3" s="140"/>
    </row>
    <row r="4" spans="1:27" ht="45" x14ac:dyDescent="0.45">
      <c r="A4" s="168" t="s">
        <v>109</v>
      </c>
      <c r="B4" s="168"/>
      <c r="C4" s="168"/>
      <c r="D4" s="71" t="s">
        <v>121</v>
      </c>
      <c r="E4" s="72" t="s">
        <v>19</v>
      </c>
      <c r="F4" s="73" t="s">
        <v>1</v>
      </c>
      <c r="G4" s="83" t="s">
        <v>139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141</v>
      </c>
      <c r="P4" s="96" t="s">
        <v>140</v>
      </c>
      <c r="Q4" s="78" t="s">
        <v>143</v>
      </c>
      <c r="R4" s="146" t="s">
        <v>117</v>
      </c>
      <c r="S4" s="96" t="s">
        <v>142</v>
      </c>
      <c r="T4" s="147" t="s">
        <v>118</v>
      </c>
      <c r="U4" s="142"/>
      <c r="V4" s="137"/>
      <c r="W4" s="96"/>
      <c r="X4" s="96"/>
    </row>
    <row r="5" spans="1:27" ht="12.75" customHeight="1" x14ac:dyDescent="0.3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3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3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3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3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7">
        <v>29294</v>
      </c>
      <c r="G13" s="27"/>
      <c r="H13" s="28">
        <v>552</v>
      </c>
      <c r="I13" s="18">
        <f>126211-I26</f>
        <v>84141</v>
      </c>
      <c r="J13" s="27">
        <v>63594</v>
      </c>
      <c r="K13" s="29">
        <v>1041</v>
      </c>
      <c r="L13" s="30">
        <f t="shared" si="4"/>
        <v>121641</v>
      </c>
      <c r="M13" s="27">
        <f t="shared" si="7"/>
        <v>92888</v>
      </c>
      <c r="N13" s="29">
        <f t="shared" si="1"/>
        <v>1593</v>
      </c>
      <c r="O13" s="31">
        <v>3150</v>
      </c>
      <c r="P13" s="24">
        <f t="shared" si="2"/>
        <v>0.50571428571428567</v>
      </c>
      <c r="Q13" s="85">
        <f t="shared" si="3"/>
        <v>58.310106716886381</v>
      </c>
      <c r="R13" s="105">
        <v>47</v>
      </c>
      <c r="S13" s="111">
        <v>789</v>
      </c>
      <c r="T13" s="118">
        <v>836</v>
      </c>
      <c r="U13" s="128">
        <v>89712</v>
      </c>
      <c r="V13" s="131">
        <f t="shared" si="5"/>
        <v>3176</v>
      </c>
      <c r="W13" s="130">
        <f t="shared" si="6"/>
        <v>0.76362410700339522</v>
      </c>
      <c r="X13" s="130"/>
    </row>
    <row r="14" spans="1:27" x14ac:dyDescent="0.3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27">
        <v>15809</v>
      </c>
      <c r="G14" s="27"/>
      <c r="H14" s="28">
        <v>285</v>
      </c>
      <c r="I14" s="18">
        <f>126211-I27</f>
        <v>84141</v>
      </c>
      <c r="J14" s="27">
        <v>64827</v>
      </c>
      <c r="K14" s="29">
        <v>1061</v>
      </c>
      <c r="L14" s="30">
        <f t="shared" si="4"/>
        <v>121641</v>
      </c>
      <c r="M14" s="27">
        <f t="shared" si="7"/>
        <v>80636</v>
      </c>
      <c r="N14" s="29">
        <f t="shared" si="1"/>
        <v>1346</v>
      </c>
      <c r="O14" s="31">
        <v>3150</v>
      </c>
      <c r="P14" s="24">
        <f t="shared" si="2"/>
        <v>0.42730158730158729</v>
      </c>
      <c r="Q14" s="85">
        <f t="shared" si="3"/>
        <v>59.907875185735513</v>
      </c>
      <c r="R14" s="105">
        <v>8</v>
      </c>
      <c r="S14" s="111">
        <v>696</v>
      </c>
      <c r="T14" s="118">
        <v>704</v>
      </c>
      <c r="U14" s="128">
        <v>79906</v>
      </c>
      <c r="V14" s="131">
        <f t="shared" si="5"/>
        <v>730</v>
      </c>
      <c r="W14" s="130">
        <f t="shared" si="6"/>
        <v>0.66290148880722788</v>
      </c>
      <c r="X14" s="130"/>
    </row>
    <row r="15" spans="1:27" x14ac:dyDescent="0.3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27">
        <v>24715</v>
      </c>
      <c r="G15" s="27"/>
      <c r="H15" s="28">
        <v>501</v>
      </c>
      <c r="I15" s="18">
        <f>126211-I28</f>
        <v>84141</v>
      </c>
      <c r="J15" s="27">
        <v>72940</v>
      </c>
      <c r="K15" s="29">
        <v>1202</v>
      </c>
      <c r="L15" s="30">
        <f t="shared" si="4"/>
        <v>121641</v>
      </c>
      <c r="M15" s="27">
        <f t="shared" si="7"/>
        <v>97655</v>
      </c>
      <c r="N15" s="29">
        <f t="shared" si="1"/>
        <v>1703</v>
      </c>
      <c r="O15" s="31">
        <v>3150</v>
      </c>
      <c r="P15" s="24">
        <f t="shared" si="2"/>
        <v>0.54063492063492069</v>
      </c>
      <c r="Q15" s="85">
        <f t="shared" si="3"/>
        <v>57.3429242513212</v>
      </c>
      <c r="R15" s="105">
        <v>12</v>
      </c>
      <c r="S15" s="111">
        <v>845</v>
      </c>
      <c r="T15" s="118">
        <v>857</v>
      </c>
      <c r="U15" s="128">
        <v>95981</v>
      </c>
      <c r="V15" s="131">
        <f t="shared" si="5"/>
        <v>1674</v>
      </c>
      <c r="W15" s="130">
        <f t="shared" si="6"/>
        <v>0.80281319620851521</v>
      </c>
      <c r="X15" s="130"/>
    </row>
    <row r="16" spans="1:27" x14ac:dyDescent="0.3">
      <c r="A16" s="3" t="s">
        <v>12</v>
      </c>
      <c r="B16" s="3" t="s">
        <v>30</v>
      </c>
      <c r="D16" s="3" t="s">
        <v>31</v>
      </c>
      <c r="E16" s="18">
        <v>56250</v>
      </c>
      <c r="F16" s="27">
        <v>20525</v>
      </c>
      <c r="G16" s="27"/>
      <c r="H16" s="28">
        <v>416</v>
      </c>
      <c r="I16" s="18">
        <v>126211</v>
      </c>
      <c r="J16" s="27">
        <v>109771</v>
      </c>
      <c r="K16" s="29">
        <v>1804</v>
      </c>
      <c r="L16" s="30">
        <f t="shared" si="4"/>
        <v>182461</v>
      </c>
      <c r="M16" s="27">
        <f t="shared" si="7"/>
        <v>130296</v>
      </c>
      <c r="N16" s="29">
        <f t="shared" si="1"/>
        <v>2220</v>
      </c>
      <c r="O16" s="31">
        <v>4725</v>
      </c>
      <c r="P16" s="24">
        <f t="shared" si="2"/>
        <v>0.46984126984126984</v>
      </c>
      <c r="Q16" s="85">
        <f t="shared" si="3"/>
        <v>58.691891891891892</v>
      </c>
      <c r="R16" s="105">
        <v>26</v>
      </c>
      <c r="S16" s="111">
        <v>1140</v>
      </c>
      <c r="T16" s="118">
        <v>1166</v>
      </c>
      <c r="U16" s="128">
        <v>129118</v>
      </c>
      <c r="V16" s="131">
        <f t="shared" si="5"/>
        <v>1178</v>
      </c>
      <c r="W16" s="130">
        <f t="shared" si="6"/>
        <v>0.71410328782589161</v>
      </c>
      <c r="X16" s="130"/>
    </row>
    <row r="17" spans="1:24" x14ac:dyDescent="0.3">
      <c r="A17" s="3" t="s">
        <v>13</v>
      </c>
      <c r="B17" s="3" t="s">
        <v>32</v>
      </c>
      <c r="D17" s="3" t="s">
        <v>33</v>
      </c>
      <c r="E17" s="18">
        <v>56250</v>
      </c>
      <c r="F17" s="27">
        <v>14150</v>
      </c>
      <c r="G17" s="27"/>
      <c r="H17" s="28">
        <v>305</v>
      </c>
      <c r="I17" s="18">
        <v>126211</v>
      </c>
      <c r="J17" s="27">
        <v>100797</v>
      </c>
      <c r="K17" s="29">
        <v>1637</v>
      </c>
      <c r="L17" s="30">
        <f t="shared" si="4"/>
        <v>182461</v>
      </c>
      <c r="M17" s="27">
        <f t="shared" si="7"/>
        <v>114947</v>
      </c>
      <c r="N17" s="29">
        <f t="shared" si="1"/>
        <v>1942</v>
      </c>
      <c r="O17" s="31">
        <v>4725</v>
      </c>
      <c r="P17" s="24">
        <f t="shared" si="2"/>
        <v>0.41100529100529098</v>
      </c>
      <c r="Q17" s="85">
        <f t="shared" si="3"/>
        <v>59.190010298661171</v>
      </c>
      <c r="R17" s="105">
        <v>1</v>
      </c>
      <c r="S17" s="111">
        <v>1016</v>
      </c>
      <c r="T17" s="118">
        <v>1017</v>
      </c>
      <c r="U17" s="128">
        <v>114419</v>
      </c>
      <c r="V17" s="131">
        <f t="shared" si="5"/>
        <v>528</v>
      </c>
      <c r="W17" s="130">
        <f t="shared" si="6"/>
        <v>0.62998120146223024</v>
      </c>
      <c r="X17" s="130"/>
    </row>
    <row r="18" spans="1:24" x14ac:dyDescent="0.3">
      <c r="A18" s="3" t="s">
        <v>14</v>
      </c>
      <c r="B18" s="3" t="s">
        <v>34</v>
      </c>
      <c r="D18" s="3" t="s">
        <v>35</v>
      </c>
      <c r="E18" s="18">
        <v>56250</v>
      </c>
      <c r="F18" s="45">
        <v>18136</v>
      </c>
      <c r="G18" s="45"/>
      <c r="H18" s="148">
        <v>360</v>
      </c>
      <c r="I18" s="18">
        <v>126211</v>
      </c>
      <c r="J18" s="45">
        <v>108386</v>
      </c>
      <c r="K18" s="50">
        <v>1752</v>
      </c>
      <c r="L18" s="30">
        <f t="shared" si="4"/>
        <v>182461</v>
      </c>
      <c r="M18" s="45">
        <f t="shared" si="7"/>
        <v>126522</v>
      </c>
      <c r="N18" s="50">
        <f t="shared" si="1"/>
        <v>2112</v>
      </c>
      <c r="O18" s="31">
        <v>4254</v>
      </c>
      <c r="P18" s="24">
        <f t="shared" si="2"/>
        <v>0.49647390691114246</v>
      </c>
      <c r="Q18" s="100">
        <f t="shared" si="3"/>
        <v>59.90625</v>
      </c>
      <c r="R18" s="105">
        <v>7</v>
      </c>
      <c r="S18" s="115">
        <v>1112</v>
      </c>
      <c r="T18" s="118">
        <v>1119</v>
      </c>
      <c r="U18" s="128">
        <v>125571</v>
      </c>
      <c r="V18" s="131">
        <f t="shared" si="5"/>
        <v>951</v>
      </c>
      <c r="W18" s="130">
        <f t="shared" si="6"/>
        <v>0.69341941565594845</v>
      </c>
      <c r="X18" s="130"/>
    </row>
    <row r="19" spans="1:24" ht="14.4" thickBot="1" x14ac:dyDescent="0.35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27">
        <v>13166</v>
      </c>
      <c r="G19" s="27"/>
      <c r="H19" s="28">
        <v>238</v>
      </c>
      <c r="I19" s="18">
        <f>126211-I29</f>
        <v>84141</v>
      </c>
      <c r="J19" s="27">
        <v>68394</v>
      </c>
      <c r="K19" s="29">
        <v>1110</v>
      </c>
      <c r="L19" s="30">
        <f t="shared" si="4"/>
        <v>129974</v>
      </c>
      <c r="M19" s="27">
        <f t="shared" si="7"/>
        <v>81560</v>
      </c>
      <c r="N19" s="29">
        <f t="shared" si="1"/>
        <v>1348</v>
      </c>
      <c r="O19" s="31">
        <v>3150</v>
      </c>
      <c r="P19" s="24">
        <f>N19/O19</f>
        <v>0.42793650793650795</v>
      </c>
      <c r="Q19" s="85">
        <f t="shared" si="3"/>
        <v>60.504451038575667</v>
      </c>
      <c r="R19" s="105">
        <v>5</v>
      </c>
      <c r="S19" s="115">
        <v>687</v>
      </c>
      <c r="T19" s="118">
        <v>692</v>
      </c>
      <c r="U19" s="128">
        <v>80772</v>
      </c>
      <c r="V19" s="131">
        <f t="shared" si="5"/>
        <v>788</v>
      </c>
      <c r="W19" s="130">
        <f t="shared" si="6"/>
        <v>0.62751011740809703</v>
      </c>
      <c r="X19" s="130"/>
    </row>
    <row r="20" spans="1:24" ht="14.4" thickBot="1" x14ac:dyDescent="0.35">
      <c r="A20" s="32" t="s">
        <v>108</v>
      </c>
      <c r="B20" s="33"/>
      <c r="C20" s="33"/>
      <c r="D20" s="33"/>
      <c r="E20" s="34">
        <f t="shared" ref="E20:O20" si="8">SUM(E6:E19)</f>
        <v>720833</v>
      </c>
      <c r="F20" s="35">
        <f t="shared" si="8"/>
        <v>597424</v>
      </c>
      <c r="G20" s="35">
        <f t="shared" si="8"/>
        <v>67879</v>
      </c>
      <c r="H20" s="36">
        <f t="shared" si="8"/>
        <v>13736</v>
      </c>
      <c r="I20" s="34">
        <f t="shared" si="8"/>
        <v>1472464</v>
      </c>
      <c r="J20" s="35">
        <f t="shared" si="8"/>
        <v>1180863</v>
      </c>
      <c r="K20" s="36">
        <f t="shared" si="8"/>
        <v>18993</v>
      </c>
      <c r="L20" s="34">
        <f t="shared" si="8"/>
        <v>2193297</v>
      </c>
      <c r="M20" s="35">
        <f t="shared" si="8"/>
        <v>1778287</v>
      </c>
      <c r="N20" s="36">
        <f t="shared" si="8"/>
        <v>32729</v>
      </c>
      <c r="O20" s="37">
        <f t="shared" si="8"/>
        <v>54340</v>
      </c>
      <c r="P20" s="38">
        <f>N20/O20</f>
        <v>0.60230033124769966</v>
      </c>
      <c r="Q20" s="98">
        <f>M20/N20</f>
        <v>54.333679611353844</v>
      </c>
      <c r="R20" s="102"/>
      <c r="S20" s="108"/>
      <c r="T20" s="117"/>
      <c r="U20" s="129">
        <f>SUM(U6:U19)</f>
        <v>1769262</v>
      </c>
      <c r="V20" s="129">
        <f>SUM(V6:V19)</f>
        <v>9025</v>
      </c>
      <c r="W20" s="109"/>
      <c r="X20" s="109"/>
    </row>
    <row r="21" spans="1:24" x14ac:dyDescent="0.3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3">
      <c r="A22" s="2" t="s">
        <v>110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3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3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5" customHeight="1" x14ac:dyDescent="0.3">
      <c r="A25" s="3" t="s">
        <v>112</v>
      </c>
      <c r="D25" s="3" t="s">
        <v>77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9"/>
        <v>0</v>
      </c>
      <c r="W25" s="130">
        <f t="shared" si="10"/>
        <v>0.67411659460265394</v>
      </c>
      <c r="X25" s="111"/>
    </row>
    <row r="26" spans="1:24" x14ac:dyDescent="0.3">
      <c r="A26" s="3" t="s">
        <v>113</v>
      </c>
      <c r="D26" s="3" t="s">
        <v>78</v>
      </c>
      <c r="E26" s="18">
        <v>18750</v>
      </c>
      <c r="F26" s="27">
        <v>12112</v>
      </c>
      <c r="G26" s="27"/>
      <c r="H26" s="28">
        <v>222</v>
      </c>
      <c r="I26" s="18">
        <v>42070</v>
      </c>
      <c r="J26" s="27">
        <v>23979</v>
      </c>
      <c r="K26" s="29">
        <v>404</v>
      </c>
      <c r="L26" s="30">
        <f t="shared" si="4"/>
        <v>60820</v>
      </c>
      <c r="M26" s="27">
        <f t="shared" si="7"/>
        <v>36091</v>
      </c>
      <c r="N26" s="29">
        <f t="shared" si="1"/>
        <v>626</v>
      </c>
      <c r="O26" s="31">
        <v>1575</v>
      </c>
      <c r="P26" s="24">
        <f t="shared" si="2"/>
        <v>0.39746031746031746</v>
      </c>
      <c r="Q26" s="85">
        <f t="shared" si="3"/>
        <v>57.653354632587856</v>
      </c>
      <c r="R26" s="105">
        <v>16</v>
      </c>
      <c r="S26" s="115">
        <v>337</v>
      </c>
      <c r="T26" s="118">
        <v>353</v>
      </c>
      <c r="U26" s="131">
        <v>34377</v>
      </c>
      <c r="V26" s="131">
        <f t="shared" si="9"/>
        <v>1714</v>
      </c>
      <c r="W26" s="130">
        <f t="shared" si="10"/>
        <v>0.59340677408747122</v>
      </c>
      <c r="X26" s="111"/>
    </row>
    <row r="27" spans="1:24" x14ac:dyDescent="0.3">
      <c r="A27" s="3" t="s">
        <v>114</v>
      </c>
      <c r="D27" s="3" t="s">
        <v>79</v>
      </c>
      <c r="E27" s="18">
        <v>18750</v>
      </c>
      <c r="F27" s="27">
        <v>5907</v>
      </c>
      <c r="G27" s="27"/>
      <c r="H27" s="28">
        <v>111</v>
      </c>
      <c r="I27" s="18">
        <v>42070</v>
      </c>
      <c r="J27" s="27">
        <v>25419</v>
      </c>
      <c r="K27" s="29">
        <v>425</v>
      </c>
      <c r="L27" s="30">
        <f t="shared" si="4"/>
        <v>60820</v>
      </c>
      <c r="M27" s="27">
        <f t="shared" si="7"/>
        <v>31326</v>
      </c>
      <c r="N27" s="29">
        <f t="shared" si="1"/>
        <v>536</v>
      </c>
      <c r="O27" s="31">
        <v>1575</v>
      </c>
      <c r="P27" s="24">
        <f t="shared" si="2"/>
        <v>0.3403174603174603</v>
      </c>
      <c r="Q27" s="85">
        <f t="shared" si="3"/>
        <v>58.444029850746269</v>
      </c>
      <c r="R27" s="105">
        <v>2</v>
      </c>
      <c r="S27" s="115">
        <v>295</v>
      </c>
      <c r="T27" s="118">
        <v>297</v>
      </c>
      <c r="U27" s="131">
        <v>31358</v>
      </c>
      <c r="V27" s="131">
        <f t="shared" si="9"/>
        <v>-32</v>
      </c>
      <c r="W27" s="130">
        <f t="shared" si="10"/>
        <v>0.51506083525156199</v>
      </c>
      <c r="X27" s="111"/>
    </row>
    <row r="28" spans="1:24" x14ac:dyDescent="0.3">
      <c r="A28" s="3" t="s">
        <v>115</v>
      </c>
      <c r="D28" s="3" t="s">
        <v>80</v>
      </c>
      <c r="E28" s="18">
        <v>18750</v>
      </c>
      <c r="F28" s="27">
        <v>9240</v>
      </c>
      <c r="G28" s="27"/>
      <c r="H28" s="28">
        <v>167</v>
      </c>
      <c r="I28" s="18">
        <v>42070</v>
      </c>
      <c r="J28" s="27">
        <v>27321</v>
      </c>
      <c r="K28" s="29">
        <v>455</v>
      </c>
      <c r="L28" s="30">
        <f t="shared" si="4"/>
        <v>60820</v>
      </c>
      <c r="M28" s="27">
        <f t="shared" si="7"/>
        <v>36561</v>
      </c>
      <c r="N28" s="29">
        <f t="shared" si="1"/>
        <v>622</v>
      </c>
      <c r="O28" s="31">
        <v>1575</v>
      </c>
      <c r="P28" s="24">
        <f t="shared" si="2"/>
        <v>0.39492063492063489</v>
      </c>
      <c r="Q28" s="85">
        <f t="shared" si="3"/>
        <v>58.779742765273312</v>
      </c>
      <c r="R28" s="105">
        <v>4</v>
      </c>
      <c r="S28" s="115">
        <v>325</v>
      </c>
      <c r="T28" s="118">
        <v>329</v>
      </c>
      <c r="U28" s="131">
        <v>35623</v>
      </c>
      <c r="V28" s="131">
        <f t="shared" si="9"/>
        <v>938</v>
      </c>
      <c r="W28" s="130">
        <f t="shared" si="10"/>
        <v>0.6011344952318316</v>
      </c>
      <c r="X28" s="111"/>
    </row>
    <row r="29" spans="1:24" ht="14.4" thickBot="1" x14ac:dyDescent="0.35">
      <c r="A29" s="164" t="s">
        <v>116</v>
      </c>
      <c r="B29" s="164"/>
      <c r="C29" s="164"/>
      <c r="D29" s="165" t="s">
        <v>81</v>
      </c>
      <c r="E29" s="166">
        <v>22917</v>
      </c>
      <c r="F29" s="149">
        <v>4976</v>
      </c>
      <c r="G29" s="27"/>
      <c r="H29" s="150">
        <v>97</v>
      </c>
      <c r="I29" s="166">
        <v>42070</v>
      </c>
      <c r="J29" s="149">
        <v>27081</v>
      </c>
      <c r="K29" s="151">
        <v>451</v>
      </c>
      <c r="L29" s="152">
        <f t="shared" si="4"/>
        <v>64987</v>
      </c>
      <c r="M29" s="149">
        <f t="shared" si="7"/>
        <v>32057</v>
      </c>
      <c r="N29" s="151">
        <f t="shared" si="1"/>
        <v>548</v>
      </c>
      <c r="O29" s="153">
        <v>1575</v>
      </c>
      <c r="P29" s="167">
        <f t="shared" si="2"/>
        <v>0.34793650793650793</v>
      </c>
      <c r="Q29" s="154">
        <f t="shared" si="3"/>
        <v>58.498175182481752</v>
      </c>
      <c r="R29" s="155">
        <v>2</v>
      </c>
      <c r="S29" s="156">
        <v>300</v>
      </c>
      <c r="T29" s="157">
        <v>302</v>
      </c>
      <c r="U29" s="131">
        <v>32195</v>
      </c>
      <c r="V29" s="131">
        <f t="shared" si="9"/>
        <v>-138</v>
      </c>
      <c r="W29" s="130">
        <f t="shared" si="10"/>
        <v>0.49328327203902317</v>
      </c>
      <c r="X29" s="111"/>
    </row>
    <row r="30" spans="1:24" ht="14.4" thickBot="1" x14ac:dyDescent="0.35">
      <c r="A30" s="32" t="s">
        <v>86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126217</v>
      </c>
      <c r="G30" s="35">
        <f t="shared" si="11"/>
        <v>18982</v>
      </c>
      <c r="H30" s="36">
        <f t="shared" si="11"/>
        <v>2809</v>
      </c>
      <c r="I30" s="34">
        <f t="shared" si="11"/>
        <v>294490</v>
      </c>
      <c r="J30" s="35">
        <f t="shared" si="11"/>
        <v>173169</v>
      </c>
      <c r="K30" s="36">
        <f t="shared" si="11"/>
        <v>2861</v>
      </c>
      <c r="L30" s="34">
        <f t="shared" si="11"/>
        <v>448657</v>
      </c>
      <c r="M30" s="35">
        <f t="shared" si="11"/>
        <v>299386</v>
      </c>
      <c r="N30" s="36">
        <f t="shared" si="11"/>
        <v>5670</v>
      </c>
      <c r="O30" s="37">
        <f t="shared" si="11"/>
        <v>10868</v>
      </c>
      <c r="P30" s="38">
        <f>N30/O30</f>
        <v>0.52171512697828493</v>
      </c>
      <c r="Q30" s="99">
        <f>M30/N30</f>
        <v>52.801763668430333</v>
      </c>
      <c r="R30" s="102"/>
      <c r="S30" s="108"/>
      <c r="T30" s="117"/>
      <c r="U30" s="129">
        <f>SUM(U23:U29)</f>
        <v>296904</v>
      </c>
      <c r="V30" s="129">
        <f>SUM(V23:V29)</f>
        <v>2482</v>
      </c>
      <c r="W30" s="109"/>
      <c r="X30" s="109"/>
    </row>
    <row r="31" spans="1:24" x14ac:dyDescent="0.3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3">
      <c r="A32" s="2" t="s">
        <v>119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3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3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x14ac:dyDescent="0.3">
      <c r="A35" s="3" t="s">
        <v>40</v>
      </c>
      <c r="D35" s="3" t="s">
        <v>41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2"/>
        <v>294830</v>
      </c>
      <c r="M35" s="41">
        <f t="shared" si="12"/>
        <v>241501</v>
      </c>
      <c r="N35" s="29">
        <f>H35+K35</f>
        <v>3623</v>
      </c>
      <c r="O35" s="31">
        <v>4707</v>
      </c>
      <c r="P35" s="24">
        <f t="shared" si="13"/>
        <v>0.76970469513490547</v>
      </c>
      <c r="Q35" s="85">
        <f t="shared" si="14"/>
        <v>66.657742202594534</v>
      </c>
      <c r="R35" s="105">
        <v>503</v>
      </c>
      <c r="S35" s="111">
        <v>1236</v>
      </c>
      <c r="T35" s="118">
        <v>1739</v>
      </c>
      <c r="U35" s="128">
        <v>218326</v>
      </c>
      <c r="V35" s="131">
        <f t="shared" si="15"/>
        <v>23175</v>
      </c>
      <c r="W35" s="130">
        <f t="shared" si="16"/>
        <v>0.81911949258894956</v>
      </c>
      <c r="X35" s="111"/>
    </row>
    <row r="36" spans="1:24" x14ac:dyDescent="0.3">
      <c r="A36" s="3" t="s">
        <v>42</v>
      </c>
      <c r="D36" s="44" t="s">
        <v>43</v>
      </c>
      <c r="E36" s="18">
        <v>168620</v>
      </c>
      <c r="F36" s="27">
        <v>139227</v>
      </c>
      <c r="G36" s="45"/>
      <c r="H36" s="29">
        <v>2202</v>
      </c>
      <c r="I36" s="30">
        <v>126210</v>
      </c>
      <c r="J36" s="27">
        <v>112501</v>
      </c>
      <c r="K36" s="29">
        <v>1610</v>
      </c>
      <c r="L36" s="51">
        <f t="shared" si="12"/>
        <v>294830</v>
      </c>
      <c r="M36" s="41">
        <f t="shared" si="12"/>
        <v>251728</v>
      </c>
      <c r="N36" s="29">
        <f>H36+K36</f>
        <v>3812</v>
      </c>
      <c r="O36" s="31">
        <v>4707</v>
      </c>
      <c r="P36" s="24">
        <f t="shared" si="13"/>
        <v>0.80985765880603355</v>
      </c>
      <c r="Q36" s="85">
        <f t="shared" si="14"/>
        <v>66.035676810073454</v>
      </c>
      <c r="R36" s="105">
        <v>269</v>
      </c>
      <c r="S36" s="111">
        <v>1311</v>
      </c>
      <c r="T36" s="118">
        <v>1580</v>
      </c>
      <c r="U36" s="128">
        <v>236842</v>
      </c>
      <c r="V36" s="131">
        <f t="shared" si="15"/>
        <v>14886</v>
      </c>
      <c r="W36" s="130">
        <f t="shared" si="16"/>
        <v>0.85380727877081708</v>
      </c>
      <c r="X36" s="111"/>
    </row>
    <row r="37" spans="1:24" ht="14.4" thickBot="1" x14ac:dyDescent="0.35">
      <c r="A37" s="3" t="s">
        <v>44</v>
      </c>
      <c r="D37" s="44" t="s">
        <v>45</v>
      </c>
      <c r="E37" s="18">
        <v>168620</v>
      </c>
      <c r="F37" s="149">
        <v>30037</v>
      </c>
      <c r="G37" s="45"/>
      <c r="H37" s="50">
        <v>505</v>
      </c>
      <c r="I37" s="30">
        <v>126210</v>
      </c>
      <c r="J37" s="149">
        <v>112980</v>
      </c>
      <c r="K37" s="50">
        <v>1628</v>
      </c>
      <c r="L37" s="51">
        <f t="shared" si="12"/>
        <v>294830</v>
      </c>
      <c r="M37" s="158">
        <f t="shared" si="12"/>
        <v>143017</v>
      </c>
      <c r="N37" s="50">
        <f>H37+K37</f>
        <v>2133</v>
      </c>
      <c r="O37" s="31">
        <v>4707</v>
      </c>
      <c r="P37" s="167">
        <f t="shared" si="13"/>
        <v>0.45315487571701724</v>
      </c>
      <c r="Q37" s="158">
        <f t="shared" si="14"/>
        <v>67.049695264885145</v>
      </c>
      <c r="R37" s="105">
        <v>36</v>
      </c>
      <c r="S37" s="115">
        <v>898</v>
      </c>
      <c r="T37" s="118">
        <v>934</v>
      </c>
      <c r="U37" s="128">
        <v>140926</v>
      </c>
      <c r="V37" s="131">
        <f t="shared" si="15"/>
        <v>2091</v>
      </c>
      <c r="W37" s="130">
        <f t="shared" si="16"/>
        <v>0.48508292914560935</v>
      </c>
      <c r="X37" s="111"/>
    </row>
    <row r="38" spans="1:24" ht="14.4" thickBot="1" x14ac:dyDescent="0.35">
      <c r="A38" s="32" t="s">
        <v>120</v>
      </c>
      <c r="B38" s="33"/>
      <c r="C38" s="33"/>
      <c r="D38" s="33"/>
      <c r="E38" s="34">
        <f t="shared" ref="E38:O38" si="17">SUM(E33:E37)</f>
        <v>843100</v>
      </c>
      <c r="F38" s="47">
        <f>SUM(F33:F37)</f>
        <v>645914</v>
      </c>
      <c r="G38" s="47">
        <f>SUM(G33:G37)</f>
        <v>-6189</v>
      </c>
      <c r="H38" s="48">
        <f t="shared" si="17"/>
        <v>9388</v>
      </c>
      <c r="I38" s="34">
        <f>SUM(I33:I37)</f>
        <v>631050</v>
      </c>
      <c r="J38" s="47">
        <f>SUM(J33:J37)</f>
        <v>531902</v>
      </c>
      <c r="K38" s="48">
        <f>SUM(K33:K37)</f>
        <v>7610</v>
      </c>
      <c r="L38" s="34">
        <f t="shared" si="17"/>
        <v>1474150</v>
      </c>
      <c r="M38" s="47">
        <f>SUM(M33:M37)</f>
        <v>1177816</v>
      </c>
      <c r="N38" s="48">
        <f>SUM(N33:N37)</f>
        <v>16998</v>
      </c>
      <c r="O38" s="37">
        <f t="shared" si="17"/>
        <v>23082</v>
      </c>
      <c r="P38" s="39">
        <f t="shared" si="13"/>
        <v>0.73641798804263059</v>
      </c>
      <c r="Q38" s="98">
        <f t="shared" si="14"/>
        <v>69.291446052476758</v>
      </c>
      <c r="R38" s="102"/>
      <c r="S38" s="108"/>
      <c r="T38" s="117"/>
      <c r="U38" s="129">
        <f>SUM(U33:U37)</f>
        <v>1137664</v>
      </c>
      <c r="V38" s="129">
        <f>SUM(V33:V37)</f>
        <v>40152</v>
      </c>
      <c r="W38" s="109"/>
      <c r="X38" s="109"/>
    </row>
    <row r="39" spans="1:24" x14ac:dyDescent="0.3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3">
      <c r="A40" s="2" t="s">
        <v>122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3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3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x14ac:dyDescent="0.3">
      <c r="A43" s="3" t="s">
        <v>49</v>
      </c>
      <c r="D43" s="163" t="s">
        <v>50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8"/>
        <v>23500</v>
      </c>
      <c r="M43" s="41">
        <f t="shared" si="18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19"/>
        <v>0</v>
      </c>
      <c r="W43" s="130">
        <f t="shared" si="20"/>
        <v>1.1726382978723404</v>
      </c>
      <c r="X43" s="111"/>
    </row>
    <row r="44" spans="1:24" ht="14.4" thickBot="1" x14ac:dyDescent="0.35">
      <c r="A44" s="3" t="s">
        <v>51</v>
      </c>
      <c r="D44" s="163" t="s">
        <v>52</v>
      </c>
      <c r="E44" s="30">
        <v>12000</v>
      </c>
      <c r="F44" s="45">
        <v>1954</v>
      </c>
      <c r="G44" s="27"/>
      <c r="H44" s="50">
        <v>66</v>
      </c>
      <c r="I44" s="30">
        <v>11500</v>
      </c>
      <c r="J44" s="27">
        <v>7384</v>
      </c>
      <c r="K44" s="29">
        <v>359</v>
      </c>
      <c r="L44" s="51">
        <f t="shared" si="18"/>
        <v>23500</v>
      </c>
      <c r="M44" s="158">
        <f t="shared" si="18"/>
        <v>9338</v>
      </c>
      <c r="N44" s="50">
        <f>H44+K44</f>
        <v>425</v>
      </c>
      <c r="O44" s="31">
        <v>1575</v>
      </c>
      <c r="P44" s="167">
        <f>N44/O44</f>
        <v>0.26984126984126983</v>
      </c>
      <c r="Q44" s="158">
        <f>M44/N44</f>
        <v>21.971764705882354</v>
      </c>
      <c r="R44" s="105">
        <v>5</v>
      </c>
      <c r="S44" s="115">
        <v>107</v>
      </c>
      <c r="T44" s="118">
        <v>112</v>
      </c>
      <c r="U44" s="128">
        <v>9105</v>
      </c>
      <c r="V44" s="131">
        <f t="shared" si="19"/>
        <v>233</v>
      </c>
      <c r="W44" s="130">
        <f t="shared" si="20"/>
        <v>0.39736170212765959</v>
      </c>
      <c r="X44" s="111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459772</v>
      </c>
      <c r="G45" s="47">
        <f>SUM(G41:G44)</f>
        <v>-21182</v>
      </c>
      <c r="H45" s="48">
        <f t="shared" si="21"/>
        <v>8542</v>
      </c>
      <c r="I45" s="34">
        <f t="shared" si="21"/>
        <v>46000</v>
      </c>
      <c r="J45" s="47">
        <f>SUM(J41:J44)</f>
        <v>27803</v>
      </c>
      <c r="K45" s="48">
        <f t="shared" si="21"/>
        <v>1358</v>
      </c>
      <c r="L45" s="34">
        <f t="shared" si="21"/>
        <v>537000</v>
      </c>
      <c r="M45" s="47">
        <f>SUM(M41:M44)</f>
        <v>487575</v>
      </c>
      <c r="N45" s="48">
        <f t="shared" si="21"/>
        <v>9900</v>
      </c>
      <c r="O45" s="37">
        <f t="shared" si="21"/>
        <v>13233</v>
      </c>
      <c r="P45" s="39">
        <f>N45/O45</f>
        <v>0.74812967581047385</v>
      </c>
      <c r="Q45" s="98">
        <f>M45/N45</f>
        <v>49.25</v>
      </c>
      <c r="R45" s="102"/>
      <c r="S45" s="108"/>
      <c r="T45" s="117"/>
      <c r="U45" s="129">
        <f>SUM(U41:U44)</f>
        <v>487342</v>
      </c>
      <c r="V45" s="129">
        <f>SUM(V41:V44)</f>
        <v>233</v>
      </c>
      <c r="W45" s="109"/>
      <c r="X45" s="109"/>
    </row>
    <row r="46" spans="1:24" x14ac:dyDescent="0.3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3">
      <c r="A47" s="2" t="s">
        <v>123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3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3">
      <c r="A49" s="3" t="s">
        <v>126</v>
      </c>
      <c r="D49" s="58" t="s">
        <v>87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3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3">
      <c r="A51" s="3" t="s">
        <v>127</v>
      </c>
      <c r="D51" s="58" t="s">
        <v>57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3">
      <c r="A52" s="3" t="s">
        <v>99</v>
      </c>
      <c r="D52" s="58" t="s">
        <v>58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3">
      <c r="A53" s="3" t="s">
        <v>128</v>
      </c>
      <c r="D53" s="58" t="s">
        <v>62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x14ac:dyDescent="0.3">
      <c r="A54" s="3" t="s">
        <v>129</v>
      </c>
      <c r="D54" s="3" t="s">
        <v>63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58">
        <f t="shared" si="24"/>
        <v>426877</v>
      </c>
      <c r="N54" s="50">
        <f t="shared" si="25"/>
        <v>5306</v>
      </c>
      <c r="O54" s="31">
        <v>5232</v>
      </c>
      <c r="P54" s="24">
        <f t="shared" si="26"/>
        <v>1.0141437308868502</v>
      </c>
      <c r="Q54" s="85">
        <f t="shared" si="27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29"/>
        <v>0</v>
      </c>
      <c r="W54" s="130">
        <f>M54/L54</f>
        <v>1.0163738095238095</v>
      </c>
      <c r="X54" s="111"/>
    </row>
    <row r="55" spans="1:24" x14ac:dyDescent="0.3">
      <c r="A55" s="3" t="s">
        <v>130</v>
      </c>
      <c r="D55" s="3" t="s">
        <v>64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130594</v>
      </c>
      <c r="N55" s="50">
        <f>H55+K55</f>
        <v>2068</v>
      </c>
      <c r="O55" s="31">
        <v>2616</v>
      </c>
      <c r="P55" s="24">
        <f t="shared" si="26"/>
        <v>0.79051987767584098</v>
      </c>
      <c r="Q55" s="85">
        <f t="shared" si="27"/>
        <v>63.149903288201159</v>
      </c>
      <c r="R55" s="105">
        <v>400</v>
      </c>
      <c r="S55" s="111">
        <v>534</v>
      </c>
      <c r="T55" s="118">
        <v>934</v>
      </c>
      <c r="U55" s="128">
        <v>129383</v>
      </c>
      <c r="V55" s="131">
        <f t="shared" si="29"/>
        <v>1211</v>
      </c>
      <c r="W55" s="130">
        <f t="shared" si="30"/>
        <v>0.82654430379746835</v>
      </c>
      <c r="X55" s="111"/>
    </row>
    <row r="56" spans="1:24" x14ac:dyDescent="0.3">
      <c r="A56" s="3" t="s">
        <v>131</v>
      </c>
      <c r="D56" s="58" t="s">
        <v>67</v>
      </c>
      <c r="E56" s="30">
        <v>358000</v>
      </c>
      <c r="F56" s="27">
        <v>283762</v>
      </c>
      <c r="G56" s="27"/>
      <c r="H56" s="29">
        <v>4347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283762</v>
      </c>
      <c r="N56" s="29">
        <f t="shared" si="25"/>
        <v>4347</v>
      </c>
      <c r="O56" s="31">
        <v>5232</v>
      </c>
      <c r="P56" s="24">
        <f t="shared" si="26"/>
        <v>0.83084862385321101</v>
      </c>
      <c r="Q56" s="85">
        <f t="shared" si="27"/>
        <v>65.277662755923629</v>
      </c>
      <c r="R56" s="105">
        <v>1020</v>
      </c>
      <c r="S56" s="111">
        <v>593</v>
      </c>
      <c r="T56" s="118">
        <v>1613</v>
      </c>
      <c r="U56" s="128">
        <v>224072</v>
      </c>
      <c r="V56" s="131">
        <f t="shared" si="29"/>
        <v>59690</v>
      </c>
      <c r="W56" s="130">
        <f t="shared" si="30"/>
        <v>0.79263128491620116</v>
      </c>
      <c r="X56" s="111"/>
    </row>
    <row r="57" spans="1:24" ht="14.4" thickBot="1" x14ac:dyDescent="0.35">
      <c r="A57" s="164" t="s">
        <v>132</v>
      </c>
      <c r="B57" s="164"/>
      <c r="C57" s="164"/>
      <c r="D57" s="164" t="s">
        <v>70</v>
      </c>
      <c r="E57" s="152">
        <v>175000</v>
      </c>
      <c r="F57" s="149">
        <v>53372</v>
      </c>
      <c r="G57" s="149"/>
      <c r="H57" s="151">
        <v>779</v>
      </c>
      <c r="I57" s="152">
        <v>0</v>
      </c>
      <c r="J57" s="149">
        <v>0</v>
      </c>
      <c r="K57" s="151">
        <v>0</v>
      </c>
      <c r="L57" s="159">
        <f>E57+I57</f>
        <v>175000</v>
      </c>
      <c r="M57" s="160">
        <f t="shared" si="24"/>
        <v>53372</v>
      </c>
      <c r="N57" s="151">
        <f t="shared" si="25"/>
        <v>779</v>
      </c>
      <c r="O57" s="153">
        <v>2616</v>
      </c>
      <c r="P57" s="167">
        <f t="shared" si="26"/>
        <v>0.297782874617737</v>
      </c>
      <c r="Q57" s="154">
        <f t="shared" si="27"/>
        <v>68.51347881899872</v>
      </c>
      <c r="R57" s="155">
        <v>67</v>
      </c>
      <c r="S57" s="156">
        <v>208</v>
      </c>
      <c r="T57" s="157">
        <v>275</v>
      </c>
      <c r="U57" s="128">
        <v>48763</v>
      </c>
      <c r="V57" s="131">
        <f t="shared" si="29"/>
        <v>4609</v>
      </c>
      <c r="W57" s="130">
        <f t="shared" si="30"/>
        <v>0.30498285714285717</v>
      </c>
      <c r="X57" s="111"/>
    </row>
    <row r="58" spans="1:24" ht="14.4" thickBot="1" x14ac:dyDescent="0.35">
      <c r="A58" s="60" t="s">
        <v>124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1957465</v>
      </c>
      <c r="G58" s="63">
        <f t="shared" si="31"/>
        <v>-133669</v>
      </c>
      <c r="H58" s="64">
        <f t="shared" si="31"/>
        <v>28125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1957465</v>
      </c>
      <c r="N58" s="64">
        <f t="shared" si="31"/>
        <v>28125</v>
      </c>
      <c r="O58" s="67">
        <v>34008</v>
      </c>
      <c r="P58" s="39">
        <f t="shared" si="26"/>
        <v>0.82701129146083274</v>
      </c>
      <c r="Q58" s="99">
        <f t="shared" si="27"/>
        <v>69.598755555555556</v>
      </c>
      <c r="R58" s="104"/>
      <c r="S58" s="110"/>
      <c r="T58" s="120"/>
      <c r="U58" s="129">
        <f>SUM(U48:U57)</f>
        <v>1891955</v>
      </c>
      <c r="V58" s="129">
        <f>SUM(V48:V57)</f>
        <v>65510</v>
      </c>
      <c r="W58" s="109"/>
      <c r="X58" s="109"/>
    </row>
    <row r="59" spans="1:24" x14ac:dyDescent="0.3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3">
      <c r="A60" s="2" t="s">
        <v>138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3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3">
      <c r="A62" s="3" t="s">
        <v>134</v>
      </c>
      <c r="D62" s="3" t="s">
        <v>83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3">
      <c r="A63" s="3" t="s">
        <v>135</v>
      </c>
      <c r="D63" s="3" t="s">
        <v>84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3"/>
        <v>0</v>
      </c>
      <c r="W63" s="130">
        <f t="shared" si="34"/>
        <v>0.63217391304347825</v>
      </c>
      <c r="X63" s="111"/>
    </row>
    <row r="64" spans="1:24" ht="12.75" customHeight="1" thickBot="1" x14ac:dyDescent="0.35">
      <c r="A64" s="164" t="s">
        <v>136</v>
      </c>
      <c r="B64" s="164"/>
      <c r="C64" s="164"/>
      <c r="D64" s="164" t="s">
        <v>85</v>
      </c>
      <c r="E64" s="152">
        <v>11500</v>
      </c>
      <c r="F64" s="149">
        <v>6779</v>
      </c>
      <c r="G64" s="149"/>
      <c r="H64" s="151">
        <v>54</v>
      </c>
      <c r="I64" s="152">
        <v>0</v>
      </c>
      <c r="J64" s="149">
        <v>0</v>
      </c>
      <c r="K64" s="161">
        <v>0</v>
      </c>
      <c r="L64" s="159">
        <f t="shared" si="32"/>
        <v>11500</v>
      </c>
      <c r="M64" s="149">
        <f>F64+J64</f>
        <v>6779</v>
      </c>
      <c r="N64" s="151">
        <f>H64+K64</f>
        <v>54</v>
      </c>
      <c r="O64" s="153">
        <v>100</v>
      </c>
      <c r="P64" s="162">
        <f>N64/O64</f>
        <v>0.54</v>
      </c>
      <c r="Q64" s="160">
        <f>M64/N64</f>
        <v>125.53703703703704</v>
      </c>
      <c r="R64" s="155">
        <v>3</v>
      </c>
      <c r="S64" s="156">
        <v>24</v>
      </c>
      <c r="T64" s="157">
        <v>27</v>
      </c>
      <c r="U64" s="128">
        <v>6219</v>
      </c>
      <c r="V64" s="131">
        <f t="shared" si="33"/>
        <v>560</v>
      </c>
      <c r="W64" s="130">
        <f t="shared" si="34"/>
        <v>0.58947826086956523</v>
      </c>
      <c r="X64" s="111"/>
    </row>
    <row r="65" spans="1:24" ht="14.4" thickBot="1" x14ac:dyDescent="0.3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32916</v>
      </c>
      <c r="G65" s="63">
        <f>SUM(G61:G64)</f>
        <v>-8363</v>
      </c>
      <c r="H65" s="64">
        <f>SUM(H61:H64)</f>
        <v>294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32916</v>
      </c>
      <c r="N65" s="64">
        <f t="shared" si="35"/>
        <v>294</v>
      </c>
      <c r="O65" s="67">
        <f t="shared" si="35"/>
        <v>400</v>
      </c>
      <c r="P65" s="39">
        <f>N65/O65</f>
        <v>0.73499999999999999</v>
      </c>
      <c r="Q65" s="99">
        <f>M65/N65</f>
        <v>111.95918367346938</v>
      </c>
      <c r="R65" s="104"/>
      <c r="S65" s="110"/>
      <c r="T65" s="120"/>
      <c r="U65" s="129">
        <f>SUM(U61:U64)</f>
        <v>32356</v>
      </c>
      <c r="V65" s="129">
        <f>SUM(V61:V64)</f>
        <v>560</v>
      </c>
      <c r="W65" s="109"/>
      <c r="X65" s="109"/>
    </row>
    <row r="66" spans="1:24" x14ac:dyDescent="0.3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3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3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>
        <v>13</v>
      </c>
      <c r="L68" s="40">
        <v>50000</v>
      </c>
      <c r="M68" s="46">
        <f>F68+J68</f>
        <v>55643</v>
      </c>
      <c r="N68" s="21">
        <f t="shared" ref="N68:N74" si="36">H68+K68</f>
        <v>1449</v>
      </c>
      <c r="O68" s="23">
        <v>1575</v>
      </c>
      <c r="P68" s="69">
        <f t="shared" ref="P68:P75" si="37">N68/O68</f>
        <v>0.92</v>
      </c>
      <c r="Q68" s="46">
        <f t="shared" ref="Q68:Q75" si="38">M68/N68</f>
        <v>38.40096618357488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3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>
        <v>22</v>
      </c>
      <c r="L69" s="40">
        <v>157000</v>
      </c>
      <c r="M69" s="46">
        <f t="shared" ref="M69:M74" si="39">F69+J69</f>
        <v>154043</v>
      </c>
      <c r="N69" s="21">
        <f t="shared" si="36"/>
        <v>1407</v>
      </c>
      <c r="O69" s="23">
        <v>1575</v>
      </c>
      <c r="P69" s="24">
        <f t="shared" si="37"/>
        <v>0.89333333333333331</v>
      </c>
      <c r="Q69" s="68">
        <f t="shared" si="38"/>
        <v>109.48329779673064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3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3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ht="13.5" customHeight="1" x14ac:dyDescent="0.3">
      <c r="A72" s="3" t="s">
        <v>65</v>
      </c>
      <c r="D72" s="58" t="s">
        <v>66</v>
      </c>
      <c r="E72" s="30">
        <v>110000</v>
      </c>
      <c r="F72" s="27">
        <v>88172</v>
      </c>
      <c r="G72" s="41" t="s">
        <v>89</v>
      </c>
      <c r="H72" s="29">
        <v>1026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88172</v>
      </c>
      <c r="N72" s="29">
        <f t="shared" si="36"/>
        <v>1026</v>
      </c>
      <c r="O72" s="31">
        <v>1575</v>
      </c>
      <c r="P72" s="24">
        <f t="shared" si="37"/>
        <v>0.65142857142857147</v>
      </c>
      <c r="Q72" s="85">
        <f t="shared" si="38"/>
        <v>85.937621832358673</v>
      </c>
      <c r="R72" s="105">
        <v>255</v>
      </c>
      <c r="S72" s="111">
        <v>124</v>
      </c>
      <c r="T72" s="118">
        <v>379</v>
      </c>
      <c r="U72" s="128">
        <v>83033</v>
      </c>
      <c r="V72" s="131">
        <f t="shared" si="40"/>
        <v>5139</v>
      </c>
      <c r="W72" s="130">
        <f t="shared" si="41"/>
        <v>0.80156363636363637</v>
      </c>
      <c r="X72" s="111"/>
    </row>
    <row r="73" spans="1:24" ht="13.5" customHeight="1" x14ac:dyDescent="0.3">
      <c r="A73" s="3" t="s">
        <v>68</v>
      </c>
      <c r="D73" s="58" t="s">
        <v>69</v>
      </c>
      <c r="E73" s="30">
        <v>256000</v>
      </c>
      <c r="F73" s="27">
        <v>165013</v>
      </c>
      <c r="G73" s="41"/>
      <c r="H73" s="29">
        <v>1846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165013</v>
      </c>
      <c r="N73" s="29">
        <f t="shared" si="36"/>
        <v>1846</v>
      </c>
      <c r="O73" s="31">
        <v>3150</v>
      </c>
      <c r="P73" s="24">
        <f t="shared" si="37"/>
        <v>0.58603174603174601</v>
      </c>
      <c r="Q73" s="100">
        <f t="shared" si="38"/>
        <v>89.389490790899245</v>
      </c>
      <c r="R73" s="105">
        <v>299</v>
      </c>
      <c r="S73" s="115">
        <v>416</v>
      </c>
      <c r="T73" s="118">
        <v>715</v>
      </c>
      <c r="U73" s="128">
        <v>156452</v>
      </c>
      <c r="V73" s="131">
        <f t="shared" si="40"/>
        <v>8561</v>
      </c>
      <c r="W73" s="130">
        <f t="shared" si="41"/>
        <v>0.64458203125000002</v>
      </c>
      <c r="X73" s="111"/>
    </row>
    <row r="74" spans="1:24" ht="13.5" customHeight="1" thickBot="1" x14ac:dyDescent="0.35">
      <c r="A74" s="3" t="s">
        <v>150</v>
      </c>
      <c r="D74" s="58" t="s">
        <v>151</v>
      </c>
      <c r="E74" s="30">
        <v>128000</v>
      </c>
      <c r="F74" s="27">
        <v>29855</v>
      </c>
      <c r="G74" s="41"/>
      <c r="H74" s="29">
        <v>382</v>
      </c>
      <c r="I74" s="30"/>
      <c r="J74" s="27"/>
      <c r="K74" s="29"/>
      <c r="L74" s="51">
        <f>E74+I74</f>
        <v>128000</v>
      </c>
      <c r="M74" s="41">
        <f t="shared" si="39"/>
        <v>29855</v>
      </c>
      <c r="N74" s="29">
        <f t="shared" si="36"/>
        <v>382</v>
      </c>
      <c r="O74" s="31">
        <v>1575</v>
      </c>
      <c r="P74" s="24">
        <f t="shared" si="37"/>
        <v>0.24253968253968253</v>
      </c>
      <c r="Q74" s="100">
        <f t="shared" si="38"/>
        <v>78.154450261780099</v>
      </c>
      <c r="R74" s="105">
        <v>21</v>
      </c>
      <c r="S74" s="115">
        <v>122</v>
      </c>
      <c r="T74" s="111">
        <v>143</v>
      </c>
      <c r="U74" s="128">
        <v>26065</v>
      </c>
      <c r="V74" s="131">
        <f t="shared" si="40"/>
        <v>3790</v>
      </c>
      <c r="W74" s="130">
        <f t="shared" si="41"/>
        <v>0.2332421875</v>
      </c>
      <c r="X74" s="111"/>
    </row>
    <row r="75" spans="1:24" ht="13.5" customHeight="1" thickBot="1" x14ac:dyDescent="0.3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795975.5</v>
      </c>
      <c r="G75" s="47">
        <f>SUM(G68:G73)</f>
        <v>-49843.5</v>
      </c>
      <c r="H75" s="48">
        <f>SUM(H68:H74)</f>
        <v>11233</v>
      </c>
      <c r="I75" s="34">
        <f>SUM(I68:I73)</f>
        <v>0</v>
      </c>
      <c r="J75" s="47">
        <f t="shared" ref="J75:N75" si="42">SUM(J67:J73)</f>
        <v>0</v>
      </c>
      <c r="K75" s="48">
        <f t="shared" si="42"/>
        <v>35</v>
      </c>
      <c r="L75" s="34">
        <f t="shared" si="42"/>
        <v>932000</v>
      </c>
      <c r="M75" s="47">
        <f t="shared" si="42"/>
        <v>766120.5</v>
      </c>
      <c r="N75" s="48">
        <f t="shared" si="42"/>
        <v>10886</v>
      </c>
      <c r="O75" s="37">
        <f>SUM(O67:O74)</f>
        <v>15279</v>
      </c>
      <c r="P75" s="38">
        <f t="shared" si="37"/>
        <v>0.71248118332351595</v>
      </c>
      <c r="Q75" s="98">
        <f t="shared" si="38"/>
        <v>70.376676465184644</v>
      </c>
      <c r="R75" s="102"/>
      <c r="S75" s="108"/>
      <c r="T75" s="122"/>
      <c r="U75" s="129">
        <f>SUM(U68:U73)</f>
        <v>752420.5</v>
      </c>
      <c r="V75" s="129">
        <f>SUM(V68:V73)</f>
        <v>13700</v>
      </c>
      <c r="W75" s="109"/>
      <c r="X75" s="109"/>
    </row>
    <row r="76" spans="1:24" s="93" customFormat="1" ht="13.5" customHeight="1" thickBot="1" x14ac:dyDescent="0.35">
      <c r="A76" s="86" t="s">
        <v>137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4615683.5</v>
      </c>
      <c r="G76" s="89">
        <f t="shared" si="43"/>
        <v>-132385.5</v>
      </c>
      <c r="H76" s="90">
        <f t="shared" si="43"/>
        <v>74127</v>
      </c>
      <c r="I76" s="88">
        <f t="shared" si="43"/>
        <v>2444004</v>
      </c>
      <c r="J76" s="89">
        <f t="shared" si="43"/>
        <v>1913737</v>
      </c>
      <c r="K76" s="90">
        <f t="shared" si="43"/>
        <v>30857</v>
      </c>
      <c r="L76" s="88">
        <f t="shared" si="43"/>
        <v>7918104</v>
      </c>
      <c r="M76" s="89">
        <f t="shared" si="43"/>
        <v>6499565.5</v>
      </c>
      <c r="N76" s="90">
        <f t="shared" si="43"/>
        <v>104602</v>
      </c>
      <c r="O76" s="91">
        <f t="shared" si="43"/>
        <v>151210</v>
      </c>
      <c r="P76" s="92">
        <f t="shared" ref="P76" si="44">N76/O76</f>
        <v>0.69176641756497581</v>
      </c>
      <c r="Q76" s="101">
        <f>M76/N76</f>
        <v>62.136149404409096</v>
      </c>
      <c r="R76" s="107"/>
      <c r="S76" s="114"/>
      <c r="T76" s="123"/>
      <c r="U76" s="145"/>
      <c r="V76" s="133">
        <f>SUM(V20+V30+V38+V45+V58+V65+V75)</f>
        <v>131662</v>
      </c>
      <c r="W76" s="127"/>
      <c r="X76" s="127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2025-01-28T19:31:22Z</cp:lastPrinted>
  <dcterms:created xsi:type="dcterms:W3CDTF">2005-10-20T22:05:14Z</dcterms:created>
  <dcterms:modified xsi:type="dcterms:W3CDTF">2025-02-20T15:25:42Z</dcterms:modified>
</cp:coreProperties>
</file>