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3.3.25\"/>
    </mc:Choice>
  </mc:AlternateContent>
  <xr:revisionPtr revIDLastSave="0" documentId="13_ncr:1_{3CABB2D6-416E-4DA6-8E4E-0BA93AB77205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24 25" sheetId="1" r:id="rId1"/>
  </sheets>
  <definedNames>
    <definedName name="_xlnm.Print_Area" localSheetId="0">'24 25'!$A$1:$W$76</definedName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<sst xmlns="http://schemas.openxmlformats.org/spreadsheetml/2006/main" count="159" uniqueCount="153">
  <si>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</si>
  <si>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</si>
  <si>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</si>
  <si>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</si>
  <si>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</si>
  <si>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</si>
  <si>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</si>
  <si>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</si>
  <si>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</si>
  <si>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</si>
  <si>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</si>
  <si>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</si>
  <si>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</si>
  <si>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</si>
  <si>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</si>
  <si>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</si>
  <si>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</si>
  <si>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</si>
  <si>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</si>
  <si>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</si>
  <si>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</si>
  <si>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</si>
  <si>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</si>
  <si>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</si>
  <si>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</si>
  <si>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</si>
  <si>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</si>
  <si>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</si>
  <si>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</si>
  <si>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</si>
  <si>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</si>
  <si>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</si>
  <si>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</si>
  <si>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</si>
  <si>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</si>
  <si>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</si>
  <si>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</si>
  <si>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</si>
  <si>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</si>
  <si>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</si>
  <si>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</si>
  <si>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</si>
  <si>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</si>
  <si>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</si>
  <si>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</si>
  <si>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</si>
  <si>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</si>
  <si>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</si>
  <si>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</si>
  <si>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</si>
  <si>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</si>
  <si>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</si>
  <si>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</si>
  <si>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</si>
  <si>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</si>
  <si>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</si>
  <si>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</si>
  <si>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</si>
  <si>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</si>
  <si>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</si>
  <si>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</si>
  <si>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</si>
  <si>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</si>
  <si>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</si>
  <si>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</si>
  <si>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</si>
  <si>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</si>
  <si>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</si>
  <si>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</si>
  <si>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</si>
  <si>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</si>
  <si>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</si>
  <si>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</si>
  <si>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</si>
  <si>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</si>
  <si>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</si>
  <si>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</si>
  <si>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</si>
  <si>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</si>
  <si>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</si>
  <si>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</si>
  <si>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</si>
  <si>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</si>
  <si>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</si>
  <si>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</si>
  <si>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</si>
  <si>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</si>
  <si>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</si>
  <si>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</si>
  <si>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</si>
  <si>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</si>
  <si>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</si>
  <si>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</si>
  <si>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</si>
  <si>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</si>
  <si>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</si>
  <si>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</si>
  <si>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</si>
  <si>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</si>
  <si>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</si>
  <si>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</si>
  <si>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</si>
  <si>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</si>
  <si>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</si>
  <si>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</si>
  <si>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</si>
  <si>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</si>
  <si>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</si>
  <si>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</si>
  <si>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</si>
  <si>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</si>
  <si>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</si>
  <si>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</si>
  <si>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</si>
  <si>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</si>
  <si>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</si>
  <si>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</si>
  <si>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</si>
  <si>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</si>
  <si>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</si>
  <si>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</si>
  <si>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</si>
  <si>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</si>
  <si>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</si>
  <si>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</si>
  <si>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</si>
  <si>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</si>
  <si>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</si>
  <si>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</si>
  <si>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</si>
  <si>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</si>
  <si>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</si>
  <si>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</si>
  <si>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</si>
  <si>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</si>
  <si>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</si>
  <si>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</si>
  <si>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</si>
  <si>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</si>
  <si>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</si>
  <si>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</si>
  <si>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</si>
  <si>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</si>
  <si>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</si>
  <si>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</si>
  <si>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</si>
  <si>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</si>
  <si>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</si>
  <si>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</si>
  <si>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</si>
  <si>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</si>
  <si>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3.3.25</t>
  </si>
  <si>
    <t>TICKET SALES REPORT as of 3/3/2025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</si>
</sst>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49" fontId="6" fillId="0" borderId="0" xfId="0" applyNumberFormat="1" applyFont="1"/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9" fontId="6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1" fontId="15" fillId="0" borderId="6" xfId="2" applyNumberFormat="1" applyFont="1" applyFill="1" applyBorder="1" applyAlignment="1">
      <alignment horizontal="right"/>
    </xf>
    <xf numFmtId="1" fontId="15" fillId="0" borderId="0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showGridLines="0" tabSelected="1" zoomScale="115" zoomScaleNormal="115" zoomScaleSheetLayoutView="115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58" sqref="L58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69" t="s">
        <v>151</v>
      </c>
      <c r="P1" s="169"/>
      <c r="Q1" s="169"/>
      <c r="R1" s="169"/>
      <c r="S1" s="169"/>
      <c r="T1" s="169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96</v>
      </c>
      <c r="M3" s="172"/>
      <c r="N3" s="172"/>
      <c r="O3" s="170" t="s">
        <v>144</v>
      </c>
      <c r="P3" s="170"/>
      <c r="Q3" s="170"/>
      <c r="R3" s="173" t="s">
        <v>143</v>
      </c>
      <c r="S3" s="173"/>
      <c r="T3" s="173"/>
      <c r="U3" s="139" t="s">
        <v>146</v>
      </c>
      <c r="V3" s="136" t="s">
        <v>145</v>
      </c>
      <c r="W3" s="132" t="s">
        <v>147</v>
      </c>
      <c r="X3" s="141"/>
      <c r="Y3" s="140"/>
    </row>
    <row r="4" spans="1:27" ht="47.25" x14ac:dyDescent="0.4">
      <c r="A4" s="168" t="s">
        <v>108</v>
      </c>
      <c r="B4" s="168"/>
      <c r="C4" s="168"/>
      <c r="D4" s="71" t="s">
        <v>120</v>
      </c>
      <c r="E4" s="72" t="s">
        <v>19</v>
      </c>
      <c r="F4" s="73" t="s">
        <v>1</v>
      </c>
      <c r="G4" s="83" t="s">
        <v>138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140</v>
      </c>
      <c r="P4" s="96" t="s">
        <v>139</v>
      </c>
      <c r="Q4" s="78" t="s">
        <v>142</v>
      </c>
      <c r="R4" s="146" t="s">
        <v>116</v>
      </c>
      <c r="S4" s="96" t="s">
        <v>141</v>
      </c>
      <c r="T4" s="147" t="s">
        <v>117</v>
      </c>
      <c r="U4" s="142"/>
      <c r="V4" s="137"/>
      <c r="W4" s="96"/>
      <c r="X4" s="96"/>
    </row>
    <row r="5" spans="1:27" ht="12.75" customHeight="1" x14ac:dyDescent="0.2">
      <c r="A5" s="2" t="s">
        <v>106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89</v>
      </c>
      <c r="D8" s="3" t="s">
        <v>99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88</v>
      </c>
      <c r="B9" s="3" t="s">
        <v>91</v>
      </c>
      <c r="D9" s="3" t="s">
        <v>100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95</v>
      </c>
      <c r="D11" s="3" t="s">
        <v>101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90</v>
      </c>
      <c r="D13" s="3" t="s">
        <v>102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97</v>
      </c>
      <c r="B14" s="3" t="s">
        <v>92</v>
      </c>
      <c r="D14" s="3" t="s">
        <v>103</v>
      </c>
      <c r="E14" s="18">
        <f>56250-E27</f>
        <v>37500</v>
      </c>
      <c r="F14" s="27">
        <v>19305</v>
      </c>
      <c r="G14" s="27"/>
      <c r="H14" s="28">
        <v>350</v>
      </c>
      <c r="I14" s="18">
        <f>126211-I27</f>
        <v>84141</v>
      </c>
      <c r="J14" s="27">
        <v>63713</v>
      </c>
      <c r="K14" s="29">
        <v>1045</v>
      </c>
      <c r="L14" s="30">
        <f t="shared" si="4"/>
        <v>121641</v>
      </c>
      <c r="M14" s="27">
        <f t="shared" si="7"/>
        <v>83018</v>
      </c>
      <c r="N14" s="29">
        <f t="shared" si="1"/>
        <v>1395</v>
      </c>
      <c r="O14" s="31">
        <v>3150</v>
      </c>
      <c r="P14" s="24">
        <f t="shared" si="2"/>
        <v>0.44285714285714284</v>
      </c>
      <c r="Q14" s="85">
        <f t="shared" si="3"/>
        <v>59.511111111111113</v>
      </c>
      <c r="R14" s="105">
        <v>26</v>
      </c>
      <c r="S14" s="111">
        <v>720</v>
      </c>
      <c r="T14" s="118">
        <v>746</v>
      </c>
      <c r="U14" s="128">
        <v>81228</v>
      </c>
      <c r="V14" s="131">
        <f t="shared" si="5"/>
        <v>1790</v>
      </c>
      <c r="W14" s="130">
        <f t="shared" si="6"/>
        <v>0.68248370204125253</v>
      </c>
      <c r="X14" s="130"/>
    </row>
    <row r="15" spans="1:27" x14ac:dyDescent="0.2">
      <c r="A15" s="3" t="s">
        <v>11</v>
      </c>
      <c r="B15" s="3" t="s">
        <v>93</v>
      </c>
      <c r="D15" s="3" t="s">
        <v>104</v>
      </c>
      <c r="E15" s="18">
        <f>56250-E28</f>
        <v>37500</v>
      </c>
      <c r="F15" s="27">
        <v>29268</v>
      </c>
      <c r="G15" s="27"/>
      <c r="H15" s="28">
        <v>579</v>
      </c>
      <c r="I15" s="18">
        <f>126211-I28</f>
        <v>84141</v>
      </c>
      <c r="J15" s="27">
        <v>72428</v>
      </c>
      <c r="K15" s="29">
        <v>1196</v>
      </c>
      <c r="L15" s="30">
        <f t="shared" si="4"/>
        <v>121641</v>
      </c>
      <c r="M15" s="27">
        <f t="shared" si="7"/>
        <v>101696</v>
      </c>
      <c r="N15" s="29">
        <f t="shared" si="1"/>
        <v>1775</v>
      </c>
      <c r="O15" s="31">
        <v>3150</v>
      </c>
      <c r="P15" s="24">
        <f t="shared" si="2"/>
        <v>0.56349206349206349</v>
      </c>
      <c r="Q15" s="85">
        <f t="shared" si="3"/>
        <v>57.293521126760567</v>
      </c>
      <c r="R15" s="105">
        <v>18</v>
      </c>
      <c r="S15" s="111">
        <v>893</v>
      </c>
      <c r="T15" s="118">
        <v>911</v>
      </c>
      <c r="U15" s="128">
        <v>100250</v>
      </c>
      <c r="V15" s="131">
        <f t="shared" si="5"/>
        <v>1446</v>
      </c>
      <c r="W15" s="130">
        <f t="shared" si="6"/>
        <v>0.83603390304255965</v>
      </c>
      <c r="X15" s="130"/>
    </row>
    <row r="16" spans="1:27" x14ac:dyDescent="0.2">
      <c r="A16" s="3" t="s">
        <v>12</v>
      </c>
      <c r="B16" s="3" t="s">
        <v>30</v>
      </c>
      <c r="D16" s="3" t="s">
        <v>31</v>
      </c>
      <c r="E16" s="18">
        <v>56250</v>
      </c>
      <c r="F16" s="27">
        <v>24094</v>
      </c>
      <c r="G16" s="27"/>
      <c r="H16" s="28">
        <v>485</v>
      </c>
      <c r="I16" s="18">
        <v>126211</v>
      </c>
      <c r="J16" s="27">
        <v>109329</v>
      </c>
      <c r="K16" s="29">
        <v>1794</v>
      </c>
      <c r="L16" s="30">
        <f t="shared" si="4"/>
        <v>182461</v>
      </c>
      <c r="M16" s="27">
        <f t="shared" si="7"/>
        <v>133423</v>
      </c>
      <c r="N16" s="29">
        <f t="shared" si="1"/>
        <v>2279</v>
      </c>
      <c r="O16" s="31">
        <v>4725</v>
      </c>
      <c r="P16" s="24">
        <f t="shared" si="2"/>
        <v>0.48232804232804233</v>
      </c>
      <c r="Q16" s="85">
        <f t="shared" si="3"/>
        <v>58.544537077665645</v>
      </c>
      <c r="R16" s="174">
        <v>36</v>
      </c>
      <c r="S16" s="175">
        <v>1175</v>
      </c>
      <c r="T16" s="176">
        <v>1211</v>
      </c>
      <c r="U16" s="128">
        <v>132446</v>
      </c>
      <c r="V16" s="131">
        <f t="shared" si="5"/>
        <v>977</v>
      </c>
      <c r="W16" s="130">
        <f t="shared" si="6"/>
        <v>0.73124119674889432</v>
      </c>
      <c r="X16" s="130"/>
    </row>
    <row r="17" spans="1:24" x14ac:dyDescent="0.2">
      <c r="A17" s="3" t="s">
        <v>13</v>
      </c>
      <c r="B17" s="3" t="s">
        <v>32</v>
      </c>
      <c r="D17" s="3" t="s">
        <v>33</v>
      </c>
      <c r="E17" s="18">
        <v>56250</v>
      </c>
      <c r="F17" s="27">
        <v>15798</v>
      </c>
      <c r="G17" s="27"/>
      <c r="H17" s="28">
        <v>332</v>
      </c>
      <c r="I17" s="18">
        <v>126211</v>
      </c>
      <c r="J17" s="27">
        <v>100205</v>
      </c>
      <c r="K17" s="29">
        <v>1629</v>
      </c>
      <c r="L17" s="30">
        <f t="shared" si="4"/>
        <v>182461</v>
      </c>
      <c r="M17" s="27">
        <f t="shared" si="7"/>
        <v>116003</v>
      </c>
      <c r="N17" s="29">
        <f t="shared" si="1"/>
        <v>1961</v>
      </c>
      <c r="O17" s="31">
        <v>4725</v>
      </c>
      <c r="P17" s="24">
        <f t="shared" si="2"/>
        <v>0.41502645502645502</v>
      </c>
      <c r="Q17" s="85">
        <f t="shared" si="3"/>
        <v>59.155022947475778</v>
      </c>
      <c r="R17" s="174">
        <v>3</v>
      </c>
      <c r="S17" s="175">
        <v>1029</v>
      </c>
      <c r="T17" s="176">
        <v>1032</v>
      </c>
      <c r="U17" s="128">
        <v>115039</v>
      </c>
      <c r="V17" s="131">
        <f t="shared" si="5"/>
        <v>964</v>
      </c>
      <c r="W17" s="130">
        <f t="shared" si="6"/>
        <v>0.63576873962106972</v>
      </c>
      <c r="X17" s="130"/>
    </row>
    <row r="18" spans="1:24" x14ac:dyDescent="0.2">
      <c r="A18" s="3" t="s">
        <v>14</v>
      </c>
      <c r="B18" s="3" t="s">
        <v>34</v>
      </c>
      <c r="D18" s="3" t="s">
        <v>35</v>
      </c>
      <c r="E18" s="18">
        <v>56250</v>
      </c>
      <c r="F18" s="45">
        <v>20481</v>
      </c>
      <c r="G18" s="45"/>
      <c r="H18" s="148">
        <v>400</v>
      </c>
      <c r="I18" s="18">
        <v>126211</v>
      </c>
      <c r="J18" s="45">
        <v>107522</v>
      </c>
      <c r="K18" s="50">
        <v>1740</v>
      </c>
      <c r="L18" s="30">
        <f t="shared" si="4"/>
        <v>182461</v>
      </c>
      <c r="M18" s="45">
        <f t="shared" si="7"/>
        <v>128003</v>
      </c>
      <c r="N18" s="50">
        <f t="shared" si="1"/>
        <v>2140</v>
      </c>
      <c r="O18" s="31">
        <v>4254</v>
      </c>
      <c r="P18" s="24">
        <f t="shared" si="2"/>
        <v>0.50305594734367653</v>
      </c>
      <c r="Q18" s="100">
        <f t="shared" si="3"/>
        <v>59.814485981308408</v>
      </c>
      <c r="R18" s="105">
        <v>13</v>
      </c>
      <c r="S18" s="111">
        <v>1137</v>
      </c>
      <c r="T18" s="118">
        <v>1150</v>
      </c>
      <c r="U18" s="128">
        <v>127788</v>
      </c>
      <c r="V18" s="131">
        <f t="shared" si="5"/>
        <v>215</v>
      </c>
      <c r="W18" s="130">
        <f t="shared" si="6"/>
        <v>0.70153621869879046</v>
      </c>
      <c r="X18" s="130"/>
    </row>
    <row r="19" spans="1:24" ht="13.5" thickBot="1" x14ac:dyDescent="0.25">
      <c r="A19" s="3" t="s">
        <v>15</v>
      </c>
      <c r="B19" s="3" t="s">
        <v>94</v>
      </c>
      <c r="D19" s="3" t="s">
        <v>105</v>
      </c>
      <c r="E19" s="18">
        <f>68750-E29</f>
        <v>45833</v>
      </c>
      <c r="F19" s="27">
        <v>14134</v>
      </c>
      <c r="G19" s="27"/>
      <c r="H19" s="28">
        <v>256</v>
      </c>
      <c r="I19" s="18">
        <f>126211-I29</f>
        <v>84141</v>
      </c>
      <c r="J19" s="27">
        <v>68349</v>
      </c>
      <c r="K19" s="29">
        <v>1109</v>
      </c>
      <c r="L19" s="30">
        <f t="shared" si="4"/>
        <v>129974</v>
      </c>
      <c r="M19" s="27">
        <f t="shared" si="7"/>
        <v>82483</v>
      </c>
      <c r="N19" s="29">
        <f t="shared" si="1"/>
        <v>1365</v>
      </c>
      <c r="O19" s="31">
        <v>3150</v>
      </c>
      <c r="P19" s="24">
        <f>N19/O19</f>
        <v>0.43333333333333335</v>
      </c>
      <c r="Q19" s="85">
        <f t="shared" si="3"/>
        <v>60.427106227106229</v>
      </c>
      <c r="R19" s="105">
        <v>8</v>
      </c>
      <c r="S19" s="115">
        <v>701</v>
      </c>
      <c r="T19" s="118">
        <v>709</v>
      </c>
      <c r="U19" s="128">
        <v>82253</v>
      </c>
      <c r="V19" s="131">
        <f t="shared" si="5"/>
        <v>230</v>
      </c>
      <c r="W19" s="130">
        <f t="shared" si="6"/>
        <v>0.63461153769215384</v>
      </c>
      <c r="X19" s="130"/>
    </row>
    <row r="20" spans="1:24" ht="13.5" thickBot="1" x14ac:dyDescent="0.25">
      <c r="A20" s="32" t="s">
        <v>107</v>
      </c>
      <c r="B20" s="33"/>
      <c r="C20" s="33"/>
      <c r="D20" s="33"/>
      <c r="E20" s="34">
        <f t="shared" ref="E20:O20" si="8">SUM(E6:E19)</f>
        <v>720833</v>
      </c>
      <c r="F20" s="35">
        <f t="shared" si="8"/>
        <v>628105</v>
      </c>
      <c r="G20" s="35">
        <f t="shared" si="8"/>
        <v>73775</v>
      </c>
      <c r="H20" s="36">
        <f t="shared" si="8"/>
        <v>14675</v>
      </c>
      <c r="I20" s="34">
        <f t="shared" si="8"/>
        <v>1472464</v>
      </c>
      <c r="J20" s="35">
        <f t="shared" si="8"/>
        <v>1172621</v>
      </c>
      <c r="K20" s="36">
        <f t="shared" si="8"/>
        <v>18873</v>
      </c>
      <c r="L20" s="34">
        <f t="shared" si="8"/>
        <v>2193297</v>
      </c>
      <c r="M20" s="35">
        <f t="shared" si="8"/>
        <v>1800726</v>
      </c>
      <c r="N20" s="36">
        <f t="shared" si="8"/>
        <v>33548</v>
      </c>
      <c r="O20" s="37">
        <f t="shared" si="8"/>
        <v>54340</v>
      </c>
      <c r="P20" s="38">
        <f>N20/O20</f>
        <v>0.6173721015826279</v>
      </c>
      <c r="Q20" s="98">
        <f>M20/N20</f>
        <v>53.676105878144746</v>
      </c>
      <c r="R20" s="102"/>
      <c r="S20" s="108"/>
      <c r="T20" s="117"/>
      <c r="U20" s="129">
        <f>SUM(U6:U19)</f>
        <v>1795104</v>
      </c>
      <c r="V20" s="129">
        <f>SUM(V6:V19)</f>
        <v>5622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109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110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148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" customHeight="1" x14ac:dyDescent="0.2">
      <c r="A25" s="3" t="s">
        <v>111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x14ac:dyDescent="0.2">
      <c r="A26" s="3" t="s">
        <v>112</v>
      </c>
      <c r="D26" s="3" t="s">
        <v>78</v>
      </c>
      <c r="E26" s="18">
        <v>18750</v>
      </c>
      <c r="F26" s="27">
        <v>15815</v>
      </c>
      <c r="G26" s="27">
        <f>F26-E26</f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9"/>
        <v>0</v>
      </c>
      <c r="W26" s="130">
        <f t="shared" si="10"/>
        <v>0.62413679710621506</v>
      </c>
      <c r="X26" s="111"/>
    </row>
    <row r="27" spans="1:24" x14ac:dyDescent="0.2">
      <c r="A27" s="3" t="s">
        <v>113</v>
      </c>
      <c r="D27" s="3" t="s">
        <v>79</v>
      </c>
      <c r="E27" s="18">
        <v>18750</v>
      </c>
      <c r="F27" s="27">
        <v>7968</v>
      </c>
      <c r="G27" s="27"/>
      <c r="H27" s="28">
        <v>169</v>
      </c>
      <c r="I27" s="18">
        <v>42070</v>
      </c>
      <c r="J27" s="27">
        <v>25240</v>
      </c>
      <c r="K27" s="29">
        <v>423</v>
      </c>
      <c r="L27" s="30">
        <f t="shared" si="4"/>
        <v>60820</v>
      </c>
      <c r="M27" s="27">
        <f t="shared" si="7"/>
        <v>33208</v>
      </c>
      <c r="N27" s="29">
        <f t="shared" si="1"/>
        <v>592</v>
      </c>
      <c r="O27" s="31">
        <v>1575</v>
      </c>
      <c r="P27" s="24">
        <f t="shared" si="2"/>
        <v>0.37587301587301586</v>
      </c>
      <c r="Q27" s="85">
        <f t="shared" si="3"/>
        <v>56.094594594594597</v>
      </c>
      <c r="R27" s="105">
        <v>12</v>
      </c>
      <c r="S27" s="115">
        <v>299</v>
      </c>
      <c r="T27" s="118">
        <v>311</v>
      </c>
      <c r="U27" s="131">
        <v>31789</v>
      </c>
      <c r="V27" s="131">
        <f t="shared" si="9"/>
        <v>1419</v>
      </c>
      <c r="W27" s="130">
        <f t="shared" si="10"/>
        <v>0.5460046037487668</v>
      </c>
      <c r="X27" s="111"/>
    </row>
    <row r="28" spans="1:24" x14ac:dyDescent="0.2">
      <c r="A28" s="3" t="s">
        <v>114</v>
      </c>
      <c r="D28" s="3" t="s">
        <v>80</v>
      </c>
      <c r="E28" s="18">
        <v>18750</v>
      </c>
      <c r="F28" s="27">
        <v>12269</v>
      </c>
      <c r="G28" s="27"/>
      <c r="H28" s="28">
        <v>216</v>
      </c>
      <c r="I28" s="18">
        <v>42070</v>
      </c>
      <c r="J28" s="27">
        <v>26932</v>
      </c>
      <c r="K28" s="29">
        <v>448</v>
      </c>
      <c r="L28" s="30">
        <f t="shared" si="4"/>
        <v>60820</v>
      </c>
      <c r="M28" s="27">
        <f t="shared" si="7"/>
        <v>39201</v>
      </c>
      <c r="N28" s="29">
        <f t="shared" si="1"/>
        <v>664</v>
      </c>
      <c r="O28" s="31">
        <v>1575</v>
      </c>
      <c r="P28" s="24">
        <f t="shared" si="2"/>
        <v>0.42158730158730157</v>
      </c>
      <c r="Q28" s="85">
        <f t="shared" si="3"/>
        <v>59.037650602409641</v>
      </c>
      <c r="R28" s="105">
        <v>11</v>
      </c>
      <c r="S28" s="115">
        <v>347</v>
      </c>
      <c r="T28" s="118">
        <v>358</v>
      </c>
      <c r="U28" s="131">
        <v>37296</v>
      </c>
      <c r="V28" s="131">
        <f t="shared" si="9"/>
        <v>1905</v>
      </c>
      <c r="W28" s="130">
        <f t="shared" si="10"/>
        <v>0.64454126931930289</v>
      </c>
      <c r="X28" s="111"/>
    </row>
    <row r="29" spans="1:24" ht="13.5" thickBot="1" x14ac:dyDescent="0.25">
      <c r="A29" s="164" t="s">
        <v>115</v>
      </c>
      <c r="B29" s="164"/>
      <c r="C29" s="164"/>
      <c r="D29" s="165" t="s">
        <v>81</v>
      </c>
      <c r="E29" s="166">
        <v>22917</v>
      </c>
      <c r="F29" s="149">
        <v>5458</v>
      </c>
      <c r="G29" s="27"/>
      <c r="H29" s="150">
        <v>105</v>
      </c>
      <c r="I29" s="166">
        <v>42070</v>
      </c>
      <c r="J29" s="149">
        <v>27081</v>
      </c>
      <c r="K29" s="151">
        <v>451</v>
      </c>
      <c r="L29" s="152">
        <f t="shared" si="4"/>
        <v>64987</v>
      </c>
      <c r="M29" s="149">
        <f t="shared" si="7"/>
        <v>32539</v>
      </c>
      <c r="N29" s="151">
        <f t="shared" si="1"/>
        <v>556</v>
      </c>
      <c r="O29" s="153">
        <v>1575</v>
      </c>
      <c r="P29" s="167">
        <f t="shared" si="2"/>
        <v>0.35301587301587301</v>
      </c>
      <c r="Q29" s="154">
        <f t="shared" si="3"/>
        <v>58.523381294964025</v>
      </c>
      <c r="R29" s="155">
        <v>2</v>
      </c>
      <c r="S29" s="156">
        <v>304</v>
      </c>
      <c r="T29" s="157">
        <v>306</v>
      </c>
      <c r="U29" s="131">
        <v>31968</v>
      </c>
      <c r="V29" s="131">
        <f t="shared" si="9"/>
        <v>571</v>
      </c>
      <c r="W29" s="130">
        <f t="shared" si="10"/>
        <v>0.50070014002800556</v>
      </c>
      <c r="X29" s="111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135492</v>
      </c>
      <c r="G30" s="35">
        <f t="shared" si="11"/>
        <v>16047</v>
      </c>
      <c r="H30" s="36">
        <f t="shared" si="11"/>
        <v>3068</v>
      </c>
      <c r="I30" s="34">
        <f t="shared" si="11"/>
        <v>294490</v>
      </c>
      <c r="J30" s="35">
        <f t="shared" si="11"/>
        <v>170767</v>
      </c>
      <c r="K30" s="36">
        <f t="shared" si="11"/>
        <v>2818</v>
      </c>
      <c r="L30" s="34">
        <f t="shared" si="11"/>
        <v>448657</v>
      </c>
      <c r="M30" s="35">
        <f t="shared" si="11"/>
        <v>306259</v>
      </c>
      <c r="N30" s="36">
        <f t="shared" si="11"/>
        <v>5886</v>
      </c>
      <c r="O30" s="37">
        <f t="shared" si="11"/>
        <v>10868</v>
      </c>
      <c r="P30" s="38">
        <f>N30/O30</f>
        <v>0.54158998895841004</v>
      </c>
      <c r="Q30" s="99">
        <f>M30/N30</f>
        <v>52.031770302412504</v>
      </c>
      <c r="R30" s="102"/>
      <c r="S30" s="108"/>
      <c r="T30" s="117"/>
      <c r="U30" s="129">
        <f>SUM(U23:U29)</f>
        <v>302364</v>
      </c>
      <c r="V30" s="129">
        <f>SUM(V23:V29)</f>
        <v>3895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118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x14ac:dyDescent="0.2">
      <c r="A35" s="3" t="s">
        <v>40</v>
      </c>
      <c r="D35" s="3" t="s">
        <v>41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2"/>
        <v>294830</v>
      </c>
      <c r="M35" s="41">
        <f t="shared" si="12"/>
        <v>241501</v>
      </c>
      <c r="N35" s="29">
        <f>H35+K35</f>
        <v>3623</v>
      </c>
      <c r="O35" s="31">
        <v>4707</v>
      </c>
      <c r="P35" s="24">
        <f t="shared" si="13"/>
        <v>0.76970469513490547</v>
      </c>
      <c r="Q35" s="85">
        <f t="shared" si="14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5"/>
        <v>0</v>
      </c>
      <c r="W35" s="130">
        <f t="shared" si="16"/>
        <v>0.81911949258894956</v>
      </c>
      <c r="X35" s="111"/>
    </row>
    <row r="36" spans="1:24" x14ac:dyDescent="0.2">
      <c r="A36" s="3" t="s">
        <v>42</v>
      </c>
      <c r="D36" s="44" t="s">
        <v>43</v>
      </c>
      <c r="E36" s="18">
        <v>168620</v>
      </c>
      <c r="F36" s="27">
        <v>178717</v>
      </c>
      <c r="G36" s="45"/>
      <c r="H36" s="29">
        <v>2585</v>
      </c>
      <c r="I36" s="30">
        <v>126210</v>
      </c>
      <c r="J36" s="27">
        <v>111329</v>
      </c>
      <c r="K36" s="29">
        <v>1593</v>
      </c>
      <c r="L36" s="51">
        <f t="shared" si="12"/>
        <v>294830</v>
      </c>
      <c r="M36" s="41">
        <f t="shared" si="12"/>
        <v>290046</v>
      </c>
      <c r="N36" s="29">
        <f>H36+K36</f>
        <v>4178</v>
      </c>
      <c r="O36" s="31">
        <v>4707</v>
      </c>
      <c r="P36" s="24">
        <f t="shared" si="13"/>
        <v>0.88761419162948796</v>
      </c>
      <c r="Q36" s="85">
        <f t="shared" si="14"/>
        <v>69.422211584490185</v>
      </c>
      <c r="R36" s="105">
        <v>338</v>
      </c>
      <c r="S36" s="111">
        <v>1386</v>
      </c>
      <c r="T36" s="118">
        <v>1724</v>
      </c>
      <c r="U36" s="128">
        <v>273636</v>
      </c>
      <c r="V36" s="131">
        <f t="shared" si="15"/>
        <v>16410</v>
      </c>
      <c r="W36" s="130">
        <f t="shared" si="16"/>
        <v>0.98377370009836174</v>
      </c>
      <c r="X36" s="111"/>
    </row>
    <row r="37" spans="1:24" ht="13.5" thickBot="1" x14ac:dyDescent="0.25">
      <c r="A37" s="3" t="s">
        <v>44</v>
      </c>
      <c r="D37" s="44" t="s">
        <v>45</v>
      </c>
      <c r="E37" s="18">
        <v>168620</v>
      </c>
      <c r="F37" s="149">
        <v>35831</v>
      </c>
      <c r="G37" s="45"/>
      <c r="H37" s="50">
        <v>581</v>
      </c>
      <c r="I37" s="30">
        <v>126210</v>
      </c>
      <c r="J37" s="149">
        <v>112442</v>
      </c>
      <c r="K37" s="50">
        <v>1621</v>
      </c>
      <c r="L37" s="51">
        <f t="shared" si="12"/>
        <v>294830</v>
      </c>
      <c r="M37" s="158">
        <f t="shared" si="12"/>
        <v>148273</v>
      </c>
      <c r="N37" s="50">
        <f>H37+K37</f>
        <v>2202</v>
      </c>
      <c r="O37" s="31">
        <v>4707</v>
      </c>
      <c r="P37" s="167">
        <f t="shared" si="13"/>
        <v>0.46781389420012748</v>
      </c>
      <c r="Q37" s="158">
        <f t="shared" si="14"/>
        <v>67.335603996366942</v>
      </c>
      <c r="R37" s="105">
        <v>44</v>
      </c>
      <c r="S37" s="115">
        <v>924</v>
      </c>
      <c r="T37" s="118">
        <v>968</v>
      </c>
      <c r="U37" s="128">
        <v>147059</v>
      </c>
      <c r="V37" s="131">
        <f t="shared" si="15"/>
        <v>1214</v>
      </c>
      <c r="W37" s="130">
        <f t="shared" si="16"/>
        <v>0.50291015161279384</v>
      </c>
      <c r="X37" s="111"/>
    </row>
    <row r="38" spans="1:24" ht="13.5" thickBot="1" x14ac:dyDescent="0.25">
      <c r="A38" s="32" t="s">
        <v>119</v>
      </c>
      <c r="B38" s="33"/>
      <c r="C38" s="33"/>
      <c r="D38" s="33"/>
      <c r="E38" s="34">
        <f t="shared" ref="E38:O38" si="17">SUM(E33:E37)</f>
        <v>843100</v>
      </c>
      <c r="F38" s="47">
        <f>SUM(F33:F37)</f>
        <v>691198</v>
      </c>
      <c r="G38" s="47">
        <f>SUM(G33:G37)</f>
        <v>-6189</v>
      </c>
      <c r="H38" s="48">
        <f t="shared" si="17"/>
        <v>9847</v>
      </c>
      <c r="I38" s="34">
        <f>SUM(I33:I37)</f>
        <v>631050</v>
      </c>
      <c r="J38" s="47">
        <f>SUM(J33:J37)</f>
        <v>530192</v>
      </c>
      <c r="K38" s="48">
        <f>SUM(K33:K37)</f>
        <v>7586</v>
      </c>
      <c r="L38" s="34">
        <f t="shared" si="17"/>
        <v>1474150</v>
      </c>
      <c r="M38" s="47">
        <f>SUM(M33:M37)</f>
        <v>1221390</v>
      </c>
      <c r="N38" s="48">
        <f>SUM(N33:N37)</f>
        <v>17433</v>
      </c>
      <c r="O38" s="37">
        <f t="shared" si="17"/>
        <v>23082</v>
      </c>
      <c r="P38" s="39">
        <f t="shared" si="13"/>
        <v>0.75526384195476992</v>
      </c>
      <c r="Q38" s="98">
        <f t="shared" si="14"/>
        <v>70.061951471347442</v>
      </c>
      <c r="R38" s="102"/>
      <c r="S38" s="108"/>
      <c r="T38" s="117"/>
      <c r="U38" s="129">
        <f>SUM(U33:U37)</f>
        <v>1203766</v>
      </c>
      <c r="V38" s="129">
        <f>SUM(V33:V37)</f>
        <v>17624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121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2">
      <c r="A43" s="3" t="s">
        <v>49</v>
      </c>
      <c r="D43" s="163" t="s">
        <v>50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19"/>
        <v>0</v>
      </c>
      <c r="W43" s="130">
        <f t="shared" si="20"/>
        <v>1.1726382978723404</v>
      </c>
      <c r="X43" s="111"/>
    </row>
    <row r="44" spans="1:24" ht="13.5" thickBot="1" x14ac:dyDescent="0.25">
      <c r="A44" s="3" t="s">
        <v>51</v>
      </c>
      <c r="D44" s="163" t="s">
        <v>52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8"/>
        <v>23500</v>
      </c>
      <c r="M44" s="158">
        <f t="shared" si="18"/>
        <v>11946</v>
      </c>
      <c r="N44" s="50">
        <f>H44+K44</f>
        <v>681</v>
      </c>
      <c r="O44" s="31">
        <v>1575</v>
      </c>
      <c r="P44" s="167">
        <f>N44/O44</f>
        <v>0.43238095238095237</v>
      </c>
      <c r="Q44" s="158">
        <f>M44/N44</f>
        <v>17.541850220264319</v>
      </c>
      <c r="R44" s="174">
        <v>23</v>
      </c>
      <c r="S44" s="177">
        <v>173</v>
      </c>
      <c r="T44" s="176">
        <v>196</v>
      </c>
      <c r="U44" s="128">
        <v>9969</v>
      </c>
      <c r="V44" s="131">
        <f t="shared" si="19"/>
        <v>1977</v>
      </c>
      <c r="W44" s="130">
        <f t="shared" si="20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464366</v>
      </c>
      <c r="G45" s="47">
        <f>SUM(G41:G44)</f>
        <v>-26634</v>
      </c>
      <c r="H45" s="48">
        <f t="shared" si="21"/>
        <v>8941</v>
      </c>
      <c r="I45" s="34">
        <f t="shared" si="21"/>
        <v>46000</v>
      </c>
      <c r="J45" s="47">
        <f>SUM(J41:J44)</f>
        <v>25817</v>
      </c>
      <c r="K45" s="48">
        <f t="shared" si="21"/>
        <v>1215</v>
      </c>
      <c r="L45" s="34">
        <f t="shared" si="21"/>
        <v>537000</v>
      </c>
      <c r="M45" s="47">
        <f>SUM(M41:M44)</f>
        <v>490183</v>
      </c>
      <c r="N45" s="48">
        <f t="shared" si="21"/>
        <v>10156</v>
      </c>
      <c r="O45" s="37">
        <f t="shared" si="21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488206</v>
      </c>
      <c r="V45" s="129">
        <f>SUM(V41:V44)</f>
        <v>1977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122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124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125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2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2">
      <c r="A51" s="3" t="s">
        <v>126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2">
      <c r="A52" s="3" t="s">
        <v>98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2">
      <c r="A53" s="3" t="s">
        <v>127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2">
      <c r="A54" s="3" t="s">
        <v>128</v>
      </c>
      <c r="D54" s="3" t="s">
        <v>63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24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29"/>
        <v>0</v>
      </c>
      <c r="W54" s="130">
        <f>M54/L54</f>
        <v>1.0163738095238095</v>
      </c>
      <c r="X54" s="111"/>
    </row>
    <row r="55" spans="1:24" x14ac:dyDescent="0.2">
      <c r="A55" s="3" t="s">
        <v>129</v>
      </c>
      <c r="D55" s="3" t="s">
        <v>64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130594</v>
      </c>
      <c r="N55" s="50">
        <f>H55+K55</f>
        <v>2068</v>
      </c>
      <c r="O55" s="31">
        <v>2616</v>
      </c>
      <c r="P55" s="24">
        <f t="shared" si="26"/>
        <v>0.79051987767584098</v>
      </c>
      <c r="Q55" s="85">
        <f t="shared" si="27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29"/>
        <v>0</v>
      </c>
      <c r="W55" s="130">
        <f t="shared" si="30"/>
        <v>0.82654430379746835</v>
      </c>
      <c r="X55" s="111"/>
    </row>
    <row r="56" spans="1:24" x14ac:dyDescent="0.2">
      <c r="A56" s="3" t="s">
        <v>130</v>
      </c>
      <c r="D56" s="58" t="s">
        <v>67</v>
      </c>
      <c r="E56" s="30">
        <v>358000</v>
      </c>
      <c r="F56" s="27">
        <v>365958</v>
      </c>
      <c r="G56" s="27"/>
      <c r="H56" s="29">
        <v>5276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365958</v>
      </c>
      <c r="N56" s="29">
        <f t="shared" si="25"/>
        <v>5276</v>
      </c>
      <c r="O56" s="31">
        <v>5232</v>
      </c>
      <c r="P56" s="24">
        <f t="shared" si="26"/>
        <v>1.0084097859327217</v>
      </c>
      <c r="Q56" s="85">
        <f t="shared" si="27"/>
        <v>69.362774829416225</v>
      </c>
      <c r="R56" s="105">
        <v>1297</v>
      </c>
      <c r="S56" s="111">
        <v>614</v>
      </c>
      <c r="T56" s="118">
        <v>1911</v>
      </c>
      <c r="U56" s="128">
        <v>350779</v>
      </c>
      <c r="V56" s="131">
        <f t="shared" si="29"/>
        <v>15179</v>
      </c>
      <c r="W56" s="130">
        <f t="shared" si="30"/>
        <v>1.0222290502793296</v>
      </c>
      <c r="X56" s="111"/>
    </row>
    <row r="57" spans="1:24" ht="13.5" thickBot="1" x14ac:dyDescent="0.25">
      <c r="A57" s="164" t="s">
        <v>131</v>
      </c>
      <c r="B57" s="164"/>
      <c r="C57" s="164"/>
      <c r="D57" s="164" t="s">
        <v>70</v>
      </c>
      <c r="E57" s="152">
        <v>175000</v>
      </c>
      <c r="F57" s="149">
        <v>60882</v>
      </c>
      <c r="G57" s="149"/>
      <c r="H57" s="151">
        <v>891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60882</v>
      </c>
      <c r="N57" s="151">
        <f t="shared" si="25"/>
        <v>891</v>
      </c>
      <c r="O57" s="153">
        <v>2616</v>
      </c>
      <c r="P57" s="167">
        <f t="shared" si="26"/>
        <v>0.34059633027522934</v>
      </c>
      <c r="Q57" s="154">
        <f t="shared" si="27"/>
        <v>68.329966329966325</v>
      </c>
      <c r="R57" s="155">
        <v>86</v>
      </c>
      <c r="S57" s="156">
        <v>241</v>
      </c>
      <c r="T57" s="157">
        <v>327</v>
      </c>
      <c r="U57" s="128">
        <v>58282</v>
      </c>
      <c r="V57" s="131">
        <f t="shared" si="29"/>
        <v>2600</v>
      </c>
      <c r="W57" s="130">
        <f t="shared" si="30"/>
        <v>0.34789714285714285</v>
      </c>
      <c r="X57" s="111"/>
    </row>
    <row r="58" spans="1:24" ht="13.5" thickBot="1" x14ac:dyDescent="0.25">
      <c r="A58" s="60" t="s">
        <v>123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2047171</v>
      </c>
      <c r="G58" s="63">
        <f t="shared" si="31"/>
        <v>-133669</v>
      </c>
      <c r="H58" s="64">
        <f t="shared" si="31"/>
        <v>29166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2047171</v>
      </c>
      <c r="N58" s="64">
        <f t="shared" si="31"/>
        <v>29166</v>
      </c>
      <c r="O58" s="67">
        <v>34008</v>
      </c>
      <c r="P58" s="39">
        <f t="shared" si="26"/>
        <v>0.85762173606210301</v>
      </c>
      <c r="Q58" s="99">
        <f t="shared" si="27"/>
        <v>70.190324350270856</v>
      </c>
      <c r="R58" s="104"/>
      <c r="S58" s="110"/>
      <c r="T58" s="120"/>
      <c r="U58" s="129">
        <f>SUM(U48:U57)</f>
        <v>2029392</v>
      </c>
      <c r="V58" s="129">
        <f>SUM(V48:V57)</f>
        <v>17779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137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132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133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2">
      <c r="A63" s="3" t="s">
        <v>134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ht="12.75" customHeight="1" thickBot="1" x14ac:dyDescent="0.25">
      <c r="A64" s="164" t="s">
        <v>135</v>
      </c>
      <c r="B64" s="164"/>
      <c r="C64" s="164"/>
      <c r="D64" s="164" t="s">
        <v>85</v>
      </c>
      <c r="E64" s="152">
        <v>11500</v>
      </c>
      <c r="F64" s="149">
        <v>7619</v>
      </c>
      <c r="G64" s="149"/>
      <c r="H64" s="151">
        <v>60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7619</v>
      </c>
      <c r="N64" s="151">
        <f>H64+K64</f>
        <v>60</v>
      </c>
      <c r="O64" s="153">
        <v>100</v>
      </c>
      <c r="P64" s="162">
        <f>N64/O64</f>
        <v>0.6</v>
      </c>
      <c r="Q64" s="160">
        <f>M64/N64</f>
        <v>126.98333333333333</v>
      </c>
      <c r="R64" s="155">
        <v>4</v>
      </c>
      <c r="S64" s="156">
        <v>27</v>
      </c>
      <c r="T64" s="157">
        <v>31</v>
      </c>
      <c r="U64" s="128">
        <v>7619</v>
      </c>
      <c r="V64" s="131">
        <f t="shared" si="33"/>
        <v>0</v>
      </c>
      <c r="W64" s="130">
        <f t="shared" si="34"/>
        <v>0.66252173913043477</v>
      </c>
      <c r="X64" s="111"/>
    </row>
    <row r="65" spans="1:24" ht="13.5" thickBot="1" x14ac:dyDescent="0.2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33756</v>
      </c>
      <c r="G65" s="63">
        <f>SUM(G61:G64)</f>
        <v>-8363</v>
      </c>
      <c r="H65" s="64">
        <f>SUM(H61:H64)</f>
        <v>300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33756</v>
      </c>
      <c r="N65" s="64">
        <f t="shared" si="35"/>
        <v>300</v>
      </c>
      <c r="O65" s="67">
        <f t="shared" si="35"/>
        <v>400</v>
      </c>
      <c r="P65" s="39">
        <f>N65/O65</f>
        <v>0.75</v>
      </c>
      <c r="Q65" s="99">
        <f>M65/N65</f>
        <v>112.52</v>
      </c>
      <c r="R65" s="104"/>
      <c r="S65" s="110"/>
      <c r="T65" s="120"/>
      <c r="U65" s="129">
        <f>SUM(U61:U64)</f>
        <v>33756</v>
      </c>
      <c r="V65" s="129">
        <f>SUM(V61:V64)</f>
        <v>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>
        <v>13</v>
      </c>
      <c r="L68" s="40">
        <v>50000</v>
      </c>
      <c r="M68" s="46">
        <f>F68+J68</f>
        <v>55643</v>
      </c>
      <c r="N68" s="21">
        <f t="shared" ref="N68:N74" si="36">H68+K68</f>
        <v>1449</v>
      </c>
      <c r="O68" s="23">
        <v>1575</v>
      </c>
      <c r="P68" s="69">
        <f t="shared" ref="P68:P75" si="37">N68/O68</f>
        <v>0.92</v>
      </c>
      <c r="Q68" s="46">
        <f t="shared" ref="Q68:Q75" si="38">M68/N68</f>
        <v>38.40096618357488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>
        <v>22</v>
      </c>
      <c r="L69" s="40">
        <v>157000</v>
      </c>
      <c r="M69" s="46">
        <f t="shared" ref="M69:M74" si="39">F69+J69</f>
        <v>154043</v>
      </c>
      <c r="N69" s="21">
        <f t="shared" si="36"/>
        <v>1407</v>
      </c>
      <c r="O69" s="23">
        <v>1575</v>
      </c>
      <c r="P69" s="24">
        <f t="shared" si="37"/>
        <v>0.89333333333333331</v>
      </c>
      <c r="Q69" s="68">
        <f t="shared" si="38"/>
        <v>109.48329779673064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2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2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ht="13.5" customHeight="1" x14ac:dyDescent="0.2">
      <c r="A72" s="3" t="s">
        <v>65</v>
      </c>
      <c r="D72" s="58" t="s">
        <v>66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104547</v>
      </c>
      <c r="N72" s="29">
        <f t="shared" si="36"/>
        <v>1225</v>
      </c>
      <c r="O72" s="31">
        <v>1575</v>
      </c>
      <c r="P72" s="24">
        <f t="shared" si="37"/>
        <v>0.77777777777777779</v>
      </c>
      <c r="Q72" s="85">
        <f t="shared" si="38"/>
        <v>85.344489795918363</v>
      </c>
      <c r="R72" s="105">
        <v>332</v>
      </c>
      <c r="S72" s="111">
        <v>171</v>
      </c>
      <c r="T72" s="118">
        <v>503</v>
      </c>
      <c r="U72" s="128">
        <v>95592</v>
      </c>
      <c r="V72" s="131">
        <f t="shared" si="40"/>
        <v>8955</v>
      </c>
      <c r="W72" s="130">
        <f t="shared" si="41"/>
        <v>0.95042727272727268</v>
      </c>
      <c r="X72" s="111"/>
    </row>
    <row r="73" spans="1:24" ht="13.5" customHeight="1" x14ac:dyDescent="0.2">
      <c r="A73" s="3" t="s">
        <v>68</v>
      </c>
      <c r="D73" s="58" t="s">
        <v>69</v>
      </c>
      <c r="E73" s="30">
        <v>256000</v>
      </c>
      <c r="F73" s="27">
        <v>200249</v>
      </c>
      <c r="G73" s="41"/>
      <c r="H73" s="29">
        <v>2248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200249</v>
      </c>
      <c r="N73" s="29">
        <f t="shared" si="36"/>
        <v>2248</v>
      </c>
      <c r="O73" s="31">
        <v>3150</v>
      </c>
      <c r="P73" s="24">
        <f t="shared" si="37"/>
        <v>0.71365079365079365</v>
      </c>
      <c r="Q73" s="100">
        <f t="shared" si="38"/>
        <v>89.078736654804274</v>
      </c>
      <c r="R73" s="105">
        <v>423</v>
      </c>
      <c r="S73" s="115">
        <v>516</v>
      </c>
      <c r="T73" s="118">
        <v>939</v>
      </c>
      <c r="U73" s="128">
        <v>178402</v>
      </c>
      <c r="V73" s="131">
        <f t="shared" si="40"/>
        <v>21847</v>
      </c>
      <c r="W73" s="130">
        <f t="shared" si="41"/>
        <v>0.78222265624999998</v>
      </c>
      <c r="X73" s="111"/>
    </row>
    <row r="74" spans="1:24" ht="13.5" customHeight="1" thickBot="1" x14ac:dyDescent="0.25">
      <c r="A74" s="3" t="s">
        <v>149</v>
      </c>
      <c r="D74" s="58" t="s">
        <v>150</v>
      </c>
      <c r="E74" s="30">
        <v>128000</v>
      </c>
      <c r="F74" s="27">
        <v>34640</v>
      </c>
      <c r="G74" s="41"/>
      <c r="H74" s="29">
        <v>444</v>
      </c>
      <c r="I74" s="30"/>
      <c r="J74" s="27"/>
      <c r="K74" s="29"/>
      <c r="L74" s="51">
        <f>E74+I74</f>
        <v>128000</v>
      </c>
      <c r="M74" s="41">
        <f t="shared" si="39"/>
        <v>34640</v>
      </c>
      <c r="N74" s="29">
        <f t="shared" si="36"/>
        <v>444</v>
      </c>
      <c r="O74" s="31">
        <v>1575</v>
      </c>
      <c r="P74" s="24">
        <f t="shared" si="37"/>
        <v>0.28190476190476188</v>
      </c>
      <c r="Q74" s="100">
        <f t="shared" si="38"/>
        <v>78.018018018018012</v>
      </c>
      <c r="R74" s="105">
        <v>32</v>
      </c>
      <c r="S74" s="115">
        <v>155</v>
      </c>
      <c r="T74" s="111">
        <v>187</v>
      </c>
      <c r="U74" s="128">
        <v>33245</v>
      </c>
      <c r="V74" s="131">
        <f t="shared" si="40"/>
        <v>1395</v>
      </c>
      <c r="W74" s="130">
        <f t="shared" si="41"/>
        <v>0.270625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852371.5</v>
      </c>
      <c r="G75" s="47">
        <f>SUM(G68:G73)</f>
        <v>-55296.5</v>
      </c>
      <c r="H75" s="48">
        <f>SUM(H68:H74)</f>
        <v>11896</v>
      </c>
      <c r="I75" s="34">
        <f>SUM(I68:I73)</f>
        <v>0</v>
      </c>
      <c r="J75" s="47">
        <f t="shared" ref="J75:N75" si="42">SUM(J67:J73)</f>
        <v>0</v>
      </c>
      <c r="K75" s="48">
        <f t="shared" si="42"/>
        <v>35</v>
      </c>
      <c r="L75" s="34">
        <f t="shared" si="42"/>
        <v>932000</v>
      </c>
      <c r="M75" s="47">
        <f t="shared" si="42"/>
        <v>817731.5</v>
      </c>
      <c r="N75" s="48">
        <f t="shared" si="42"/>
        <v>11487</v>
      </c>
      <c r="O75" s="37">
        <f>SUM(O67:O74)</f>
        <v>15279</v>
      </c>
      <c r="P75" s="38">
        <f t="shared" si="37"/>
        <v>0.75181621833889656</v>
      </c>
      <c r="Q75" s="98">
        <f t="shared" si="38"/>
        <v>71.187559850265515</v>
      </c>
      <c r="R75" s="102"/>
      <c r="S75" s="108"/>
      <c r="T75" s="122"/>
      <c r="U75" s="129">
        <f>SUM(U68:U73)</f>
        <v>786929.5</v>
      </c>
      <c r="V75" s="129">
        <f>SUM(V68:V73)</f>
        <v>30802</v>
      </c>
      <c r="W75" s="109"/>
      <c r="X75" s="109"/>
    </row>
    <row r="76" spans="1:24" s="93" customFormat="1" ht="13.5" customHeight="1" thickBot="1" x14ac:dyDescent="0.25">
      <c r="A76" s="86" t="s">
        <v>136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4852459.5</v>
      </c>
      <c r="G76" s="89">
        <f t="shared" si="43"/>
        <v>-140329.5</v>
      </c>
      <c r="H76" s="90">
        <f t="shared" si="43"/>
        <v>77893</v>
      </c>
      <c r="I76" s="88">
        <f t="shared" si="43"/>
        <v>2444004</v>
      </c>
      <c r="J76" s="89">
        <f t="shared" si="43"/>
        <v>1899397</v>
      </c>
      <c r="K76" s="90">
        <f t="shared" si="43"/>
        <v>30527</v>
      </c>
      <c r="L76" s="88">
        <f t="shared" si="43"/>
        <v>7918104</v>
      </c>
      <c r="M76" s="89">
        <f t="shared" si="43"/>
        <v>6717216.5</v>
      </c>
      <c r="N76" s="90">
        <f t="shared" si="43"/>
        <v>107976</v>
      </c>
      <c r="O76" s="91">
        <f t="shared" si="43"/>
        <v>151210</v>
      </c>
      <c r="P76" s="92">
        <f t="shared" ref="P76" si="44">N76/O76</f>
        <v>0.71407975662985257</v>
      </c>
      <c r="Q76" s="101">
        <f>M76/N76</f>
        <v>62.21027357931392</v>
      </c>
      <c r="R76" s="107"/>
      <c r="S76" s="114"/>
      <c r="T76" s="123"/>
      <c r="U76" s="145"/>
      <c r="V76" s="133">
        <f>SUM(V20+V30+V38+V45+V58+V65+V75)</f>
        <v>77699</v>
      </c>
      <c r="W76" s="127"/>
      <c r="X76" s="127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2025-01-28T19:31:22Z</cp:lastPrinted>
  <dcterms:created xsi:type="dcterms:W3CDTF">2005-10-20T22:05:14Z</dcterms:created>
  <dcterms:modified xsi:type="dcterms:W3CDTF">2025-03-04T20:29:56Z</dcterms:modified>
</cp:coreProperties>
</file>