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4.14\"/>
    </mc:Choice>
  </mc:AlternateContent>
  <xr:revisionPtr revIDLastSave="0" documentId="13_ncr:1_{6E23A174-02FD-4168-A929-B03450CDF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<sst xmlns="http://schemas.openxmlformats.org/spreadsheetml/2006/main" count="159" uniqueCount="153">
  <si>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</si>
  <si>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</si>
  <si>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</si>
  <si>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</si>
  <si>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</si>
  <si>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</si>
  <si>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</si>
  <si>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</si>
  <si>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</si>
  <si>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</si>
  <si>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</si>
  <si>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</si>
  <si>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</si>
  <si>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</si>
  <si>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</si>
  <si>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</si>
  <si>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</si>
  <si>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</si>
  <si>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</si>
  <si>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</si>
  <si>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</si>
  <si>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</si>
  <si>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</si>
  <si>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</si>
  <si>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</si>
  <si>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</si>
  <si>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</si>
  <si>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</si>
  <si>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</si>
  <si>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</si>
  <si>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</si>
  <si>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</si>
  <si>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</si>
  <si>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</si>
  <si>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</si>
  <si>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</si>
  <si>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</si>
  <si>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</si>
  <si>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</si>
  <si>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</si>
  <si>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</si>
  <si>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</si>
  <si>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</si>
  <si>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</si>
  <si>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</si>
  <si>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</si>
  <si>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</si>
  <si>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</si>
  <si>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</si>
  <si>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</si>
  <si>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</si>
  <si>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</si>
  <si>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</si>
  <si>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</si>
  <si>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</si>
  <si>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</si>
  <si>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</si>
  <si>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</si>
  <si>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</si>
  <si>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</si>
  <si>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</si>
  <si>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</si>
  <si>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</si>
  <si>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</si>
  <si>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</si>
  <si>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</si>
  <si>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</si>
  <si>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</si>
  <si>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</si>
  <si>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</si>
  <si>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</si>
  <si>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</si>
  <si>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</si>
  <si>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</si>
  <si>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</si>
  <si>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</si>
  <si>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</si>
  <si>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</si>
  <si>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</si>
  <si>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</si>
  <si>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</si>
  <si>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</si>
  <si>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</si>
  <si>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</si>
  <si>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</si>
  <si>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</si>
  <si>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</si>
  <si>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</si>
  <si>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</si>
  <si>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</si>
  <si>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</si>
  <si>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</si>
  <si>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</si>
  <si>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</si>
  <si>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</si>
  <si>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</si>
  <si>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</si>
  <si>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</si>
  <si>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</si>
  <si>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</si>
  <si>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</si>
  <si>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</si>
  <si>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</si>
  <si>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</si>
  <si>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</si>
  <si>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</si>
  <si>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</si>
  <si>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</si>
  <si>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</si>
  <si>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</si>
  <si>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</si>
  <si>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</si>
  <si>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</si>
  <si>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</si>
  <si>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</si>
  <si>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</si>
  <si>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</si>
  <si>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</si>
  <si>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</si>
  <si>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</si>
  <si>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</si>
  <si>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</si>
  <si>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</si>
  <si>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</si>
  <si>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</si>
  <si>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</si>
  <si>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</si>
  <si>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</si>
  <si>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</si>
  <si>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</si>
  <si>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</si>
  <si>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</si>
  <si>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</si>
  <si>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</si>
  <si>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</si>
  <si>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</si>
  <si>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</si>
  <si>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</si>
  <si>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</si>
  <si>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</si>
  <si>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</si>
  <si>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</si>
  <si>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</si>
  <si>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</si>
  <si>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</si>
  <si>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</si>
  <si>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</si>
  <si>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</si>
  <si>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</si>
  <si>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</si>
  <si>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</si>
  <si>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4.14.25</t>
  </si>
  <si>
    <t>TICKET SALES REPORT as of 4/14/2025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</si>
</sst>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5" fontId="6" fillId="0" borderId="0" xfId="0" applyNumberFormat="1" applyFont="1" applyFill="1"/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9" fontId="6" fillId="0" borderId="3" xfId="0" applyNumberFormat="1" applyFont="1" applyFill="1" applyBorder="1" applyAlignment="1">
      <alignment horizontal="center"/>
    </xf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165" fontId="6" fillId="0" borderId="6" xfId="0" applyNumberFormat="1" applyFont="1" applyFill="1" applyBorder="1" applyAlignment="1">
      <alignment vertical="center"/>
    </xf>
    <xf numFmtId="16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115" zoomScaleNormal="115" zoomScaleSheetLayoutView="115" zoomScalePageLayoutView="55" workbookViewId="0">
      <selection activeCell="A4" sqref="A4:C4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2" t="s">
        <v>151</v>
      </c>
      <c r="P1" s="172"/>
      <c r="Q1" s="172"/>
      <c r="R1" s="172"/>
      <c r="S1" s="172"/>
      <c r="T1" s="172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3" t="s">
        <v>20</v>
      </c>
      <c r="F3" s="173"/>
      <c r="G3" s="173"/>
      <c r="H3" s="173"/>
      <c r="I3" s="174" t="s">
        <v>21</v>
      </c>
      <c r="J3" s="174"/>
      <c r="K3" s="174"/>
      <c r="L3" s="175" t="s">
        <v>93</v>
      </c>
      <c r="M3" s="175"/>
      <c r="N3" s="175"/>
      <c r="O3" s="173" t="s">
        <v>141</v>
      </c>
      <c r="P3" s="173"/>
      <c r="Q3" s="173"/>
      <c r="R3" s="176" t="s">
        <v>140</v>
      </c>
      <c r="S3" s="176"/>
      <c r="T3" s="176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71" t="s">
        <v>105</v>
      </c>
      <c r="B4" s="171"/>
      <c r="C4" s="171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2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>F15-E15</f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s="177" customFormat="1" x14ac:dyDescent="0.2">
      <c r="A16" s="177" t="s">
        <v>12</v>
      </c>
      <c r="B16" s="177" t="s">
        <v>148</v>
      </c>
      <c r="D16" s="177" t="s">
        <v>30</v>
      </c>
      <c r="E16" s="184">
        <v>56250</v>
      </c>
      <c r="F16" s="27">
        <v>61884</v>
      </c>
      <c r="G16" s="27">
        <f>F16-E16</f>
        <v>5634</v>
      </c>
      <c r="H16" s="28">
        <v>1460</v>
      </c>
      <c r="I16" s="184">
        <v>126211</v>
      </c>
      <c r="J16" s="27">
        <v>100559</v>
      </c>
      <c r="K16" s="29">
        <v>1644</v>
      </c>
      <c r="L16" s="30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179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148722</v>
      </c>
      <c r="V16" s="131">
        <f t="shared" si="5"/>
        <v>13721</v>
      </c>
      <c r="W16" s="130">
        <f t="shared" si="6"/>
        <v>0.89028888365184888</v>
      </c>
      <c r="X16" s="130"/>
    </row>
    <row r="17" spans="1:24" s="177" customFormat="1" x14ac:dyDescent="0.2">
      <c r="A17" s="177" t="s">
        <v>13</v>
      </c>
      <c r="B17" s="177" t="s">
        <v>149</v>
      </c>
      <c r="D17" s="177" t="s">
        <v>31</v>
      </c>
      <c r="E17" s="184">
        <v>56250</v>
      </c>
      <c r="F17" s="27">
        <v>24067</v>
      </c>
      <c r="G17" s="27"/>
      <c r="H17" s="28">
        <v>484</v>
      </c>
      <c r="I17" s="184">
        <v>126211</v>
      </c>
      <c r="J17" s="27">
        <v>97238</v>
      </c>
      <c r="K17" s="29">
        <v>1578</v>
      </c>
      <c r="L17" s="30">
        <f t="shared" si="4"/>
        <v>182461</v>
      </c>
      <c r="M17" s="27">
        <f t="shared" si="7"/>
        <v>121305</v>
      </c>
      <c r="N17" s="29">
        <f t="shared" si="1"/>
        <v>2062</v>
      </c>
      <c r="O17" s="31">
        <v>4725</v>
      </c>
      <c r="P17" s="179">
        <f t="shared" si="2"/>
        <v>0.4364021164021164</v>
      </c>
      <c r="Q17" s="85">
        <f t="shared" si="3"/>
        <v>58.828806983511157</v>
      </c>
      <c r="R17" s="152">
        <v>12</v>
      </c>
      <c r="S17" s="156">
        <v>1093</v>
      </c>
      <c r="T17" s="153">
        <v>1105</v>
      </c>
      <c r="U17" s="128">
        <v>119004</v>
      </c>
      <c r="V17" s="131">
        <f t="shared" si="5"/>
        <v>2301</v>
      </c>
      <c r="W17" s="130">
        <f t="shared" si="6"/>
        <v>0.66482700412690932</v>
      </c>
      <c r="X17" s="130"/>
    </row>
    <row r="18" spans="1:24" s="177" customFormat="1" x14ac:dyDescent="0.2">
      <c r="A18" s="177" t="s">
        <v>14</v>
      </c>
      <c r="B18" s="177" t="s">
        <v>150</v>
      </c>
      <c r="D18" s="177" t="s">
        <v>32</v>
      </c>
      <c r="E18" s="184">
        <v>56250</v>
      </c>
      <c r="F18" s="45">
        <v>30484</v>
      </c>
      <c r="G18" s="45"/>
      <c r="H18" s="148">
        <v>563</v>
      </c>
      <c r="I18" s="184">
        <v>126211</v>
      </c>
      <c r="J18" s="45">
        <v>105128</v>
      </c>
      <c r="K18" s="50">
        <v>1698</v>
      </c>
      <c r="L18" s="30">
        <f t="shared" si="4"/>
        <v>182461</v>
      </c>
      <c r="M18" s="45">
        <f t="shared" si="7"/>
        <v>135612</v>
      </c>
      <c r="N18" s="50">
        <f t="shared" si="1"/>
        <v>2261</v>
      </c>
      <c r="O18" s="31">
        <v>4254</v>
      </c>
      <c r="P18" s="179">
        <f t="shared" si="2"/>
        <v>0.53149976492712736</v>
      </c>
      <c r="Q18" s="100">
        <f t="shared" si="3"/>
        <v>59.978770455550638</v>
      </c>
      <c r="R18" s="105">
        <v>23</v>
      </c>
      <c r="S18" s="111">
        <v>1200</v>
      </c>
      <c r="T18" s="118">
        <v>1223</v>
      </c>
      <c r="U18" s="128">
        <v>132973</v>
      </c>
      <c r="V18" s="131">
        <f t="shared" si="5"/>
        <v>2639</v>
      </c>
      <c r="W18" s="130">
        <f t="shared" si="6"/>
        <v>0.74323828105732181</v>
      </c>
      <c r="X18" s="130"/>
    </row>
    <row r="19" spans="1:24" s="177" customFormat="1" ht="13.5" thickBot="1" x14ac:dyDescent="0.25">
      <c r="A19" s="177" t="s">
        <v>15</v>
      </c>
      <c r="B19" s="177" t="s">
        <v>91</v>
      </c>
      <c r="D19" s="177" t="s">
        <v>102</v>
      </c>
      <c r="E19" s="184">
        <f>68750-E29</f>
        <v>45833</v>
      </c>
      <c r="F19" s="27">
        <v>20793</v>
      </c>
      <c r="G19" s="27"/>
      <c r="H19" s="28">
        <v>380</v>
      </c>
      <c r="I19" s="184">
        <f>126211-I29</f>
        <v>84141</v>
      </c>
      <c r="J19" s="27">
        <v>67129</v>
      </c>
      <c r="K19" s="29">
        <v>1084</v>
      </c>
      <c r="L19" s="30">
        <f t="shared" si="4"/>
        <v>129974</v>
      </c>
      <c r="M19" s="27">
        <f t="shared" si="7"/>
        <v>87922</v>
      </c>
      <c r="N19" s="29">
        <f t="shared" si="1"/>
        <v>1464</v>
      </c>
      <c r="O19" s="31">
        <v>3150</v>
      </c>
      <c r="P19" s="179">
        <f>N19/O19</f>
        <v>0.46476190476190476</v>
      </c>
      <c r="Q19" s="85">
        <f t="shared" si="3"/>
        <v>60.056010928961747</v>
      </c>
      <c r="R19" s="105">
        <v>12</v>
      </c>
      <c r="S19" s="115">
        <v>756</v>
      </c>
      <c r="T19" s="118">
        <v>768</v>
      </c>
      <c r="U19" s="128">
        <v>86304</v>
      </c>
      <c r="V19" s="131">
        <f t="shared" si="5"/>
        <v>1618</v>
      </c>
      <c r="W19" s="130">
        <f t="shared" si="6"/>
        <v>0.67645836859679631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739207</v>
      </c>
      <c r="G20" s="35">
        <f t="shared" si="8"/>
        <v>101363</v>
      </c>
      <c r="H20" s="36">
        <f t="shared" si="8"/>
        <v>17216</v>
      </c>
      <c r="I20" s="34">
        <f t="shared" si="8"/>
        <v>1472464</v>
      </c>
      <c r="J20" s="35">
        <f t="shared" si="8"/>
        <v>1145182</v>
      </c>
      <c r="K20" s="36">
        <f t="shared" si="8"/>
        <v>18389</v>
      </c>
      <c r="L20" s="34">
        <f t="shared" si="8"/>
        <v>2193297</v>
      </c>
      <c r="M20" s="35">
        <f t="shared" si="8"/>
        <v>1884389</v>
      </c>
      <c r="N20" s="36">
        <f t="shared" si="8"/>
        <v>35605</v>
      </c>
      <c r="O20" s="37">
        <f t="shared" si="8"/>
        <v>54340</v>
      </c>
      <c r="P20" s="38">
        <f>N20/O20</f>
        <v>0.65522635259477369</v>
      </c>
      <c r="Q20" s="98">
        <f>M20/N20</f>
        <v>52.924842016570707</v>
      </c>
      <c r="R20" s="102"/>
      <c r="S20" s="108"/>
      <c r="T20" s="117"/>
      <c r="U20" s="129">
        <f>SUM(U6:U19)</f>
        <v>1864110</v>
      </c>
      <c r="V20" s="129">
        <f>SUM(V6:V19)</f>
        <v>20279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x14ac:dyDescent="0.2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9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0"/>
        <v>0</v>
      </c>
      <c r="W28" s="130">
        <f t="shared" si="11"/>
        <v>0.83760276224926011</v>
      </c>
      <c r="X28" s="111"/>
    </row>
    <row r="29" spans="1:24" s="177" customFormat="1" ht="13.5" thickBot="1" x14ac:dyDescent="0.25">
      <c r="A29" s="180" t="s">
        <v>112</v>
      </c>
      <c r="B29" s="180"/>
      <c r="C29" s="180"/>
      <c r="D29" s="182" t="s">
        <v>78</v>
      </c>
      <c r="E29" s="183">
        <v>22917</v>
      </c>
      <c r="F29" s="158">
        <v>9473</v>
      </c>
      <c r="G29" s="27"/>
      <c r="H29" s="159">
        <v>150</v>
      </c>
      <c r="I29" s="183">
        <v>42070</v>
      </c>
      <c r="J29" s="158">
        <v>26194</v>
      </c>
      <c r="K29" s="160">
        <v>435</v>
      </c>
      <c r="L29" s="161">
        <f t="shared" si="4"/>
        <v>64987</v>
      </c>
      <c r="M29" s="158">
        <f t="shared" si="7"/>
        <v>35667</v>
      </c>
      <c r="N29" s="160">
        <f t="shared" si="1"/>
        <v>585</v>
      </c>
      <c r="O29" s="162">
        <v>1575</v>
      </c>
      <c r="P29" s="181">
        <f t="shared" si="2"/>
        <v>0.37142857142857144</v>
      </c>
      <c r="Q29" s="163">
        <f t="shared" si="3"/>
        <v>60.969230769230769</v>
      </c>
      <c r="R29" s="164">
        <v>6</v>
      </c>
      <c r="S29" s="165">
        <v>323</v>
      </c>
      <c r="T29" s="166">
        <v>329</v>
      </c>
      <c r="U29" s="131">
        <v>35019</v>
      </c>
      <c r="V29" s="131">
        <f t="shared" si="10"/>
        <v>648</v>
      </c>
      <c r="W29" s="130">
        <f t="shared" si="11"/>
        <v>0.5488328434917753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158573</v>
      </c>
      <c r="G30" s="35">
        <f t="shared" si="12"/>
        <v>17850</v>
      </c>
      <c r="H30" s="36">
        <f t="shared" si="12"/>
        <v>3583</v>
      </c>
      <c r="I30" s="34">
        <f t="shared" si="12"/>
        <v>294490</v>
      </c>
      <c r="J30" s="35">
        <f t="shared" si="12"/>
        <v>163876</v>
      </c>
      <c r="K30" s="36">
        <f t="shared" si="12"/>
        <v>2693</v>
      </c>
      <c r="L30" s="34">
        <f t="shared" si="12"/>
        <v>448657</v>
      </c>
      <c r="M30" s="35">
        <f t="shared" si="12"/>
        <v>322449</v>
      </c>
      <c r="N30" s="36">
        <f t="shared" si="12"/>
        <v>6276</v>
      </c>
      <c r="O30" s="37">
        <f t="shared" si="12"/>
        <v>10868</v>
      </c>
      <c r="P30" s="38">
        <f>N30/O30</f>
        <v>0.57747515642252489</v>
      </c>
      <c r="Q30" s="99">
        <f>M30/N30</f>
        <v>51.37810707456979</v>
      </c>
      <c r="R30" s="102"/>
      <c r="S30" s="108"/>
      <c r="T30" s="117"/>
      <c r="U30" s="129">
        <f>SUM(U23:U29)</f>
        <v>321801</v>
      </c>
      <c r="V30" s="129">
        <f>SUM(V23:V29)</f>
        <v>648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s="177" customFormat="1" ht="13.5" thickBot="1" x14ac:dyDescent="0.25">
      <c r="A37" s="177" t="s">
        <v>41</v>
      </c>
      <c r="D37" s="185" t="s">
        <v>42</v>
      </c>
      <c r="E37" s="184">
        <v>168620</v>
      </c>
      <c r="F37" s="158">
        <v>68566</v>
      </c>
      <c r="G37" s="45"/>
      <c r="H37" s="50">
        <v>1118</v>
      </c>
      <c r="I37" s="30">
        <v>126210</v>
      </c>
      <c r="J37" s="158">
        <v>108310</v>
      </c>
      <c r="K37" s="50">
        <v>1563</v>
      </c>
      <c r="L37" s="51">
        <f t="shared" si="13"/>
        <v>294830</v>
      </c>
      <c r="M37" s="149">
        <f t="shared" si="13"/>
        <v>176876</v>
      </c>
      <c r="N37" s="50">
        <f>H37+K37</f>
        <v>2681</v>
      </c>
      <c r="O37" s="31">
        <v>4707</v>
      </c>
      <c r="P37" s="181">
        <f t="shared" si="14"/>
        <v>0.56957722540896538</v>
      </c>
      <c r="Q37" s="149">
        <f t="shared" si="15"/>
        <v>65.973890339425594</v>
      </c>
      <c r="R37" s="105">
        <v>81</v>
      </c>
      <c r="S37" s="115">
        <v>1064</v>
      </c>
      <c r="T37" s="118">
        <v>1145</v>
      </c>
      <c r="U37" s="128">
        <v>164794</v>
      </c>
      <c r="V37" s="131">
        <f t="shared" si="16"/>
        <v>12082</v>
      </c>
      <c r="W37" s="130">
        <f t="shared" si="17"/>
        <v>0.59992538072787704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754660</v>
      </c>
      <c r="G38" s="47">
        <f>SUM(G33:G37)</f>
        <v>34635</v>
      </c>
      <c r="H38" s="48">
        <f t="shared" si="18"/>
        <v>10606</v>
      </c>
      <c r="I38" s="34">
        <f>SUM(I33:I37)</f>
        <v>631050</v>
      </c>
      <c r="J38" s="47">
        <f>SUM(J33:J37)</f>
        <v>523842</v>
      </c>
      <c r="K38" s="48">
        <f>SUM(K33:K37)</f>
        <v>7468</v>
      </c>
      <c r="L38" s="34">
        <f t="shared" si="18"/>
        <v>1474150</v>
      </c>
      <c r="M38" s="47">
        <f>SUM(M33:M37)</f>
        <v>1278502</v>
      </c>
      <c r="N38" s="48">
        <f>SUM(N33:N37)</f>
        <v>18074</v>
      </c>
      <c r="O38" s="37">
        <f t="shared" si="18"/>
        <v>23082</v>
      </c>
      <c r="P38" s="39">
        <f t="shared" si="14"/>
        <v>0.78303439909886496</v>
      </c>
      <c r="Q38" s="98">
        <f t="shared" si="15"/>
        <v>70.737080889675781</v>
      </c>
      <c r="R38" s="102"/>
      <c r="S38" s="108"/>
      <c r="T38" s="117"/>
      <c r="U38" s="129">
        <f>SUM(U33:U37)</f>
        <v>1266420</v>
      </c>
      <c r="V38" s="129">
        <f>SUM(V33:V37)</f>
        <v>12082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2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3.5" thickBot="1" x14ac:dyDescent="0.2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s="177" customFormat="1" ht="13.5" thickBot="1" x14ac:dyDescent="0.25">
      <c r="A57" s="180" t="s">
        <v>128</v>
      </c>
      <c r="B57" s="180"/>
      <c r="C57" s="180"/>
      <c r="D57" s="180" t="s">
        <v>67</v>
      </c>
      <c r="E57" s="161">
        <v>175000</v>
      </c>
      <c r="F57" s="158">
        <v>110272</v>
      </c>
      <c r="G57" s="158"/>
      <c r="H57" s="160">
        <v>1593</v>
      </c>
      <c r="I57" s="161">
        <v>0</v>
      </c>
      <c r="J57" s="158">
        <v>0</v>
      </c>
      <c r="K57" s="160">
        <v>0</v>
      </c>
      <c r="L57" s="167">
        <f>E57+I57</f>
        <v>175000</v>
      </c>
      <c r="M57" s="168">
        <f t="shared" si="25"/>
        <v>110272</v>
      </c>
      <c r="N57" s="160">
        <f t="shared" si="26"/>
        <v>1593</v>
      </c>
      <c r="O57" s="162">
        <v>2616</v>
      </c>
      <c r="P57" s="181">
        <f t="shared" si="27"/>
        <v>0.60894495412844041</v>
      </c>
      <c r="Q57" s="163">
        <f t="shared" si="28"/>
        <v>69.222849968612678</v>
      </c>
      <c r="R57" s="164">
        <v>159</v>
      </c>
      <c r="S57" s="165">
        <v>413</v>
      </c>
      <c r="T57" s="166">
        <v>572</v>
      </c>
      <c r="U57" s="128">
        <v>97017</v>
      </c>
      <c r="V57" s="131">
        <f t="shared" si="30"/>
        <v>13255</v>
      </c>
      <c r="W57" s="130">
        <f t="shared" si="31"/>
        <v>0.63012571428571429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2103602</v>
      </c>
      <c r="G58" s="63">
        <f t="shared" si="32"/>
        <v>-118670</v>
      </c>
      <c r="H58" s="64">
        <f t="shared" si="32"/>
        <v>29959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2103602</v>
      </c>
      <c r="N58" s="64">
        <f t="shared" si="32"/>
        <v>29959</v>
      </c>
      <c r="O58" s="67">
        <v>34008</v>
      </c>
      <c r="P58" s="39">
        <f t="shared" si="27"/>
        <v>0.88093977887555874</v>
      </c>
      <c r="Q58" s="99">
        <f t="shared" si="28"/>
        <v>70.216028572382257</v>
      </c>
      <c r="R58" s="104"/>
      <c r="S58" s="110"/>
      <c r="T58" s="120"/>
      <c r="U58" s="129">
        <f>SUM(U48:U57)</f>
        <v>2090347</v>
      </c>
      <c r="V58" s="129">
        <f>SUM(V48:V57)</f>
        <v>13255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ht="12.75" customHeight="1" thickBot="1" x14ac:dyDescent="0.25">
      <c r="A64" s="157" t="s">
        <v>132</v>
      </c>
      <c r="B64" s="157"/>
      <c r="C64" s="157"/>
      <c r="D64" s="157" t="s">
        <v>82</v>
      </c>
      <c r="E64" s="161">
        <v>11500</v>
      </c>
      <c r="F64" s="158">
        <v>11119</v>
      </c>
      <c r="G64" s="158">
        <f>F64-E64</f>
        <v>-381</v>
      </c>
      <c r="H64" s="160">
        <v>86</v>
      </c>
      <c r="I64" s="161">
        <v>0</v>
      </c>
      <c r="J64" s="158">
        <v>0</v>
      </c>
      <c r="K64" s="169">
        <v>0</v>
      </c>
      <c r="L64" s="167">
        <f t="shared" si="33"/>
        <v>11500</v>
      </c>
      <c r="M64" s="158">
        <f>F64+J64</f>
        <v>11119</v>
      </c>
      <c r="N64" s="160">
        <f>H64+K64</f>
        <v>86</v>
      </c>
      <c r="O64" s="162">
        <v>100</v>
      </c>
      <c r="P64" s="170">
        <f>N64/O64</f>
        <v>0.86</v>
      </c>
      <c r="Q64" s="168">
        <f>M64/N64</f>
        <v>129.2906976744186</v>
      </c>
      <c r="R64" s="164">
        <v>10</v>
      </c>
      <c r="S64" s="165">
        <v>33</v>
      </c>
      <c r="T64" s="166">
        <v>43</v>
      </c>
      <c r="U64" s="128">
        <v>11119</v>
      </c>
      <c r="V64" s="131">
        <f t="shared" si="34"/>
        <v>0</v>
      </c>
      <c r="W64" s="130">
        <f t="shared" si="35"/>
        <v>0.96686956521739131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s="177" customFormat="1" ht="13.5" customHeight="1" thickBot="1" x14ac:dyDescent="0.25">
      <c r="A74" s="177" t="s">
        <v>146</v>
      </c>
      <c r="D74" s="178" t="s">
        <v>147</v>
      </c>
      <c r="E74" s="30">
        <v>128000</v>
      </c>
      <c r="F74" s="27">
        <v>63474</v>
      </c>
      <c r="G74" s="41"/>
      <c r="H74" s="29">
        <v>809</v>
      </c>
      <c r="I74" s="30"/>
      <c r="J74" s="27"/>
      <c r="K74" s="29"/>
      <c r="L74" s="51">
        <f>E74+I74</f>
        <v>128000</v>
      </c>
      <c r="M74" s="41">
        <f t="shared" si="40"/>
        <v>63474</v>
      </c>
      <c r="N74" s="29">
        <f t="shared" si="37"/>
        <v>809</v>
      </c>
      <c r="O74" s="31">
        <v>1575</v>
      </c>
      <c r="P74" s="179">
        <f t="shared" si="38"/>
        <v>0.51365079365079369</v>
      </c>
      <c r="Q74" s="100">
        <f t="shared" si="39"/>
        <v>78.459826946847954</v>
      </c>
      <c r="R74" s="105">
        <v>81</v>
      </c>
      <c r="S74" s="115">
        <v>257</v>
      </c>
      <c r="T74" s="111">
        <v>338</v>
      </c>
      <c r="U74" s="128">
        <v>56714</v>
      </c>
      <c r="V74" s="131">
        <f t="shared" si="41"/>
        <v>6760</v>
      </c>
      <c r="W74" s="130">
        <f t="shared" si="42"/>
        <v>0.49589062499999997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958317.5</v>
      </c>
      <c r="G75" s="47">
        <f>SUM(G68:G73)</f>
        <v>-33935.5</v>
      </c>
      <c r="H75" s="48">
        <f>SUM(H68:H74)</f>
        <v>13190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5215981.5</v>
      </c>
      <c r="G76" s="89">
        <f t="shared" si="44"/>
        <v>-34135.5</v>
      </c>
      <c r="H76" s="90">
        <f t="shared" si="44"/>
        <v>83821</v>
      </c>
      <c r="I76" s="88">
        <f t="shared" si="44"/>
        <v>2444004</v>
      </c>
      <c r="J76" s="89">
        <f t="shared" si="44"/>
        <v>1858717</v>
      </c>
      <c r="K76" s="90">
        <f t="shared" si="44"/>
        <v>29765</v>
      </c>
      <c r="L76" s="88">
        <f t="shared" si="44"/>
        <v>7918104</v>
      </c>
      <c r="M76" s="89">
        <f t="shared" si="44"/>
        <v>7011224.5</v>
      </c>
      <c r="N76" s="90">
        <f t="shared" si="44"/>
        <v>112777</v>
      </c>
      <c r="O76" s="91">
        <f t="shared" si="44"/>
        <v>151210</v>
      </c>
      <c r="P76" s="92">
        <f t="shared" ref="P76" si="45">N76/O76</f>
        <v>0.74583030222868862</v>
      </c>
      <c r="Q76" s="101">
        <f>M76/N76</f>
        <v>62.168921854633481</v>
      </c>
      <c r="R76" s="107"/>
      <c r="S76" s="114"/>
      <c r="T76" s="123"/>
      <c r="U76" s="145"/>
      <c r="V76" s="133">
        <f>SUM(V20+V30+V38+V45+V58+V65+V75)</f>
        <v>46264</v>
      </c>
      <c r="W76" s="127"/>
      <c r="X76" s="127"/>
    </row>
    <row r="77" spans="1:24" x14ac:dyDescent="0.2">
      <c r="M77" s="155">
        <f>M76/L76</f>
        <v>0.88546759426246491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2025-04-14T19:12:25Z</dcterms:modified>
</cp:coreProperties>
</file>