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菜单表" sheetId="1" r:id="rId1"/>
    <sheet name="角色" sheetId="2" r:id="rId2"/>
  </sheets>
  <calcPr calcId="152511"/>
</workbook>
</file>

<file path=xl/calcChain.xml><?xml version="1.0" encoding="utf-8"?>
<calcChain xmlns="http://schemas.openxmlformats.org/spreadsheetml/2006/main">
  <c r="E93" i="2" l="1"/>
  <c r="D93" i="2"/>
  <c r="E92" i="2"/>
  <c r="D92" i="2"/>
  <c r="E91" i="2"/>
  <c r="D91" i="2"/>
  <c r="E90" i="2"/>
  <c r="D90" i="2"/>
  <c r="D89" i="2"/>
  <c r="E5" i="2"/>
  <c r="H22" i="2"/>
  <c r="D64" i="2" l="1"/>
  <c r="C64" i="2"/>
  <c r="B64" i="2"/>
  <c r="D52" i="2"/>
  <c r="C52" i="2"/>
  <c r="B52" i="2"/>
  <c r="D38" i="2"/>
  <c r="C38" i="2"/>
  <c r="B38" i="2"/>
  <c r="I31" i="2"/>
  <c r="E11" i="1"/>
  <c r="E10" i="1"/>
  <c r="E9" i="1"/>
  <c r="E8" i="1"/>
  <c r="E7" i="1"/>
  <c r="E6" i="1"/>
  <c r="I35" i="2" l="1"/>
  <c r="I34" i="2"/>
  <c r="I32" i="2"/>
  <c r="I33" i="2"/>
  <c r="D40" i="2"/>
  <c r="E75" i="2"/>
  <c r="E79" i="2"/>
  <c r="E66" i="2"/>
  <c r="D41" i="2"/>
  <c r="M4" i="1"/>
  <c r="E81" i="2" l="1"/>
  <c r="E80" i="2"/>
  <c r="D79" i="2"/>
  <c r="I30" i="2" l="1"/>
  <c r="I29" i="2"/>
  <c r="I28" i="2"/>
  <c r="I27" i="2"/>
  <c r="I26" i="2"/>
  <c r="I25" i="2"/>
  <c r="I24" i="2"/>
  <c r="I23" i="2"/>
  <c r="I22" i="2"/>
  <c r="I21" i="2"/>
  <c r="H21" i="2"/>
  <c r="E4" i="2"/>
  <c r="E3" i="2"/>
  <c r="D7" i="1" l="1"/>
  <c r="E18" i="1" s="1"/>
  <c r="D8" i="1"/>
  <c r="D9" i="1"/>
  <c r="M9" i="1" s="1"/>
  <c r="D10" i="1"/>
  <c r="D11" i="1"/>
  <c r="D6" i="1"/>
  <c r="E33" i="1" l="1"/>
  <c r="D32" i="1"/>
  <c r="E34" i="1"/>
  <c r="D33" i="1"/>
  <c r="M33" i="1" s="1"/>
  <c r="D34" i="1"/>
  <c r="M34" i="1" s="1"/>
  <c r="E32" i="1"/>
  <c r="E31" i="1"/>
  <c r="E35" i="1"/>
  <c r="D31" i="1"/>
  <c r="M31" i="1" s="1"/>
  <c r="D35" i="1"/>
  <c r="M8" i="1"/>
  <c r="D30" i="1"/>
  <c r="E83" i="2" s="1"/>
  <c r="E30" i="1"/>
  <c r="M10" i="1"/>
  <c r="E54" i="2"/>
  <c r="E84" i="2"/>
  <c r="M6" i="1"/>
  <c r="E40" i="2"/>
  <c r="M11" i="1"/>
  <c r="E41" i="2"/>
  <c r="M7" i="1"/>
  <c r="E22" i="1"/>
  <c r="D70" i="2" s="1"/>
  <c r="D22" i="1"/>
  <c r="D18" i="1"/>
  <c r="D81" i="2"/>
  <c r="E17" i="1"/>
  <c r="D17" i="1" s="1"/>
  <c r="D80" i="2"/>
  <c r="E39" i="1"/>
  <c r="D38" i="1"/>
  <c r="D40" i="1"/>
  <c r="E38" i="1"/>
  <c r="E40" i="1"/>
  <c r="D77" i="2" s="1"/>
  <c r="D39" i="1"/>
  <c r="E76" i="2" s="1"/>
  <c r="D66" i="2"/>
  <c r="D83" i="2"/>
  <c r="D82" i="2"/>
  <c r="E29" i="1"/>
  <c r="D54" i="2"/>
  <c r="D84" i="2"/>
  <c r="E50" i="1"/>
  <c r="D75" i="2"/>
  <c r="E58" i="1"/>
  <c r="D47" i="2" s="1"/>
  <c r="D71" i="2"/>
  <c r="D36" i="1"/>
  <c r="E89" i="2" s="1"/>
  <c r="E28" i="1"/>
  <c r="E36" i="1"/>
  <c r="E46" i="1"/>
  <c r="D58" i="2" s="1"/>
  <c r="D41" i="1"/>
  <c r="E78" i="2" s="1"/>
  <c r="E41" i="1"/>
  <c r="D78" i="2" s="1"/>
  <c r="D29" i="1"/>
  <c r="E82" i="2" s="1"/>
  <c r="D46" i="1"/>
  <c r="E58" i="2" s="1"/>
  <c r="E72" i="2"/>
  <c r="E67" i="2"/>
  <c r="D67" i="2"/>
  <c r="D72" i="2"/>
  <c r="D56" i="1"/>
  <c r="E45" i="2" s="1"/>
  <c r="D60" i="1"/>
  <c r="E55" i="1"/>
  <c r="D44" i="2" s="1"/>
  <c r="E59" i="1"/>
  <c r="D48" i="2" s="1"/>
  <c r="E71" i="2"/>
  <c r="D43" i="1"/>
  <c r="E55" i="2" s="1"/>
  <c r="D47" i="1"/>
  <c r="E43" i="1"/>
  <c r="D55" i="2" s="1"/>
  <c r="E47" i="1"/>
  <c r="D53" i="1"/>
  <c r="D57" i="1"/>
  <c r="E46" i="2" s="1"/>
  <c r="D61" i="1"/>
  <c r="E56" i="1"/>
  <c r="D45" i="2" s="1"/>
  <c r="E60" i="1"/>
  <c r="E13" i="1"/>
  <c r="D13" i="1" s="1"/>
  <c r="D76" i="2"/>
  <c r="D44" i="1"/>
  <c r="E56" i="2" s="1"/>
  <c r="D48" i="1"/>
  <c r="E44" i="1"/>
  <c r="D56" i="2" s="1"/>
  <c r="E48" i="1"/>
  <c r="D54" i="1"/>
  <c r="E43" i="2" s="1"/>
  <c r="D58" i="1"/>
  <c r="E47" i="2" s="1"/>
  <c r="E53" i="1"/>
  <c r="E57" i="1"/>
  <c r="D46" i="2" s="1"/>
  <c r="E61" i="1"/>
  <c r="D28" i="1"/>
  <c r="D45" i="1"/>
  <c r="E57" i="2" s="1"/>
  <c r="D49" i="1"/>
  <c r="D50" i="1"/>
  <c r="E45" i="1"/>
  <c r="D57" i="2" s="1"/>
  <c r="E49" i="1"/>
  <c r="D55" i="1"/>
  <c r="E44" i="2" s="1"/>
  <c r="D59" i="1"/>
  <c r="E48" i="2" s="1"/>
  <c r="E54" i="1"/>
  <c r="D43" i="2" s="1"/>
  <c r="M35" i="1" l="1"/>
  <c r="M32" i="1"/>
  <c r="M30" i="1"/>
  <c r="E25" i="1"/>
  <c r="D25" i="1" s="1"/>
  <c r="M25" i="1" s="1"/>
  <c r="E24" i="1"/>
  <c r="D24" i="1" s="1"/>
  <c r="E23" i="1"/>
  <c r="D23" i="1" s="1"/>
  <c r="E20" i="1"/>
  <c r="D20" i="1" s="1"/>
  <c r="M20" i="1" s="1"/>
  <c r="E21" i="1"/>
  <c r="D21" i="1" s="1"/>
  <c r="E19" i="1"/>
  <c r="D19" i="1" s="1"/>
  <c r="E16" i="1"/>
  <c r="D16" i="1" s="1"/>
  <c r="M16" i="1" s="1"/>
  <c r="E15" i="1"/>
  <c r="D15" i="1" s="1"/>
  <c r="M15" i="1" s="1"/>
  <c r="E14" i="1"/>
  <c r="D14" i="1" s="1"/>
  <c r="E74" i="2"/>
  <c r="E59" i="2"/>
  <c r="E85" i="2"/>
  <c r="E73" i="2"/>
  <c r="D49" i="2"/>
  <c r="E42" i="2"/>
  <c r="E49" i="2"/>
  <c r="E94" i="2"/>
  <c r="E62" i="2"/>
  <c r="E87" i="2"/>
  <c r="E68" i="2"/>
  <c r="E50" i="2"/>
  <c r="M40" i="1"/>
  <c r="E77" i="2"/>
  <c r="E70" i="2"/>
  <c r="M22" i="1"/>
  <c r="D69" i="2"/>
  <c r="D42" i="2"/>
  <c r="E86" i="2"/>
  <c r="E60" i="2"/>
  <c r="E88" i="2"/>
  <c r="E61" i="2"/>
  <c r="D50" i="2"/>
  <c r="M18" i="1"/>
  <c r="M21" i="1"/>
  <c r="E69" i="2"/>
  <c r="M17" i="1"/>
  <c r="M39" i="1"/>
  <c r="M38" i="1"/>
  <c r="M47" i="1"/>
  <c r="M58" i="1"/>
  <c r="D74" i="2"/>
  <c r="D73" i="2"/>
  <c r="M36" i="1"/>
  <c r="M48" i="1"/>
  <c r="D94" i="2"/>
  <c r="D62" i="2"/>
  <c r="D88" i="2"/>
  <c r="D61" i="2"/>
  <c r="M59" i="1"/>
  <c r="M50" i="1"/>
  <c r="D86" i="2"/>
  <c r="D60" i="2"/>
  <c r="M44" i="1"/>
  <c r="D85" i="2"/>
  <c r="D59" i="2"/>
  <c r="M23" i="1"/>
  <c r="D87" i="2"/>
  <c r="M28" i="1"/>
  <c r="D68" i="2"/>
  <c r="M29" i="1"/>
  <c r="M19" i="1"/>
  <c r="M61" i="1"/>
  <c r="M60" i="1"/>
  <c r="M49" i="1"/>
  <c r="M24" i="1"/>
  <c r="M41" i="1"/>
  <c r="M55" i="1"/>
  <c r="M57" i="1"/>
  <c r="M13" i="1"/>
  <c r="M56" i="1"/>
  <c r="M45" i="1"/>
  <c r="M54" i="1"/>
  <c r="M53" i="1"/>
  <c r="M14" i="1"/>
  <c r="M43" i="1"/>
  <c r="M46" i="1"/>
</calcChain>
</file>

<file path=xl/sharedStrings.xml><?xml version="1.0" encoding="utf-8"?>
<sst xmlns="http://schemas.openxmlformats.org/spreadsheetml/2006/main" count="343" uniqueCount="238">
  <si>
    <t>编号</t>
    <phoneticPr fontId="1" type="noConversion"/>
  </si>
  <si>
    <t>上级菜单</t>
    <phoneticPr fontId="1" type="noConversion"/>
  </si>
  <si>
    <t>编码</t>
    <phoneticPr fontId="1" type="noConversion"/>
  </si>
  <si>
    <t>名称</t>
    <phoneticPr fontId="1" type="noConversion"/>
  </si>
  <si>
    <t>顺序</t>
    <phoneticPr fontId="1" type="noConversion"/>
  </si>
  <si>
    <t>类型</t>
    <phoneticPr fontId="1" type="noConversion"/>
  </si>
  <si>
    <t>描述</t>
    <phoneticPr fontId="1" type="noConversion"/>
  </si>
  <si>
    <t>图标</t>
    <phoneticPr fontId="1" type="noConversion"/>
  </si>
  <si>
    <t>分类</t>
    <phoneticPr fontId="1" type="noConversion"/>
  </si>
  <si>
    <t>根菜单</t>
    <phoneticPr fontId="1" type="noConversion"/>
  </si>
  <si>
    <t>一级菜单</t>
    <phoneticPr fontId="1" type="noConversion"/>
  </si>
  <si>
    <t>root</t>
    <phoneticPr fontId="1" type="noConversion"/>
  </si>
  <si>
    <t>功能管理</t>
    <phoneticPr fontId="1" type="noConversion"/>
  </si>
  <si>
    <t>MENU</t>
    <phoneticPr fontId="1" type="noConversion"/>
  </si>
  <si>
    <t>icon-home</t>
  </si>
  <si>
    <t>icon-home</t>
    <phoneticPr fontId="1" type="noConversion"/>
  </si>
  <si>
    <t>home</t>
  </si>
  <si>
    <t>sys</t>
  </si>
  <si>
    <t>pages</t>
  </si>
  <si>
    <t>首页</t>
  </si>
  <si>
    <t>系统管理</t>
  </si>
  <si>
    <t>个人资料</t>
  </si>
  <si>
    <t>通用页面</t>
  </si>
  <si>
    <t>FEATURE</t>
  </si>
  <si>
    <t>根菜单，不会被显示</t>
    <phoneticPr fontId="1" type="noConversion"/>
  </si>
  <si>
    <t>首页面</t>
    <phoneticPr fontId="1" type="noConversion"/>
  </si>
  <si>
    <t>系统管理功能菜单</t>
    <phoneticPr fontId="1" type="noConversion"/>
  </si>
  <si>
    <t>通用页面功能菜单</t>
    <phoneticPr fontId="1" type="noConversion"/>
  </si>
  <si>
    <t>icon-user</t>
  </si>
  <si>
    <t>显示</t>
    <phoneticPr fontId="1" type="noConversion"/>
  </si>
  <si>
    <t>全局参数管理</t>
  </si>
  <si>
    <t>字典管理</t>
  </si>
  <si>
    <t>菜单管理</t>
  </si>
  <si>
    <t>角色管理</t>
  </si>
  <si>
    <t>角色组管理</t>
  </si>
  <si>
    <t>用户管理</t>
  </si>
  <si>
    <t>单位管理</t>
  </si>
  <si>
    <t>sys.settings</t>
  </si>
  <si>
    <t>sys.dict</t>
  </si>
  <si>
    <t>sys.menu</t>
  </si>
  <si>
    <t>sys.role</t>
  </si>
  <si>
    <t>sys.role.group</t>
  </si>
  <si>
    <t>sys.user</t>
  </si>
  <si>
    <t>sys.user.self</t>
  </si>
  <si>
    <t>sys.dept.mgmt</t>
  </si>
  <si>
    <t>sys.annc.mgmt</t>
  </si>
  <si>
    <t>所有单位的信息管理</t>
    <phoneticPr fontId="1" type="noConversion"/>
  </si>
  <si>
    <t>管理所在单位的用户</t>
    <phoneticPr fontId="1" type="noConversion"/>
  </si>
  <si>
    <t>管理所有单位的用户</t>
    <phoneticPr fontId="1" type="noConversion"/>
  </si>
  <si>
    <t>角色管理</t>
    <phoneticPr fontId="1" type="noConversion"/>
  </si>
  <si>
    <t>icon-settings</t>
  </si>
  <si>
    <t>icon-info</t>
  </si>
  <si>
    <t>icon-compass</t>
  </si>
  <si>
    <t>icon-share</t>
  </si>
  <si>
    <t>icon-user-following</t>
  </si>
  <si>
    <t>通用页面</t>
    <phoneticPr fontId="1" type="noConversion"/>
  </si>
  <si>
    <t>pages.login</t>
  </si>
  <si>
    <t>pages.faq</t>
  </si>
  <si>
    <t>pages.404</t>
  </si>
  <si>
    <t>pages.403</t>
  </si>
  <si>
    <t>pages.417</t>
  </si>
  <si>
    <t>pages.500</t>
  </si>
  <si>
    <t>pages.blank</t>
  </si>
  <si>
    <t>pages.icon</t>
  </si>
  <si>
    <t>pages.account</t>
  </si>
  <si>
    <t>系统登录</t>
  </si>
  <si>
    <t>系统帮助</t>
  </si>
  <si>
    <t>空页面</t>
  </si>
  <si>
    <t>个人头像</t>
  </si>
  <si>
    <t>SQL</t>
    <phoneticPr fontId="1" type="noConversion"/>
  </si>
  <si>
    <t>TRUNCATE SYS_FUNC;</t>
  </si>
  <si>
    <t>说明</t>
    <phoneticPr fontId="1" type="noConversion"/>
  </si>
  <si>
    <t>基本角色</t>
  </si>
  <si>
    <t>基本用户，拥有首页、个人信息维护等权限</t>
  </si>
  <si>
    <t>超级管理</t>
  </si>
  <si>
    <t>拥有除了业务以外的权限</t>
  </si>
  <si>
    <t>基础角色</t>
    <phoneticPr fontId="1" type="noConversion"/>
  </si>
  <si>
    <t>角色组</t>
    <phoneticPr fontId="1" type="noConversion"/>
  </si>
  <si>
    <t>超级管理员</t>
  </si>
  <si>
    <t>负责系统维护</t>
    <phoneticPr fontId="1" type="noConversion"/>
  </si>
  <si>
    <t>负责集团业务报表的配置管理工作</t>
    <phoneticPr fontId="1" type="noConversion"/>
  </si>
  <si>
    <t>home</t>
    <phoneticPr fontId="1" type="noConversion"/>
  </si>
  <si>
    <t>角色1</t>
    <phoneticPr fontId="1" type="noConversion"/>
  </si>
  <si>
    <t>角色2</t>
    <phoneticPr fontId="1" type="noConversion"/>
  </si>
  <si>
    <t>角色3</t>
    <phoneticPr fontId="1" type="noConversion"/>
  </si>
  <si>
    <t>REL-SQL</t>
    <phoneticPr fontId="1" type="noConversion"/>
  </si>
  <si>
    <t>pages.417</t>
    <phoneticPr fontId="1" type="noConversion"/>
  </si>
  <si>
    <t>pages.403</t>
    <phoneticPr fontId="1" type="noConversion"/>
  </si>
  <si>
    <t>pages.404</t>
    <phoneticPr fontId="1" type="noConversion"/>
  </si>
  <si>
    <t>pages.faq</t>
    <phoneticPr fontId="1" type="noConversion"/>
  </si>
  <si>
    <t>拥有功能：</t>
    <phoneticPr fontId="1" type="noConversion"/>
  </si>
  <si>
    <t>SQL</t>
    <phoneticPr fontId="1" type="noConversion"/>
  </si>
  <si>
    <t>icon-power</t>
    <phoneticPr fontId="1" type="noConversion"/>
  </si>
  <si>
    <t>经营管理</t>
  </si>
  <si>
    <t>经营管理</t>
    <phoneticPr fontId="1" type="noConversion"/>
  </si>
  <si>
    <t>manage</t>
  </si>
  <si>
    <t>manage</t>
    <phoneticPr fontId="1" type="noConversion"/>
  </si>
  <si>
    <t>sales</t>
  </si>
  <si>
    <t>sales</t>
    <phoneticPr fontId="1" type="noConversion"/>
  </si>
  <si>
    <t>impl</t>
  </si>
  <si>
    <t>impl</t>
    <phoneticPr fontId="1" type="noConversion"/>
  </si>
  <si>
    <t>manage.budget.menu</t>
  </si>
  <si>
    <t>manage.budget.menu</t>
    <phoneticPr fontId="1" type="noConversion"/>
  </si>
  <si>
    <t>预算管理</t>
  </si>
  <si>
    <t>预算管理</t>
    <phoneticPr fontId="1" type="noConversion"/>
  </si>
  <si>
    <t>manage.budget.mgmt</t>
  </si>
  <si>
    <t>manage.budget.mgmt</t>
    <phoneticPr fontId="1" type="noConversion"/>
  </si>
  <si>
    <t>manage.budget.sales</t>
  </si>
  <si>
    <t>manage.budget.impl</t>
  </si>
  <si>
    <t>manage.budget.impl</t>
    <phoneticPr fontId="1" type="noConversion"/>
  </si>
  <si>
    <t>manage.received.payments</t>
  </si>
  <si>
    <t>manage.received.payments</t>
    <phoneticPr fontId="1" type="noConversion"/>
  </si>
  <si>
    <t>manage.cost.menu</t>
  </si>
  <si>
    <t>manage.cost.menu</t>
    <phoneticPr fontId="1" type="noConversion"/>
  </si>
  <si>
    <t>成本管理</t>
  </si>
  <si>
    <t>成本管理</t>
    <phoneticPr fontId="1" type="noConversion"/>
  </si>
  <si>
    <t>manage.cost.sales</t>
  </si>
  <si>
    <t>manage.cost.sales</t>
    <phoneticPr fontId="1" type="noConversion"/>
  </si>
  <si>
    <t>manage.cost.impl</t>
  </si>
  <si>
    <t>manage.cost.impl</t>
    <phoneticPr fontId="1" type="noConversion"/>
  </si>
  <si>
    <t>manage.cost.travel</t>
  </si>
  <si>
    <t>manage.cost.travel</t>
    <phoneticPr fontId="1" type="noConversion"/>
  </si>
  <si>
    <t>差旅</t>
    <phoneticPr fontId="1" type="noConversion"/>
  </si>
  <si>
    <t>实施</t>
    <phoneticPr fontId="1" type="noConversion"/>
  </si>
  <si>
    <t>销售</t>
    <phoneticPr fontId="1" type="noConversion"/>
  </si>
  <si>
    <t>经营</t>
    <phoneticPr fontId="1" type="noConversion"/>
  </si>
  <si>
    <t>营销</t>
    <phoneticPr fontId="1" type="noConversion"/>
  </si>
  <si>
    <t>实施</t>
    <phoneticPr fontId="1" type="noConversion"/>
  </si>
  <si>
    <t>回款</t>
    <phoneticPr fontId="1" type="noConversion"/>
  </si>
  <si>
    <t>manage.risk.menu</t>
  </si>
  <si>
    <t>manage.risk.menu</t>
    <phoneticPr fontId="1" type="noConversion"/>
  </si>
  <si>
    <t>风险管理</t>
  </si>
  <si>
    <t>风险管理</t>
    <phoneticPr fontId="1" type="noConversion"/>
  </si>
  <si>
    <t>manage.risk.mgmt</t>
  </si>
  <si>
    <t>manage.risk.mgmt</t>
    <phoneticPr fontId="1" type="noConversion"/>
  </si>
  <si>
    <t>manage.risk.sales</t>
  </si>
  <si>
    <t>manage.risk.sales</t>
    <phoneticPr fontId="1" type="noConversion"/>
  </si>
  <si>
    <t>manage.risk.project</t>
  </si>
  <si>
    <t>manage.risk.project</t>
    <phoneticPr fontId="1" type="noConversion"/>
  </si>
  <si>
    <t>销售</t>
    <phoneticPr fontId="1" type="noConversion"/>
  </si>
  <si>
    <t>项目</t>
    <phoneticPr fontId="1" type="noConversion"/>
  </si>
  <si>
    <t>营销管理</t>
  </si>
  <si>
    <t>营销
管理</t>
    <phoneticPr fontId="1" type="noConversion"/>
  </si>
  <si>
    <t>实施管理</t>
  </si>
  <si>
    <t>实施管理</t>
    <phoneticPr fontId="1" type="noConversion"/>
  </si>
  <si>
    <t>实施
管理</t>
    <phoneticPr fontId="1" type="noConversion"/>
  </si>
  <si>
    <t>sales.customer</t>
  </si>
  <si>
    <t>sales.customer</t>
    <phoneticPr fontId="1" type="noConversion"/>
  </si>
  <si>
    <t>sales.linkman</t>
  </si>
  <si>
    <t>sales.linkman</t>
    <phoneticPr fontId="1" type="noConversion"/>
  </si>
  <si>
    <t>sales.cule</t>
  </si>
  <si>
    <t>sales.cule</t>
    <phoneticPr fontId="1" type="noConversion"/>
  </si>
  <si>
    <t>sales.biz.opportunity</t>
  </si>
  <si>
    <t>sales.biz.opportunity</t>
    <phoneticPr fontId="1" type="noConversion"/>
  </si>
  <si>
    <t>sales.salespersion</t>
  </si>
  <si>
    <t>sales.salespersion</t>
    <phoneticPr fontId="1" type="noConversion"/>
  </si>
  <si>
    <t>sales.activity</t>
  </si>
  <si>
    <t>sales.opponent</t>
  </si>
  <si>
    <t>sales.opponent</t>
    <phoneticPr fontId="1" type="noConversion"/>
  </si>
  <si>
    <t>sales.compact</t>
  </si>
  <si>
    <t>sales.compact</t>
    <phoneticPr fontId="1" type="noConversion"/>
  </si>
  <si>
    <t>sales.archives</t>
  </si>
  <si>
    <t>sales.archives</t>
    <phoneticPr fontId="1" type="noConversion"/>
  </si>
  <si>
    <t>客户管理</t>
    <phoneticPr fontId="1" type="noConversion"/>
  </si>
  <si>
    <t>联系人管理</t>
    <phoneticPr fontId="1" type="noConversion"/>
  </si>
  <si>
    <t>线索管理</t>
    <phoneticPr fontId="1" type="noConversion"/>
  </si>
  <si>
    <t>商机管理</t>
    <phoneticPr fontId="1" type="noConversion"/>
  </si>
  <si>
    <t>销售人员管理</t>
    <phoneticPr fontId="1" type="noConversion"/>
  </si>
  <si>
    <t>活动管理</t>
    <phoneticPr fontId="1" type="noConversion"/>
  </si>
  <si>
    <t>竞争对手管理</t>
    <phoneticPr fontId="1" type="noConversion"/>
  </si>
  <si>
    <t>合同管理</t>
    <phoneticPr fontId="1" type="noConversion"/>
  </si>
  <si>
    <t>方案管理</t>
    <phoneticPr fontId="1" type="noConversion"/>
  </si>
  <si>
    <t>impl.project</t>
  </si>
  <si>
    <t>impl.project</t>
    <phoneticPr fontId="1" type="noConversion"/>
  </si>
  <si>
    <t>impl.process</t>
  </si>
  <si>
    <t>impl.process</t>
    <phoneticPr fontId="1" type="noConversion"/>
  </si>
  <si>
    <t>impl.files</t>
  </si>
  <si>
    <t>impl.employee</t>
  </si>
  <si>
    <t>impl.employee</t>
    <phoneticPr fontId="1" type="noConversion"/>
  </si>
  <si>
    <t>项目管理</t>
    <phoneticPr fontId="1" type="noConversion"/>
  </si>
  <si>
    <t>进度管理</t>
    <phoneticPr fontId="1" type="noConversion"/>
  </si>
  <si>
    <t>文档管理</t>
    <phoneticPr fontId="1" type="noConversion"/>
  </si>
  <si>
    <t>实施人员管理</t>
    <phoneticPr fontId="1" type="noConversion"/>
  </si>
  <si>
    <t>经营管理者</t>
  </si>
  <si>
    <t>经营管理者</t>
    <phoneticPr fontId="1" type="noConversion"/>
  </si>
  <si>
    <t>拥有所有业务功能权限</t>
    <phoneticPr fontId="1" type="noConversion"/>
  </si>
  <si>
    <t>经理</t>
    <phoneticPr fontId="1" type="noConversion"/>
  </si>
  <si>
    <t>MENU</t>
  </si>
  <si>
    <t>icon-plane</t>
    <phoneticPr fontId="1" type="noConversion"/>
  </si>
  <si>
    <t>经营管理</t>
    <phoneticPr fontId="1" type="noConversion"/>
  </si>
  <si>
    <t>营销管理</t>
    <phoneticPr fontId="1" type="noConversion"/>
  </si>
  <si>
    <t>icon-basket</t>
    <phoneticPr fontId="1" type="noConversion"/>
  </si>
  <si>
    <t>icon-calculator</t>
    <phoneticPr fontId="1" type="noConversion"/>
  </si>
  <si>
    <t>icon-briefcase</t>
    <phoneticPr fontId="1" type="noConversion"/>
  </si>
  <si>
    <t>icon-briefcase</t>
    <phoneticPr fontId="1" type="noConversion"/>
  </si>
  <si>
    <t>icon-basket</t>
    <phoneticPr fontId="1" type="noConversion"/>
  </si>
  <si>
    <t>icon-cup</t>
    <phoneticPr fontId="1" type="noConversion"/>
  </si>
  <si>
    <t>icon-cup</t>
    <phoneticPr fontId="1" type="noConversion"/>
  </si>
  <si>
    <t>icon-magnet</t>
    <phoneticPr fontId="1" type="noConversion"/>
  </si>
  <si>
    <t>icon-fire</t>
    <phoneticPr fontId="1" type="noConversion"/>
  </si>
  <si>
    <t>icon-pencil</t>
    <phoneticPr fontId="1" type="noConversion"/>
  </si>
  <si>
    <t>icon-social-dropbox</t>
    <phoneticPr fontId="1" type="noConversion"/>
  </si>
  <si>
    <t>icon-user-following</t>
    <phoneticPr fontId="1" type="noConversion"/>
  </si>
  <si>
    <t>icon-notebook</t>
    <phoneticPr fontId="1" type="noConversion"/>
  </si>
  <si>
    <t>icon-call-in</t>
    <phoneticPr fontId="1" type="noConversion"/>
  </si>
  <si>
    <t>icon-hourglass</t>
    <phoneticPr fontId="1" type="noConversion"/>
  </si>
  <si>
    <t>icon-user</t>
    <phoneticPr fontId="1" type="noConversion"/>
  </si>
  <si>
    <t>icon-social-dribbble</t>
    <phoneticPr fontId="1" type="noConversion"/>
  </si>
  <si>
    <t>icon-ghost</t>
    <phoneticPr fontId="1" type="noConversion"/>
  </si>
  <si>
    <t>icon-layers</t>
    <phoneticPr fontId="1" type="noConversion"/>
  </si>
  <si>
    <t>icon-doc</t>
    <phoneticPr fontId="1" type="noConversion"/>
  </si>
  <si>
    <t>icon-social-dropbox</t>
    <phoneticPr fontId="1" type="noConversion"/>
  </si>
  <si>
    <t>icon-hourglass</t>
    <phoneticPr fontId="1" type="noConversion"/>
  </si>
  <si>
    <t>icon-book-open</t>
    <phoneticPr fontId="1" type="noConversion"/>
  </si>
  <si>
    <t>icon-users</t>
    <phoneticPr fontId="1" type="noConversion"/>
  </si>
  <si>
    <t>经营</t>
    <phoneticPr fontId="1" type="noConversion"/>
  </si>
  <si>
    <t>manage.budget.sales</t>
    <phoneticPr fontId="1" type="noConversion"/>
  </si>
  <si>
    <t>营销</t>
    <phoneticPr fontId="1" type="noConversion"/>
  </si>
  <si>
    <t>实施</t>
    <phoneticPr fontId="1" type="noConversion"/>
  </si>
  <si>
    <t>回款</t>
    <phoneticPr fontId="1" type="noConversion"/>
  </si>
  <si>
    <t>销售</t>
    <phoneticPr fontId="1" type="noConversion"/>
  </si>
  <si>
    <t>差旅</t>
    <phoneticPr fontId="1" type="noConversion"/>
  </si>
  <si>
    <t>项目</t>
    <phoneticPr fontId="1" type="noConversion"/>
  </si>
  <si>
    <t>客户管理</t>
    <phoneticPr fontId="1" type="noConversion"/>
  </si>
  <si>
    <t>联系人管理</t>
    <phoneticPr fontId="1" type="noConversion"/>
  </si>
  <si>
    <t>线索管理</t>
    <phoneticPr fontId="1" type="noConversion"/>
  </si>
  <si>
    <t>商机管理</t>
    <phoneticPr fontId="1" type="noConversion"/>
  </si>
  <si>
    <t>销售人员管理</t>
    <phoneticPr fontId="1" type="noConversion"/>
  </si>
  <si>
    <t>sales.activity</t>
    <phoneticPr fontId="1" type="noConversion"/>
  </si>
  <si>
    <t>活动管理</t>
    <phoneticPr fontId="1" type="noConversion"/>
  </si>
  <si>
    <t>竞争对手管理</t>
    <phoneticPr fontId="1" type="noConversion"/>
  </si>
  <si>
    <t>合同管理</t>
    <phoneticPr fontId="1" type="noConversion"/>
  </si>
  <si>
    <t>方案管理</t>
    <phoneticPr fontId="1" type="noConversion"/>
  </si>
  <si>
    <t>项目管理</t>
    <phoneticPr fontId="1" type="noConversion"/>
  </si>
  <si>
    <t>进度管理</t>
    <phoneticPr fontId="1" type="noConversion"/>
  </si>
  <si>
    <t>impl.files</t>
    <phoneticPr fontId="1" type="noConversion"/>
  </si>
  <si>
    <t>文档管理</t>
    <phoneticPr fontId="1" type="noConversion"/>
  </si>
  <si>
    <t>实施人员管理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</si>
</sst>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176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176" fontId="0" fillId="0" borderId="17" xfId="0" applyNumberFormat="1" applyBorder="1"/>
    <xf numFmtId="0" fontId="0" fillId="2" borderId="20" xfId="0" applyFill="1" applyBorder="1"/>
    <xf numFmtId="0" fontId="0" fillId="0" borderId="20" xfId="0" applyBorder="1"/>
    <xf numFmtId="49" fontId="0" fillId="0" borderId="20" xfId="0" applyNumberFormat="1" applyBorder="1"/>
    <xf numFmtId="176" fontId="0" fillId="0" borderId="20" xfId="0" applyNumberFormat="1" applyBorder="1"/>
    <xf numFmtId="0" fontId="0" fillId="2" borderId="23" xfId="0" applyFill="1" applyBorder="1"/>
    <xf numFmtId="0" fontId="0" fillId="0" borderId="23" xfId="0" applyBorder="1"/>
    <xf numFmtId="49" fontId="0" fillId="0" borderId="23" xfId="0" applyNumberFormat="1" applyBorder="1"/>
    <xf numFmtId="176" fontId="0" fillId="0" borderId="23" xfId="0" applyNumberFormat="1" applyBorder="1"/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32" xfId="0" applyFill="1" applyBorder="1"/>
    <xf numFmtId="0" fontId="3" fillId="0" borderId="3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2" fillId="0" borderId="8" xfId="0" applyFont="1" applyBorder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7" xfId="0" applyBorder="1"/>
    <xf numFmtId="0" fontId="2" fillId="2" borderId="1" xfId="0" applyFont="1" applyFill="1" applyBorder="1"/>
    <xf numFmtId="0" fontId="4" fillId="2" borderId="1" xfId="0" applyFont="1" applyFill="1" applyBorder="1"/>
    <xf numFmtId="0" fontId="0" fillId="0" borderId="19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22" xfId="0" applyBorder="1" applyAlignment="1">
      <alignment horizontal="center" vertical="center" textRotation="255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 vertical="center" textRotation="255" wrapText="1"/>
    </xf>
  </cellXfs>
  <cellStyles count="1">
    <cellStyle name="常规" xfId="0" builtinId="0"/>
  </cellStyles>
  <dxfs count="99"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7030A0"/>
      </font>
    </dxf>
    <dxf>
      <font>
        <b/>
        <i val="0"/>
        <color rgb="FF0070C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ont>
        <b/>
        <i val="0"/>
        <color rgb="FF7030A0"/>
      </font>
    </dxf>
    <dxf>
      <font>
        <b/>
        <i val="0"/>
        <color rgb="FF0070C0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62"/>
  <sheetViews>
    <sheetView tabSelected="1" topLeftCell="B1" workbookViewId="0">
      <selection activeCell="F44" sqref="F44"/>
    </sheetView>
  </sheetViews>
  <sheetFormatPr defaultRowHeight="13.5" x14ac:dyDescent="0.15"/>
  <cols>
    <col min="1" max="2" width="2.875" customWidth="1"/>
    <col min="3" max="3" width="9" bestFit="1" customWidth="1"/>
    <col min="4" max="4" width="7.5" bestFit="1" customWidth="1"/>
    <col min="5" max="5" width="9.5" bestFit="1" customWidth="1"/>
    <col min="6" max="6" width="27.625" customWidth="1"/>
    <col min="7" max="7" width="13" style="41" bestFit="1" customWidth="1"/>
    <col min="8" max="8" width="5.25" style="42" bestFit="1" customWidth="1"/>
    <col min="9" max="9" width="8.5" style="42" bestFit="1" customWidth="1"/>
    <col min="10" max="10" width="25.5" bestFit="1" customWidth="1"/>
    <col min="11" max="11" width="21.625" style="2" bestFit="1" customWidth="1"/>
    <col min="12" max="12" width="5.25" bestFit="1" customWidth="1"/>
  </cols>
  <sheetData>
    <row r="1" spans="3:13" ht="14.25" thickBot="1" x14ac:dyDescent="0.2"/>
    <row r="2" spans="3:13" ht="14.25" thickBot="1" x14ac:dyDescent="0.2">
      <c r="C2" s="12" t="s">
        <v>8</v>
      </c>
      <c r="D2" s="13" t="s">
        <v>0</v>
      </c>
      <c r="E2" s="13" t="s">
        <v>1</v>
      </c>
      <c r="F2" s="13" t="s">
        <v>2</v>
      </c>
      <c r="G2" s="14" t="s">
        <v>3</v>
      </c>
      <c r="H2" s="13" t="s">
        <v>4</v>
      </c>
      <c r="I2" s="13" t="s">
        <v>5</v>
      </c>
      <c r="J2" s="13" t="s">
        <v>6</v>
      </c>
      <c r="K2" s="15" t="s">
        <v>7</v>
      </c>
      <c r="L2" s="16" t="s">
        <v>29</v>
      </c>
      <c r="M2" t="s">
        <v>69</v>
      </c>
    </row>
    <row r="3" spans="3:13" ht="15" thickTop="1" thickBot="1" x14ac:dyDescent="0.2">
      <c r="C3" s="63"/>
      <c r="D3" s="64"/>
      <c r="E3" s="64"/>
      <c r="F3" s="64"/>
      <c r="G3" s="64"/>
      <c r="H3" s="64"/>
      <c r="I3" s="64"/>
      <c r="J3" s="64"/>
      <c r="K3" s="64"/>
      <c r="L3" s="65"/>
      <c r="M3" t="s">
        <v>70</v>
      </c>
    </row>
    <row r="4" spans="3:13" ht="15" thickTop="1" thickBot="1" x14ac:dyDescent="0.2">
      <c r="C4" s="20" t="s">
        <v>9</v>
      </c>
      <c r="D4" s="21">
        <v>0</v>
      </c>
      <c r="E4" s="21">
        <v>0</v>
      </c>
      <c r="F4" s="21" t="s">
        <v>11</v>
      </c>
      <c r="G4" s="38" t="s">
        <v>12</v>
      </c>
      <c r="H4" s="35">
        <v>0</v>
      </c>
      <c r="I4" s="35" t="s">
        <v>13</v>
      </c>
      <c r="J4" s="21" t="s">
        <v>24</v>
      </c>
      <c r="K4" s="22" t="s">
        <v>15</v>
      </c>
      <c r="L4" s="34">
        <v>1</v>
      </c>
      <c r="M4" t="str">
        <f>CONCATENATE("INSERT INTO SYS_FUNC VALUES (",-($D4+1000000),",",$E4,",'",$F4,"','",$G4,"',",$H4,",'",$I4,"',NULL,'",$J4,"','",$K4,"',",$L4,",1,1);")</f>
        <v>INSERT INTO SYS_FUNC VALUES (-1000000,0,'root','功能管理',0,'MENU',NULL,'根菜单，不会被显示','icon-home',1,1,1);</v>
      </c>
    </row>
    <row r="5" spans="3:13" ht="15" thickTop="1" thickBot="1" x14ac:dyDescent="0.2">
      <c r="C5" s="63"/>
      <c r="D5" s="64"/>
      <c r="E5" s="64"/>
      <c r="F5" s="64"/>
      <c r="G5" s="64"/>
      <c r="H5" s="64"/>
      <c r="I5" s="64"/>
      <c r="J5" s="64"/>
      <c r="K5" s="64"/>
      <c r="L5" s="65"/>
    </row>
    <row r="6" spans="3:13" ht="14.25" thickTop="1" x14ac:dyDescent="0.15">
      <c r="C6" s="79" t="s">
        <v>10</v>
      </c>
      <c r="D6" s="23">
        <f>$H6*10000</f>
        <v>100000</v>
      </c>
      <c r="E6" s="23">
        <f>-($D$4)</f>
        <v>0</v>
      </c>
      <c r="F6" s="24" t="s">
        <v>81</v>
      </c>
      <c r="G6" s="39" t="s">
        <v>19</v>
      </c>
      <c r="H6" s="36">
        <v>10</v>
      </c>
      <c r="I6" s="36" t="s">
        <v>23</v>
      </c>
      <c r="J6" s="24" t="s">
        <v>25</v>
      </c>
      <c r="K6" s="26" t="s">
        <v>14</v>
      </c>
      <c r="L6" s="31">
        <v>1</v>
      </c>
      <c r="M6" t="str">
        <f>CONCATENATE("INSERT INTO SYS_FUNC VALUES (",-($D6+1000000),",",-($E6+1000000),",'",$F6,"','",$G6,"',",$H6,",'",$I6,"',NULL,'",$J6,"','",$K6,"',",$L6,",1,1);")</f>
        <v>INSERT INTO SYS_FUNC VALUES (-1100000,-1000000,'home','首页',10,'FEATURE',NULL,'首页面','icon-home',1,1,1);</v>
      </c>
    </row>
    <row r="7" spans="3:13" x14ac:dyDescent="0.15">
      <c r="C7" s="80"/>
      <c r="D7" s="7">
        <f t="shared" ref="D7:D11" si="0">$H7*10000</f>
        <v>210000</v>
      </c>
      <c r="E7" s="7">
        <f t="shared" ref="E7:E11" si="1">-($D$4)</f>
        <v>0</v>
      </c>
      <c r="F7" s="4" t="s">
        <v>96</v>
      </c>
      <c r="G7" s="9" t="s">
        <v>189</v>
      </c>
      <c r="H7" s="8">
        <v>21</v>
      </c>
      <c r="I7" s="8" t="s">
        <v>13</v>
      </c>
      <c r="J7" s="4" t="s">
        <v>93</v>
      </c>
      <c r="K7" s="6" t="s">
        <v>193</v>
      </c>
      <c r="L7" s="32">
        <v>1</v>
      </c>
      <c r="M7" t="str">
        <f t="shared" ref="M7:M11" si="2">CONCATENATE("INSERT INTO SYS_FUNC VALUES (",-($D7+1000000),",",-($E7+1000000),",'",$F7,"','",$G7,"',",$H7,",'",$I7,"',NULL,'",$J7,"','",$K7,"',",$L7,",1,1);")</f>
        <v>INSERT INTO SYS_FUNC VALUES (-1210000,-1000000,'manage','经营管理',21,'MENU',NULL,'经营管理','icon-briefcase',1,1,1);</v>
      </c>
    </row>
    <row r="8" spans="3:13" x14ac:dyDescent="0.15">
      <c r="C8" s="80"/>
      <c r="D8" s="7">
        <f t="shared" si="0"/>
        <v>220000</v>
      </c>
      <c r="E8" s="7">
        <f t="shared" si="1"/>
        <v>0</v>
      </c>
      <c r="F8" s="4" t="s">
        <v>98</v>
      </c>
      <c r="G8" s="9" t="s">
        <v>190</v>
      </c>
      <c r="H8" s="8">
        <v>22</v>
      </c>
      <c r="I8" s="8" t="s">
        <v>13</v>
      </c>
      <c r="J8" s="4" t="s">
        <v>141</v>
      </c>
      <c r="K8" s="6" t="s">
        <v>191</v>
      </c>
      <c r="L8" s="32">
        <v>1</v>
      </c>
      <c r="M8" t="str">
        <f t="shared" si="2"/>
        <v>INSERT INTO SYS_FUNC VALUES (-1220000,-1000000,'sales','营销管理',22,'MENU',NULL,'营销管理','icon-basket',1,1,1);</v>
      </c>
    </row>
    <row r="9" spans="3:13" x14ac:dyDescent="0.15">
      <c r="C9" s="80"/>
      <c r="D9" s="7">
        <f t="shared" si="0"/>
        <v>230000</v>
      </c>
      <c r="E9" s="7">
        <f t="shared" si="1"/>
        <v>0</v>
      </c>
      <c r="F9" s="4" t="s">
        <v>100</v>
      </c>
      <c r="G9" s="9" t="s">
        <v>144</v>
      </c>
      <c r="H9" s="8">
        <v>23</v>
      </c>
      <c r="I9" s="8" t="s">
        <v>13</v>
      </c>
      <c r="J9" s="4" t="s">
        <v>143</v>
      </c>
      <c r="K9" s="6" t="s">
        <v>196</v>
      </c>
      <c r="L9" s="32">
        <v>1</v>
      </c>
      <c r="M9" t="str">
        <f t="shared" si="2"/>
        <v>INSERT INTO SYS_FUNC VALUES (-1230000,-1000000,'impl','实施管理',23,'MENU',NULL,'实施管理','icon-cup',1,1,1);</v>
      </c>
    </row>
    <row r="10" spans="3:13" x14ac:dyDescent="0.15">
      <c r="C10" s="80"/>
      <c r="D10" s="7">
        <f t="shared" si="0"/>
        <v>300000</v>
      </c>
      <c r="E10" s="7">
        <f t="shared" si="1"/>
        <v>0</v>
      </c>
      <c r="F10" s="4" t="s">
        <v>17</v>
      </c>
      <c r="G10" s="9" t="s">
        <v>20</v>
      </c>
      <c r="H10" s="8">
        <v>30</v>
      </c>
      <c r="I10" s="8" t="s">
        <v>13</v>
      </c>
      <c r="J10" s="4" t="s">
        <v>26</v>
      </c>
      <c r="K10" s="6" t="s">
        <v>92</v>
      </c>
      <c r="L10" s="32">
        <v>1</v>
      </c>
      <c r="M10" t="str">
        <f t="shared" si="2"/>
        <v>INSERT INTO SYS_FUNC VALUES (-1300000,-1000000,'sys','系统管理',30,'MENU',NULL,'系统管理功能菜单','icon-power',1,1,1);</v>
      </c>
    </row>
    <row r="11" spans="3:13" ht="14.25" thickBot="1" x14ac:dyDescent="0.2">
      <c r="C11" s="81"/>
      <c r="D11" s="27">
        <f t="shared" si="0"/>
        <v>990000</v>
      </c>
      <c r="E11" s="27">
        <f t="shared" si="1"/>
        <v>0</v>
      </c>
      <c r="F11" s="28" t="s">
        <v>18</v>
      </c>
      <c r="G11" s="40" t="s">
        <v>22</v>
      </c>
      <c r="H11" s="37">
        <v>99</v>
      </c>
      <c r="I11" s="37" t="s">
        <v>13</v>
      </c>
      <c r="J11" s="28" t="s">
        <v>27</v>
      </c>
      <c r="K11" s="30" t="s">
        <v>14</v>
      </c>
      <c r="L11" s="33">
        <v>0</v>
      </c>
      <c r="M11" t="str">
        <f t="shared" si="2"/>
        <v>INSERT INTO SYS_FUNC VALUES (-1990000,-1000000,'pages','通用页面',99,'MENU',NULL,'通用页面功能菜单','icon-home',0,1,1);</v>
      </c>
    </row>
    <row r="12" spans="3:13" ht="15" thickTop="1" thickBot="1" x14ac:dyDescent="0.2">
      <c r="C12" s="63"/>
      <c r="D12" s="64"/>
      <c r="E12" s="64"/>
      <c r="F12" s="64"/>
      <c r="G12" s="64"/>
      <c r="H12" s="64"/>
      <c r="I12" s="64"/>
      <c r="J12" s="64"/>
      <c r="K12" s="64"/>
      <c r="L12" s="65"/>
    </row>
    <row r="13" spans="3:13" ht="14.25" thickTop="1" x14ac:dyDescent="0.15">
      <c r="C13" s="79" t="s">
        <v>94</v>
      </c>
      <c r="D13" s="23">
        <f>$E13+$H13*100</f>
        <v>211000</v>
      </c>
      <c r="E13" s="23">
        <f>$D$7</f>
        <v>210000</v>
      </c>
      <c r="F13" s="24" t="s">
        <v>102</v>
      </c>
      <c r="G13" s="39" t="s">
        <v>104</v>
      </c>
      <c r="H13" s="36">
        <v>10</v>
      </c>
      <c r="I13" s="36" t="s">
        <v>187</v>
      </c>
      <c r="J13" s="24" t="s">
        <v>103</v>
      </c>
      <c r="K13" s="26" t="s">
        <v>192</v>
      </c>
      <c r="L13" s="31">
        <v>1</v>
      </c>
      <c r="M13" t="str">
        <f t="shared" ref="M13:M61" si="3">CONCATENATE("INSERT INTO SYS_FUNC VALUES (",-($D13+1000000),",",-($E13+1000000),",'",$F13,"','",$G13,"',",$H13,",'",$I13,"',NULL,'",$J13,"','",$K13,"',",$L13,",1,1);")</f>
        <v>INSERT INTO SYS_FUNC VALUES (-1211000,-1210000,'manage.budget.menu','预算管理',10,'MENU',NULL,'预算管理','icon-calculator',1,1,1);</v>
      </c>
    </row>
    <row r="14" spans="3:13" x14ac:dyDescent="0.15">
      <c r="C14" s="80"/>
      <c r="D14" s="7">
        <f>$E14+$H14</f>
        <v>211010</v>
      </c>
      <c r="E14" s="78">
        <f>$D$13</f>
        <v>211000</v>
      </c>
      <c r="F14" s="4" t="s">
        <v>106</v>
      </c>
      <c r="G14" s="9" t="s">
        <v>125</v>
      </c>
      <c r="H14" s="8">
        <v>10</v>
      </c>
      <c r="I14" s="8" t="s">
        <v>23</v>
      </c>
      <c r="J14" s="4" t="s">
        <v>215</v>
      </c>
      <c r="K14" s="6" t="s">
        <v>194</v>
      </c>
      <c r="L14" s="32">
        <v>1</v>
      </c>
      <c r="M14" t="str">
        <f t="shared" si="3"/>
        <v>INSERT INTO SYS_FUNC VALUES (-1211010,-1211000,'manage.budget.mgmt','经营',10,'FEATURE',NULL,'经营','icon-briefcase',1,1,1);</v>
      </c>
    </row>
    <row r="15" spans="3:13" x14ac:dyDescent="0.15">
      <c r="C15" s="80"/>
      <c r="D15" s="7">
        <f>$E15+$H15</f>
        <v>211020</v>
      </c>
      <c r="E15" s="78">
        <f>$D$13</f>
        <v>211000</v>
      </c>
      <c r="F15" s="4" t="s">
        <v>216</v>
      </c>
      <c r="G15" s="9" t="s">
        <v>126</v>
      </c>
      <c r="H15" s="8">
        <v>20</v>
      </c>
      <c r="I15" s="8" t="s">
        <v>23</v>
      </c>
      <c r="J15" s="4" t="s">
        <v>217</v>
      </c>
      <c r="K15" s="6" t="s">
        <v>195</v>
      </c>
      <c r="L15" s="32">
        <v>1</v>
      </c>
      <c r="M15" t="str">
        <f t="shared" si="3"/>
        <v>INSERT INTO SYS_FUNC VALUES (-1211020,-1211000,'manage.budget.sales','营销',20,'FEATURE',NULL,'营销','icon-basket',1,1,1);</v>
      </c>
    </row>
    <row r="16" spans="3:13" x14ac:dyDescent="0.15">
      <c r="C16" s="80"/>
      <c r="D16" s="7">
        <f>$E16+$H16</f>
        <v>211030</v>
      </c>
      <c r="E16" s="78">
        <f>$D$13</f>
        <v>211000</v>
      </c>
      <c r="F16" s="4" t="s">
        <v>109</v>
      </c>
      <c r="G16" s="9" t="s">
        <v>127</v>
      </c>
      <c r="H16" s="8">
        <v>30</v>
      </c>
      <c r="I16" s="8" t="s">
        <v>23</v>
      </c>
      <c r="J16" s="4" t="s">
        <v>218</v>
      </c>
      <c r="K16" s="6" t="s">
        <v>197</v>
      </c>
      <c r="L16" s="32">
        <v>1</v>
      </c>
      <c r="M16" t="str">
        <f t="shared" si="3"/>
        <v>INSERT INTO SYS_FUNC VALUES (-1211030,-1211000,'manage.budget.impl','实施',30,'FEATURE',NULL,'实施','icon-cup',1,1,1);</v>
      </c>
    </row>
    <row r="17" spans="3:13" x14ac:dyDescent="0.15">
      <c r="C17" s="80"/>
      <c r="D17" s="7">
        <f>$E17+$H17*100</f>
        <v>212000</v>
      </c>
      <c r="E17" s="7">
        <f t="shared" ref="E17:E22" si="4">$D$7</f>
        <v>210000</v>
      </c>
      <c r="F17" s="4" t="s">
        <v>111</v>
      </c>
      <c r="G17" s="9" t="s">
        <v>128</v>
      </c>
      <c r="H17" s="8">
        <v>20</v>
      </c>
      <c r="I17" s="8" t="s">
        <v>23</v>
      </c>
      <c r="J17" s="4" t="s">
        <v>219</v>
      </c>
      <c r="K17" s="6" t="s">
        <v>198</v>
      </c>
      <c r="L17" s="32">
        <v>1</v>
      </c>
      <c r="M17" t="str">
        <f t="shared" si="3"/>
        <v>INSERT INTO SYS_FUNC VALUES (-1212000,-1210000,'manage.received.payments','回款',20,'FEATURE',NULL,'回款','icon-magnet',1,1,1);</v>
      </c>
    </row>
    <row r="18" spans="3:13" x14ac:dyDescent="0.15">
      <c r="C18" s="80"/>
      <c r="D18" s="7">
        <f t="shared" ref="D18:D22" si="5">$D$7+$H18*100</f>
        <v>213000</v>
      </c>
      <c r="E18" s="7">
        <f t="shared" si="4"/>
        <v>210000</v>
      </c>
      <c r="F18" s="4" t="s">
        <v>113</v>
      </c>
      <c r="G18" s="9" t="s">
        <v>115</v>
      </c>
      <c r="H18" s="8">
        <v>30</v>
      </c>
      <c r="I18" s="8" t="s">
        <v>187</v>
      </c>
      <c r="J18" s="4" t="s">
        <v>114</v>
      </c>
      <c r="K18" s="6" t="s">
        <v>200</v>
      </c>
      <c r="L18" s="32">
        <v>1</v>
      </c>
      <c r="M18" t="str">
        <f t="shared" si="3"/>
        <v>INSERT INTO SYS_FUNC VALUES (-1213000,-1210000,'manage.cost.menu','成本管理',30,'MENU',NULL,'成本管理','icon-pencil',1,1,1);</v>
      </c>
    </row>
    <row r="19" spans="3:13" x14ac:dyDescent="0.15">
      <c r="C19" s="80"/>
      <c r="D19" s="7">
        <f>$E19+$H19</f>
        <v>213010</v>
      </c>
      <c r="E19" s="77">
        <f>$D$18</f>
        <v>213000</v>
      </c>
      <c r="F19" s="4" t="s">
        <v>117</v>
      </c>
      <c r="G19" s="9" t="s">
        <v>124</v>
      </c>
      <c r="H19" s="8">
        <v>10</v>
      </c>
      <c r="I19" s="8" t="s">
        <v>23</v>
      </c>
      <c r="J19" s="4" t="s">
        <v>220</v>
      </c>
      <c r="K19" s="6" t="s">
        <v>195</v>
      </c>
      <c r="L19" s="32">
        <v>1</v>
      </c>
      <c r="M19" t="str">
        <f t="shared" si="3"/>
        <v>INSERT INTO SYS_FUNC VALUES (-1213010,-1213000,'manage.cost.sales','销售',10,'FEATURE',NULL,'销售','icon-basket',1,1,1);</v>
      </c>
    </row>
    <row r="20" spans="3:13" x14ac:dyDescent="0.15">
      <c r="C20" s="80"/>
      <c r="D20" s="7">
        <f>$E20+$H20</f>
        <v>213020</v>
      </c>
      <c r="E20" s="77">
        <f>$D$18</f>
        <v>213000</v>
      </c>
      <c r="F20" s="4" t="s">
        <v>119</v>
      </c>
      <c r="G20" s="9" t="s">
        <v>123</v>
      </c>
      <c r="H20" s="8">
        <v>20</v>
      </c>
      <c r="I20" s="8" t="s">
        <v>23</v>
      </c>
      <c r="J20" s="4" t="s">
        <v>218</v>
      </c>
      <c r="K20" s="6" t="s">
        <v>197</v>
      </c>
      <c r="L20" s="32">
        <v>1</v>
      </c>
      <c r="M20" t="str">
        <f t="shared" si="3"/>
        <v>INSERT INTO SYS_FUNC VALUES (-1213020,-1213000,'manage.cost.impl','实施',20,'FEATURE',NULL,'实施','icon-cup',1,1,1);</v>
      </c>
    </row>
    <row r="21" spans="3:13" x14ac:dyDescent="0.15">
      <c r="C21" s="80"/>
      <c r="D21" s="7">
        <f>$E21+$H21</f>
        <v>213030</v>
      </c>
      <c r="E21" s="77">
        <f>$D$18</f>
        <v>213000</v>
      </c>
      <c r="F21" s="4" t="s">
        <v>121</v>
      </c>
      <c r="G21" s="9" t="s">
        <v>122</v>
      </c>
      <c r="H21" s="8">
        <v>30</v>
      </c>
      <c r="I21" s="8" t="s">
        <v>23</v>
      </c>
      <c r="J21" s="4" t="s">
        <v>221</v>
      </c>
      <c r="K21" s="6" t="s">
        <v>188</v>
      </c>
      <c r="L21" s="32">
        <v>1</v>
      </c>
      <c r="M21" t="str">
        <f t="shared" si="3"/>
        <v>INSERT INTO SYS_FUNC VALUES (-1213030,-1213000,'manage.cost.travel','差旅',30,'FEATURE',NULL,'差旅','icon-plane',1,1,1);</v>
      </c>
    </row>
    <row r="22" spans="3:13" x14ac:dyDescent="0.15">
      <c r="C22" s="80"/>
      <c r="D22" s="7">
        <f t="shared" si="5"/>
        <v>214000</v>
      </c>
      <c r="E22" s="7">
        <f t="shared" si="4"/>
        <v>210000</v>
      </c>
      <c r="F22" s="4" t="s">
        <v>130</v>
      </c>
      <c r="G22" s="9" t="s">
        <v>132</v>
      </c>
      <c r="H22" s="8">
        <v>40</v>
      </c>
      <c r="I22" s="8" t="s">
        <v>187</v>
      </c>
      <c r="J22" s="4" t="s">
        <v>131</v>
      </c>
      <c r="K22" s="6" t="s">
        <v>199</v>
      </c>
      <c r="L22" s="32">
        <v>1</v>
      </c>
      <c r="M22" t="str">
        <f t="shared" si="3"/>
        <v>INSERT INTO SYS_FUNC VALUES (-1214000,-1210000,'manage.risk.menu','风险管理',40,'MENU',NULL,'风险管理','icon-fire',1,1,1);</v>
      </c>
    </row>
    <row r="23" spans="3:13" x14ac:dyDescent="0.15">
      <c r="C23" s="80"/>
      <c r="D23" s="7">
        <f>$E23+$H23</f>
        <v>214010</v>
      </c>
      <c r="E23" s="77">
        <f>$D$22</f>
        <v>214000</v>
      </c>
      <c r="F23" s="4" t="s">
        <v>134</v>
      </c>
      <c r="G23" s="9" t="s">
        <v>125</v>
      </c>
      <c r="H23" s="8">
        <v>10</v>
      </c>
      <c r="I23" s="8" t="s">
        <v>23</v>
      </c>
      <c r="J23" s="4" t="s">
        <v>215</v>
      </c>
      <c r="K23" s="6" t="s">
        <v>194</v>
      </c>
      <c r="L23" s="32">
        <v>1</v>
      </c>
      <c r="M23" t="str">
        <f t="shared" si="3"/>
        <v>INSERT INTO SYS_FUNC VALUES (-1214010,-1214000,'manage.risk.mgmt','经营',10,'FEATURE',NULL,'经营','icon-briefcase',1,1,1);</v>
      </c>
    </row>
    <row r="24" spans="3:13" x14ac:dyDescent="0.15">
      <c r="C24" s="80"/>
      <c r="D24" s="7">
        <f>$E24+$H24</f>
        <v>214020</v>
      </c>
      <c r="E24" s="77">
        <f>$D$22</f>
        <v>214000</v>
      </c>
      <c r="F24" s="4" t="s">
        <v>136</v>
      </c>
      <c r="G24" s="9" t="s">
        <v>139</v>
      </c>
      <c r="H24" s="8">
        <v>20</v>
      </c>
      <c r="I24" s="8" t="s">
        <v>23</v>
      </c>
      <c r="J24" s="4" t="s">
        <v>220</v>
      </c>
      <c r="K24" s="6" t="s">
        <v>195</v>
      </c>
      <c r="L24" s="32">
        <v>1</v>
      </c>
      <c r="M24" t="str">
        <f t="shared" si="3"/>
        <v>INSERT INTO SYS_FUNC VALUES (-1214020,-1214000,'manage.risk.sales','销售',20,'FEATURE',NULL,'销售','icon-basket',1,1,1);</v>
      </c>
    </row>
    <row r="25" spans="3:13" x14ac:dyDescent="0.15">
      <c r="C25" s="80"/>
      <c r="D25" s="7">
        <f>$E25+$H25</f>
        <v>214030</v>
      </c>
      <c r="E25" s="77">
        <f>$D$22</f>
        <v>214000</v>
      </c>
      <c r="F25" s="4" t="s">
        <v>138</v>
      </c>
      <c r="G25" s="9" t="s">
        <v>140</v>
      </c>
      <c r="H25" s="8">
        <v>30</v>
      </c>
      <c r="I25" s="8" t="s">
        <v>23</v>
      </c>
      <c r="J25" s="4" t="s">
        <v>222</v>
      </c>
      <c r="K25" s="6" t="s">
        <v>201</v>
      </c>
      <c r="L25" s="32">
        <v>1</v>
      </c>
      <c r="M25" t="str">
        <f t="shared" si="3"/>
        <v>INSERT INTO SYS_FUNC VALUES (-1214030,-1214000,'manage.risk.project','项目',30,'FEATURE',NULL,'项目','icon-social-dropbox',1,1,1);</v>
      </c>
    </row>
    <row r="26" spans="3:13" ht="14.25" thickBot="1" x14ac:dyDescent="0.2">
      <c r="C26" s="81"/>
      <c r="D26" s="27"/>
      <c r="E26" s="27"/>
      <c r="F26" s="28"/>
      <c r="G26" s="40"/>
      <c r="H26" s="37"/>
      <c r="I26" s="37"/>
      <c r="J26" s="28"/>
      <c r="K26" s="30"/>
      <c r="L26" s="33"/>
    </row>
    <row r="27" spans="3:13" ht="15" thickTop="1" thickBot="1" x14ac:dyDescent="0.2">
      <c r="C27" s="63"/>
      <c r="D27" s="64"/>
      <c r="E27" s="64"/>
      <c r="F27" s="64"/>
      <c r="G27" s="64"/>
      <c r="H27" s="64"/>
      <c r="I27" s="64"/>
      <c r="J27" s="64"/>
      <c r="K27" s="64"/>
      <c r="L27" s="65"/>
    </row>
    <row r="28" spans="3:13" ht="14.25" thickTop="1" x14ac:dyDescent="0.15">
      <c r="C28" s="85" t="s">
        <v>142</v>
      </c>
      <c r="D28" s="23">
        <f>$D$8+$H28*100</f>
        <v>220100</v>
      </c>
      <c r="E28" s="23">
        <f t="shared" ref="E28:E36" si="6">$D$8</f>
        <v>220000</v>
      </c>
      <c r="F28" s="24" t="s">
        <v>147</v>
      </c>
      <c r="G28" s="39" t="s">
        <v>163</v>
      </c>
      <c r="H28" s="36">
        <v>1</v>
      </c>
      <c r="I28" s="36" t="s">
        <v>23</v>
      </c>
      <c r="J28" s="24" t="s">
        <v>223</v>
      </c>
      <c r="K28" s="26" t="s">
        <v>202</v>
      </c>
      <c r="L28" s="31">
        <v>1</v>
      </c>
      <c r="M28" t="str">
        <f t="shared" si="3"/>
        <v>INSERT INTO SYS_FUNC VALUES (-1220100,-1220000,'sales.customer','客户管理',1,'FEATURE',NULL,'客户管理','icon-user-following',1,1,1);</v>
      </c>
    </row>
    <row r="29" spans="3:13" x14ac:dyDescent="0.15">
      <c r="C29" s="80"/>
      <c r="D29" s="7">
        <f t="shared" ref="D29:D36" si="7">$D$8+$H29*100</f>
        <v>220300</v>
      </c>
      <c r="E29" s="7">
        <f t="shared" si="6"/>
        <v>220000</v>
      </c>
      <c r="F29" s="4" t="s">
        <v>149</v>
      </c>
      <c r="G29" s="9" t="s">
        <v>164</v>
      </c>
      <c r="H29" s="8">
        <v>3</v>
      </c>
      <c r="I29" s="8" t="s">
        <v>23</v>
      </c>
      <c r="J29" s="4" t="s">
        <v>224</v>
      </c>
      <c r="K29" s="6" t="s">
        <v>203</v>
      </c>
      <c r="L29" s="32">
        <v>1</v>
      </c>
      <c r="M29" t="str">
        <f t="shared" si="3"/>
        <v>INSERT INTO SYS_FUNC VALUES (-1220300,-1220000,'sales.linkman','联系人管理',3,'FEATURE',NULL,'联系人管理','icon-notebook',1,1,1);</v>
      </c>
    </row>
    <row r="30" spans="3:13" x14ac:dyDescent="0.15">
      <c r="C30" s="80"/>
      <c r="D30" s="7">
        <f t="shared" si="7"/>
        <v>220400</v>
      </c>
      <c r="E30" s="7">
        <f t="shared" si="6"/>
        <v>220000</v>
      </c>
      <c r="F30" s="4" t="s">
        <v>151</v>
      </c>
      <c r="G30" s="9" t="s">
        <v>165</v>
      </c>
      <c r="H30" s="8">
        <v>4</v>
      </c>
      <c r="I30" s="8" t="s">
        <v>23</v>
      </c>
      <c r="J30" s="4" t="s">
        <v>225</v>
      </c>
      <c r="K30" s="6" t="s">
        <v>204</v>
      </c>
      <c r="L30" s="32">
        <v>1</v>
      </c>
      <c r="M30" t="str">
        <f t="shared" si="3"/>
        <v>INSERT INTO SYS_FUNC VALUES (-1220400,-1220000,'sales.cule','线索管理',4,'FEATURE',NULL,'线索管理','icon-call-in',1,1,1);</v>
      </c>
    </row>
    <row r="31" spans="3:13" x14ac:dyDescent="0.15">
      <c r="C31" s="80"/>
      <c r="D31" s="7">
        <f t="shared" si="7"/>
        <v>220500</v>
      </c>
      <c r="E31" s="7">
        <f t="shared" si="6"/>
        <v>220000</v>
      </c>
      <c r="F31" s="4" t="s">
        <v>153</v>
      </c>
      <c r="G31" s="9" t="s">
        <v>166</v>
      </c>
      <c r="H31" s="8">
        <v>5</v>
      </c>
      <c r="I31" s="8" t="s">
        <v>23</v>
      </c>
      <c r="J31" s="4" t="s">
        <v>226</v>
      </c>
      <c r="K31" s="6" t="s">
        <v>205</v>
      </c>
      <c r="L31" s="32">
        <v>1</v>
      </c>
      <c r="M31" t="str">
        <f t="shared" si="3"/>
        <v>INSERT INTO SYS_FUNC VALUES (-1220500,-1220000,'sales.biz.opportunity','商机管理',5,'FEATURE',NULL,'商机管理','icon-hourglass',1,1,1);</v>
      </c>
    </row>
    <row r="32" spans="3:13" x14ac:dyDescent="0.15">
      <c r="C32" s="80"/>
      <c r="D32" s="7">
        <f t="shared" si="7"/>
        <v>220600</v>
      </c>
      <c r="E32" s="7">
        <f t="shared" si="6"/>
        <v>220000</v>
      </c>
      <c r="F32" s="4" t="s">
        <v>155</v>
      </c>
      <c r="G32" s="9" t="s">
        <v>167</v>
      </c>
      <c r="H32" s="8">
        <v>6</v>
      </c>
      <c r="I32" s="8" t="s">
        <v>23</v>
      </c>
      <c r="J32" s="4" t="s">
        <v>227</v>
      </c>
      <c r="K32" s="6" t="s">
        <v>206</v>
      </c>
      <c r="L32" s="32">
        <v>1</v>
      </c>
      <c r="M32" t="str">
        <f t="shared" si="3"/>
        <v>INSERT INTO SYS_FUNC VALUES (-1220600,-1220000,'sales.salespersion','销售人员管理',6,'FEATURE',NULL,'销售人员管理','icon-user',1,1,1);</v>
      </c>
    </row>
    <row r="33" spans="3:13" x14ac:dyDescent="0.15">
      <c r="C33" s="80"/>
      <c r="D33" s="7">
        <f t="shared" si="7"/>
        <v>220700</v>
      </c>
      <c r="E33" s="7">
        <f t="shared" si="6"/>
        <v>220000</v>
      </c>
      <c r="F33" s="4" t="s">
        <v>228</v>
      </c>
      <c r="G33" s="9" t="s">
        <v>168</v>
      </c>
      <c r="H33" s="8">
        <v>7</v>
      </c>
      <c r="I33" s="8" t="s">
        <v>23</v>
      </c>
      <c r="J33" s="4" t="s">
        <v>229</v>
      </c>
      <c r="K33" s="6" t="s">
        <v>207</v>
      </c>
      <c r="L33" s="32">
        <v>1</v>
      </c>
      <c r="M33" t="str">
        <f t="shared" si="3"/>
        <v>INSERT INTO SYS_FUNC VALUES (-1220700,-1220000,'sales.activity','活动管理',7,'FEATURE',NULL,'活动管理','icon-social-dribbble',1,1,1);</v>
      </c>
    </row>
    <row r="34" spans="3:13" x14ac:dyDescent="0.15">
      <c r="C34" s="80"/>
      <c r="D34" s="7">
        <f t="shared" si="7"/>
        <v>220800</v>
      </c>
      <c r="E34" s="7">
        <f t="shared" si="6"/>
        <v>220000</v>
      </c>
      <c r="F34" s="4" t="s">
        <v>158</v>
      </c>
      <c r="G34" s="9" t="s">
        <v>169</v>
      </c>
      <c r="H34" s="8">
        <v>8</v>
      </c>
      <c r="I34" s="8" t="s">
        <v>23</v>
      </c>
      <c r="J34" s="4" t="s">
        <v>230</v>
      </c>
      <c r="K34" s="6" t="s">
        <v>208</v>
      </c>
      <c r="L34" s="32">
        <v>1</v>
      </c>
      <c r="M34" t="str">
        <f t="shared" si="3"/>
        <v>INSERT INTO SYS_FUNC VALUES (-1220800,-1220000,'sales.opponent','竞争对手管理',8,'FEATURE',NULL,'竞争对手管理','icon-ghost',1,1,1);</v>
      </c>
    </row>
    <row r="35" spans="3:13" x14ac:dyDescent="0.15">
      <c r="C35" s="80"/>
      <c r="D35" s="7">
        <f t="shared" si="7"/>
        <v>220900</v>
      </c>
      <c r="E35" s="7">
        <f t="shared" si="6"/>
        <v>220000</v>
      </c>
      <c r="F35" s="4" t="s">
        <v>160</v>
      </c>
      <c r="G35" s="9" t="s">
        <v>170</v>
      </c>
      <c r="H35" s="8">
        <v>9</v>
      </c>
      <c r="I35" s="8" t="s">
        <v>23</v>
      </c>
      <c r="J35" s="4" t="s">
        <v>231</v>
      </c>
      <c r="K35" s="6" t="s">
        <v>209</v>
      </c>
      <c r="L35" s="32">
        <v>1</v>
      </c>
      <c r="M35" t="str">
        <f t="shared" si="3"/>
        <v>INSERT INTO SYS_FUNC VALUES (-1220900,-1220000,'sales.compact','合同管理',9,'FEATURE',NULL,'合同管理','icon-layers',1,1,1);</v>
      </c>
    </row>
    <row r="36" spans="3:13" ht="14.25" thickBot="1" x14ac:dyDescent="0.2">
      <c r="C36" s="81"/>
      <c r="D36" s="27">
        <f t="shared" si="7"/>
        <v>221000</v>
      </c>
      <c r="E36" s="27">
        <f t="shared" si="6"/>
        <v>220000</v>
      </c>
      <c r="F36" s="28" t="s">
        <v>162</v>
      </c>
      <c r="G36" s="40" t="s">
        <v>171</v>
      </c>
      <c r="H36" s="37">
        <v>10</v>
      </c>
      <c r="I36" s="37" t="s">
        <v>23</v>
      </c>
      <c r="J36" s="28" t="s">
        <v>232</v>
      </c>
      <c r="K36" s="30" t="s">
        <v>210</v>
      </c>
      <c r="L36" s="33">
        <v>1</v>
      </c>
      <c r="M36" t="str">
        <f t="shared" si="3"/>
        <v>INSERT INTO SYS_FUNC VALUES (-1221000,-1220000,'sales.archives','方案管理',10,'FEATURE',NULL,'方案管理','icon-doc',1,1,1);</v>
      </c>
    </row>
    <row r="37" spans="3:13" ht="15" thickTop="1" thickBot="1" x14ac:dyDescent="0.2">
      <c r="C37" s="66"/>
      <c r="D37" s="67"/>
      <c r="E37" s="67"/>
      <c r="F37" s="67"/>
      <c r="G37" s="67"/>
      <c r="H37" s="67"/>
      <c r="I37" s="67"/>
      <c r="J37" s="67"/>
      <c r="K37" s="67"/>
      <c r="L37" s="68"/>
    </row>
    <row r="38" spans="3:13" ht="14.25" thickTop="1" x14ac:dyDescent="0.15">
      <c r="C38" s="85" t="s">
        <v>145</v>
      </c>
      <c r="D38" s="23">
        <f t="shared" ref="D38:D41" si="8">$D$9+$H38*100</f>
        <v>230100</v>
      </c>
      <c r="E38" s="23">
        <f>$D$9</f>
        <v>230000</v>
      </c>
      <c r="F38" s="24" t="s">
        <v>173</v>
      </c>
      <c r="G38" s="39" t="s">
        <v>179</v>
      </c>
      <c r="H38" s="36">
        <v>1</v>
      </c>
      <c r="I38" s="36" t="s">
        <v>23</v>
      </c>
      <c r="J38" s="24" t="s">
        <v>233</v>
      </c>
      <c r="K38" s="26" t="s">
        <v>211</v>
      </c>
      <c r="L38" s="31">
        <v>1</v>
      </c>
      <c r="M38" t="str">
        <f t="shared" si="3"/>
        <v>INSERT INTO SYS_FUNC VALUES (-1230100,-1230000,'impl.project','项目管理',1,'FEATURE',NULL,'项目管理','icon-social-dropbox',1,1,1);</v>
      </c>
    </row>
    <row r="39" spans="3:13" x14ac:dyDescent="0.15">
      <c r="C39" s="80"/>
      <c r="D39" s="7">
        <f t="shared" si="8"/>
        <v>230200</v>
      </c>
      <c r="E39" s="7">
        <f t="shared" ref="E39:E41" si="9">$D$9</f>
        <v>230000</v>
      </c>
      <c r="F39" s="4" t="s">
        <v>175</v>
      </c>
      <c r="G39" s="9" t="s">
        <v>180</v>
      </c>
      <c r="H39" s="8">
        <v>2</v>
      </c>
      <c r="I39" s="8" t="s">
        <v>23</v>
      </c>
      <c r="J39" s="4" t="s">
        <v>234</v>
      </c>
      <c r="K39" s="6" t="s">
        <v>212</v>
      </c>
      <c r="L39" s="32">
        <v>1</v>
      </c>
      <c r="M39" t="str">
        <f t="shared" si="3"/>
        <v>INSERT INTO SYS_FUNC VALUES (-1230200,-1230000,'impl.process','进度管理',2,'FEATURE',NULL,'进度管理','icon-hourglass',1,1,1);</v>
      </c>
    </row>
    <row r="40" spans="3:13" x14ac:dyDescent="0.15">
      <c r="C40" s="80"/>
      <c r="D40" s="7">
        <f t="shared" si="8"/>
        <v>230300</v>
      </c>
      <c r="E40" s="7">
        <f t="shared" si="9"/>
        <v>230000</v>
      </c>
      <c r="F40" s="4" t="s">
        <v>235</v>
      </c>
      <c r="G40" s="9" t="s">
        <v>181</v>
      </c>
      <c r="H40" s="8">
        <v>3</v>
      </c>
      <c r="I40" s="8" t="s">
        <v>23</v>
      </c>
      <c r="J40" s="4" t="s">
        <v>236</v>
      </c>
      <c r="K40" s="6" t="s">
        <v>213</v>
      </c>
      <c r="L40" s="32">
        <v>1</v>
      </c>
      <c r="M40" t="str">
        <f t="shared" si="3"/>
        <v>INSERT INTO SYS_FUNC VALUES (-1230300,-1230000,'impl.files','文档管理',3,'FEATURE',NULL,'文档管理','icon-book-open',1,1,1);</v>
      </c>
    </row>
    <row r="41" spans="3:13" ht="14.25" thickBot="1" x14ac:dyDescent="0.2">
      <c r="C41" s="81"/>
      <c r="D41" s="7">
        <f t="shared" si="8"/>
        <v>230400</v>
      </c>
      <c r="E41" s="7">
        <f t="shared" si="9"/>
        <v>230000</v>
      </c>
      <c r="F41" s="4" t="s">
        <v>178</v>
      </c>
      <c r="G41" s="9" t="s">
        <v>182</v>
      </c>
      <c r="H41" s="8">
        <v>4</v>
      </c>
      <c r="I41" s="8" t="s">
        <v>23</v>
      </c>
      <c r="J41" s="4" t="s">
        <v>237</v>
      </c>
      <c r="K41" s="6" t="s">
        <v>214</v>
      </c>
      <c r="L41" s="32">
        <v>1</v>
      </c>
      <c r="M41" t="str">
        <f t="shared" si="3"/>
        <v>INSERT INTO SYS_FUNC VALUES (-1230400,-1230000,'impl.employee','实施人员管理',4,'FEATURE',NULL,'实施人员管理','icon-users',1,1,1);</v>
      </c>
    </row>
    <row r="42" spans="3:13" ht="15" thickTop="1" thickBot="1" x14ac:dyDescent="0.2">
      <c r="C42" s="66"/>
      <c r="D42" s="67"/>
      <c r="E42" s="67"/>
      <c r="F42" s="67"/>
      <c r="G42" s="67"/>
      <c r="H42" s="67"/>
      <c r="I42" s="67"/>
      <c r="J42" s="67"/>
      <c r="K42" s="67"/>
      <c r="L42" s="68"/>
    </row>
    <row r="43" spans="3:13" ht="14.25" thickTop="1" x14ac:dyDescent="0.15">
      <c r="C43" s="79" t="s">
        <v>20</v>
      </c>
      <c r="D43" s="23">
        <f t="shared" ref="D43:D51" si="10">$D$10+$H43*100</f>
        <v>300100</v>
      </c>
      <c r="E43" s="23">
        <f>$D$10</f>
        <v>300000</v>
      </c>
      <c r="F43" s="24" t="s">
        <v>37</v>
      </c>
      <c r="G43" s="39" t="s">
        <v>30</v>
      </c>
      <c r="H43" s="36">
        <v>1</v>
      </c>
      <c r="I43" s="36" t="s">
        <v>23</v>
      </c>
      <c r="J43" s="24" t="s">
        <v>30</v>
      </c>
      <c r="K43" s="26" t="s">
        <v>50</v>
      </c>
      <c r="L43" s="31">
        <v>1</v>
      </c>
      <c r="M43" t="str">
        <f t="shared" si="3"/>
        <v>INSERT INTO SYS_FUNC VALUES (-1300100,-1300000,'sys.settings','全局参数管理',1,'FEATURE',NULL,'全局参数管理','icon-settings',1,1,1);</v>
      </c>
    </row>
    <row r="44" spans="3:13" x14ac:dyDescent="0.15">
      <c r="C44" s="80"/>
      <c r="D44" s="7">
        <f t="shared" si="10"/>
        <v>300200</v>
      </c>
      <c r="E44" s="7">
        <f t="shared" ref="E44:E51" si="11">$D$10</f>
        <v>300000</v>
      </c>
      <c r="F44" s="4" t="s">
        <v>38</v>
      </c>
      <c r="G44" s="9" t="s">
        <v>31</v>
      </c>
      <c r="H44" s="8">
        <v>2</v>
      </c>
      <c r="I44" s="8" t="s">
        <v>23</v>
      </c>
      <c r="J44" s="4" t="s">
        <v>31</v>
      </c>
      <c r="K44" s="6" t="s">
        <v>51</v>
      </c>
      <c r="L44" s="32">
        <v>1</v>
      </c>
      <c r="M44" t="str">
        <f t="shared" si="3"/>
        <v>INSERT INTO SYS_FUNC VALUES (-1300200,-1300000,'sys.dict','字典管理',2,'FEATURE',NULL,'字典管理','icon-info',1,1,1);</v>
      </c>
    </row>
    <row r="45" spans="3:13" x14ac:dyDescent="0.15">
      <c r="C45" s="80"/>
      <c r="D45" s="7">
        <f t="shared" si="10"/>
        <v>300300</v>
      </c>
      <c r="E45" s="7">
        <f t="shared" si="11"/>
        <v>300000</v>
      </c>
      <c r="F45" s="4" t="s">
        <v>39</v>
      </c>
      <c r="G45" s="9" t="s">
        <v>32</v>
      </c>
      <c r="H45" s="8">
        <v>3</v>
      </c>
      <c r="I45" s="8" t="s">
        <v>23</v>
      </c>
      <c r="J45" s="4" t="s">
        <v>32</v>
      </c>
      <c r="K45" s="6" t="s">
        <v>52</v>
      </c>
      <c r="L45" s="32">
        <v>1</v>
      </c>
      <c r="M45" t="str">
        <f t="shared" si="3"/>
        <v>INSERT INTO SYS_FUNC VALUES (-1300300,-1300000,'sys.menu','菜单管理',3,'FEATURE',NULL,'菜单管理','icon-compass',1,1,1);</v>
      </c>
    </row>
    <row r="46" spans="3:13" x14ac:dyDescent="0.15">
      <c r="C46" s="80"/>
      <c r="D46" s="7">
        <f t="shared" si="10"/>
        <v>300400</v>
      </c>
      <c r="E46" s="7">
        <f t="shared" si="11"/>
        <v>300000</v>
      </c>
      <c r="F46" s="4" t="s">
        <v>40</v>
      </c>
      <c r="G46" s="9" t="s">
        <v>33</v>
      </c>
      <c r="H46" s="8">
        <v>4</v>
      </c>
      <c r="I46" s="8" t="s">
        <v>23</v>
      </c>
      <c r="J46" s="4" t="s">
        <v>49</v>
      </c>
      <c r="K46" s="6" t="s">
        <v>53</v>
      </c>
      <c r="L46" s="32">
        <v>1</v>
      </c>
      <c r="M46" t="str">
        <f t="shared" si="3"/>
        <v>INSERT INTO SYS_FUNC VALUES (-1300400,-1300000,'sys.role','角色管理',4,'FEATURE',NULL,'角色管理','icon-share',1,1,1);</v>
      </c>
    </row>
    <row r="47" spans="3:13" x14ac:dyDescent="0.15">
      <c r="C47" s="80"/>
      <c r="D47" s="7">
        <f t="shared" si="10"/>
        <v>300500</v>
      </c>
      <c r="E47" s="7">
        <f t="shared" si="11"/>
        <v>300000</v>
      </c>
      <c r="F47" s="4" t="s">
        <v>41</v>
      </c>
      <c r="G47" s="9" t="s">
        <v>49</v>
      </c>
      <c r="H47" s="8">
        <v>5</v>
      </c>
      <c r="I47" s="8" t="s">
        <v>23</v>
      </c>
      <c r="J47" s="4" t="s">
        <v>34</v>
      </c>
      <c r="K47" s="6" t="s">
        <v>54</v>
      </c>
      <c r="L47" s="32">
        <v>1</v>
      </c>
      <c r="M47" t="str">
        <f t="shared" si="3"/>
        <v>INSERT INTO SYS_FUNC VALUES (-1300500,-1300000,'sys.role.group','角色管理',5,'FEATURE',NULL,'角色组管理','icon-user-following',1,1,1);</v>
      </c>
    </row>
    <row r="48" spans="3:13" x14ac:dyDescent="0.15">
      <c r="C48" s="80"/>
      <c r="D48" s="7">
        <f t="shared" si="10"/>
        <v>300600</v>
      </c>
      <c r="E48" s="7">
        <f t="shared" si="11"/>
        <v>300000</v>
      </c>
      <c r="F48" s="4" t="s">
        <v>42</v>
      </c>
      <c r="G48" s="9" t="s">
        <v>35</v>
      </c>
      <c r="H48" s="8">
        <v>6</v>
      </c>
      <c r="I48" s="8" t="s">
        <v>23</v>
      </c>
      <c r="J48" s="4" t="s">
        <v>48</v>
      </c>
      <c r="K48" s="6" t="s">
        <v>28</v>
      </c>
      <c r="L48" s="32">
        <v>1</v>
      </c>
      <c r="M48" t="str">
        <f t="shared" si="3"/>
        <v>INSERT INTO SYS_FUNC VALUES (-1300600,-1300000,'sys.user','用户管理',6,'FEATURE',NULL,'管理所有单位的用户','icon-user',1,1,1);</v>
      </c>
    </row>
    <row r="49" spans="3:13" x14ac:dyDescent="0.15">
      <c r="C49" s="80"/>
      <c r="D49" s="7">
        <f t="shared" si="10"/>
        <v>300700</v>
      </c>
      <c r="E49" s="7">
        <f t="shared" si="11"/>
        <v>300000</v>
      </c>
      <c r="F49" s="4" t="s">
        <v>43</v>
      </c>
      <c r="G49" s="9" t="s">
        <v>35</v>
      </c>
      <c r="H49" s="8">
        <v>7</v>
      </c>
      <c r="I49" s="8" t="s">
        <v>23</v>
      </c>
      <c r="J49" s="4" t="s">
        <v>47</v>
      </c>
      <c r="K49" s="6" t="s">
        <v>28</v>
      </c>
      <c r="L49" s="32">
        <v>1</v>
      </c>
      <c r="M49" t="str">
        <f t="shared" si="3"/>
        <v>INSERT INTO SYS_FUNC VALUES (-1300700,-1300000,'sys.user.self','用户管理',7,'FEATURE',NULL,'管理所在单位的用户','icon-user',1,1,1);</v>
      </c>
    </row>
    <row r="50" spans="3:13" x14ac:dyDescent="0.15">
      <c r="C50" s="80"/>
      <c r="D50" s="7">
        <f t="shared" si="10"/>
        <v>300800</v>
      </c>
      <c r="E50" s="7">
        <f t="shared" si="11"/>
        <v>300000</v>
      </c>
      <c r="F50" s="4" t="s">
        <v>44</v>
      </c>
      <c r="G50" s="9" t="s">
        <v>36</v>
      </c>
      <c r="H50" s="8">
        <v>8</v>
      </c>
      <c r="I50" s="8" t="s">
        <v>23</v>
      </c>
      <c r="J50" s="4" t="s">
        <v>46</v>
      </c>
      <c r="K50" s="6" t="s">
        <v>14</v>
      </c>
      <c r="L50" s="32">
        <v>1</v>
      </c>
      <c r="M50" t="str">
        <f t="shared" si="3"/>
        <v>INSERT INTO SYS_FUNC VALUES (-1300800,-1300000,'sys.dept.mgmt','单位管理',8,'FEATURE',NULL,'所有单位的信息管理','icon-home',1,1,1);</v>
      </c>
    </row>
    <row r="51" spans="3:13" ht="14.25" thickBot="1" x14ac:dyDescent="0.2">
      <c r="C51" s="81"/>
      <c r="D51" s="27"/>
      <c r="E51" s="27"/>
      <c r="F51" s="28"/>
      <c r="G51" s="40"/>
      <c r="H51" s="37"/>
      <c r="I51" s="37"/>
      <c r="J51" s="28"/>
      <c r="K51" s="30"/>
      <c r="L51" s="33"/>
    </row>
    <row r="52" spans="3:13" ht="15" thickTop="1" thickBot="1" x14ac:dyDescent="0.2">
      <c r="C52" s="63"/>
      <c r="D52" s="64"/>
      <c r="E52" s="64"/>
      <c r="F52" s="64"/>
      <c r="G52" s="64"/>
      <c r="H52" s="64"/>
      <c r="I52" s="64"/>
      <c r="J52" s="64"/>
      <c r="K52" s="64"/>
      <c r="L52" s="65"/>
    </row>
    <row r="53" spans="3:13" ht="14.25" thickTop="1" x14ac:dyDescent="0.15">
      <c r="C53" s="79" t="s">
        <v>55</v>
      </c>
      <c r="D53" s="23">
        <f>$D$11+$H53*100</f>
        <v>990100</v>
      </c>
      <c r="E53" s="23">
        <f>$D$11</f>
        <v>990000</v>
      </c>
      <c r="F53" s="24" t="s">
        <v>56</v>
      </c>
      <c r="G53" s="39" t="s">
        <v>65</v>
      </c>
      <c r="H53" s="36">
        <v>1</v>
      </c>
      <c r="I53" s="36" t="s">
        <v>23</v>
      </c>
      <c r="J53" s="25" t="s">
        <v>65</v>
      </c>
      <c r="K53" s="26" t="s">
        <v>51</v>
      </c>
      <c r="L53" s="31">
        <v>0</v>
      </c>
      <c r="M53" t="str">
        <f t="shared" si="3"/>
        <v>INSERT INTO SYS_FUNC VALUES (-1990100,-1990000,'pages.login','系统登录',1,'FEATURE',NULL,'系统登录','icon-info',0,1,1);</v>
      </c>
    </row>
    <row r="54" spans="3:13" x14ac:dyDescent="0.15">
      <c r="C54" s="80"/>
      <c r="D54" s="7">
        <f t="shared" ref="D54:D61" si="12">$D$11+$H54*100</f>
        <v>990200</v>
      </c>
      <c r="E54" s="7">
        <f t="shared" ref="E54:E61" si="13">$D$11</f>
        <v>990000</v>
      </c>
      <c r="F54" s="4" t="s">
        <v>89</v>
      </c>
      <c r="G54" s="9" t="s">
        <v>66</v>
      </c>
      <c r="H54" s="8">
        <v>2</v>
      </c>
      <c r="I54" s="8" t="s">
        <v>23</v>
      </c>
      <c r="J54" s="5" t="s">
        <v>66</v>
      </c>
      <c r="K54" s="6" t="s">
        <v>51</v>
      </c>
      <c r="L54" s="32">
        <v>0</v>
      </c>
      <c r="M54" t="str">
        <f t="shared" si="3"/>
        <v>INSERT INTO SYS_FUNC VALUES (-1990200,-1990000,'pages.faq','系统帮助',2,'FEATURE',NULL,'系统帮助','icon-info',0,1,1);</v>
      </c>
    </row>
    <row r="55" spans="3:13" x14ac:dyDescent="0.15">
      <c r="C55" s="80"/>
      <c r="D55" s="7">
        <f t="shared" si="12"/>
        <v>990300</v>
      </c>
      <c r="E55" s="7">
        <f t="shared" si="13"/>
        <v>990000</v>
      </c>
      <c r="F55" s="4" t="s">
        <v>88</v>
      </c>
      <c r="G55" s="9">
        <v>404</v>
      </c>
      <c r="H55" s="8">
        <v>3</v>
      </c>
      <c r="I55" s="8" t="s">
        <v>23</v>
      </c>
      <c r="J55" s="5">
        <v>404</v>
      </c>
      <c r="K55" s="6" t="s">
        <v>51</v>
      </c>
      <c r="L55" s="32">
        <v>0</v>
      </c>
      <c r="M55" t="str">
        <f t="shared" si="3"/>
        <v>INSERT INTO SYS_FUNC VALUES (-1990300,-1990000,'pages.404','404',3,'FEATURE',NULL,'404','icon-info',0,1,1);</v>
      </c>
    </row>
    <row r="56" spans="3:13" x14ac:dyDescent="0.15">
      <c r="C56" s="80"/>
      <c r="D56" s="7">
        <f t="shared" si="12"/>
        <v>990400</v>
      </c>
      <c r="E56" s="7">
        <f t="shared" si="13"/>
        <v>990000</v>
      </c>
      <c r="F56" s="4" t="s">
        <v>87</v>
      </c>
      <c r="G56" s="9">
        <v>403</v>
      </c>
      <c r="H56" s="8">
        <v>4</v>
      </c>
      <c r="I56" s="8" t="s">
        <v>23</v>
      </c>
      <c r="J56" s="5">
        <v>403</v>
      </c>
      <c r="K56" s="6" t="s">
        <v>51</v>
      </c>
      <c r="L56" s="32">
        <v>0</v>
      </c>
      <c r="M56" t="str">
        <f t="shared" si="3"/>
        <v>INSERT INTO SYS_FUNC VALUES (-1990400,-1990000,'pages.403','403',4,'FEATURE',NULL,'403','icon-info',0,1,1);</v>
      </c>
    </row>
    <row r="57" spans="3:13" x14ac:dyDescent="0.15">
      <c r="C57" s="80"/>
      <c r="D57" s="7">
        <f t="shared" si="12"/>
        <v>990500</v>
      </c>
      <c r="E57" s="7">
        <f t="shared" si="13"/>
        <v>990000</v>
      </c>
      <c r="F57" s="4" t="s">
        <v>86</v>
      </c>
      <c r="G57" s="9">
        <v>417</v>
      </c>
      <c r="H57" s="8">
        <v>5</v>
      </c>
      <c r="I57" s="8" t="s">
        <v>23</v>
      </c>
      <c r="J57" s="5">
        <v>417</v>
      </c>
      <c r="K57" s="6" t="s">
        <v>51</v>
      </c>
      <c r="L57" s="32">
        <v>0</v>
      </c>
      <c r="M57" t="str">
        <f t="shared" si="3"/>
        <v>INSERT INTO SYS_FUNC VALUES (-1990500,-1990000,'pages.417','417',5,'FEATURE',NULL,'417','icon-info',0,1,1);</v>
      </c>
    </row>
    <row r="58" spans="3:13" x14ac:dyDescent="0.15">
      <c r="C58" s="80"/>
      <c r="D58" s="7">
        <f t="shared" si="12"/>
        <v>990600</v>
      </c>
      <c r="E58" s="7">
        <f t="shared" si="13"/>
        <v>990000</v>
      </c>
      <c r="F58" s="4" t="s">
        <v>61</v>
      </c>
      <c r="G58" s="9">
        <v>500</v>
      </c>
      <c r="H58" s="8">
        <v>6</v>
      </c>
      <c r="I58" s="8" t="s">
        <v>23</v>
      </c>
      <c r="J58" s="5">
        <v>500</v>
      </c>
      <c r="K58" s="6" t="s">
        <v>51</v>
      </c>
      <c r="L58" s="32">
        <v>0</v>
      </c>
      <c r="M58" t="str">
        <f t="shared" si="3"/>
        <v>INSERT INTO SYS_FUNC VALUES (-1990600,-1990000,'pages.500','500',6,'FEATURE',NULL,'500','icon-info',0,1,1);</v>
      </c>
    </row>
    <row r="59" spans="3:13" x14ac:dyDescent="0.15">
      <c r="C59" s="80"/>
      <c r="D59" s="7">
        <f t="shared" si="12"/>
        <v>990700</v>
      </c>
      <c r="E59" s="7">
        <f t="shared" si="13"/>
        <v>990000</v>
      </c>
      <c r="F59" s="4" t="s">
        <v>62</v>
      </c>
      <c r="G59" s="9" t="s">
        <v>67</v>
      </c>
      <c r="H59" s="8">
        <v>7</v>
      </c>
      <c r="I59" s="8" t="s">
        <v>23</v>
      </c>
      <c r="J59" s="5" t="s">
        <v>67</v>
      </c>
      <c r="K59" s="6" t="s">
        <v>51</v>
      </c>
      <c r="L59" s="32">
        <v>0</v>
      </c>
      <c r="M59" t="str">
        <f t="shared" si="3"/>
        <v>INSERT INTO SYS_FUNC VALUES (-1990700,-1990000,'pages.blank','空页面',7,'FEATURE',NULL,'空页面','icon-info',0,1,1);</v>
      </c>
    </row>
    <row r="60" spans="3:13" x14ac:dyDescent="0.15">
      <c r="C60" s="80"/>
      <c r="D60" s="7">
        <f t="shared" si="12"/>
        <v>990800</v>
      </c>
      <c r="E60" s="7">
        <f t="shared" si="13"/>
        <v>990000</v>
      </c>
      <c r="F60" s="4" t="s">
        <v>63</v>
      </c>
      <c r="G60" s="9" t="s">
        <v>68</v>
      </c>
      <c r="H60" s="8">
        <v>8</v>
      </c>
      <c r="I60" s="8" t="s">
        <v>23</v>
      </c>
      <c r="J60" s="5" t="s">
        <v>68</v>
      </c>
      <c r="K60" s="6" t="s">
        <v>51</v>
      </c>
      <c r="L60" s="32">
        <v>0</v>
      </c>
      <c r="M60" t="str">
        <f t="shared" si="3"/>
        <v>INSERT INTO SYS_FUNC VALUES (-1990800,-1990000,'pages.icon','个人头像',8,'FEATURE',NULL,'个人头像','icon-info',0,1,1);</v>
      </c>
    </row>
    <row r="61" spans="3:13" ht="14.25" thickBot="1" x14ac:dyDescent="0.2">
      <c r="C61" s="81"/>
      <c r="D61" s="27">
        <f t="shared" si="12"/>
        <v>990900</v>
      </c>
      <c r="E61" s="27">
        <f t="shared" si="13"/>
        <v>990000</v>
      </c>
      <c r="F61" s="28" t="s">
        <v>64</v>
      </c>
      <c r="G61" s="40" t="s">
        <v>21</v>
      </c>
      <c r="H61" s="37">
        <v>9</v>
      </c>
      <c r="I61" s="37" t="s">
        <v>23</v>
      </c>
      <c r="J61" s="29" t="s">
        <v>21</v>
      </c>
      <c r="K61" s="30" t="s">
        <v>51</v>
      </c>
      <c r="L61" s="33">
        <v>0</v>
      </c>
      <c r="M61" t="str">
        <f t="shared" si="3"/>
        <v>INSERT INTO SYS_FUNC VALUES (-1990900,-1990000,'pages.account','个人资料',9,'FEATURE',NULL,'个人资料','icon-info',0,1,1);</v>
      </c>
    </row>
    <row r="62" spans="3:13" ht="15" thickTop="1" thickBot="1" x14ac:dyDescent="0.2">
      <c r="C62" s="82"/>
      <c r="D62" s="83"/>
      <c r="E62" s="83"/>
      <c r="F62" s="83"/>
      <c r="G62" s="83"/>
      <c r="H62" s="83"/>
      <c r="I62" s="83"/>
      <c r="J62" s="83"/>
      <c r="K62" s="83"/>
      <c r="L62" s="84"/>
    </row>
  </sheetData>
  <mergeCells count="7">
    <mergeCell ref="C53:C61"/>
    <mergeCell ref="C62:L62"/>
    <mergeCell ref="C6:C11"/>
    <mergeCell ref="C13:C26"/>
    <mergeCell ref="C28:C36"/>
    <mergeCell ref="C38:C41"/>
    <mergeCell ref="C43:C51"/>
  </mergeCells>
  <phoneticPr fontId="1" type="noConversion"/>
  <dataValidations count="2">
    <dataValidation type="textLength" operator="lessThan" allowBlank="1" showInputMessage="1" showErrorMessage="1" sqref="F1:F11 F13:F1048576">
      <formula1>30</formula1>
    </dataValidation>
    <dataValidation type="list" allowBlank="1" showInputMessage="1" showErrorMessage="1" sqref="L64">
      <formula1>$F$53:$F$61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workbookViewId="0">
      <selection activeCell="E3" sqref="E3"/>
    </sheetView>
  </sheetViews>
  <sheetFormatPr defaultRowHeight="13.5" x14ac:dyDescent="0.15"/>
  <cols>
    <col min="1" max="1" width="2.625" customWidth="1"/>
    <col min="2" max="2" width="5.5" customWidth="1"/>
    <col min="3" max="3" width="22.75" customWidth="1"/>
    <col min="4" max="4" width="44.25" customWidth="1"/>
    <col min="8" max="8" width="36.75" customWidth="1"/>
  </cols>
  <sheetData>
    <row r="1" spans="2:5" ht="14.25" thickBot="1" x14ac:dyDescent="0.2">
      <c r="B1" s="3" t="s">
        <v>76</v>
      </c>
    </row>
    <row r="2" spans="2:5" ht="14.25" thickBot="1" x14ac:dyDescent="0.2">
      <c r="B2" s="49" t="s">
        <v>0</v>
      </c>
      <c r="C2" s="50" t="s">
        <v>3</v>
      </c>
      <c r="D2" s="51" t="s">
        <v>71</v>
      </c>
      <c r="E2" t="s">
        <v>69</v>
      </c>
    </row>
    <row r="3" spans="2:5" ht="14.25" thickTop="1" x14ac:dyDescent="0.15">
      <c r="B3" s="58">
        <v>1</v>
      </c>
      <c r="C3" s="59" t="s">
        <v>72</v>
      </c>
      <c r="D3" s="19" t="s">
        <v>73</v>
      </c>
      <c r="E3" s="1" t="str">
        <f>CONCATENATE("INSERT INTO SYS_ROLE VALUES (",-($B3+100),",'",$C3,"','",$D3,"',1,1);")</f>
        <v>INSERT INTO SYS_ROLE VALUES (-101,'基本角色','基本用户，拥有首页、个人信息维护等权限',1,1);</v>
      </c>
    </row>
    <row r="4" spans="2:5" x14ac:dyDescent="0.15">
      <c r="B4" s="60">
        <v>2</v>
      </c>
      <c r="C4" s="8" t="s">
        <v>74</v>
      </c>
      <c r="D4" s="11" t="s">
        <v>75</v>
      </c>
      <c r="E4" s="1" t="str">
        <f t="shared" ref="E4:E5" si="0">CONCATENATE("INSERT INTO SYS_ROLE VALUES (",-($B4+100),",'",$C4,"','",$D4,"',1,1);")</f>
        <v>INSERT INTO SYS_ROLE VALUES (-102,'超级管理','拥有除了业务以外的权限',1,1);</v>
      </c>
    </row>
    <row r="5" spans="2:5" x14ac:dyDescent="0.15">
      <c r="B5" s="60">
        <v>3</v>
      </c>
      <c r="C5" s="8" t="s">
        <v>184</v>
      </c>
      <c r="D5" s="11" t="s">
        <v>185</v>
      </c>
      <c r="E5" s="1" t="str">
        <f t="shared" si="0"/>
        <v>INSERT INTO SYS_ROLE VALUES (-103,'经营管理者','拥有所有业务功能权限',1,1);</v>
      </c>
    </row>
    <row r="6" spans="2:5" x14ac:dyDescent="0.15">
      <c r="B6" s="60"/>
      <c r="C6" s="8"/>
      <c r="D6" s="11"/>
      <c r="E6" s="1"/>
    </row>
    <row r="7" spans="2:5" x14ac:dyDescent="0.15">
      <c r="B7" s="60"/>
      <c r="C7" s="8"/>
      <c r="D7" s="11"/>
      <c r="E7" s="1"/>
    </row>
    <row r="8" spans="2:5" x14ac:dyDescent="0.15">
      <c r="B8" s="60"/>
      <c r="C8" s="8"/>
      <c r="D8" s="11"/>
      <c r="E8" s="1"/>
    </row>
    <row r="9" spans="2:5" x14ac:dyDescent="0.15">
      <c r="B9" s="60"/>
      <c r="C9" s="8"/>
      <c r="D9" s="11"/>
      <c r="E9" s="1"/>
    </row>
    <row r="10" spans="2:5" x14ac:dyDescent="0.15">
      <c r="B10" s="60"/>
      <c r="C10" s="8"/>
      <c r="D10" s="11"/>
      <c r="E10" s="1"/>
    </row>
    <row r="11" spans="2:5" x14ac:dyDescent="0.15">
      <c r="B11" s="60"/>
      <c r="C11" s="8"/>
      <c r="D11" s="11"/>
      <c r="E11" s="1"/>
    </row>
    <row r="12" spans="2:5" x14ac:dyDescent="0.15">
      <c r="B12" s="60"/>
      <c r="C12" s="8"/>
      <c r="D12" s="11"/>
      <c r="E12" s="1"/>
    </row>
    <row r="13" spans="2:5" x14ac:dyDescent="0.15">
      <c r="B13" s="60"/>
      <c r="C13" s="8"/>
      <c r="D13" s="11"/>
      <c r="E13" s="1"/>
    </row>
    <row r="14" spans="2:5" x14ac:dyDescent="0.15">
      <c r="B14" s="74"/>
      <c r="C14" s="75"/>
      <c r="D14" s="76"/>
      <c r="E14" s="1"/>
    </row>
    <row r="15" spans="2:5" x14ac:dyDescent="0.15">
      <c r="B15" s="74"/>
      <c r="C15" s="75"/>
      <c r="D15" s="76"/>
      <c r="E15" s="1"/>
    </row>
    <row r="16" spans="2:5" x14ac:dyDescent="0.15">
      <c r="B16" s="74"/>
      <c r="C16" s="75"/>
      <c r="D16" s="76"/>
      <c r="E16" s="1"/>
    </row>
    <row r="17" spans="2:9" x14ac:dyDescent="0.15">
      <c r="B17" s="74"/>
      <c r="C17" s="75"/>
      <c r="D17" s="76"/>
      <c r="E17" s="1"/>
    </row>
    <row r="18" spans="2:9" ht="14.25" thickBot="1" x14ac:dyDescent="0.2">
      <c r="B18" s="61"/>
      <c r="C18" s="62"/>
      <c r="D18" s="45"/>
      <c r="E18" s="1"/>
    </row>
    <row r="19" spans="2:9" ht="14.25" thickBot="1" x14ac:dyDescent="0.2">
      <c r="B19" s="3" t="s">
        <v>77</v>
      </c>
    </row>
    <row r="20" spans="2:9" ht="14.25" thickBot="1" x14ac:dyDescent="0.2">
      <c r="B20" s="49" t="s">
        <v>0</v>
      </c>
      <c r="C20" s="50" t="s">
        <v>3</v>
      </c>
      <c r="D20" s="50" t="s">
        <v>71</v>
      </c>
      <c r="E20" s="56" t="s">
        <v>82</v>
      </c>
      <c r="F20" s="56" t="s">
        <v>83</v>
      </c>
      <c r="G20" s="57" t="s">
        <v>84</v>
      </c>
      <c r="H20" s="55" t="s">
        <v>69</v>
      </c>
      <c r="I20" s="55" t="s">
        <v>85</v>
      </c>
    </row>
    <row r="21" spans="2:9" ht="14.25" thickTop="1" x14ac:dyDescent="0.15">
      <c r="B21" s="58">
        <v>1</v>
      </c>
      <c r="C21" s="59" t="s">
        <v>78</v>
      </c>
      <c r="D21" s="52" t="s">
        <v>79</v>
      </c>
      <c r="E21" s="18" t="s">
        <v>72</v>
      </c>
      <c r="F21" s="18" t="s">
        <v>74</v>
      </c>
      <c r="G21" s="19" t="s">
        <v>183</v>
      </c>
      <c r="H21" s="1" t="str">
        <f>CONCATENATE("INSERT INTO SYS_GROUP VALUES (",-($B21+100),",'",$C21,"','",$D21,"',1);")</f>
        <v>INSERT INTO SYS_GROUP VALUES (-101,'超级管理员','负责系统维护',1);</v>
      </c>
      <c r="I21" s="1" t="str">
        <f t="shared" ref="I21:I35" si="1">CONCATENATE(IF($E21 = "", "",CONCATENATE(CHAR(10),"INSERT INTO SYS_GROUP_ROLE(GROUP_ID, ROLE_ID) VALUES (",-($B21 + 100),",",-(100+INDEX(B:B,MATCH($E21,$C:$C,),)),");")),IF($F21 = "", "",CONCATENATE(CHAR(10),"INSERT INTO SYS_GROUP_ROLE(GROUP_ID, ROLE_ID) VALUES (",-($B21 + 100),",",-(100+INDEX(B:B,MATCH($F21,$C:$C,),)),");")),IF($G21 = "", "",CONCATENATE(CHAR(10),"INSERT INTO SYS_GROUP_ROLE(GROUP_ID, ROLE_ID) VALUES (",-($B21 + 100),",",-(100+INDEX(B:B,MATCH($G21,$C:$C,),)),");")))</f>
        <v xml:space="preserve">
INSERT INTO SYS_GROUP_ROLE(GROUP_ID, ROLE_ID) VALUES (-101,-101);
INSERT INTO SYS_GROUP_ROLE(GROUP_ID, ROLE_ID) VALUES (-101,-102);
INSERT INTO SYS_GROUP_ROLE(GROUP_ID, ROLE_ID) VALUES (-101,-103);</v>
      </c>
    </row>
    <row r="22" spans="2:9" x14ac:dyDescent="0.15">
      <c r="B22" s="60">
        <v>2</v>
      </c>
      <c r="C22" s="8" t="s">
        <v>186</v>
      </c>
      <c r="D22" s="53" t="s">
        <v>80</v>
      </c>
      <c r="E22" s="4" t="s">
        <v>72</v>
      </c>
      <c r="F22" s="4" t="s">
        <v>183</v>
      </c>
      <c r="G22" s="11"/>
      <c r="H22" s="1" t="str">
        <f t="shared" ref="H22" si="2">CONCATENATE("INSERT INTO SYS_GROUP VALUES (",-($B22+100),",'",$C22,"','",$D22,"',1);")</f>
        <v>INSERT INTO SYS_GROUP VALUES (-102,'经理','负责集团业务报表的配置管理工作',1);</v>
      </c>
      <c r="I22" s="1" t="str">
        <f t="shared" si="1"/>
        <v xml:space="preserve">
INSERT INTO SYS_GROUP_ROLE(GROUP_ID, ROLE_ID) VALUES (-102,-101);
INSERT INTO SYS_GROUP_ROLE(GROUP_ID, ROLE_ID) VALUES (-102,-103);</v>
      </c>
    </row>
    <row r="23" spans="2:9" x14ac:dyDescent="0.15">
      <c r="B23" s="60"/>
      <c r="C23" s="8"/>
      <c r="D23" s="53"/>
      <c r="E23" s="4"/>
      <c r="F23" s="4"/>
      <c r="G23" s="11"/>
      <c r="H23" s="1"/>
      <c r="I23" s="1" t="str">
        <f t="shared" si="1"/>
        <v/>
      </c>
    </row>
    <row r="24" spans="2:9" x14ac:dyDescent="0.15">
      <c r="B24" s="60"/>
      <c r="C24" s="8"/>
      <c r="D24" s="53"/>
      <c r="E24" s="4"/>
      <c r="F24" s="4"/>
      <c r="G24" s="11"/>
      <c r="H24" s="1"/>
      <c r="I24" s="1" t="str">
        <f t="shared" si="1"/>
        <v/>
      </c>
    </row>
    <row r="25" spans="2:9" x14ac:dyDescent="0.15">
      <c r="B25" s="60"/>
      <c r="C25" s="8"/>
      <c r="D25" s="53"/>
      <c r="E25" s="4"/>
      <c r="F25" s="4"/>
      <c r="G25" s="11"/>
      <c r="H25" s="1"/>
      <c r="I25" s="1" t="str">
        <f t="shared" si="1"/>
        <v/>
      </c>
    </row>
    <row r="26" spans="2:9" x14ac:dyDescent="0.15">
      <c r="B26" s="60"/>
      <c r="C26" s="8"/>
      <c r="D26" s="53"/>
      <c r="E26" s="4"/>
      <c r="F26" s="4"/>
      <c r="G26" s="11"/>
      <c r="H26" s="1"/>
      <c r="I26" s="1" t="str">
        <f t="shared" si="1"/>
        <v/>
      </c>
    </row>
    <row r="27" spans="2:9" x14ac:dyDescent="0.15">
      <c r="B27" s="60"/>
      <c r="C27" s="8"/>
      <c r="D27" s="53"/>
      <c r="E27" s="4"/>
      <c r="F27" s="4"/>
      <c r="G27" s="11"/>
      <c r="H27" s="1"/>
      <c r="I27" s="1" t="str">
        <f t="shared" si="1"/>
        <v/>
      </c>
    </row>
    <row r="28" spans="2:9" x14ac:dyDescent="0.15">
      <c r="B28" s="60"/>
      <c r="C28" s="8"/>
      <c r="D28" s="53"/>
      <c r="E28" s="4"/>
      <c r="F28" s="4"/>
      <c r="G28" s="11"/>
      <c r="H28" s="1"/>
      <c r="I28" s="1" t="str">
        <f t="shared" si="1"/>
        <v/>
      </c>
    </row>
    <row r="29" spans="2:9" x14ac:dyDescent="0.15">
      <c r="B29" s="60"/>
      <c r="C29" s="8"/>
      <c r="D29" s="53"/>
      <c r="E29" s="4"/>
      <c r="F29" s="4"/>
      <c r="G29" s="11"/>
      <c r="H29" s="1"/>
      <c r="I29" s="1" t="str">
        <f t="shared" si="1"/>
        <v/>
      </c>
    </row>
    <row r="30" spans="2:9" x14ac:dyDescent="0.15">
      <c r="B30" s="60"/>
      <c r="C30" s="8"/>
      <c r="D30" s="53"/>
      <c r="E30" s="4"/>
      <c r="F30" s="4"/>
      <c r="G30" s="11"/>
      <c r="H30" s="1"/>
      <c r="I30" s="1" t="str">
        <f t="shared" si="1"/>
        <v/>
      </c>
    </row>
    <row r="31" spans="2:9" x14ac:dyDescent="0.15">
      <c r="B31" s="60"/>
      <c r="C31" s="8"/>
      <c r="D31" s="53"/>
      <c r="E31" s="4"/>
      <c r="F31" s="4"/>
      <c r="G31" s="11"/>
      <c r="H31" s="1"/>
      <c r="I31" s="1" t="str">
        <f t="shared" si="1"/>
        <v/>
      </c>
    </row>
    <row r="32" spans="2:9" x14ac:dyDescent="0.15">
      <c r="B32" s="60"/>
      <c r="C32" s="8"/>
      <c r="D32" s="53"/>
      <c r="E32" s="4"/>
      <c r="F32" s="4"/>
      <c r="G32" s="11"/>
      <c r="H32" s="1"/>
      <c r="I32" s="1" t="str">
        <f t="shared" si="1"/>
        <v/>
      </c>
    </row>
    <row r="33" spans="2:9" x14ac:dyDescent="0.15">
      <c r="B33" s="60"/>
      <c r="C33" s="8"/>
      <c r="D33" s="53"/>
      <c r="E33" s="4"/>
      <c r="F33" s="4"/>
      <c r="G33" s="11"/>
      <c r="H33" s="1"/>
      <c r="I33" s="1" t="str">
        <f t="shared" si="1"/>
        <v/>
      </c>
    </row>
    <row r="34" spans="2:9" x14ac:dyDescent="0.15">
      <c r="B34" s="60"/>
      <c r="C34" s="8"/>
      <c r="D34" s="53"/>
      <c r="E34" s="4"/>
      <c r="F34" s="4"/>
      <c r="G34" s="11"/>
      <c r="H34" s="1"/>
      <c r="I34" s="1" t="str">
        <f t="shared" si="1"/>
        <v/>
      </c>
    </row>
    <row r="35" spans="2:9" ht="14.25" thickBot="1" x14ac:dyDescent="0.2">
      <c r="B35" s="61"/>
      <c r="C35" s="62"/>
      <c r="D35" s="54"/>
      <c r="E35" s="44"/>
      <c r="F35" s="44"/>
      <c r="G35" s="45"/>
      <c r="H35" s="1"/>
      <c r="I35" s="1" t="str">
        <f t="shared" si="1"/>
        <v/>
      </c>
    </row>
    <row r="37" spans="2:9" ht="14.25" thickBot="1" x14ac:dyDescent="0.2"/>
    <row r="38" spans="2:9" ht="14.25" thickBot="1" x14ac:dyDescent="0.2">
      <c r="B38" s="46">
        <f>B$3</f>
        <v>1</v>
      </c>
      <c r="C38" s="47" t="str">
        <f t="shared" ref="C38:D38" si="3">C$3</f>
        <v>基本角色</v>
      </c>
      <c r="D38" s="48" t="str">
        <f t="shared" si="3"/>
        <v>基本用户，拥有首页、个人信息维护等权限</v>
      </c>
      <c r="E38" s="73" t="s">
        <v>91</v>
      </c>
      <c r="H38" s="72"/>
    </row>
    <row r="39" spans="2:9" ht="14.25" thickTop="1" x14ac:dyDescent="0.15">
      <c r="B39" s="69" t="s">
        <v>90</v>
      </c>
      <c r="C39" s="70"/>
      <c r="D39" s="71"/>
    </row>
    <row r="40" spans="2:9" x14ac:dyDescent="0.15">
      <c r="B40" s="10">
        <v>1</v>
      </c>
      <c r="C40" s="4" t="s">
        <v>16</v>
      </c>
      <c r="D40" s="11" t="str">
        <f>CONCATENATE("(",IF(INDEX(菜单表!$I:$I,MATCH($C40,菜单表!$F:$F,))="MENU","菜单","功能"),")",INDEX(菜单表!$G:$G,MATCH(INDEX(菜单表!$E:$E,MATCH($C40,菜单表!$F:$F,)),菜单表!$D:$D,)),"-",INDEX(菜单表!$G:$G,MATCH($C40,菜单表!$F:$F,)))</f>
        <v>(功能)功能管理-首页</v>
      </c>
      <c r="E40" t="str">
        <f>CONCATENATE("INSERT INTO SYS_ROLE_FUNC (ROLE_ID,FUNC_ID) VALUES(-10",$B$38,",-",INDEX(菜单表!$D:$D,MATCH($C40,菜单表!$F:$F,))+1000000,");")</f>
        <v>INSERT INTO SYS_ROLE_FUNC (ROLE_ID,FUNC_ID) VALUES(-101,-1100000);</v>
      </c>
    </row>
    <row r="41" spans="2:9" x14ac:dyDescent="0.15">
      <c r="B41" s="10">
        <v>6</v>
      </c>
      <c r="C41" s="4" t="s">
        <v>18</v>
      </c>
      <c r="D41" s="11" t="str">
        <f>CONCATENATE("(",IF(INDEX(菜单表!$I:$I,MATCH($C41,菜单表!$F:$F,))="MENU","菜单","功能"),")",INDEX(菜单表!$G:$G,MATCH(INDEX(菜单表!$E:$E,MATCH($C41,菜单表!$F:$F,)),菜单表!$D:$D,)),"-",INDEX(菜单表!$G:$G,MATCH($C41,菜单表!$F:$F,)))</f>
        <v>(菜单)功能管理-通用页面</v>
      </c>
      <c r="E41" t="str">
        <f>CONCATENATE("INSERT INTO SYS_ROLE_FUNC (ROLE_ID,FUNC_ID) VALUES(-10",$B$38,",-",INDEX(菜单表!$D:$D,MATCH($C41,菜单表!$F:$F,))+1000000,");")</f>
        <v>INSERT INTO SYS_ROLE_FUNC (ROLE_ID,FUNC_ID) VALUES(-101,-1990000);</v>
      </c>
    </row>
    <row r="42" spans="2:9" x14ac:dyDescent="0.15">
      <c r="B42" s="10">
        <v>7</v>
      </c>
      <c r="C42" s="4" t="s">
        <v>56</v>
      </c>
      <c r="D42" s="11" t="str">
        <f>CONCATENATE("(",IF(INDEX(菜单表!$I:$I,MATCH($C42,菜单表!$F:$F,))="MENU","菜单","功能"),")",INDEX(菜单表!$G:$G,MATCH(INDEX(菜单表!$E:$E,MATCH($C42,菜单表!$F:$F,)),菜单表!$D:$D,)),"-",INDEX(菜单表!$G:$G,MATCH($C42,菜单表!$F:$F,)))</f>
        <v>(功能)通用页面-系统登录</v>
      </c>
      <c r="E42" t="str">
        <f>CONCATENATE("INSERT INTO SYS_ROLE_FUNC (ROLE_ID,FUNC_ID) VALUES(-10",$B$38,",-",INDEX(菜单表!$D:$D,MATCH($C42,菜单表!$F:$F,))+1000000,");")</f>
        <v>INSERT INTO SYS_ROLE_FUNC (ROLE_ID,FUNC_ID) VALUES(-101,-1990100);</v>
      </c>
    </row>
    <row r="43" spans="2:9" x14ac:dyDescent="0.15">
      <c r="B43" s="10">
        <v>8</v>
      </c>
      <c r="C43" s="4" t="s">
        <v>57</v>
      </c>
      <c r="D43" s="11" t="str">
        <f>CONCATENATE("(",IF(INDEX(菜单表!$I:$I,MATCH($C43,菜单表!$F:$F,))="MENU","菜单","功能"),")",INDEX(菜单表!$G:$G,MATCH(INDEX(菜单表!$E:$E,MATCH($C43,菜单表!$F:$F,)),菜单表!$D:$D,)),"-",INDEX(菜单表!$G:$G,MATCH($C43,菜单表!$F:$F,)))</f>
        <v>(功能)通用页面-系统帮助</v>
      </c>
      <c r="E43" t="str">
        <f>CONCATENATE("INSERT INTO SYS_ROLE_FUNC (ROLE_ID,FUNC_ID) VALUES(-10",$B$38,",-",INDEX(菜单表!$D:$D,MATCH($C43,菜单表!$F:$F,))+1000000,");")</f>
        <v>INSERT INTO SYS_ROLE_FUNC (ROLE_ID,FUNC_ID) VALUES(-101,-1990200);</v>
      </c>
    </row>
    <row r="44" spans="2:9" x14ac:dyDescent="0.15">
      <c r="B44" s="10">
        <v>9</v>
      </c>
      <c r="C44" s="4" t="s">
        <v>58</v>
      </c>
      <c r="D44" s="11" t="str">
        <f>CONCATENATE("(",IF(INDEX(菜单表!$I:$I,MATCH($C44,菜单表!$F:$F,))="MENU","菜单","功能"),")",INDEX(菜单表!$G:$G,MATCH(INDEX(菜单表!$E:$E,MATCH($C44,菜单表!$F:$F,)),菜单表!$D:$D,)),"-",INDEX(菜单表!$G:$G,MATCH($C44,菜单表!$F:$F,)))</f>
        <v>(功能)通用页面-404</v>
      </c>
      <c r="E44" t="str">
        <f>CONCATENATE("INSERT INTO SYS_ROLE_FUNC (ROLE_ID,FUNC_ID) VALUES(-10",$B$38,",-",INDEX(菜单表!$D:$D,MATCH($C44,菜单表!$F:$F,))+1000000,");")</f>
        <v>INSERT INTO SYS_ROLE_FUNC (ROLE_ID,FUNC_ID) VALUES(-101,-1990300);</v>
      </c>
    </row>
    <row r="45" spans="2:9" x14ac:dyDescent="0.15">
      <c r="B45" s="10">
        <v>10</v>
      </c>
      <c r="C45" s="4" t="s">
        <v>59</v>
      </c>
      <c r="D45" s="11" t="str">
        <f>CONCATENATE("(",IF(INDEX(菜单表!$I:$I,MATCH($C45,菜单表!$F:$F,))="MENU","菜单","功能"),")",INDEX(菜单表!$G:$G,MATCH(INDEX(菜单表!$E:$E,MATCH($C45,菜单表!$F:$F,)),菜单表!$D:$D,)),"-",INDEX(菜单表!$G:$G,MATCH($C45,菜单表!$F:$F,)))</f>
        <v>(功能)通用页面-403</v>
      </c>
      <c r="E45" t="str">
        <f>CONCATENATE("INSERT INTO SYS_ROLE_FUNC (ROLE_ID,FUNC_ID) VALUES(-10",$B$38,",-",INDEX(菜单表!$D:$D,MATCH($C45,菜单表!$F:$F,))+1000000,");")</f>
        <v>INSERT INTO SYS_ROLE_FUNC (ROLE_ID,FUNC_ID) VALUES(-101,-1990400);</v>
      </c>
    </row>
    <row r="46" spans="2:9" x14ac:dyDescent="0.15">
      <c r="B46" s="10">
        <v>11</v>
      </c>
      <c r="C46" s="4" t="s">
        <v>60</v>
      </c>
      <c r="D46" s="11" t="str">
        <f>CONCATENATE("(",IF(INDEX(菜单表!$I:$I,MATCH($C46,菜单表!$F:$F,))="MENU","菜单","功能"),")",INDEX(菜单表!$G:$G,MATCH(INDEX(菜单表!$E:$E,MATCH($C46,菜单表!$F:$F,)),菜单表!$D:$D,)),"-",INDEX(菜单表!$G:$G,MATCH($C46,菜单表!$F:$F,)))</f>
        <v>(功能)通用页面-417</v>
      </c>
      <c r="E46" t="str">
        <f>CONCATENATE("INSERT INTO SYS_ROLE_FUNC (ROLE_ID,FUNC_ID) VALUES(-10",$B$38,",-",INDEX(菜单表!$D:$D,MATCH($C46,菜单表!$F:$F,))+1000000,");")</f>
        <v>INSERT INTO SYS_ROLE_FUNC (ROLE_ID,FUNC_ID) VALUES(-101,-1990500);</v>
      </c>
    </row>
    <row r="47" spans="2:9" x14ac:dyDescent="0.15">
      <c r="B47" s="10">
        <v>12</v>
      </c>
      <c r="C47" s="4" t="s">
        <v>61</v>
      </c>
      <c r="D47" s="11" t="str">
        <f>CONCATENATE("(",IF(INDEX(菜单表!$I:$I,MATCH($C47,菜单表!$F:$F,))="MENU","菜单","功能"),")",INDEX(菜单表!$G:$G,MATCH(INDEX(菜单表!$E:$E,MATCH($C47,菜单表!$F:$F,)),菜单表!$D:$D,)),"-",INDEX(菜单表!$G:$G,MATCH($C47,菜单表!$F:$F,)))</f>
        <v>(功能)通用页面-500</v>
      </c>
      <c r="E47" t="str">
        <f>CONCATENATE("INSERT INTO SYS_ROLE_FUNC (ROLE_ID,FUNC_ID) VALUES(-10",$B$38,",-",INDEX(菜单表!$D:$D,MATCH($C47,菜单表!$F:$F,))+1000000,");")</f>
        <v>INSERT INTO SYS_ROLE_FUNC (ROLE_ID,FUNC_ID) VALUES(-101,-1990600);</v>
      </c>
    </row>
    <row r="48" spans="2:9" x14ac:dyDescent="0.15">
      <c r="B48" s="10">
        <v>13</v>
      </c>
      <c r="C48" s="4" t="s">
        <v>62</v>
      </c>
      <c r="D48" s="11" t="str">
        <f>CONCATENATE("(",IF(INDEX(菜单表!$I:$I,MATCH($C48,菜单表!$F:$F,))="MENU","菜单","功能"),")",INDEX(菜单表!$G:$G,MATCH(INDEX(菜单表!$E:$E,MATCH($C48,菜单表!$F:$F,)),菜单表!$D:$D,)),"-",INDEX(菜单表!$G:$G,MATCH($C48,菜单表!$F:$F,)))</f>
        <v>(功能)通用页面-空页面</v>
      </c>
      <c r="E48" t="str">
        <f>CONCATENATE("INSERT INTO SYS_ROLE_FUNC (ROLE_ID,FUNC_ID) VALUES(-10",$B$38,",-",INDEX(菜单表!$D:$D,MATCH($C48,菜单表!$F:$F,))+1000000,");")</f>
        <v>INSERT INTO SYS_ROLE_FUNC (ROLE_ID,FUNC_ID) VALUES(-101,-1990700);</v>
      </c>
    </row>
    <row r="49" spans="2:5" x14ac:dyDescent="0.15">
      <c r="B49" s="10">
        <v>14</v>
      </c>
      <c r="C49" s="4" t="s">
        <v>63</v>
      </c>
      <c r="D49" s="11" t="str">
        <f>CONCATENATE("(",IF(INDEX(菜单表!$I:$I,MATCH($C49,菜单表!$F:$F,))="MENU","菜单","功能"),")",INDEX(菜单表!$G:$G,MATCH(INDEX(菜单表!$E:$E,MATCH($C49,菜单表!$F:$F,)),菜单表!$D:$D,)),"-",INDEX(菜单表!$G:$G,MATCH($C49,菜单表!$F:$F,)))</f>
        <v>(功能)通用页面-个人头像</v>
      </c>
      <c r="E49" t="str">
        <f>CONCATENATE("INSERT INTO SYS_ROLE_FUNC (ROLE_ID,FUNC_ID) VALUES(-10",$B$38,",-",INDEX(菜单表!$D:$D,MATCH($C49,菜单表!$F:$F,))+1000000,");")</f>
        <v>INSERT INTO SYS_ROLE_FUNC (ROLE_ID,FUNC_ID) VALUES(-101,-1990800);</v>
      </c>
    </row>
    <row r="50" spans="2:5" ht="14.25" thickBot="1" x14ac:dyDescent="0.2">
      <c r="B50" s="43">
        <v>15</v>
      </c>
      <c r="C50" s="44" t="s">
        <v>64</v>
      </c>
      <c r="D50" s="45" t="str">
        <f>CONCATENATE("(",IF(INDEX(菜单表!$I:$I,MATCH($C50,菜单表!$F:$F,))="MENU","菜单","功能"),")",INDEX(菜单表!$G:$G,MATCH(INDEX(菜单表!$E:$E,MATCH($C50,菜单表!$F:$F,)),菜单表!$D:$D,)),"-",INDEX(菜单表!$G:$G,MATCH($C50,菜单表!$F:$F,)))</f>
        <v>(功能)通用页面-个人资料</v>
      </c>
      <c r="E50" t="str">
        <f>CONCATENATE("INSERT INTO SYS_ROLE_FUNC (ROLE_ID,FUNC_ID) VALUES(-10",$B$38,",-",INDEX(菜单表!$D:$D,MATCH($C50,菜单表!$F:$F,))+1000000,");")</f>
        <v>INSERT INTO SYS_ROLE_FUNC (ROLE_ID,FUNC_ID) VALUES(-101,-1990900);</v>
      </c>
    </row>
    <row r="51" spans="2:5" ht="14.25" thickBot="1" x14ac:dyDescent="0.2"/>
    <row r="52" spans="2:5" ht="14.25" thickBot="1" x14ac:dyDescent="0.2">
      <c r="B52" s="46">
        <f>B$4</f>
        <v>2</v>
      </c>
      <c r="C52" s="47" t="str">
        <f t="shared" ref="C52:D52" si="4">C$4</f>
        <v>超级管理</v>
      </c>
      <c r="D52" s="48" t="str">
        <f t="shared" si="4"/>
        <v>拥有除了业务以外的权限</v>
      </c>
    </row>
    <row r="53" spans="2:5" ht="14.25" thickTop="1" x14ac:dyDescent="0.15">
      <c r="B53" s="69" t="s">
        <v>90</v>
      </c>
      <c r="C53" s="70"/>
      <c r="D53" s="71"/>
    </row>
    <row r="54" spans="2:5" x14ac:dyDescent="0.15">
      <c r="B54" s="17">
        <v>1</v>
      </c>
      <c r="C54" s="18" t="s">
        <v>17</v>
      </c>
      <c r="D54" s="19" t="str">
        <f>CONCATENATE("(",IF(INDEX(菜单表!$I:$I,MATCH($C54,菜单表!$F:$F,))="MENU","菜单","功能"),")",INDEX(菜单表!$G:$G,MATCH(INDEX(菜单表!$E:$E,MATCH($C54,菜单表!$F:$F,)),菜单表!$D:$D,)),"-",INDEX(菜单表!$G:$G,MATCH($C54,菜单表!$F:$F,)))</f>
        <v>(菜单)功能管理-系统管理</v>
      </c>
      <c r="E54" t="str">
        <f>CONCATENATE("INSERT INTO SYS_ROLE_FUNC (ROLE_ID,FUNC_ID) VALUES(-10",$B$52,",-",INDEX(菜单表!$D:$D,MATCH($C54,菜单表!$F:$F,))+1000000,");")</f>
        <v>INSERT INTO SYS_ROLE_FUNC (ROLE_ID,FUNC_ID) VALUES(-102,-1300000);</v>
      </c>
    </row>
    <row r="55" spans="2:5" x14ac:dyDescent="0.15">
      <c r="B55" s="10">
        <v>2</v>
      </c>
      <c r="C55" s="4" t="s">
        <v>37</v>
      </c>
      <c r="D55" s="11" t="str">
        <f>CONCATENATE("(",IF(INDEX(菜单表!$I:$I,MATCH($C55,菜单表!$F:$F,))="MENU","菜单","功能"),")",INDEX(菜单表!$G:$G,MATCH(INDEX(菜单表!$E:$E,MATCH($C55,菜单表!$F:$F,)),菜单表!$D:$D,)),"-",INDEX(菜单表!$G:$G,MATCH($C55,菜单表!$F:$F,)))</f>
        <v>(功能)系统管理-全局参数管理</v>
      </c>
      <c r="E55" t="str">
        <f>CONCATENATE("INSERT INTO SYS_ROLE_FUNC (ROLE_ID,FUNC_ID) VALUES(-10",$B$52,",-",INDEX(菜单表!$D:$D,MATCH($C55,菜单表!$F:$F,))+1000000,");")</f>
        <v>INSERT INTO SYS_ROLE_FUNC (ROLE_ID,FUNC_ID) VALUES(-102,-1300100);</v>
      </c>
    </row>
    <row r="56" spans="2:5" x14ac:dyDescent="0.15">
      <c r="B56" s="10">
        <v>3</v>
      </c>
      <c r="C56" s="4" t="s">
        <v>38</v>
      </c>
      <c r="D56" s="11" t="str">
        <f>CONCATENATE("(",IF(INDEX(菜单表!$I:$I,MATCH($C56,菜单表!$F:$F,))="MENU","菜单","功能"),")",INDEX(菜单表!$G:$G,MATCH(INDEX(菜单表!$E:$E,MATCH($C56,菜单表!$F:$F,)),菜单表!$D:$D,)),"-",INDEX(菜单表!$G:$G,MATCH($C56,菜单表!$F:$F,)))</f>
        <v>(功能)系统管理-字典管理</v>
      </c>
      <c r="E56" t="str">
        <f>CONCATENATE("INSERT INTO SYS_ROLE_FUNC (ROLE_ID,FUNC_ID) VALUES(-10",$B$52,",-",INDEX(菜单表!$D:$D,MATCH($C56,菜单表!$F:$F,))+1000000,");")</f>
        <v>INSERT INTO SYS_ROLE_FUNC (ROLE_ID,FUNC_ID) VALUES(-102,-1300200);</v>
      </c>
    </row>
    <row r="57" spans="2:5" x14ac:dyDescent="0.15">
      <c r="B57" s="10">
        <v>4</v>
      </c>
      <c r="C57" s="4" t="s">
        <v>39</v>
      </c>
      <c r="D57" s="11" t="str">
        <f>CONCATENATE("(",IF(INDEX(菜单表!$I:$I,MATCH($C57,菜单表!$F:$F,))="MENU","菜单","功能"),")",INDEX(菜单表!$G:$G,MATCH(INDEX(菜单表!$E:$E,MATCH($C57,菜单表!$F:$F,)),菜单表!$D:$D,)),"-",INDEX(菜单表!$G:$G,MATCH($C57,菜单表!$F:$F,)))</f>
        <v>(功能)系统管理-菜单管理</v>
      </c>
      <c r="E57" t="str">
        <f>CONCATENATE("INSERT INTO SYS_ROLE_FUNC (ROLE_ID,FUNC_ID) VALUES(-10",$B$52,",-",INDEX(菜单表!$D:$D,MATCH($C57,菜单表!$F:$F,))+1000000,");")</f>
        <v>INSERT INTO SYS_ROLE_FUNC (ROLE_ID,FUNC_ID) VALUES(-102,-1300300);</v>
      </c>
    </row>
    <row r="58" spans="2:5" x14ac:dyDescent="0.15">
      <c r="B58" s="10">
        <v>5</v>
      </c>
      <c r="C58" s="4" t="s">
        <v>40</v>
      </c>
      <c r="D58" s="11" t="str">
        <f>CONCATENATE("(",IF(INDEX(菜单表!$I:$I,MATCH($C58,菜单表!$F:$F,))="MENU","菜单","功能"),")",INDEX(菜单表!$G:$G,MATCH(INDEX(菜单表!$E:$E,MATCH($C58,菜单表!$F:$F,)),菜单表!$D:$D,)),"-",INDEX(菜单表!$G:$G,MATCH($C58,菜单表!$F:$F,)))</f>
        <v>(功能)系统管理-角色管理</v>
      </c>
      <c r="E58" t="str">
        <f>CONCATENATE("INSERT INTO SYS_ROLE_FUNC (ROLE_ID,FUNC_ID) VALUES(-10",$B$52,",-",INDEX(菜单表!$D:$D,MATCH($C58,菜单表!$F:$F,))+1000000,");")</f>
        <v>INSERT INTO SYS_ROLE_FUNC (ROLE_ID,FUNC_ID) VALUES(-102,-1300400);</v>
      </c>
    </row>
    <row r="59" spans="2:5" x14ac:dyDescent="0.15">
      <c r="B59" s="10">
        <v>6</v>
      </c>
      <c r="C59" s="4" t="s">
        <v>41</v>
      </c>
      <c r="D59" s="11" t="str">
        <f>CONCATENATE("(",IF(INDEX(菜单表!$I:$I,MATCH($C59,菜单表!$F:$F,))="MENU","菜单","功能"),")",INDEX(菜单表!$G:$G,MATCH(INDEX(菜单表!$E:$E,MATCH($C59,菜单表!$F:$F,)),菜单表!$D:$D,)),"-",INDEX(菜单表!$G:$G,MATCH($C59,菜单表!$F:$F,)))</f>
        <v>(功能)系统管理-角色管理</v>
      </c>
      <c r="E59" t="str">
        <f>CONCATENATE("INSERT INTO SYS_ROLE_FUNC (ROLE_ID,FUNC_ID) VALUES(-10",$B$52,",-",INDEX(菜单表!$D:$D,MATCH($C59,菜单表!$F:$F,))+1000000,");")</f>
        <v>INSERT INTO SYS_ROLE_FUNC (ROLE_ID,FUNC_ID) VALUES(-102,-1300500);</v>
      </c>
    </row>
    <row r="60" spans="2:5" x14ac:dyDescent="0.15">
      <c r="B60" s="10">
        <v>7</v>
      </c>
      <c r="C60" s="4" t="s">
        <v>42</v>
      </c>
      <c r="D60" s="11" t="str">
        <f>CONCATENATE("(",IF(INDEX(菜单表!$I:$I,MATCH($C60,菜单表!$F:$F,))="MENU","菜单","功能"),")",INDEX(菜单表!$G:$G,MATCH(INDEX(菜单表!$E:$E,MATCH($C60,菜单表!$F:$F,)),菜单表!$D:$D,)),"-",INDEX(菜单表!$G:$G,MATCH($C60,菜单表!$F:$F,)))</f>
        <v>(功能)系统管理-用户管理</v>
      </c>
      <c r="E60" t="str">
        <f>CONCATENATE("INSERT INTO SYS_ROLE_FUNC (ROLE_ID,FUNC_ID) VALUES(-10",$B$52,",-",INDEX(菜单表!$D:$D,MATCH($C60,菜单表!$F:$F,))+1000000,");")</f>
        <v>INSERT INTO SYS_ROLE_FUNC (ROLE_ID,FUNC_ID) VALUES(-102,-1300600);</v>
      </c>
    </row>
    <row r="61" spans="2:5" x14ac:dyDescent="0.15">
      <c r="B61" s="10">
        <v>8</v>
      </c>
      <c r="C61" s="4" t="s">
        <v>44</v>
      </c>
      <c r="D61" s="11" t="str">
        <f>CONCATENATE("(",IF(INDEX(菜单表!$I:$I,MATCH($C61,菜单表!$F:$F,))="MENU","菜单","功能"),")",INDEX(菜单表!$G:$G,MATCH(INDEX(菜单表!$E:$E,MATCH($C61,菜单表!$F:$F,)),菜单表!$D:$D,)),"-",INDEX(菜单表!$G:$G,MATCH($C61,菜单表!$F:$F,)))</f>
        <v>(功能)系统管理-单位管理</v>
      </c>
      <c r="E61" t="str">
        <f>CONCATENATE("INSERT INTO SYS_ROLE_FUNC (ROLE_ID,FUNC_ID) VALUES(-10",$B$52,",-",INDEX(菜单表!$D:$D,MATCH($C61,菜单表!$F:$F,))+1000000,");")</f>
        <v>INSERT INTO SYS_ROLE_FUNC (ROLE_ID,FUNC_ID) VALUES(-102,-1300800);</v>
      </c>
    </row>
    <row r="62" spans="2:5" ht="14.25" thickBot="1" x14ac:dyDescent="0.2">
      <c r="B62" s="43">
        <v>9</v>
      </c>
      <c r="C62" s="44" t="s">
        <v>45</v>
      </c>
      <c r="D62" s="45" t="e">
        <f>CONCATENATE("(",IF(INDEX(菜单表!$I:$I,MATCH($C62,菜单表!$F:$F,))="MENU","菜单","功能"),")",INDEX(菜单表!$G:$G,MATCH(INDEX(菜单表!$E:$E,MATCH($C62,菜单表!$F:$F,)),菜单表!$D:$D,)),"-",INDEX(菜单表!$G:$G,MATCH($C62,菜单表!$F:$F,)))</f>
        <v>#N/A</v>
      </c>
      <c r="E62" t="e">
        <f>CONCATENATE("INSERT INTO SYS_ROLE_FUNC (ROLE_ID,FUNC_ID) VALUES(-10",$B$52,",-",INDEX(菜单表!$D:$D,MATCH($C62,菜单表!$F:$F,))+1000000,");")</f>
        <v>#N/A</v>
      </c>
    </row>
    <row r="63" spans="2:5" ht="14.25" thickBot="1" x14ac:dyDescent="0.2"/>
    <row r="64" spans="2:5" ht="14.25" thickBot="1" x14ac:dyDescent="0.2">
      <c r="B64" s="46">
        <f>B$5</f>
        <v>3</v>
      </c>
      <c r="C64" s="47" t="str">
        <f t="shared" ref="C64:D64" si="5">C$5</f>
        <v>经营管理者</v>
      </c>
      <c r="D64" s="48" t="str">
        <f t="shared" si="5"/>
        <v>拥有所有业务功能权限</v>
      </c>
    </row>
    <row r="65" spans="2:5" ht="14.25" thickTop="1" x14ac:dyDescent="0.15">
      <c r="B65" s="69" t="s">
        <v>90</v>
      </c>
      <c r="C65" s="70"/>
      <c r="D65" s="71"/>
    </row>
    <row r="66" spans="2:5" x14ac:dyDescent="0.15">
      <c r="B66" s="17">
        <v>1</v>
      </c>
      <c r="C66" s="18" t="s">
        <v>95</v>
      </c>
      <c r="D66" s="19" t="str">
        <f>CONCATENATE("(",IF(INDEX(菜单表!$I:$I,MATCH($C66,菜单表!$F:$F,))="MENU","菜单","功能"),")",INDEX(菜单表!$G:$G,MATCH(INDEX(菜单表!$E:$E,MATCH($C66,菜单表!$F:$F,)),菜单表!$D:$D,)),"-",INDEX(菜单表!$G:$G,MATCH($C66,菜单表!$F:$F,)))</f>
        <v>(菜单)功能管理-经营管理</v>
      </c>
      <c r="E66" t="str">
        <f>CONCATENATE("INSERT INTO SYS_ROLE_FUNC (ROLE_ID,FUNC_ID) VALUES(-10",$B$64,",-",INDEX(菜单表!$D:$D,MATCH($C66,菜单表!$F:$F,))+1000000,");")</f>
        <v>INSERT INTO SYS_ROLE_FUNC (ROLE_ID,FUNC_ID) VALUES(-103,-1210000);</v>
      </c>
    </row>
    <row r="67" spans="2:5" x14ac:dyDescent="0.15">
      <c r="B67" s="10">
        <v>2</v>
      </c>
      <c r="C67" s="4" t="s">
        <v>101</v>
      </c>
      <c r="D67" s="11" t="str">
        <f>CONCATENATE("(",IF(INDEX(菜单表!$I:$I,MATCH($C67,菜单表!$F:$F,))="MENU","菜单","功能"),")",INDEX(菜单表!$G:$G,MATCH(INDEX(菜单表!$E:$E,MATCH($C67,菜单表!$F:$F,)),菜单表!$D:$D,)),"-",INDEX(菜单表!$G:$G,MATCH($C67,菜单表!$F:$F,)))</f>
        <v>(菜单)经营管理-预算管理</v>
      </c>
      <c r="E67" t="str">
        <f>CONCATENATE("INSERT INTO SYS_ROLE_FUNC (ROLE_ID,FUNC_ID) VALUES(-10",$B$64,",-",INDEX(菜单表!$D:$D,MATCH($C67,菜单表!$F:$F,))+1000000,");")</f>
        <v>INSERT INTO SYS_ROLE_FUNC (ROLE_ID,FUNC_ID) VALUES(-103,-1211000);</v>
      </c>
    </row>
    <row r="68" spans="2:5" x14ac:dyDescent="0.15">
      <c r="B68" s="10">
        <v>3</v>
      </c>
      <c r="C68" s="4" t="s">
        <v>105</v>
      </c>
      <c r="D68" s="11" t="str">
        <f>CONCATENATE("(",IF(INDEX(菜单表!$I:$I,MATCH($C68,菜单表!$F:$F,))="MENU","菜单","功能"),")",INDEX(菜单表!$G:$G,MATCH(INDEX(菜单表!$E:$E,MATCH($C68,菜单表!$F:$F,)),菜单表!$D:$D,)),"-",INDEX(菜单表!$G:$G,MATCH($C68,菜单表!$F:$F,)))</f>
        <v>(功能)预算管理-经营</v>
      </c>
      <c r="E68" t="str">
        <f>CONCATENATE("INSERT INTO SYS_ROLE_FUNC (ROLE_ID,FUNC_ID) VALUES(-10",$B$64,",-",INDEX(菜单表!$D:$D,MATCH($C68,菜单表!$F:$F,))+1000000,");")</f>
        <v>INSERT INTO SYS_ROLE_FUNC (ROLE_ID,FUNC_ID) VALUES(-103,-1211010);</v>
      </c>
    </row>
    <row r="69" spans="2:5" x14ac:dyDescent="0.15">
      <c r="B69" s="10"/>
      <c r="C69" s="4" t="s">
        <v>107</v>
      </c>
      <c r="D69" s="11" t="str">
        <f>CONCATENATE("(",IF(INDEX(菜单表!$I:$I,MATCH($C69,菜单表!$F:$F,))="MENU","菜单","功能"),")",INDEX(菜单表!$G:$G,MATCH(INDEX(菜单表!$E:$E,MATCH($C69,菜单表!$F:$F,)),菜单表!$D:$D,)),"-",INDEX(菜单表!$G:$G,MATCH($C69,菜单表!$F:$F,)))</f>
        <v>(功能)预算管理-营销</v>
      </c>
      <c r="E69" t="str">
        <f>CONCATENATE("INSERT INTO SYS_ROLE_FUNC (ROLE_ID,FUNC_ID) VALUES(-10",$B$64,",-",INDEX(菜单表!$D:$D,MATCH($C69,菜单表!$F:$F,))+1000000,");")</f>
        <v>INSERT INTO SYS_ROLE_FUNC (ROLE_ID,FUNC_ID) VALUES(-103,-1211020);</v>
      </c>
    </row>
    <row r="70" spans="2:5" x14ac:dyDescent="0.15">
      <c r="B70" s="10"/>
      <c r="C70" s="4" t="s">
        <v>108</v>
      </c>
      <c r="D70" s="11" t="str">
        <f>CONCATENATE("(",IF(INDEX(菜单表!$I:$I,MATCH($C70,菜单表!$F:$F,))="MENU","菜单","功能"),")",INDEX(菜单表!$G:$G,MATCH(INDEX(菜单表!$E:$E,MATCH($C70,菜单表!$F:$F,)),菜单表!$D:$D,)),"-",INDEX(菜单表!$G:$G,MATCH($C70,菜单表!$F:$F,)))</f>
        <v>(功能)预算管理-实施</v>
      </c>
      <c r="E70" t="str">
        <f>CONCATENATE("INSERT INTO SYS_ROLE_FUNC (ROLE_ID,FUNC_ID) VALUES(-10",$B$64,",-",INDEX(菜单表!$D:$D,MATCH($C70,菜单表!$F:$F,))+1000000,");")</f>
        <v>INSERT INTO SYS_ROLE_FUNC (ROLE_ID,FUNC_ID) VALUES(-103,-1211030);</v>
      </c>
    </row>
    <row r="71" spans="2:5" x14ac:dyDescent="0.15">
      <c r="B71" s="10">
        <v>4</v>
      </c>
      <c r="C71" s="4" t="s">
        <v>110</v>
      </c>
      <c r="D71" s="11" t="str">
        <f>CONCATENATE("(",IF(INDEX(菜单表!$I:$I,MATCH($C71,菜单表!$F:$F,))="MENU","菜单","功能"),")",INDEX(菜单表!$G:$G,MATCH(INDEX(菜单表!$E:$E,MATCH($C71,菜单表!$F:$F,)),菜单表!$D:$D,)),"-",INDEX(菜单表!$G:$G,MATCH($C71,菜单表!$F:$F,)))</f>
        <v>(功能)经营管理-回款</v>
      </c>
      <c r="E71" t="str">
        <f>CONCATENATE("INSERT INTO SYS_ROLE_FUNC (ROLE_ID,FUNC_ID) VALUES(-10",$B$64,",-",INDEX(菜单表!$D:$D,MATCH($C71,菜单表!$F:$F,))+1000000,");")</f>
        <v>INSERT INTO SYS_ROLE_FUNC (ROLE_ID,FUNC_ID) VALUES(-103,-1212000);</v>
      </c>
    </row>
    <row r="72" spans="2:5" x14ac:dyDescent="0.15">
      <c r="B72" s="17">
        <v>5</v>
      </c>
      <c r="C72" s="4" t="s">
        <v>112</v>
      </c>
      <c r="D72" s="11" t="str">
        <f>CONCATENATE("(",IF(INDEX(菜单表!$I:$I,MATCH($C72,菜单表!$F:$F,))="MENU","菜单","功能"),")",INDEX(菜单表!$G:$G,MATCH(INDEX(菜单表!$E:$E,MATCH($C72,菜单表!$F:$F,)),菜单表!$D:$D,)),"-",INDEX(菜单表!$G:$G,MATCH($C72,菜单表!$F:$F,)))</f>
        <v>(菜单)经营管理-成本管理</v>
      </c>
      <c r="E72" t="str">
        <f>CONCATENATE("INSERT INTO SYS_ROLE_FUNC (ROLE_ID,FUNC_ID) VALUES(-10",$B$64,",-",INDEX(菜单表!$D:$D,MATCH($C72,菜单表!$F:$F,))+1000000,");")</f>
        <v>INSERT INTO SYS_ROLE_FUNC (ROLE_ID,FUNC_ID) VALUES(-103,-1213000);</v>
      </c>
    </row>
    <row r="73" spans="2:5" x14ac:dyDescent="0.15">
      <c r="B73" s="10">
        <v>6</v>
      </c>
      <c r="C73" s="4" t="s">
        <v>116</v>
      </c>
      <c r="D73" s="11" t="str">
        <f>CONCATENATE("(",IF(INDEX(菜单表!$I:$I,MATCH($C73,菜单表!$F:$F,))="MENU","菜单","功能"),")",INDEX(菜单表!$G:$G,MATCH(INDEX(菜单表!$E:$E,MATCH($C73,菜单表!$F:$F,)),菜单表!$D:$D,)),"-",INDEX(菜单表!$G:$G,MATCH($C73,菜单表!$F:$F,)))</f>
        <v>(功能)成本管理-销售</v>
      </c>
      <c r="E73" t="str">
        <f>CONCATENATE("INSERT INTO SYS_ROLE_FUNC (ROLE_ID,FUNC_ID) VALUES(-10",$B$64,",-",INDEX(菜单表!$D:$D,MATCH($C73,菜单表!$F:$F,))+1000000,");")</f>
        <v>INSERT INTO SYS_ROLE_FUNC (ROLE_ID,FUNC_ID) VALUES(-103,-1213010);</v>
      </c>
    </row>
    <row r="74" spans="2:5" x14ac:dyDescent="0.15">
      <c r="B74" s="10">
        <v>7</v>
      </c>
      <c r="C74" s="4" t="s">
        <v>118</v>
      </c>
      <c r="D74" s="11" t="str">
        <f>CONCATENATE("(",IF(INDEX(菜单表!$I:$I,MATCH($C74,菜单表!$F:$F,))="MENU","菜单","功能"),")",INDEX(菜单表!$G:$G,MATCH(INDEX(菜单表!$E:$E,MATCH($C74,菜单表!$F:$F,)),菜单表!$D:$D,)),"-",INDEX(菜单表!$G:$G,MATCH($C74,菜单表!$F:$F,)))</f>
        <v>(功能)成本管理-实施</v>
      </c>
      <c r="E74" t="str">
        <f>CONCATENATE("INSERT INTO SYS_ROLE_FUNC (ROLE_ID,FUNC_ID) VALUES(-10",$B$64,",-",INDEX(菜单表!$D:$D,MATCH($C74,菜单表!$F:$F,))+1000000,");")</f>
        <v>INSERT INTO SYS_ROLE_FUNC (ROLE_ID,FUNC_ID) VALUES(-103,-1213020);</v>
      </c>
    </row>
    <row r="75" spans="2:5" x14ac:dyDescent="0.15">
      <c r="B75" s="10">
        <v>8</v>
      </c>
      <c r="C75" s="4" t="s">
        <v>120</v>
      </c>
      <c r="D75" s="11" t="str">
        <f>CONCATENATE("(",IF(INDEX(菜单表!$I:$I,MATCH($C75,菜单表!$F:$F,))="MENU","菜单","功能"),")",INDEX(菜单表!$G:$G,MATCH(INDEX(菜单表!$E:$E,MATCH($C75,菜单表!$F:$F,)),菜单表!$D:$D,)),"-",INDEX(菜单表!$G:$G,MATCH($C75,菜单表!$F:$F,)))</f>
        <v>(功能)成本管理-差旅</v>
      </c>
      <c r="E75" t="str">
        <f>CONCATENATE("INSERT INTO SYS_ROLE_FUNC (ROLE_ID,FUNC_ID) VALUES(-10",$B$64,",-",INDEX(菜单表!$D:$D,MATCH($C75,菜单表!$F:$F,))+1000000,");")</f>
        <v>INSERT INTO SYS_ROLE_FUNC (ROLE_ID,FUNC_ID) VALUES(-103,-1213030);</v>
      </c>
    </row>
    <row r="76" spans="2:5" x14ac:dyDescent="0.15">
      <c r="B76" s="17">
        <v>9</v>
      </c>
      <c r="C76" s="4" t="s">
        <v>129</v>
      </c>
      <c r="D76" s="11" t="str">
        <f>CONCATENATE("(",IF(INDEX(菜单表!$I:$I,MATCH($C76,菜单表!$F:$F,))="MENU","菜单","功能"),")",INDEX(菜单表!$G:$G,MATCH(INDEX(菜单表!$E:$E,MATCH($C76,菜单表!$F:$F,)),菜单表!$D:$D,)),"-",INDEX(菜单表!$G:$G,MATCH($C76,菜单表!$F:$F,)))</f>
        <v>(菜单)经营管理-风险管理</v>
      </c>
      <c r="E76" t="str">
        <f>CONCATENATE("INSERT INTO SYS_ROLE_FUNC (ROLE_ID,FUNC_ID) VALUES(-10",$B$64,",-",INDEX(菜单表!$D:$D,MATCH($C76,菜单表!$F:$F,))+1000000,");")</f>
        <v>INSERT INTO SYS_ROLE_FUNC (ROLE_ID,FUNC_ID) VALUES(-103,-1214000);</v>
      </c>
    </row>
    <row r="77" spans="2:5" x14ac:dyDescent="0.15">
      <c r="B77" s="10">
        <v>10</v>
      </c>
      <c r="C77" s="4" t="s">
        <v>133</v>
      </c>
      <c r="D77" s="11" t="str">
        <f>CONCATENATE("(",IF(INDEX(菜单表!$I:$I,MATCH($C77,菜单表!$F:$F,))="MENU","菜单","功能"),")",INDEX(菜单表!$G:$G,MATCH(INDEX(菜单表!$E:$E,MATCH($C77,菜单表!$F:$F,)),菜单表!$D:$D,)),"-",INDEX(菜单表!$G:$G,MATCH($C77,菜单表!$F:$F,)))</f>
        <v>(功能)风险管理-经营</v>
      </c>
      <c r="E77" t="str">
        <f>CONCATENATE("INSERT INTO SYS_ROLE_FUNC (ROLE_ID,FUNC_ID) VALUES(-10",$B$64,",-",INDEX(菜单表!$D:$D,MATCH($C77,菜单表!$F:$F,))+1000000,");")</f>
        <v>INSERT INTO SYS_ROLE_FUNC (ROLE_ID,FUNC_ID) VALUES(-103,-1214010);</v>
      </c>
    </row>
    <row r="78" spans="2:5" x14ac:dyDescent="0.15">
      <c r="B78" s="10">
        <v>11</v>
      </c>
      <c r="C78" s="4" t="s">
        <v>135</v>
      </c>
      <c r="D78" s="11" t="str">
        <f>CONCATENATE("(",IF(INDEX(菜单表!$I:$I,MATCH($C78,菜单表!$F:$F,))="MENU","菜单","功能"),")",INDEX(菜单表!$G:$G,MATCH(INDEX(菜单表!$E:$E,MATCH($C78,菜单表!$F:$F,)),菜单表!$D:$D,)),"-",INDEX(菜单表!$G:$G,MATCH($C78,菜单表!$F:$F,)))</f>
        <v>(功能)风险管理-销售</v>
      </c>
      <c r="E78" t="str">
        <f>CONCATENATE("INSERT INTO SYS_ROLE_FUNC (ROLE_ID,FUNC_ID) VALUES(-10",$B$64,",-",INDEX(菜单表!$D:$D,MATCH($C78,菜单表!$F:$F,))+1000000,");")</f>
        <v>INSERT INTO SYS_ROLE_FUNC (ROLE_ID,FUNC_ID) VALUES(-103,-1214020);</v>
      </c>
    </row>
    <row r="79" spans="2:5" x14ac:dyDescent="0.15">
      <c r="B79" s="10">
        <v>12</v>
      </c>
      <c r="C79" s="4" t="s">
        <v>137</v>
      </c>
      <c r="D79" s="11" t="str">
        <f>CONCATENATE("(",IF(INDEX(菜单表!$I:$I,MATCH($C79,菜单表!$F:$F,))="MENU","菜单","功能"),")",INDEX(菜单表!$G:$G,MATCH(INDEX(菜单表!$E:$E,MATCH($C79,菜单表!$F:$F,)),菜单表!$D:$D,)),"-",INDEX(菜单表!$G:$G,MATCH($C79,菜单表!$F:$F,)))</f>
        <v>(功能)风险管理-项目</v>
      </c>
      <c r="E79" t="str">
        <f>CONCATENATE("INSERT INTO SYS_ROLE_FUNC (ROLE_ID,FUNC_ID) VALUES(-10",$B$64,",-",INDEX(菜单表!$D:$D,MATCH($C79,菜单表!$F:$F,))+1000000,");")</f>
        <v>INSERT INTO SYS_ROLE_FUNC (ROLE_ID,FUNC_ID) VALUES(-103,-1214030);</v>
      </c>
    </row>
    <row r="80" spans="2:5" x14ac:dyDescent="0.15">
      <c r="B80" s="17">
        <v>13</v>
      </c>
      <c r="C80" s="4" t="s">
        <v>97</v>
      </c>
      <c r="D80" s="11" t="str">
        <f>CONCATENATE("(",IF(INDEX(菜单表!$I:$I,MATCH($C80,菜单表!$F:$F,))="MENU","菜单","功能"),")",INDEX(菜单表!$G:$G,MATCH(INDEX(菜单表!$E:$E,MATCH($C80,菜单表!$F:$F,)),菜单表!$D:$D,)),"-",INDEX(菜单表!$G:$G,MATCH($C80,菜单表!$F:$F,)))</f>
        <v>(菜单)功能管理-营销管理</v>
      </c>
      <c r="E80" t="str">
        <f>CONCATENATE("INSERT INTO SYS_ROLE_FUNC (ROLE_ID,FUNC_ID) VALUES(-10",$B$64,",-",INDEX(菜单表!$D:$D,MATCH($C80,菜单表!$F:$F,))+1000000,");")</f>
        <v>INSERT INTO SYS_ROLE_FUNC (ROLE_ID,FUNC_ID) VALUES(-103,-1220000);</v>
      </c>
    </row>
    <row r="81" spans="2:5" x14ac:dyDescent="0.15">
      <c r="B81" s="10">
        <v>14</v>
      </c>
      <c r="C81" s="4" t="s">
        <v>146</v>
      </c>
      <c r="D81" s="11" t="str">
        <f>CONCATENATE("(",IF(INDEX(菜单表!$I:$I,MATCH($C81,菜单表!$F:$F,))="MENU","菜单","功能"),")",INDEX(菜单表!$G:$G,MATCH(INDEX(菜单表!$E:$E,MATCH($C81,菜单表!$F:$F,)),菜单表!$D:$D,)),"-",INDEX(菜单表!$G:$G,MATCH($C81,菜单表!$F:$F,)))</f>
        <v>(功能)营销管理-客户管理</v>
      </c>
      <c r="E81" t="str">
        <f>CONCATENATE("INSERT INTO SYS_ROLE_FUNC (ROLE_ID,FUNC_ID) VALUES(-10",$B$64,",-",INDEX(菜单表!$D:$D,MATCH($C81,菜单表!$F:$F,))+1000000,");")</f>
        <v>INSERT INTO SYS_ROLE_FUNC (ROLE_ID,FUNC_ID) VALUES(-103,-1220100);</v>
      </c>
    </row>
    <row r="82" spans="2:5" x14ac:dyDescent="0.15">
      <c r="B82" s="10">
        <v>15</v>
      </c>
      <c r="C82" s="4" t="s">
        <v>148</v>
      </c>
      <c r="D82" s="11" t="str">
        <f>CONCATENATE("(",IF(INDEX(菜单表!$I:$I,MATCH($C82,菜单表!$F:$F,))="MENU","菜单","功能"),")",INDEX(菜单表!$G:$G,MATCH(INDEX(菜单表!$E:$E,MATCH($C82,菜单表!$F:$F,)),菜单表!$D:$D,)),"-",INDEX(菜单表!$G:$G,MATCH($C82,菜单表!$F:$F,)))</f>
        <v>(功能)营销管理-联系人管理</v>
      </c>
      <c r="E82" t="str">
        <f>CONCATENATE("INSERT INTO SYS_ROLE_FUNC (ROLE_ID,FUNC_ID) VALUES(-10",$B$64,",-",INDEX(菜单表!$D:$D,MATCH($C82,菜单表!$F:$F,))+1000000,");")</f>
        <v>INSERT INTO SYS_ROLE_FUNC (ROLE_ID,FUNC_ID) VALUES(-103,-1220300);</v>
      </c>
    </row>
    <row r="83" spans="2:5" x14ac:dyDescent="0.15">
      <c r="B83" s="10">
        <v>16</v>
      </c>
      <c r="C83" s="4" t="s">
        <v>150</v>
      </c>
      <c r="D83" s="11" t="str">
        <f>CONCATENATE("(",IF(INDEX(菜单表!$I:$I,MATCH($C83,菜单表!$F:$F,))="MENU","菜单","功能"),")",INDEX(菜单表!$G:$G,MATCH(INDEX(菜单表!$E:$E,MATCH($C83,菜单表!$F:$F,)),菜单表!$D:$D,)),"-",INDEX(菜单表!$G:$G,MATCH($C83,菜单表!$F:$F,)))</f>
        <v>(功能)营销管理-线索管理</v>
      </c>
      <c r="E83" t="str">
        <f>CONCATENATE("INSERT INTO SYS_ROLE_FUNC (ROLE_ID,FUNC_ID) VALUES(-10",$B$64,",-",INDEX(菜单表!$D:$D,MATCH($C83,菜单表!$F:$F,))+1000000,");")</f>
        <v>INSERT INTO SYS_ROLE_FUNC (ROLE_ID,FUNC_ID) VALUES(-103,-1220400);</v>
      </c>
    </row>
    <row r="84" spans="2:5" x14ac:dyDescent="0.15">
      <c r="B84" s="17">
        <v>17</v>
      </c>
      <c r="C84" s="4" t="s">
        <v>152</v>
      </c>
      <c r="D84" s="11" t="str">
        <f>CONCATENATE("(",IF(INDEX(菜单表!$I:$I,MATCH($C84,菜单表!$F:$F,))="MENU","菜单","功能"),")",INDEX(菜单表!$G:$G,MATCH(INDEX(菜单表!$E:$E,MATCH($C84,菜单表!$F:$F,)),菜单表!$D:$D,)),"-",INDEX(菜单表!$G:$G,MATCH($C84,菜单表!$F:$F,)))</f>
        <v>(功能)营销管理-商机管理</v>
      </c>
      <c r="E84" t="str">
        <f>CONCATENATE("INSERT INTO SYS_ROLE_FUNC (ROLE_ID,FUNC_ID) VALUES(-10",$B$64,",-",INDEX(菜单表!$D:$D,MATCH($C84,菜单表!$F:$F,))+1000000,");")</f>
        <v>INSERT INTO SYS_ROLE_FUNC (ROLE_ID,FUNC_ID) VALUES(-103,-1220500);</v>
      </c>
    </row>
    <row r="85" spans="2:5" x14ac:dyDescent="0.15">
      <c r="B85" s="10">
        <v>18</v>
      </c>
      <c r="C85" s="4" t="s">
        <v>154</v>
      </c>
      <c r="D85" s="11" t="str">
        <f>CONCATENATE("(",IF(INDEX(菜单表!$I:$I,MATCH($C85,菜单表!$F:$F,))="MENU","菜单","功能"),")",INDEX(菜单表!$G:$G,MATCH(INDEX(菜单表!$E:$E,MATCH($C85,菜单表!$F:$F,)),菜单表!$D:$D,)),"-",INDEX(菜单表!$G:$G,MATCH($C85,菜单表!$F:$F,)))</f>
        <v>(功能)营销管理-销售人员管理</v>
      </c>
      <c r="E85" t="str">
        <f>CONCATENATE("INSERT INTO SYS_ROLE_FUNC (ROLE_ID,FUNC_ID) VALUES(-10",$B$64,",-",INDEX(菜单表!$D:$D,MATCH($C85,菜单表!$F:$F,))+1000000,");")</f>
        <v>INSERT INTO SYS_ROLE_FUNC (ROLE_ID,FUNC_ID) VALUES(-103,-1220600);</v>
      </c>
    </row>
    <row r="86" spans="2:5" x14ac:dyDescent="0.15">
      <c r="B86" s="10">
        <v>19</v>
      </c>
      <c r="C86" s="4" t="s">
        <v>156</v>
      </c>
      <c r="D86" s="11" t="str">
        <f>CONCATENATE("(",IF(INDEX(菜单表!$I:$I,MATCH($C86,菜单表!$F:$F,))="MENU","菜单","功能"),")",INDEX(菜单表!$G:$G,MATCH(INDEX(菜单表!$E:$E,MATCH($C86,菜单表!$F:$F,)),菜单表!$D:$D,)),"-",INDEX(菜单表!$G:$G,MATCH($C86,菜单表!$F:$F,)))</f>
        <v>(功能)营销管理-活动管理</v>
      </c>
      <c r="E86" t="str">
        <f>CONCATENATE("INSERT INTO SYS_ROLE_FUNC (ROLE_ID,FUNC_ID) VALUES(-10",$B$64,",-",INDEX(菜单表!$D:$D,MATCH($C86,菜单表!$F:$F,))+1000000,");")</f>
        <v>INSERT INTO SYS_ROLE_FUNC (ROLE_ID,FUNC_ID) VALUES(-103,-1220700);</v>
      </c>
    </row>
    <row r="87" spans="2:5" x14ac:dyDescent="0.15">
      <c r="B87" s="10">
        <v>20</v>
      </c>
      <c r="C87" s="4" t="s">
        <v>157</v>
      </c>
      <c r="D87" s="11" t="str">
        <f>CONCATENATE("(",IF(INDEX(菜单表!$I:$I,MATCH($C87,菜单表!$F:$F,))="MENU","菜单","功能"),")",INDEX(菜单表!$G:$G,MATCH(INDEX(菜单表!$E:$E,MATCH($C87,菜单表!$F:$F,)),菜单表!$D:$D,)),"-",INDEX(菜单表!$G:$G,MATCH($C87,菜单表!$F:$F,)))</f>
        <v>(功能)营销管理-竞争对手管理</v>
      </c>
      <c r="E87" t="str">
        <f>CONCATENATE("INSERT INTO SYS_ROLE_FUNC (ROLE_ID,FUNC_ID) VALUES(-10",$B$64,",-",INDEX(菜单表!$D:$D,MATCH($C87,菜单表!$F:$F,))+1000000,");")</f>
        <v>INSERT INTO SYS_ROLE_FUNC (ROLE_ID,FUNC_ID) VALUES(-103,-1220800);</v>
      </c>
    </row>
    <row r="88" spans="2:5" x14ac:dyDescent="0.15">
      <c r="B88" s="10">
        <v>21</v>
      </c>
      <c r="C88" s="4" t="s">
        <v>159</v>
      </c>
      <c r="D88" s="11" t="str">
        <f>CONCATENATE("(",IF(INDEX(菜单表!$I:$I,MATCH($C88,菜单表!$F:$F,))="MENU","菜单","功能"),")",INDEX(菜单表!$G:$G,MATCH(INDEX(菜单表!$E:$E,MATCH($C88,菜单表!$F:$F,)),菜单表!$D:$D,)),"-",INDEX(菜单表!$G:$G,MATCH($C88,菜单表!$F:$F,)))</f>
        <v>(功能)营销管理-合同管理</v>
      </c>
      <c r="E88" t="str">
        <f>CONCATENATE("INSERT INTO SYS_ROLE_FUNC (ROLE_ID,FUNC_ID) VALUES(-10",$B$64,",-",INDEX(菜单表!$D:$D,MATCH($C88,菜单表!$F:$F,))+1000000,");")</f>
        <v>INSERT INTO SYS_ROLE_FUNC (ROLE_ID,FUNC_ID) VALUES(-103,-1220900);</v>
      </c>
    </row>
    <row r="89" spans="2:5" x14ac:dyDescent="0.15">
      <c r="B89" s="17">
        <v>17</v>
      </c>
      <c r="C89" s="4" t="s">
        <v>161</v>
      </c>
      <c r="D89" s="11" t="str">
        <f>CONCATENATE("(",IF(INDEX(菜单表!$I:$I,MATCH($C89,菜单表!$F:$F,))="MENU","菜单","功能"),")",INDEX(菜单表!$G:$G,MATCH(INDEX(菜单表!$E:$E,MATCH($C89,菜单表!$F:$F,)),菜单表!$D:$D,)),"-",INDEX(菜单表!$G:$G,MATCH($C89,菜单表!$F:$F,)))</f>
        <v>(功能)营销管理-方案管理</v>
      </c>
      <c r="E89" t="str">
        <f>CONCATENATE("INSERT INTO SYS_ROLE_FUNC (ROLE_ID,FUNC_ID) VALUES(-10",$B$64,",-",INDEX(菜单表!$D:$D,MATCH($C89,菜单表!$F:$F,))+1000000,");")</f>
        <v>INSERT INTO SYS_ROLE_FUNC (ROLE_ID,FUNC_ID) VALUES(-103,-1221000);</v>
      </c>
    </row>
    <row r="90" spans="2:5" x14ac:dyDescent="0.15">
      <c r="B90" s="10">
        <v>18</v>
      </c>
      <c r="C90" s="4" t="s">
        <v>99</v>
      </c>
      <c r="D90" s="11" t="str">
        <f>CONCATENATE("(",IF(INDEX(菜单表!$I:$I,MATCH($C90,菜单表!$F:$F,))="MENU","菜单","功能"),")",INDEX(菜单表!$G:$G,MATCH(INDEX(菜单表!$E:$E,MATCH($C90,菜单表!$F:$F,)),菜单表!$D:$D,)),"-",INDEX(菜单表!$G:$G,MATCH($C90,菜单表!$F:$F,)))</f>
        <v>(菜单)功能管理-实施管理</v>
      </c>
      <c r="E90" t="str">
        <f>CONCATENATE("INSERT INTO SYS_ROLE_FUNC (ROLE_ID,FUNC_ID) VALUES(-10",$B$64,",-",INDEX(菜单表!$D:$D,MATCH($C90,菜单表!$F:$F,))+1000000,");")</f>
        <v>INSERT INTO SYS_ROLE_FUNC (ROLE_ID,FUNC_ID) VALUES(-103,-1230000);</v>
      </c>
    </row>
    <row r="91" spans="2:5" x14ac:dyDescent="0.15">
      <c r="B91" s="10">
        <v>19</v>
      </c>
      <c r="C91" s="4" t="s">
        <v>172</v>
      </c>
      <c r="D91" s="11" t="str">
        <f>CONCATENATE("(",IF(INDEX(菜单表!$I:$I,MATCH($C91,菜单表!$F:$F,))="MENU","菜单","功能"),")",INDEX(菜单表!$G:$G,MATCH(INDEX(菜单表!$E:$E,MATCH($C91,菜单表!$F:$F,)),菜单表!$D:$D,)),"-",INDEX(菜单表!$G:$G,MATCH($C91,菜单表!$F:$F,)))</f>
        <v>(功能)实施管理-项目管理</v>
      </c>
      <c r="E91" t="str">
        <f>CONCATENATE("INSERT INTO SYS_ROLE_FUNC (ROLE_ID,FUNC_ID) VALUES(-10",$B$64,",-",INDEX(菜单表!$D:$D,MATCH($C91,菜单表!$F:$F,))+1000000,");")</f>
        <v>INSERT INTO SYS_ROLE_FUNC (ROLE_ID,FUNC_ID) VALUES(-103,-1230100);</v>
      </c>
    </row>
    <row r="92" spans="2:5" x14ac:dyDescent="0.15">
      <c r="B92" s="10">
        <v>20</v>
      </c>
      <c r="C92" s="4" t="s">
        <v>174</v>
      </c>
      <c r="D92" s="11" t="str">
        <f>CONCATENATE("(",IF(INDEX(菜单表!$I:$I,MATCH($C92,菜单表!$F:$F,))="MENU","菜单","功能"),")",INDEX(菜单表!$G:$G,MATCH(INDEX(菜单表!$E:$E,MATCH($C92,菜单表!$F:$F,)),菜单表!$D:$D,)),"-",INDEX(菜单表!$G:$G,MATCH($C92,菜单表!$F:$F,)))</f>
        <v>(功能)实施管理-进度管理</v>
      </c>
      <c r="E92" t="str">
        <f>CONCATENATE("INSERT INTO SYS_ROLE_FUNC (ROLE_ID,FUNC_ID) VALUES(-10",$B$64,",-",INDEX(菜单表!$D:$D,MATCH($C92,菜单表!$F:$F,))+1000000,");")</f>
        <v>INSERT INTO SYS_ROLE_FUNC (ROLE_ID,FUNC_ID) VALUES(-103,-1230200);</v>
      </c>
    </row>
    <row r="93" spans="2:5" x14ac:dyDescent="0.15">
      <c r="B93" s="10">
        <v>21</v>
      </c>
      <c r="C93" s="4" t="s">
        <v>176</v>
      </c>
      <c r="D93" s="11" t="str">
        <f>CONCATENATE("(",IF(INDEX(菜单表!$I:$I,MATCH($C93,菜单表!$F:$F,))="MENU","菜单","功能"),")",INDEX(菜单表!$G:$G,MATCH(INDEX(菜单表!$E:$E,MATCH($C93,菜单表!$F:$F,)),菜单表!$D:$D,)),"-",INDEX(菜单表!$G:$G,MATCH($C93,菜单表!$F:$F,)))</f>
        <v>(功能)实施管理-文档管理</v>
      </c>
      <c r="E93" t="str">
        <f>CONCATENATE("INSERT INTO SYS_ROLE_FUNC (ROLE_ID,FUNC_ID) VALUES(-10",$B$64,",-",INDEX(菜单表!$D:$D,MATCH($C93,菜单表!$F:$F,))+1000000,");")</f>
        <v>INSERT INTO SYS_ROLE_FUNC (ROLE_ID,FUNC_ID) VALUES(-103,-1230300);</v>
      </c>
    </row>
    <row r="94" spans="2:5" ht="14.25" thickBot="1" x14ac:dyDescent="0.2">
      <c r="B94" s="43">
        <v>22</v>
      </c>
      <c r="C94" s="44" t="s">
        <v>177</v>
      </c>
      <c r="D94" s="45" t="str">
        <f>CONCATENATE("(",IF(INDEX(菜单表!$I:$I,MATCH($C94,菜单表!$F:$F,))="MENU","菜单","功能"),")",INDEX(菜单表!$G:$G,MATCH(INDEX(菜单表!$E:$E,MATCH($C94,菜单表!$F:$F,)),菜单表!$D:$D,)),"-",INDEX(菜单表!$G:$G,MATCH($C94,菜单表!$F:$F,)))</f>
        <v>(功能)实施管理-实施人员管理</v>
      </c>
      <c r="E94" t="str">
        <f>CONCATENATE("INSERT INTO SYS_ROLE_FUNC (ROLE_ID,FUNC_ID) VALUES(-10",$B$64,",-",INDEX(菜单表!$D:$D,MATCH($C94,菜单表!$F:$F,))+1000000,");")</f>
        <v>INSERT INTO SYS_ROLE_FUNC (ROLE_ID,FUNC_ID) VALUES(-103,-1230400);</v>
      </c>
    </row>
  </sheetData>
  <phoneticPr fontId="1" type="noConversion"/>
  <conditionalFormatting sqref="D21:D29">
    <cfRule type="cellIs" dxfId="98" priority="349" operator="equal">
      <formula>"数据利用"</formula>
    </cfRule>
    <cfRule type="cellIs" dxfId="97" priority="350" operator="equal">
      <formula>"考核结果"</formula>
    </cfRule>
    <cfRule type="cellIs" dxfId="96" priority="351" operator="equal">
      <formula>"业务考核"</formula>
    </cfRule>
    <cfRule type="cellIs" dxfId="95" priority="352" operator="equal">
      <formula>"企业填报"</formula>
    </cfRule>
    <cfRule type="cellIs" dxfId="94" priority="353" operator="equal">
      <formula>"公司审核"</formula>
    </cfRule>
    <cfRule type="cellIs" dxfId="93" priority="354" operator="equal">
      <formula>"公司管理"</formula>
    </cfRule>
    <cfRule type="cellIs" dxfId="92" priority="355" operator="equal">
      <formula>"集团管理"</formula>
    </cfRule>
    <cfRule type="cellIs" dxfId="91" priority="356" operator="equal">
      <formula>"超级管理"</formula>
    </cfRule>
    <cfRule type="cellIs" dxfId="90" priority="357" operator="equal">
      <formula>"基本角色"</formula>
    </cfRule>
  </conditionalFormatting>
  <conditionalFormatting sqref="D1:D12 D63 D19:D29 D85:D88 D36:D51 D94:D1048576">
    <cfRule type="containsText" dxfId="89" priority="347" operator="containsText" text="(功能)">
      <formula>NOT(ISERROR(SEARCH("(功能)",D1)))</formula>
    </cfRule>
    <cfRule type="containsText" dxfId="88" priority="348" operator="containsText" text="菜单">
      <formula>NOT(ISERROR(SEARCH("菜单",D1)))</formula>
    </cfRule>
  </conditionalFormatting>
  <conditionalFormatting sqref="D54">
    <cfRule type="containsText" dxfId="87" priority="343" operator="containsText" text="(功能)">
      <formula>NOT(ISERROR(SEARCH("(功能)",D54)))</formula>
    </cfRule>
    <cfRule type="containsText" dxfId="86" priority="344" operator="containsText" text="菜单">
      <formula>NOT(ISERROR(SEARCH("菜单",D54)))</formula>
    </cfRule>
  </conditionalFormatting>
  <conditionalFormatting sqref="D55:D62">
    <cfRule type="containsText" dxfId="85" priority="341" operator="containsText" text="(功能)">
      <formula>NOT(ISERROR(SEARCH("(功能)",D55)))</formula>
    </cfRule>
    <cfRule type="containsText" dxfId="84" priority="342" operator="containsText" text="菜单">
      <formula>NOT(ISERROR(SEARCH("菜单",D55)))</formula>
    </cfRule>
  </conditionalFormatting>
  <conditionalFormatting sqref="D52">
    <cfRule type="containsText" dxfId="83" priority="339" operator="containsText" text="(功能)">
      <formula>NOT(ISERROR(SEARCH("(功能)",D52)))</formula>
    </cfRule>
    <cfRule type="containsText" dxfId="82" priority="340" operator="containsText" text="菜单">
      <formula>NOT(ISERROR(SEARCH("菜单",D52)))</formula>
    </cfRule>
  </conditionalFormatting>
  <conditionalFormatting sqref="D64">
    <cfRule type="containsText" dxfId="81" priority="337" operator="containsText" text="(功能)">
      <formula>NOT(ISERROR(SEARCH("(功能)",D64)))</formula>
    </cfRule>
    <cfRule type="containsText" dxfId="80" priority="338" operator="containsText" text="菜单">
      <formula>NOT(ISERROR(SEARCH("菜单",D64)))</formula>
    </cfRule>
  </conditionalFormatting>
  <conditionalFormatting sqref="D66:D68 D71:D74">
    <cfRule type="containsText" dxfId="79" priority="335" operator="containsText" text="(功能)">
      <formula>NOT(ISERROR(SEARCH("(功能)",D66)))</formula>
    </cfRule>
    <cfRule type="containsText" dxfId="78" priority="336" operator="containsText" text="菜单">
      <formula>NOT(ISERROR(SEARCH("菜单",D66)))</formula>
    </cfRule>
  </conditionalFormatting>
  <conditionalFormatting sqref="D75">
    <cfRule type="containsText" dxfId="77" priority="331" operator="containsText" text="(功能)">
      <formula>NOT(ISERROR(SEARCH("(功能)",D75)))</formula>
    </cfRule>
    <cfRule type="containsText" dxfId="76" priority="332" operator="containsText" text="菜单">
      <formula>NOT(ISERROR(SEARCH("菜单",D75)))</formula>
    </cfRule>
  </conditionalFormatting>
  <conditionalFormatting sqref="D78">
    <cfRule type="containsText" dxfId="75" priority="321" operator="containsText" text="(功能)">
      <formula>NOT(ISERROR(SEARCH("(功能)",D78)))</formula>
    </cfRule>
    <cfRule type="containsText" dxfId="74" priority="322" operator="containsText" text="菜单">
      <formula>NOT(ISERROR(SEARCH("菜单",D78)))</formula>
    </cfRule>
  </conditionalFormatting>
  <conditionalFormatting sqref="D84">
    <cfRule type="containsText" dxfId="73" priority="329" operator="containsText" text="(功能)">
      <formula>NOT(ISERROR(SEARCH("(功能)",D84)))</formula>
    </cfRule>
    <cfRule type="containsText" dxfId="72" priority="330" operator="containsText" text="菜单">
      <formula>NOT(ISERROR(SEARCH("菜单",D84)))</formula>
    </cfRule>
  </conditionalFormatting>
  <conditionalFormatting sqref="D76">
    <cfRule type="containsText" dxfId="71" priority="325" operator="containsText" text="(功能)">
      <formula>NOT(ISERROR(SEARCH("(功能)",D76)))</formula>
    </cfRule>
    <cfRule type="containsText" dxfId="70" priority="326" operator="containsText" text="菜单">
      <formula>NOT(ISERROR(SEARCH("菜单",D76)))</formula>
    </cfRule>
  </conditionalFormatting>
  <conditionalFormatting sqref="D77">
    <cfRule type="containsText" dxfId="69" priority="323" operator="containsText" text="(功能)">
      <formula>NOT(ISERROR(SEARCH("(功能)",D77)))</formula>
    </cfRule>
    <cfRule type="containsText" dxfId="68" priority="324" operator="containsText" text="菜单">
      <formula>NOT(ISERROR(SEARCH("菜单",D77)))</formula>
    </cfRule>
  </conditionalFormatting>
  <conditionalFormatting sqref="D82:D83">
    <cfRule type="containsText" dxfId="67" priority="319" operator="containsText" text="(功能)">
      <formula>NOT(ISERROR(SEARCH("(功能)",D82)))</formula>
    </cfRule>
    <cfRule type="containsText" dxfId="66" priority="320" operator="containsText" text="菜单">
      <formula>NOT(ISERROR(SEARCH("菜单",D82)))</formula>
    </cfRule>
  </conditionalFormatting>
  <conditionalFormatting sqref="D53">
    <cfRule type="containsText" dxfId="65" priority="315" operator="containsText" text="(功能)">
      <formula>NOT(ISERROR(SEARCH("(功能)",D53)))</formula>
    </cfRule>
    <cfRule type="containsText" dxfId="64" priority="316" operator="containsText" text="菜单">
      <formula>NOT(ISERROR(SEARCH("菜单",D53)))</formula>
    </cfRule>
  </conditionalFormatting>
  <conditionalFormatting sqref="D65">
    <cfRule type="containsText" dxfId="63" priority="313" operator="containsText" text="(功能)">
      <formula>NOT(ISERROR(SEARCH("(功能)",D65)))</formula>
    </cfRule>
    <cfRule type="containsText" dxfId="62" priority="314" operator="containsText" text="菜单">
      <formula>NOT(ISERROR(SEARCH("菜单",D65)))</formula>
    </cfRule>
  </conditionalFormatting>
  <conditionalFormatting sqref="D79">
    <cfRule type="containsText" dxfId="61" priority="201" operator="containsText" text="(功能)">
      <formula>NOT(ISERROR(SEARCH("(功能)",D79)))</formula>
    </cfRule>
    <cfRule type="containsText" dxfId="60" priority="202" operator="containsText" text="菜单">
      <formula>NOT(ISERROR(SEARCH("菜单",D79)))</formula>
    </cfRule>
  </conditionalFormatting>
  <conditionalFormatting sqref="D80">
    <cfRule type="containsText" dxfId="59" priority="199" operator="containsText" text="(功能)">
      <formula>NOT(ISERROR(SEARCH("(功能)",D80)))</formula>
    </cfRule>
    <cfRule type="containsText" dxfId="58" priority="200" operator="containsText" text="菜单">
      <formula>NOT(ISERROR(SEARCH("菜单",D80)))</formula>
    </cfRule>
  </conditionalFormatting>
  <conditionalFormatting sqref="D81">
    <cfRule type="containsText" dxfId="57" priority="197" operator="containsText" text="(功能)">
      <formula>NOT(ISERROR(SEARCH("(功能)",D81)))</formula>
    </cfRule>
    <cfRule type="containsText" dxfId="56" priority="198" operator="containsText" text="菜单">
      <formula>NOT(ISERROR(SEARCH("菜单",D81)))</formula>
    </cfRule>
  </conditionalFormatting>
  <conditionalFormatting sqref="D69:D70">
    <cfRule type="containsText" dxfId="55" priority="195" operator="containsText" text="(功能)">
      <formula>NOT(ISERROR(SEARCH("(功能)",D69)))</formula>
    </cfRule>
    <cfRule type="containsText" dxfId="54" priority="196" operator="containsText" text="菜单">
      <formula>NOT(ISERROR(SEARCH("菜单",D69)))</formula>
    </cfRule>
  </conditionalFormatting>
  <conditionalFormatting sqref="D13:D15">
    <cfRule type="containsText" dxfId="53" priority="181" operator="containsText" text="(功能)">
      <formula>NOT(ISERROR(SEARCH("(功能)",D13)))</formula>
    </cfRule>
    <cfRule type="containsText" dxfId="52" priority="182" operator="containsText" text="菜单">
      <formula>NOT(ISERROR(SEARCH("菜单",D13)))</formula>
    </cfRule>
  </conditionalFormatting>
  <conditionalFormatting sqref="D30">
    <cfRule type="containsText" dxfId="51" priority="159" operator="containsText" text="(功能)">
      <formula>NOT(ISERROR(SEARCH("(功能)",D30)))</formula>
    </cfRule>
    <cfRule type="containsText" dxfId="50" priority="160" operator="containsText" text="菜单">
      <formula>NOT(ISERROR(SEARCH("菜单",D30)))</formula>
    </cfRule>
  </conditionalFormatting>
  <conditionalFormatting sqref="D30">
    <cfRule type="cellIs" dxfId="49" priority="161" operator="equal">
      <formula>"数据利用"</formula>
    </cfRule>
    <cfRule type="cellIs" dxfId="48" priority="162" operator="equal">
      <formula>"考核结果"</formula>
    </cfRule>
    <cfRule type="cellIs" dxfId="47" priority="163" operator="equal">
      <formula>"业务考核"</formula>
    </cfRule>
    <cfRule type="cellIs" dxfId="46" priority="164" operator="equal">
      <formula>"企业填报"</formula>
    </cfRule>
    <cfRule type="cellIs" dxfId="45" priority="165" operator="equal">
      <formula>"公司审核"</formula>
    </cfRule>
    <cfRule type="cellIs" dxfId="44" priority="166" operator="equal">
      <formula>"公司管理"</formula>
    </cfRule>
    <cfRule type="cellIs" dxfId="43" priority="167" operator="equal">
      <formula>"集团管理"</formula>
    </cfRule>
    <cfRule type="cellIs" dxfId="42" priority="168" operator="equal">
      <formula>"超级管理"</formula>
    </cfRule>
    <cfRule type="cellIs" dxfId="41" priority="169" operator="equal">
      <formula>"基本角色"</formula>
    </cfRule>
  </conditionalFormatting>
  <conditionalFormatting sqref="D31:D32">
    <cfRule type="cellIs" dxfId="40" priority="114" operator="equal">
      <formula>"数据利用"</formula>
    </cfRule>
    <cfRule type="cellIs" dxfId="39" priority="115" operator="equal">
      <formula>"考核结果"</formula>
    </cfRule>
    <cfRule type="cellIs" dxfId="38" priority="116" operator="equal">
      <formula>"业务考核"</formula>
    </cfRule>
    <cfRule type="cellIs" dxfId="37" priority="117" operator="equal">
      <formula>"企业填报"</formula>
    </cfRule>
    <cfRule type="cellIs" dxfId="36" priority="118" operator="equal">
      <formula>"公司审核"</formula>
    </cfRule>
    <cfRule type="cellIs" dxfId="35" priority="119" operator="equal">
      <formula>"公司管理"</formula>
    </cfRule>
    <cfRule type="cellIs" dxfId="34" priority="120" operator="equal">
      <formula>"集团管理"</formula>
    </cfRule>
    <cfRule type="cellIs" dxfId="33" priority="121" operator="equal">
      <formula>"超级管理"</formula>
    </cfRule>
    <cfRule type="cellIs" dxfId="32" priority="122" operator="equal">
      <formula>"基本角色"</formula>
    </cfRule>
  </conditionalFormatting>
  <conditionalFormatting sqref="D31:D32">
    <cfRule type="containsText" dxfId="31" priority="112" operator="containsText" text="(功能)">
      <formula>NOT(ISERROR(SEARCH("(功能)",D31)))</formula>
    </cfRule>
    <cfRule type="containsText" dxfId="30" priority="113" operator="containsText" text="菜单">
      <formula>NOT(ISERROR(SEARCH("菜单",D31)))</formula>
    </cfRule>
  </conditionalFormatting>
  <conditionalFormatting sqref="D18">
    <cfRule type="containsText" dxfId="29" priority="80" operator="containsText" text="(功能)">
      <formula>NOT(ISERROR(SEARCH("(功能)",D18)))</formula>
    </cfRule>
    <cfRule type="containsText" dxfId="28" priority="81" operator="containsText" text="菜单">
      <formula>NOT(ISERROR(SEARCH("菜单",D18)))</formula>
    </cfRule>
  </conditionalFormatting>
  <conditionalFormatting sqref="D16:D17">
    <cfRule type="containsText" dxfId="27" priority="78" operator="containsText" text="(功能)">
      <formula>NOT(ISERROR(SEARCH("(功能)",D16)))</formula>
    </cfRule>
    <cfRule type="containsText" dxfId="26" priority="79" operator="containsText" text="菜单">
      <formula>NOT(ISERROR(SEARCH("菜单",D16)))</formula>
    </cfRule>
  </conditionalFormatting>
  <conditionalFormatting sqref="D35">
    <cfRule type="cellIs" dxfId="25" priority="18" operator="equal">
      <formula>"数据利用"</formula>
    </cfRule>
    <cfRule type="cellIs" dxfId="24" priority="19" operator="equal">
      <formula>"考核结果"</formula>
    </cfRule>
    <cfRule type="cellIs" dxfId="23" priority="20" operator="equal">
      <formula>"业务考核"</formula>
    </cfRule>
    <cfRule type="cellIs" dxfId="22" priority="21" operator="equal">
      <formula>"企业填报"</formula>
    </cfRule>
    <cfRule type="cellIs" dxfId="21" priority="22" operator="equal">
      <formula>"公司审核"</formula>
    </cfRule>
    <cfRule type="cellIs" dxfId="20" priority="23" operator="equal">
      <formula>"公司管理"</formula>
    </cfRule>
    <cfRule type="cellIs" dxfId="19" priority="24" operator="equal">
      <formula>"集团管理"</formula>
    </cfRule>
    <cfRule type="cellIs" dxfId="18" priority="25" operator="equal">
      <formula>"超级管理"</formula>
    </cfRule>
    <cfRule type="cellIs" dxfId="17" priority="26" operator="equal">
      <formula>"基本角色"</formula>
    </cfRule>
  </conditionalFormatting>
  <conditionalFormatting sqref="D35">
    <cfRule type="containsText" dxfId="16" priority="16" operator="containsText" text="(功能)">
      <formula>NOT(ISERROR(SEARCH("(功能)",D35)))</formula>
    </cfRule>
    <cfRule type="containsText" dxfId="15" priority="17" operator="containsText" text="菜单">
      <formula>NOT(ISERROR(SEARCH("菜单",D35)))</formula>
    </cfRule>
  </conditionalFormatting>
  <conditionalFormatting sqref="D33:D34">
    <cfRule type="cellIs" dxfId="14" priority="7" operator="equal">
      <formula>"数据利用"</formula>
    </cfRule>
    <cfRule type="cellIs" dxfId="13" priority="8" operator="equal">
      <formula>"考核结果"</formula>
    </cfRule>
    <cfRule type="cellIs" dxfId="12" priority="9" operator="equal">
      <formula>"业务考核"</formula>
    </cfRule>
    <cfRule type="cellIs" dxfId="11" priority="10" operator="equal">
      <formula>"企业填报"</formula>
    </cfRule>
    <cfRule type="cellIs" dxfId="10" priority="11" operator="equal">
      <formula>"公司审核"</formula>
    </cfRule>
    <cfRule type="cellIs" dxfId="9" priority="12" operator="equal">
      <formula>"公司管理"</formula>
    </cfRule>
    <cfRule type="cellIs" dxfId="8" priority="13" operator="equal">
      <formula>"集团管理"</formula>
    </cfRule>
    <cfRule type="cellIs" dxfId="7" priority="14" operator="equal">
      <formula>"超级管理"</formula>
    </cfRule>
    <cfRule type="cellIs" dxfId="6" priority="15" operator="equal">
      <formula>"基本角色"</formula>
    </cfRule>
  </conditionalFormatting>
  <conditionalFormatting sqref="D33:D34">
    <cfRule type="containsText" dxfId="5" priority="5" operator="containsText" text="(功能)">
      <formula>NOT(ISERROR(SEARCH("(功能)",D33)))</formula>
    </cfRule>
    <cfRule type="containsText" dxfId="4" priority="6" operator="containsText" text="菜单">
      <formula>NOT(ISERROR(SEARCH("菜单",D33)))</formula>
    </cfRule>
  </conditionalFormatting>
  <conditionalFormatting sqref="D90:D93">
    <cfRule type="containsText" dxfId="3" priority="3" operator="containsText" text="(功能)">
      <formula>NOT(ISERROR(SEARCH("(功能)",D90)))</formula>
    </cfRule>
    <cfRule type="containsText" dxfId="2" priority="4" operator="containsText" text="菜单">
      <formula>NOT(ISERROR(SEARCH("菜单",D90)))</formula>
    </cfRule>
  </conditionalFormatting>
  <conditionalFormatting sqref="D89">
    <cfRule type="containsText" dxfId="1" priority="1" operator="containsText" text="(功能)">
      <formula>NOT(ISERROR(SEARCH("(功能)",D89)))</formula>
    </cfRule>
    <cfRule type="containsText" dxfId="0" priority="2" operator="containsText" text="菜单">
      <formula>NOT(ISERROR(SEARCH("菜单",D89)))</formula>
    </cfRule>
  </conditionalFormatting>
  <dataValidations count="1">
    <dataValidation type="list" allowBlank="1" showInputMessage="1" showErrorMessage="1" sqref="E21:G35">
      <formula1>$C$3:$C$18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菜单表!$F$4:$F$61</xm:f>
          </x14:formula1>
          <xm:sqref>C54:C62 C40:C50 C66:C94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菜单表</vt:lpstr>
      <vt:lpstr>角色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2017-05-03T05:26:19Z</dcterms:modified>
</cp:coreProperties>
</file>