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s/slicer1.xml" ContentType="application/vnd.ms-excel.slicer+xml"/>
  <Override PartName="/xl/slicers/slicer2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3"/>
  </bookViews>
  <sheets>
    <sheet name="Data" sheetId="1" r:id="rId1"/>
    <sheet name="Country_SalesReport" sheetId="11" r:id="rId2"/>
    <sheet name="Best Categories" sheetId="8" r:id="rId3"/>
    <sheet name="ProductToDiscontinue" sheetId="12" r:id="rId4"/>
    <sheet name="Top5Products" sheetId="6" state="hidden" r:id="rId5"/>
    <sheet name="Sales by Country" sheetId="4" state="hidden" r:id="rId6"/>
    <sheet name="Sheet10" sheetId="13" r:id="rId7"/>
    <sheet name="EDA" sheetId="3" state="hidden" r:id="rId8"/>
    <sheet name="Anomaly Detection" sheetId="7" state="hidden" r:id="rId9"/>
    <sheet name="Product Profit Analysis" sheetId="10" state="hidden" r:id="rId10"/>
    <sheet name="Profit Analysis1" sheetId="9" state="hidden" r:id="rId11"/>
  </sheets>
  <definedNames>
    <definedName name="_xlnm._FilterDatabase" localSheetId="0" hidden="1">Data!$C$11:$G$11</definedName>
    <definedName name="_xlnm._FilterDatabase" localSheetId="5" hidden="1">'Sales by Country'!$B$3:$E$9</definedName>
    <definedName name="Slicer_Product">#N/A</definedName>
    <definedName name="Slicer_Geography">#N/A</definedName>
  </definedNames>
  <calcPr calcId="144525"/>
  <pivotCaches>
    <pivotCache cacheId="0" r:id="rId12"/>
    <pivotCache cacheId="1" r:id="rId13"/>
  </pivotCaches>
  <extLst>
    <ext xmlns:x14="http://schemas.microsoft.com/office/spreadsheetml/2009/9/main" uri="{BBE1A952-AA13-448e-AADC-164F8A28A991}">
      <x14:slicerCaches>
        <x14:slicerCache r:id="rId15"/>
        <x14:slicerCache r:id="rId14"/>
      </x14:slicerCaches>
    </ext>
  </extLst>
</workbook>
</file>

<file path=xl/sharedStrings.xml><?xml version="1.0" encoding="utf-8"?>
<sst xmlns="http://schemas.openxmlformats.org/spreadsheetml/2006/main" count="3869" uniqueCount="90">
  <si>
    <t>Beginner Excel Data Analysis Course</t>
  </si>
  <si>
    <t>Sales Person</t>
  </si>
  <si>
    <t>Geography</t>
  </si>
  <si>
    <t>Product</t>
  </si>
  <si>
    <t>Amount</t>
  </si>
  <si>
    <t>Units</t>
  </si>
  <si>
    <t>Questions</t>
  </si>
  <si>
    <t>Cost per unit</t>
  </si>
  <si>
    <t>Ram Mahesh</t>
  </si>
  <si>
    <t>New Zealand</t>
  </si>
  <si>
    <t>70% Dark Bites</t>
  </si>
  <si>
    <t>Quick statistics</t>
  </si>
  <si>
    <t>Milk Bars</t>
  </si>
  <si>
    <t>Brien Boise</t>
  </si>
  <si>
    <t>USA</t>
  </si>
  <si>
    <t>Choco Coated Almonds</t>
  </si>
  <si>
    <t>Exploratory Data Analysis (EDA) with CF</t>
  </si>
  <si>
    <t>50% Dark Bites</t>
  </si>
  <si>
    <t>Husein Augar</t>
  </si>
  <si>
    <t>Almond Choco</t>
  </si>
  <si>
    <t>Sales by country (with formulas)</t>
  </si>
  <si>
    <t>Carla Molina</t>
  </si>
  <si>
    <t>Canada</t>
  </si>
  <si>
    <t>Drinking Coco</t>
  </si>
  <si>
    <t>Sales by country (with pivots)</t>
  </si>
  <si>
    <t>Raspberry Choco</t>
  </si>
  <si>
    <t>Curtice Advani</t>
  </si>
  <si>
    <t>UK</t>
  </si>
  <si>
    <t>White Choc</t>
  </si>
  <si>
    <t>Top 5 products by $ per unit</t>
  </si>
  <si>
    <t>Mint Chip Choco</t>
  </si>
  <si>
    <t>Peanut Butter Cubes</t>
  </si>
  <si>
    <t>Are there any anomalies in the data?</t>
  </si>
  <si>
    <t>Eclairs</t>
  </si>
  <si>
    <t>Australia</t>
  </si>
  <si>
    <t>Smooth Sliky Salty</t>
  </si>
  <si>
    <t>Best Sales person by country</t>
  </si>
  <si>
    <t>After Nines</t>
  </si>
  <si>
    <t>Profits by product (using products table) - See column Y</t>
  </si>
  <si>
    <t>99% Dark &amp; Pure</t>
  </si>
  <si>
    <t>Ches Bonnell</t>
  </si>
  <si>
    <t>Dynamic country-level Sales Report</t>
  </si>
  <si>
    <t>Orange Choco</t>
  </si>
  <si>
    <t>Gigi Bohling</t>
  </si>
  <si>
    <t>Which products to discontinue?</t>
  </si>
  <si>
    <t>Spicy Special Slims</t>
  </si>
  <si>
    <t>Barr Faughny</t>
  </si>
  <si>
    <t>Gunar Cockshoot</t>
  </si>
  <si>
    <t>Fruit &amp; Nut Bars</t>
  </si>
  <si>
    <t>85% Dark Bars</t>
  </si>
  <si>
    <t>India</t>
  </si>
  <si>
    <t>Baker's Choco Chips</t>
  </si>
  <si>
    <t>Manuka Honey Choco</t>
  </si>
  <si>
    <t>Organic Choco Syrup</t>
  </si>
  <si>
    <t>Caramel Stuffed Bars</t>
  </si>
  <si>
    <t>Oby Sorrel</t>
  </si>
  <si>
    <t>DYNAMIC COUNTRY/PRODUCT - LEVEL SALES REPORT</t>
  </si>
  <si>
    <t>Pick a Country</t>
  </si>
  <si>
    <t>Pick a Product</t>
  </si>
  <si>
    <t>Quick Summary</t>
  </si>
  <si>
    <t>By Sales Person</t>
  </si>
  <si>
    <t>Country</t>
  </si>
  <si>
    <t>Number of Transactions</t>
  </si>
  <si>
    <t>Amounts</t>
  </si>
  <si>
    <t>✅❎</t>
  </si>
  <si>
    <t>Total</t>
  </si>
  <si>
    <t>Average</t>
  </si>
  <si>
    <t>Sales</t>
  </si>
  <si>
    <t>Cost</t>
  </si>
  <si>
    <t>Profit</t>
  </si>
  <si>
    <t>Quantity</t>
  </si>
  <si>
    <t>Cost Per Unit</t>
  </si>
  <si>
    <t>TOP / BOTTOM SALES PERSON BY COUNTRY(PIVOT TABLES)</t>
  </si>
  <si>
    <t>TOP 3 SALES PRERSONS IN EACH COUNTRY</t>
  </si>
  <si>
    <t>BOTTOM  2 SALES PERSON IN EACH COUNTRY</t>
  </si>
  <si>
    <t>Sum of Amount</t>
  </si>
  <si>
    <t>Grand Total</t>
  </si>
  <si>
    <t>Which Products do we discontinue ask these questions(how much is the product cost per unit, how much is total cost, how many units was sold and what is the profit)</t>
  </si>
  <si>
    <t>Sum of Cost Per Unit</t>
  </si>
  <si>
    <t>Sum of Total Cost</t>
  </si>
  <si>
    <t>Sum of % Profit</t>
  </si>
  <si>
    <t>TOP 10 PRODUCTS BY $ PER UNIT</t>
  </si>
  <si>
    <t>Sum of Sales Per unit</t>
  </si>
  <si>
    <t>SALES BY COUNTRY WITH FORMULA(sumifs)</t>
  </si>
  <si>
    <t>EXPLORATORY DATA ANALYSIS AND CONDITIONAL FORMATTING</t>
  </si>
  <si>
    <t>FIND ANOMALIES IN AMOUNT AND UNIT VALUES ie are we selling less for huge amount or more for less amount(use boxplt/scatter plot to find outliers</t>
  </si>
  <si>
    <t>PROFIT ANALYSIS OF PRODUCTS</t>
  </si>
  <si>
    <t>Sum of Total Profit</t>
  </si>
  <si>
    <t>PROFIT BY PRODUCT(how to join tables in excel using the look up functions)</t>
  </si>
  <si>
    <t>Total Cost</t>
  </si>
</sst>
</file>

<file path=xl/styles.xml><?xml version="1.0" encoding="utf-8"?>
<styleSheet xmlns="http://schemas.openxmlformats.org/spreadsheetml/2006/main">
  <numFmts count="9">
    <numFmt numFmtId="6" formatCode="&quot;$&quot;#,##0_);[Red]\(&quot;$&quot;#,##0\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8" formatCode="&quot;$&quot;#,##0.00_);[Red]\(&quot;$&quot;#,##0.00\)"/>
    <numFmt numFmtId="178" formatCode="_ * #,##0_ ;_ * \-#,##0_ ;_ * &quot;-&quot;??_ ;_ @_ "/>
    <numFmt numFmtId="179" formatCode="0.0%"/>
    <numFmt numFmtId="180" formatCode="0_);[Red]\(0\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2" tint="-0.5"/>
      <name val="Calibri"/>
      <charset val="134"/>
      <scheme val="minor"/>
    </font>
    <font>
      <b/>
      <sz val="18"/>
      <color theme="4" tint="-0.25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8"/>
      <color theme="1"/>
      <name val="Algerian"/>
      <charset val="134"/>
    </font>
    <font>
      <b/>
      <sz val="20"/>
      <color theme="1"/>
      <name val="Calibri"/>
      <charset val="134"/>
      <scheme val="minor"/>
    </font>
    <font>
      <b/>
      <sz val="12.5"/>
      <color theme="1"/>
      <name val="Calibri"/>
      <charset val="134"/>
      <scheme val="minor"/>
    </font>
    <font>
      <sz val="12.5"/>
      <color theme="1"/>
      <name val="Calibri"/>
      <charset val="134"/>
      <scheme val="minor"/>
    </font>
    <font>
      <sz val="13"/>
      <color theme="1"/>
      <name val="Calibri"/>
      <charset val="134"/>
      <scheme val="minor"/>
    </font>
    <font>
      <sz val="12.5"/>
      <color theme="7" tint="-0.5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28"/>
      <color theme="1"/>
      <name val="Segoe UI Light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 tint="-0.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theme="2" tint="-0.25"/>
      </bottom>
      <diagonal/>
    </border>
    <border>
      <left/>
      <right/>
      <top style="thin">
        <color theme="2" tint="-0.25"/>
      </top>
      <bottom style="thin">
        <color theme="2" tint="-0.25"/>
      </bottom>
      <diagonal/>
    </border>
    <border>
      <left/>
      <right/>
      <top style="thin">
        <color theme="2" tint="-0.25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dotted">
        <color theme="0" tint="-0.249946592608417"/>
      </top>
      <bottom style="dotted">
        <color theme="0" tint="-0.249946592608417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5" fillId="1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27" borderId="18" applyNumberFormat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0" fillId="18" borderId="17" applyNumberFormat="0" applyFon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25" fillId="34" borderId="20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2" fillId="34" borderId="16" applyNumberFormat="0" applyAlignment="0" applyProtection="0">
      <alignment vertical="center"/>
    </xf>
    <xf numFmtId="0" fontId="33" fillId="0" borderId="23" applyNumberFormat="0" applyFill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</cellStyleXfs>
  <cellXfs count="10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6" fontId="0" fillId="0" borderId="0" xfId="0" applyNumberFormat="1"/>
    <xf numFmtId="3" fontId="0" fillId="0" borderId="0" xfId="0" applyNumberFormat="1"/>
    <xf numFmtId="8" fontId="0" fillId="0" borderId="0" xfId="0" applyNumberFormat="1"/>
    <xf numFmtId="8" fontId="0" fillId="0" borderId="0" xfId="0" applyNumberFormat="1"/>
    <xf numFmtId="6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Border="1"/>
    <xf numFmtId="0" fontId="1" fillId="2" borderId="0" xfId="0" applyFont="1" applyFill="1" applyBorder="1"/>
    <xf numFmtId="0" fontId="0" fillId="2" borderId="0" xfId="0" applyFill="1" applyBorder="1"/>
    <xf numFmtId="0" fontId="0" fillId="0" borderId="1" xfId="0" applyBorder="1"/>
    <xf numFmtId="6" fontId="0" fillId="0" borderId="1" xfId="0" applyNumberFormat="1" applyBorder="1" applyAlignment="1"/>
    <xf numFmtId="6" fontId="0" fillId="0" borderId="1" xfId="0" applyNumberFormat="1" applyBorder="1"/>
    <xf numFmtId="178" fontId="2" fillId="0" borderId="1" xfId="2" applyNumberFormat="1" applyFont="1" applyBorder="1" applyAlignment="1"/>
    <xf numFmtId="0" fontId="0" fillId="0" borderId="2" xfId="0" applyBorder="1"/>
    <xf numFmtId="6" fontId="0" fillId="0" borderId="2" xfId="0" applyNumberFormat="1" applyBorder="1" applyAlignment="1"/>
    <xf numFmtId="6" fontId="0" fillId="0" borderId="2" xfId="0" applyNumberFormat="1" applyBorder="1"/>
    <xf numFmtId="178" fontId="2" fillId="0" borderId="2" xfId="2" applyNumberFormat="1" applyFont="1" applyBorder="1" applyAlignment="1"/>
    <xf numFmtId="0" fontId="0" fillId="0" borderId="3" xfId="0" applyBorder="1"/>
    <xf numFmtId="6" fontId="0" fillId="0" borderId="3" xfId="0" applyNumberFormat="1" applyBorder="1" applyAlignment="1"/>
    <xf numFmtId="6" fontId="0" fillId="0" borderId="3" xfId="0" applyNumberFormat="1" applyBorder="1"/>
    <xf numFmtId="178" fontId="2" fillId="0" borderId="3" xfId="2" applyNumberFormat="1" applyFont="1" applyBorder="1" applyAlignment="1"/>
    <xf numFmtId="178" fontId="0" fillId="0" borderId="0" xfId="2" applyNumberForma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4" xfId="0" applyBorder="1"/>
    <xf numFmtId="8" fontId="0" fillId="0" borderId="4" xfId="0" applyNumberFormat="1" applyBorder="1"/>
    <xf numFmtId="0" fontId="0" fillId="0" borderId="0" xfId="0" applyBorder="1"/>
    <xf numFmtId="0" fontId="0" fillId="3" borderId="0" xfId="0" applyFill="1"/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79" fontId="0" fillId="3" borderId="0" xfId="0" applyNumberFormat="1" applyFill="1"/>
    <xf numFmtId="0" fontId="0" fillId="3" borderId="4" xfId="0" applyFill="1" applyBorder="1"/>
    <xf numFmtId="6" fontId="0" fillId="3" borderId="4" xfId="0" applyNumberFormat="1" applyFill="1" applyBorder="1"/>
    <xf numFmtId="179" fontId="0" fillId="3" borderId="4" xfId="0" applyNumberFormat="1" applyFill="1" applyBorder="1"/>
    <xf numFmtId="0" fontId="0" fillId="4" borderId="0" xfId="0" applyFill="1"/>
    <xf numFmtId="0" fontId="4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/>
    <xf numFmtId="0" fontId="5" fillId="4" borderId="0" xfId="0" applyFont="1" applyFill="1"/>
    <xf numFmtId="6" fontId="5" fillId="4" borderId="0" xfId="0" applyNumberFormat="1" applyFont="1" applyFill="1"/>
    <xf numFmtId="0" fontId="0" fillId="5" borderId="0" xfId="0" applyFill="1"/>
    <xf numFmtId="0" fontId="0" fillId="5" borderId="0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7" xfId="0" applyFill="1" applyBorder="1"/>
    <xf numFmtId="0" fontId="6" fillId="6" borderId="0" xfId="0" applyFont="1" applyFill="1" applyBorder="1"/>
    <xf numFmtId="0" fontId="7" fillId="6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0" fillId="5" borderId="0" xfId="0" applyFill="1" applyBorder="1"/>
    <xf numFmtId="0" fontId="0" fillId="5" borderId="0" xfId="0" applyFill="1" applyBorder="1" applyAlignment="1">
      <alignment horizontal="center"/>
    </xf>
    <xf numFmtId="0" fontId="8" fillId="5" borderId="0" xfId="0" applyFont="1" applyFill="1" applyBorder="1"/>
    <xf numFmtId="0" fontId="9" fillId="5" borderId="0" xfId="0" applyFont="1" applyFill="1" applyBorder="1"/>
    <xf numFmtId="0" fontId="9" fillId="6" borderId="0" xfId="0" applyFont="1" applyFill="1" applyBorder="1"/>
    <xf numFmtId="0" fontId="9" fillId="5" borderId="0" xfId="0" applyFont="1" applyFill="1" applyBorder="1"/>
    <xf numFmtId="0" fontId="8" fillId="6" borderId="0" xfId="0" applyFont="1" applyFill="1" applyBorder="1"/>
    <xf numFmtId="0" fontId="9" fillId="6" borderId="0" xfId="0" applyFont="1" applyFill="1" applyBorder="1"/>
    <xf numFmtId="0" fontId="9" fillId="5" borderId="8" xfId="0" applyFont="1" applyFill="1" applyBorder="1"/>
    <xf numFmtId="0" fontId="9" fillId="5" borderId="8" xfId="0" applyFont="1" applyFill="1" applyBorder="1"/>
    <xf numFmtId="6" fontId="9" fillId="5" borderId="8" xfId="0" applyNumberFormat="1" applyFont="1" applyFill="1" applyBorder="1"/>
    <xf numFmtId="0" fontId="9" fillId="5" borderId="4" xfId="0" applyFont="1" applyFill="1" applyBorder="1"/>
    <xf numFmtId="0" fontId="9" fillId="5" borderId="4" xfId="0" applyFont="1" applyFill="1" applyBorder="1"/>
    <xf numFmtId="6" fontId="9" fillId="5" borderId="4" xfId="0" applyNumberFormat="1" applyFont="1" applyFill="1" applyBorder="1"/>
    <xf numFmtId="0" fontId="9" fillId="5" borderId="6" xfId="0" applyFont="1" applyFill="1" applyBorder="1"/>
    <xf numFmtId="0" fontId="9" fillId="5" borderId="6" xfId="0" applyFont="1" applyFill="1" applyBorder="1"/>
    <xf numFmtId="6" fontId="9" fillId="5" borderId="6" xfId="0" applyNumberFormat="1" applyFont="1" applyFill="1" applyBorder="1"/>
    <xf numFmtId="0" fontId="10" fillId="5" borderId="0" xfId="0" applyFont="1" applyFill="1" applyBorder="1"/>
    <xf numFmtId="0" fontId="0" fillId="5" borderId="9" xfId="0" applyFill="1" applyBorder="1"/>
    <xf numFmtId="0" fontId="0" fillId="5" borderId="8" xfId="0" applyFill="1" applyBorder="1"/>
    <xf numFmtId="0" fontId="0" fillId="5" borderId="10" xfId="0" applyFill="1" applyBorder="1"/>
    <xf numFmtId="0" fontId="0" fillId="5" borderId="11" xfId="0" applyFill="1" applyBorder="1"/>
    <xf numFmtId="0" fontId="7" fillId="5" borderId="11" xfId="0" applyFont="1" applyFill="1" applyBorder="1" applyAlignment="1">
      <alignment horizontal="center"/>
    </xf>
    <xf numFmtId="0" fontId="7" fillId="5" borderId="0" xfId="0" applyFont="1" applyFill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11" xfId="0" applyFill="1" applyBorder="1"/>
    <xf numFmtId="0" fontId="0" fillId="5" borderId="0" xfId="0" applyFill="1" applyBorder="1"/>
    <xf numFmtId="0" fontId="8" fillId="6" borderId="0" xfId="0" applyFont="1" applyFill="1" applyBorder="1" applyAlignment="1">
      <alignment horizontal="center"/>
    </xf>
    <xf numFmtId="0" fontId="11" fillId="6" borderId="0" xfId="0" applyFont="1" applyFill="1" applyBorder="1" applyAlignment="1">
      <alignment horizontal="center"/>
    </xf>
    <xf numFmtId="180" fontId="9" fillId="5" borderId="8" xfId="0" applyNumberFormat="1" applyFont="1" applyFill="1" applyBorder="1"/>
    <xf numFmtId="0" fontId="9" fillId="5" borderId="8" xfId="0" applyFont="1" applyFill="1" applyBorder="1" applyAlignment="1">
      <alignment horizontal="center"/>
    </xf>
    <xf numFmtId="180" fontId="9" fillId="5" borderId="4" xfId="0" applyNumberFormat="1" applyFont="1" applyFill="1" applyBorder="1"/>
    <xf numFmtId="0" fontId="9" fillId="5" borderId="4" xfId="0" applyFont="1" applyFill="1" applyBorder="1" applyAlignment="1">
      <alignment horizontal="center"/>
    </xf>
    <xf numFmtId="180" fontId="9" fillId="5" borderId="6" xfId="0" applyNumberFormat="1" applyFont="1" applyFill="1" applyBorder="1"/>
    <xf numFmtId="0" fontId="9" fillId="5" borderId="6" xfId="0" applyFont="1" applyFill="1" applyBorder="1" applyAlignment="1">
      <alignment horizontal="center"/>
    </xf>
    <xf numFmtId="0" fontId="0" fillId="5" borderId="12" xfId="0" applyFill="1" applyBorder="1"/>
    <xf numFmtId="0" fontId="0" fillId="5" borderId="11" xfId="0" applyFill="1" applyBorder="1"/>
    <xf numFmtId="0" fontId="12" fillId="6" borderId="13" xfId="0" applyFont="1" applyFill="1" applyBorder="1"/>
    <xf numFmtId="0" fontId="0" fillId="6" borderId="0" xfId="0" applyFill="1"/>
    <xf numFmtId="0" fontId="13" fillId="5" borderId="13" xfId="0" applyFont="1" applyFill="1" applyBorder="1"/>
    <xf numFmtId="0" fontId="13" fillId="5" borderId="14" xfId="0" applyFont="1" applyFill="1" applyBorder="1"/>
    <xf numFmtId="0" fontId="0" fillId="7" borderId="0" xfId="0" applyFill="1"/>
    <xf numFmtId="0" fontId="0" fillId="8" borderId="0" xfId="0" applyFill="1"/>
    <xf numFmtId="0" fontId="14" fillId="7" borderId="0" xfId="0" applyFont="1" applyFill="1" applyAlignment="1">
      <alignment vertical="center"/>
    </xf>
    <xf numFmtId="0" fontId="1" fillId="7" borderId="0" xfId="0" applyFont="1" applyFill="1"/>
    <xf numFmtId="0" fontId="1" fillId="0" borderId="15" xfId="0" applyFont="1" applyBorder="1"/>
    <xf numFmtId="0" fontId="0" fillId="0" borderId="15" xfId="0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85">
    <dxf>
      <numFmt numFmtId="8" formatCode="&quot;$&quot;#,##0.00_);[Red]\(&quot;$&quot;#,##0.00\)"/>
    </dxf>
    <dxf>
      <numFmt numFmtId="181" formatCode="&quot;$&quot;#,##0.0_);[Red]\(&quot;$&quot;#,##0.0\)"/>
    </dxf>
    <dxf>
      <numFmt numFmtId="6" formatCode="&quot;$&quot;#,##0_);[Red]\(&quot;$&quot;#,##0\)"/>
    </dxf>
    <dxf>
      <fill>
        <patternFill patternType="solid">
          <bgColor theme="4" tint="-0.5"/>
        </patternFill>
      </fill>
    </dxf>
    <dxf>
      <font>
        <color theme="0"/>
      </font>
    </dxf>
    <dxf>
      <numFmt numFmtId="8" formatCode="&quot;$&quot;#,##0.00_);[Red]\(&quot;$&quot;#,##0.00\)"/>
    </dxf>
    <dxf>
      <numFmt numFmtId="182" formatCode="&quot;$&quot;#,##0.000_);[Red]\(&quot;$&quot;#,##0.000\)"/>
    </dxf>
    <dxf>
      <numFmt numFmtId="8" formatCode="&quot;$&quot;#,##0.00_);[Red]\(&quot;$&quot;#,##0.00\)"/>
    </dxf>
    <dxf>
      <numFmt numFmtId="183" formatCode="&quot;$&quot;#,##0.0_);[Red]\(&quot;$&quot;#,##0.0\)"/>
    </dxf>
    <dxf>
      <numFmt numFmtId="6" formatCode="&quot;$&quot;#,##0_);[Red]\(&quot;$&quot;#,##0\)"/>
    </dxf>
    <dxf>
      <fill>
        <patternFill patternType="solid">
          <bgColor theme="4" tint="-0.5"/>
        </patternFill>
      </fill>
    </dxf>
    <dxf>
      <font>
        <color theme="0"/>
      </font>
    </dxf>
    <dxf>
      <numFmt numFmtId="10" formatCode="0.00%"/>
    </dxf>
    <dxf>
      <numFmt numFmtId="10" formatCode="0.00%"/>
    </dxf>
    <dxf>
      <numFmt numFmtId="179" formatCode="0.0%"/>
    </dxf>
    <dxf>
      <numFmt numFmtId="179" formatCode="0.0%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184" formatCode="&quot;$&quot;#,##0.0_);[Red]\(&quot;$&quot;#,##0.0\)"/>
    </dxf>
    <dxf>
      <numFmt numFmtId="185" formatCode="&quot;$&quot;#,##0.0_);[Red]\(&quot;$&quot;#,##0.0\)"/>
    </dxf>
    <dxf>
      <numFmt numFmtId="186" formatCode="&quot;$&quot;#,##0.0_);[Red]\(&quot;$&quot;#,##0.0\)"/>
    </dxf>
    <dxf>
      <numFmt numFmtId="6" formatCode="&quot;$&quot;#,##0_);[Red]\(&quot;$&quot;#,##0\)"/>
    </dxf>
    <dxf>
      <numFmt numFmtId="6" formatCode="&quot;$&quot;#,##0_);[Red]\(&quot;$&quot;#,##0\)"/>
    </dxf>
    <dxf>
      <numFmt numFmtId="6" formatCode="&quot;$&quot;#,##0_);[Red]\(&quot;$&quot;#,##0\)"/>
    </dxf>
    <dxf>
      <fill>
        <patternFill patternType="solid">
          <bgColor theme="9" tint="0.8"/>
        </patternFill>
      </fill>
    </dxf>
    <dxf>
      <fill>
        <patternFill patternType="solid">
          <bgColor theme="7" tint="0.8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theme="9" tint="-0.25"/>
        </patternFill>
      </fill>
    </dxf>
    <dxf>
      <fill>
        <patternFill patternType="solid">
          <bgColor theme="9" tint="-0.25"/>
        </patternFill>
      </fill>
    </dxf>
    <dxf>
      <fill>
        <patternFill patternType="solid">
          <bgColor theme="9" tint="0.8"/>
        </patternFill>
      </fill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5" tint="0.8"/>
        </patternFill>
      </fill>
    </dxf>
    <dxf>
      <numFmt numFmtId="8" formatCode="&quot;$&quot;#,##0.00_);[Red]\(&quot;$&quot;#,##0.00\)"/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187" formatCode="&quot;$&quot;#,##0.000_);[Red]\(&quot;$&quot;#,##0.000\)"/>
    </dxf>
    <dxf>
      <numFmt numFmtId="188" formatCode="&quot;$&quot;#,##0.000_);[Red]\(&quot;$&quot;#,##0.000\)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189" formatCode="&quot;$&quot;#,##0.0_);[Red]\(&quot;$&quot;#,##0.0\)"/>
    </dxf>
    <dxf>
      <numFmt numFmtId="190" formatCode="&quot;$&quot;#,##0.0_);[Red]\(&quot;$&quot;#,##0.0\)"/>
    </dxf>
    <dxf>
      <numFmt numFmtId="6" formatCode="&quot;$&quot;#,##0_);[Red]\(&quot;$&quot;#,##0\)"/>
    </dxf>
    <dxf>
      <numFmt numFmtId="6" formatCode="&quot;$&quot;#,##0_);[Red]\(&quot;$&quot;#,##0\)"/>
    </dxf>
    <dxf>
      <numFmt numFmtId="8" formatCode="&quot;$&quot;#,##0.00_);[Red]\(&quot;$&quot;#,##0.00\)"/>
    </dxf>
    <dxf>
      <numFmt numFmtId="6" formatCode="&quot;$&quot;#,##0_);[Red]\(&quot;$&quot;#,##0\)"/>
    </dxf>
    <dxf>
      <numFmt numFmtId="3" formatCode="#,##0"/>
    </dxf>
    <dxf>
      <numFmt numFmtId="8" formatCode="&quot;$&quot;#,##0.00_);[Red]\(&quot;$&quot;#,##0.00\)"/>
    </dxf>
    <dxf>
      <numFmt numFmtId="8" formatCode="&quot;$&quot;#,##0.00_);[Red]\(&quot;$&quot;#,##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microsoft.com/office/2007/relationships/slicerCache" Target="slicerCaches/slicerCache2.xml"/><Relationship Id="rId14" Type="http://schemas.microsoft.com/office/2007/relationships/slicerCache" Target="slicerCaches/slicerCache1.xml"/><Relationship Id="rId13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[country_based_analysis.xlsx]Top5Products!PivotTable2</c:name>
    <c:fmtId val="0"/>
  </c:pivotSource>
  <c:chart>
    <c:autoTitleDeleted val="0"/>
    <c:plotArea>
      <c:layout>
        <c:manualLayout>
          <c:layoutTarget val="inner"/>
          <c:xMode val="edge"/>
          <c:yMode val="edge"/>
          <c:x val="0.263690555040403"/>
          <c:y val="0.0631694589398517"/>
          <c:w val="0.605961054444297"/>
          <c:h val="0.87915407854984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Top5Products!$C$4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Top5Products!$B$5:$B$15</c:f>
              <c:strCache>
                <c:ptCount val="10"/>
                <c:pt idx="0">
                  <c:v>Raspberry Choco</c:v>
                </c:pt>
                <c:pt idx="1">
                  <c:v>Peanut Butter Cubes</c:v>
                </c:pt>
                <c:pt idx="2">
                  <c:v>85% Dark Bars</c:v>
                </c:pt>
                <c:pt idx="3">
                  <c:v>Baker's Choco Chips</c:v>
                </c:pt>
                <c:pt idx="4">
                  <c:v>After Nines</c:v>
                </c:pt>
                <c:pt idx="5">
                  <c:v>Choco Coated Almonds</c:v>
                </c:pt>
                <c:pt idx="6">
                  <c:v>Fruit &amp; Nut Bars</c:v>
                </c:pt>
                <c:pt idx="7">
                  <c:v>Drinking Coco</c:v>
                </c:pt>
                <c:pt idx="8">
                  <c:v>Spicy Special Slims</c:v>
                </c:pt>
                <c:pt idx="9">
                  <c:v>Mint Chip Choco</c:v>
                </c:pt>
              </c:strCache>
            </c:strRef>
          </c:cat>
          <c:val>
            <c:numRef>
              <c:f>Top5Products!$C$5:$C$15</c:f>
              <c:numCache>
                <c:formatCode>"$"#,##0.00_);[Red]\("$"#,##0.00\)</c:formatCode>
                <c:ptCount val="10"/>
                <c:pt idx="0">
                  <c:v>44.9908675799087</c:v>
                </c:pt>
                <c:pt idx="1">
                  <c:v>37.3031283710895</c:v>
                </c:pt>
                <c:pt idx="2">
                  <c:v>33.8869731800766</c:v>
                </c:pt>
                <c:pt idx="3">
                  <c:v>32.8071895424837</c:v>
                </c:pt>
                <c:pt idx="4">
                  <c:v>32.301656920078</c:v>
                </c:pt>
                <c:pt idx="5">
                  <c:v>31.2764015645372</c:v>
                </c:pt>
                <c:pt idx="6">
                  <c:v>31.2604856512141</c:v>
                </c:pt>
                <c:pt idx="7">
                  <c:v>29.7659817351598</c:v>
                </c:pt>
                <c:pt idx="8">
                  <c:v>28.8776758409786</c:v>
                </c:pt>
                <c:pt idx="9">
                  <c:v>28.8351903435469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0"/>
        <c:axId val="831785380"/>
        <c:axId val="843779376"/>
      </c:barChart>
      <c:catAx>
        <c:axId val="83178538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3779376"/>
        <c:crosses val="autoZero"/>
        <c:auto val="1"/>
        <c:lblAlgn val="ctr"/>
        <c:lblOffset val="100"/>
        <c:noMultiLvlLbl val="0"/>
      </c:catAx>
      <c:valAx>
        <c:axId val="843779376"/>
        <c:scaling>
          <c:orientation val="minMax"/>
        </c:scaling>
        <c:delete val="1"/>
        <c:axPos val="b"/>
        <c:numFmt formatCode="&quot;$&quot;#,##0.00_);[Red]\(&quot;$&quot;#,##0.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17853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'Anomaly Detection'!$E$5:$E$304</c:f>
              <c:numCache>
                <c:formatCode>"$"#,##0_);[Red]\("$"#,##0\)</c:formatCode>
                <c:ptCount val="300"/>
                <c:pt idx="0">
                  <c:v>1624</c:v>
                </c:pt>
                <c:pt idx="1">
                  <c:v>6706</c:v>
                </c:pt>
                <c:pt idx="2">
                  <c:v>959</c:v>
                </c:pt>
                <c:pt idx="3">
                  <c:v>9632</c:v>
                </c:pt>
                <c:pt idx="4">
                  <c:v>2100</c:v>
                </c:pt>
                <c:pt idx="5">
                  <c:v>8869</c:v>
                </c:pt>
                <c:pt idx="6">
                  <c:v>2681</c:v>
                </c:pt>
                <c:pt idx="7">
                  <c:v>5012</c:v>
                </c:pt>
                <c:pt idx="8">
                  <c:v>1281</c:v>
                </c:pt>
                <c:pt idx="9">
                  <c:v>4991</c:v>
                </c:pt>
                <c:pt idx="10">
                  <c:v>1785</c:v>
                </c:pt>
                <c:pt idx="11">
                  <c:v>3983</c:v>
                </c:pt>
                <c:pt idx="12">
                  <c:v>2646</c:v>
                </c:pt>
                <c:pt idx="13">
                  <c:v>252</c:v>
                </c:pt>
                <c:pt idx="14">
                  <c:v>2464</c:v>
                </c:pt>
                <c:pt idx="15">
                  <c:v>2114</c:v>
                </c:pt>
                <c:pt idx="16">
                  <c:v>7693</c:v>
                </c:pt>
                <c:pt idx="17">
                  <c:v>15610</c:v>
                </c:pt>
                <c:pt idx="18">
                  <c:v>336</c:v>
                </c:pt>
                <c:pt idx="19">
                  <c:v>9443</c:v>
                </c:pt>
                <c:pt idx="20">
                  <c:v>8155</c:v>
                </c:pt>
                <c:pt idx="21">
                  <c:v>1701</c:v>
                </c:pt>
                <c:pt idx="22">
                  <c:v>2205</c:v>
                </c:pt>
                <c:pt idx="23">
                  <c:v>1771</c:v>
                </c:pt>
                <c:pt idx="24">
                  <c:v>2114</c:v>
                </c:pt>
                <c:pt idx="25">
                  <c:v>10311</c:v>
                </c:pt>
                <c:pt idx="26">
                  <c:v>21</c:v>
                </c:pt>
                <c:pt idx="27">
                  <c:v>1974</c:v>
                </c:pt>
                <c:pt idx="28">
                  <c:v>6314</c:v>
                </c:pt>
                <c:pt idx="29">
                  <c:v>4683</c:v>
                </c:pt>
                <c:pt idx="30">
                  <c:v>6398</c:v>
                </c:pt>
                <c:pt idx="31">
                  <c:v>553</c:v>
                </c:pt>
                <c:pt idx="32">
                  <c:v>7021</c:v>
                </c:pt>
                <c:pt idx="33">
                  <c:v>5817</c:v>
                </c:pt>
                <c:pt idx="34">
                  <c:v>3976</c:v>
                </c:pt>
                <c:pt idx="35">
                  <c:v>1134</c:v>
                </c:pt>
                <c:pt idx="36">
                  <c:v>6027</c:v>
                </c:pt>
                <c:pt idx="37">
                  <c:v>1904</c:v>
                </c:pt>
                <c:pt idx="38">
                  <c:v>3262</c:v>
                </c:pt>
                <c:pt idx="39">
                  <c:v>2289</c:v>
                </c:pt>
                <c:pt idx="40">
                  <c:v>6986</c:v>
                </c:pt>
                <c:pt idx="41">
                  <c:v>4417</c:v>
                </c:pt>
                <c:pt idx="42">
                  <c:v>1442</c:v>
                </c:pt>
                <c:pt idx="43">
                  <c:v>2415</c:v>
                </c:pt>
                <c:pt idx="44">
                  <c:v>238</c:v>
                </c:pt>
                <c:pt idx="45">
                  <c:v>4949</c:v>
                </c:pt>
                <c:pt idx="46">
                  <c:v>5075</c:v>
                </c:pt>
                <c:pt idx="47">
                  <c:v>9198</c:v>
                </c:pt>
                <c:pt idx="48">
                  <c:v>3339</c:v>
                </c:pt>
                <c:pt idx="49">
                  <c:v>5019</c:v>
                </c:pt>
                <c:pt idx="50">
                  <c:v>16184</c:v>
                </c:pt>
                <c:pt idx="51">
                  <c:v>497</c:v>
                </c:pt>
                <c:pt idx="52">
                  <c:v>8211</c:v>
                </c:pt>
                <c:pt idx="53">
                  <c:v>6580</c:v>
                </c:pt>
                <c:pt idx="54">
                  <c:v>4760</c:v>
                </c:pt>
                <c:pt idx="55">
                  <c:v>5439</c:v>
                </c:pt>
                <c:pt idx="56">
                  <c:v>1463</c:v>
                </c:pt>
                <c:pt idx="57">
                  <c:v>7777</c:v>
                </c:pt>
                <c:pt idx="58">
                  <c:v>1085</c:v>
                </c:pt>
                <c:pt idx="59">
                  <c:v>182</c:v>
                </c:pt>
                <c:pt idx="60">
                  <c:v>4242</c:v>
                </c:pt>
                <c:pt idx="61">
                  <c:v>6118</c:v>
                </c:pt>
                <c:pt idx="62">
                  <c:v>2317</c:v>
                </c:pt>
                <c:pt idx="63">
                  <c:v>938</c:v>
                </c:pt>
                <c:pt idx="64">
                  <c:v>9709</c:v>
                </c:pt>
                <c:pt idx="65">
                  <c:v>2205</c:v>
                </c:pt>
                <c:pt idx="66">
                  <c:v>4487</c:v>
                </c:pt>
                <c:pt idx="67">
                  <c:v>2415</c:v>
                </c:pt>
                <c:pt idx="68">
                  <c:v>4018</c:v>
                </c:pt>
                <c:pt idx="69">
                  <c:v>861</c:v>
                </c:pt>
                <c:pt idx="70">
                  <c:v>5586</c:v>
                </c:pt>
                <c:pt idx="71">
                  <c:v>2226</c:v>
                </c:pt>
                <c:pt idx="72">
                  <c:v>14329</c:v>
                </c:pt>
                <c:pt idx="73">
                  <c:v>8463</c:v>
                </c:pt>
                <c:pt idx="74">
                  <c:v>2891</c:v>
                </c:pt>
                <c:pt idx="75">
                  <c:v>3773</c:v>
                </c:pt>
                <c:pt idx="76">
                  <c:v>854</c:v>
                </c:pt>
                <c:pt idx="77">
                  <c:v>4970</c:v>
                </c:pt>
                <c:pt idx="78">
                  <c:v>98</c:v>
                </c:pt>
                <c:pt idx="79">
                  <c:v>13391</c:v>
                </c:pt>
                <c:pt idx="80">
                  <c:v>8890</c:v>
                </c:pt>
                <c:pt idx="81">
                  <c:v>56</c:v>
                </c:pt>
                <c:pt idx="82">
                  <c:v>3339</c:v>
                </c:pt>
                <c:pt idx="83">
                  <c:v>3808</c:v>
                </c:pt>
                <c:pt idx="84">
                  <c:v>63</c:v>
                </c:pt>
                <c:pt idx="85">
                  <c:v>7812</c:v>
                </c:pt>
                <c:pt idx="86">
                  <c:v>7693</c:v>
                </c:pt>
                <c:pt idx="87">
                  <c:v>973</c:v>
                </c:pt>
                <c:pt idx="88">
                  <c:v>567</c:v>
                </c:pt>
                <c:pt idx="89">
                  <c:v>2471</c:v>
                </c:pt>
                <c:pt idx="90">
                  <c:v>7189</c:v>
                </c:pt>
                <c:pt idx="91">
                  <c:v>7455</c:v>
                </c:pt>
                <c:pt idx="92">
                  <c:v>3108</c:v>
                </c:pt>
                <c:pt idx="93">
                  <c:v>469</c:v>
                </c:pt>
                <c:pt idx="94">
                  <c:v>2737</c:v>
                </c:pt>
                <c:pt idx="95">
                  <c:v>4305</c:v>
                </c:pt>
                <c:pt idx="96">
                  <c:v>2408</c:v>
                </c:pt>
                <c:pt idx="97">
                  <c:v>1281</c:v>
                </c:pt>
                <c:pt idx="98">
                  <c:v>12348</c:v>
                </c:pt>
                <c:pt idx="99">
                  <c:v>3689</c:v>
                </c:pt>
                <c:pt idx="100">
                  <c:v>2870</c:v>
                </c:pt>
                <c:pt idx="101">
                  <c:v>798</c:v>
                </c:pt>
                <c:pt idx="102">
                  <c:v>2933</c:v>
                </c:pt>
                <c:pt idx="103">
                  <c:v>2744</c:v>
                </c:pt>
                <c:pt idx="104">
                  <c:v>9772</c:v>
                </c:pt>
                <c:pt idx="105">
                  <c:v>1568</c:v>
                </c:pt>
                <c:pt idx="106">
                  <c:v>11417</c:v>
                </c:pt>
                <c:pt idx="107">
                  <c:v>6748</c:v>
                </c:pt>
                <c:pt idx="108">
                  <c:v>1407</c:v>
                </c:pt>
                <c:pt idx="109">
                  <c:v>2023</c:v>
                </c:pt>
                <c:pt idx="110">
                  <c:v>5236</c:v>
                </c:pt>
                <c:pt idx="111">
                  <c:v>1925</c:v>
                </c:pt>
                <c:pt idx="112">
                  <c:v>6608</c:v>
                </c:pt>
                <c:pt idx="113">
                  <c:v>8008</c:v>
                </c:pt>
                <c:pt idx="114">
                  <c:v>1428</c:v>
                </c:pt>
                <c:pt idx="115">
                  <c:v>525</c:v>
                </c:pt>
                <c:pt idx="116">
                  <c:v>1505</c:v>
                </c:pt>
                <c:pt idx="117">
                  <c:v>6755</c:v>
                </c:pt>
                <c:pt idx="118">
                  <c:v>11571</c:v>
                </c:pt>
                <c:pt idx="119">
                  <c:v>2541</c:v>
                </c:pt>
                <c:pt idx="120">
                  <c:v>1526</c:v>
                </c:pt>
                <c:pt idx="121">
                  <c:v>6125</c:v>
                </c:pt>
                <c:pt idx="122">
                  <c:v>847</c:v>
                </c:pt>
                <c:pt idx="123">
                  <c:v>4753</c:v>
                </c:pt>
                <c:pt idx="124">
                  <c:v>959</c:v>
                </c:pt>
                <c:pt idx="125">
                  <c:v>2793</c:v>
                </c:pt>
                <c:pt idx="126">
                  <c:v>4606</c:v>
                </c:pt>
                <c:pt idx="127">
                  <c:v>5551</c:v>
                </c:pt>
                <c:pt idx="128">
                  <c:v>6657</c:v>
                </c:pt>
                <c:pt idx="129">
                  <c:v>4438</c:v>
                </c:pt>
                <c:pt idx="130">
                  <c:v>168</c:v>
                </c:pt>
                <c:pt idx="131">
                  <c:v>7777</c:v>
                </c:pt>
                <c:pt idx="132">
                  <c:v>3339</c:v>
                </c:pt>
                <c:pt idx="133">
                  <c:v>6391</c:v>
                </c:pt>
                <c:pt idx="134">
                  <c:v>518</c:v>
                </c:pt>
                <c:pt idx="135">
                  <c:v>5677</c:v>
                </c:pt>
                <c:pt idx="136">
                  <c:v>6048</c:v>
                </c:pt>
                <c:pt idx="137">
                  <c:v>3752</c:v>
                </c:pt>
                <c:pt idx="138">
                  <c:v>4480</c:v>
                </c:pt>
                <c:pt idx="139">
                  <c:v>259</c:v>
                </c:pt>
                <c:pt idx="140">
                  <c:v>42</c:v>
                </c:pt>
                <c:pt idx="141">
                  <c:v>98</c:v>
                </c:pt>
                <c:pt idx="142">
                  <c:v>2478</c:v>
                </c:pt>
                <c:pt idx="143">
                  <c:v>7847</c:v>
                </c:pt>
                <c:pt idx="144">
                  <c:v>9926</c:v>
                </c:pt>
                <c:pt idx="145">
                  <c:v>819</c:v>
                </c:pt>
                <c:pt idx="146">
                  <c:v>3052</c:v>
                </c:pt>
                <c:pt idx="147">
                  <c:v>6832</c:v>
                </c:pt>
                <c:pt idx="148">
                  <c:v>2016</c:v>
                </c:pt>
                <c:pt idx="149">
                  <c:v>7322</c:v>
                </c:pt>
                <c:pt idx="150">
                  <c:v>357</c:v>
                </c:pt>
                <c:pt idx="151">
                  <c:v>3192</c:v>
                </c:pt>
                <c:pt idx="152">
                  <c:v>8435</c:v>
                </c:pt>
                <c:pt idx="153">
                  <c:v>0</c:v>
                </c:pt>
                <c:pt idx="154">
                  <c:v>8862</c:v>
                </c:pt>
                <c:pt idx="155">
                  <c:v>3556</c:v>
                </c:pt>
                <c:pt idx="156">
                  <c:v>7280</c:v>
                </c:pt>
                <c:pt idx="157">
                  <c:v>3402</c:v>
                </c:pt>
                <c:pt idx="158">
                  <c:v>4592</c:v>
                </c:pt>
                <c:pt idx="159">
                  <c:v>7833</c:v>
                </c:pt>
                <c:pt idx="160">
                  <c:v>7651</c:v>
                </c:pt>
                <c:pt idx="161">
                  <c:v>2275</c:v>
                </c:pt>
                <c:pt idx="162">
                  <c:v>5670</c:v>
                </c:pt>
                <c:pt idx="163">
                  <c:v>2135</c:v>
                </c:pt>
                <c:pt idx="164">
                  <c:v>2779</c:v>
                </c:pt>
                <c:pt idx="165">
                  <c:v>12950</c:v>
                </c:pt>
                <c:pt idx="166">
                  <c:v>2646</c:v>
                </c:pt>
                <c:pt idx="167">
                  <c:v>3794</c:v>
                </c:pt>
                <c:pt idx="168">
                  <c:v>819</c:v>
                </c:pt>
                <c:pt idx="169">
                  <c:v>2583</c:v>
                </c:pt>
                <c:pt idx="170">
                  <c:v>4585</c:v>
                </c:pt>
                <c:pt idx="171">
                  <c:v>1652</c:v>
                </c:pt>
                <c:pt idx="172">
                  <c:v>4991</c:v>
                </c:pt>
                <c:pt idx="173">
                  <c:v>2009</c:v>
                </c:pt>
                <c:pt idx="174">
                  <c:v>1568</c:v>
                </c:pt>
                <c:pt idx="175">
                  <c:v>3388</c:v>
                </c:pt>
                <c:pt idx="176">
                  <c:v>623</c:v>
                </c:pt>
                <c:pt idx="177">
                  <c:v>10073</c:v>
                </c:pt>
                <c:pt idx="178">
                  <c:v>1561</c:v>
                </c:pt>
                <c:pt idx="179">
                  <c:v>11522</c:v>
                </c:pt>
                <c:pt idx="180">
                  <c:v>2317</c:v>
                </c:pt>
                <c:pt idx="181">
                  <c:v>3059</c:v>
                </c:pt>
                <c:pt idx="182">
                  <c:v>2324</c:v>
                </c:pt>
                <c:pt idx="183">
                  <c:v>4956</c:v>
                </c:pt>
                <c:pt idx="184">
                  <c:v>5355</c:v>
                </c:pt>
                <c:pt idx="185">
                  <c:v>7259</c:v>
                </c:pt>
                <c:pt idx="186">
                  <c:v>6279</c:v>
                </c:pt>
                <c:pt idx="187">
                  <c:v>2541</c:v>
                </c:pt>
                <c:pt idx="188">
                  <c:v>3864</c:v>
                </c:pt>
                <c:pt idx="189">
                  <c:v>6146</c:v>
                </c:pt>
                <c:pt idx="190">
                  <c:v>2639</c:v>
                </c:pt>
                <c:pt idx="191">
                  <c:v>1890</c:v>
                </c:pt>
                <c:pt idx="192">
                  <c:v>1932</c:v>
                </c:pt>
                <c:pt idx="193">
                  <c:v>6300</c:v>
                </c:pt>
                <c:pt idx="194">
                  <c:v>560</c:v>
                </c:pt>
                <c:pt idx="195">
                  <c:v>2856</c:v>
                </c:pt>
                <c:pt idx="196">
                  <c:v>707</c:v>
                </c:pt>
                <c:pt idx="197">
                  <c:v>3598</c:v>
                </c:pt>
                <c:pt idx="198">
                  <c:v>6853</c:v>
                </c:pt>
                <c:pt idx="199">
                  <c:v>4725</c:v>
                </c:pt>
                <c:pt idx="200">
                  <c:v>10304</c:v>
                </c:pt>
                <c:pt idx="201">
                  <c:v>1274</c:v>
                </c:pt>
                <c:pt idx="202">
                  <c:v>1526</c:v>
                </c:pt>
                <c:pt idx="203">
                  <c:v>3101</c:v>
                </c:pt>
                <c:pt idx="204">
                  <c:v>1057</c:v>
                </c:pt>
                <c:pt idx="205">
                  <c:v>5306</c:v>
                </c:pt>
                <c:pt idx="206">
                  <c:v>4018</c:v>
                </c:pt>
                <c:pt idx="207">
                  <c:v>938</c:v>
                </c:pt>
                <c:pt idx="208">
                  <c:v>1778</c:v>
                </c:pt>
                <c:pt idx="209">
                  <c:v>1638</c:v>
                </c:pt>
                <c:pt idx="210">
                  <c:v>154</c:v>
                </c:pt>
                <c:pt idx="211">
                  <c:v>9835</c:v>
                </c:pt>
                <c:pt idx="212">
                  <c:v>7273</c:v>
                </c:pt>
                <c:pt idx="213">
                  <c:v>6909</c:v>
                </c:pt>
                <c:pt idx="214">
                  <c:v>3920</c:v>
                </c:pt>
                <c:pt idx="215">
                  <c:v>4858</c:v>
                </c:pt>
                <c:pt idx="216">
                  <c:v>3549</c:v>
                </c:pt>
                <c:pt idx="217">
                  <c:v>966</c:v>
                </c:pt>
                <c:pt idx="218">
                  <c:v>385</c:v>
                </c:pt>
                <c:pt idx="219">
                  <c:v>2219</c:v>
                </c:pt>
                <c:pt idx="220">
                  <c:v>2954</c:v>
                </c:pt>
                <c:pt idx="221">
                  <c:v>280</c:v>
                </c:pt>
                <c:pt idx="222">
                  <c:v>6118</c:v>
                </c:pt>
                <c:pt idx="223">
                  <c:v>4802</c:v>
                </c:pt>
                <c:pt idx="224">
                  <c:v>4137</c:v>
                </c:pt>
                <c:pt idx="225">
                  <c:v>2023</c:v>
                </c:pt>
                <c:pt idx="226">
                  <c:v>9051</c:v>
                </c:pt>
                <c:pt idx="227">
                  <c:v>2919</c:v>
                </c:pt>
                <c:pt idx="228">
                  <c:v>5915</c:v>
                </c:pt>
                <c:pt idx="229">
                  <c:v>2562</c:v>
                </c:pt>
                <c:pt idx="230">
                  <c:v>8813</c:v>
                </c:pt>
                <c:pt idx="231">
                  <c:v>6111</c:v>
                </c:pt>
                <c:pt idx="232">
                  <c:v>3507</c:v>
                </c:pt>
                <c:pt idx="233">
                  <c:v>4319</c:v>
                </c:pt>
                <c:pt idx="234">
                  <c:v>609</c:v>
                </c:pt>
                <c:pt idx="235">
                  <c:v>6370</c:v>
                </c:pt>
                <c:pt idx="236">
                  <c:v>5474</c:v>
                </c:pt>
                <c:pt idx="237">
                  <c:v>3164</c:v>
                </c:pt>
                <c:pt idx="238">
                  <c:v>1302</c:v>
                </c:pt>
                <c:pt idx="239">
                  <c:v>7308</c:v>
                </c:pt>
                <c:pt idx="240">
                  <c:v>6132</c:v>
                </c:pt>
                <c:pt idx="241">
                  <c:v>3472</c:v>
                </c:pt>
                <c:pt idx="242">
                  <c:v>9660</c:v>
                </c:pt>
                <c:pt idx="243">
                  <c:v>2436</c:v>
                </c:pt>
                <c:pt idx="244">
                  <c:v>9506</c:v>
                </c:pt>
                <c:pt idx="245">
                  <c:v>245</c:v>
                </c:pt>
                <c:pt idx="246">
                  <c:v>2702</c:v>
                </c:pt>
                <c:pt idx="247">
                  <c:v>700</c:v>
                </c:pt>
                <c:pt idx="248">
                  <c:v>3759</c:v>
                </c:pt>
                <c:pt idx="249">
                  <c:v>1589</c:v>
                </c:pt>
                <c:pt idx="250">
                  <c:v>5194</c:v>
                </c:pt>
                <c:pt idx="251">
                  <c:v>945</c:v>
                </c:pt>
                <c:pt idx="252">
                  <c:v>1988</c:v>
                </c:pt>
                <c:pt idx="253">
                  <c:v>6734</c:v>
                </c:pt>
                <c:pt idx="254">
                  <c:v>217</c:v>
                </c:pt>
                <c:pt idx="255">
                  <c:v>6279</c:v>
                </c:pt>
                <c:pt idx="256">
                  <c:v>4424</c:v>
                </c:pt>
                <c:pt idx="257">
                  <c:v>189</c:v>
                </c:pt>
                <c:pt idx="258">
                  <c:v>490</c:v>
                </c:pt>
                <c:pt idx="259">
                  <c:v>434</c:v>
                </c:pt>
                <c:pt idx="260">
                  <c:v>10129</c:v>
                </c:pt>
                <c:pt idx="261">
                  <c:v>1652</c:v>
                </c:pt>
                <c:pt idx="262">
                  <c:v>6433</c:v>
                </c:pt>
                <c:pt idx="263">
                  <c:v>2212</c:v>
                </c:pt>
                <c:pt idx="264">
                  <c:v>609</c:v>
                </c:pt>
                <c:pt idx="265">
                  <c:v>1638</c:v>
                </c:pt>
                <c:pt idx="266">
                  <c:v>3829</c:v>
                </c:pt>
                <c:pt idx="267">
                  <c:v>5775</c:v>
                </c:pt>
                <c:pt idx="268">
                  <c:v>1071</c:v>
                </c:pt>
                <c:pt idx="269">
                  <c:v>5019</c:v>
                </c:pt>
                <c:pt idx="270">
                  <c:v>2863</c:v>
                </c:pt>
                <c:pt idx="271">
                  <c:v>1617</c:v>
                </c:pt>
                <c:pt idx="272">
                  <c:v>6818</c:v>
                </c:pt>
                <c:pt idx="273">
                  <c:v>6657</c:v>
                </c:pt>
                <c:pt idx="274">
                  <c:v>2919</c:v>
                </c:pt>
                <c:pt idx="275">
                  <c:v>3094</c:v>
                </c:pt>
                <c:pt idx="276">
                  <c:v>2989</c:v>
                </c:pt>
                <c:pt idx="277">
                  <c:v>2268</c:v>
                </c:pt>
                <c:pt idx="278">
                  <c:v>4753</c:v>
                </c:pt>
                <c:pt idx="279">
                  <c:v>7511</c:v>
                </c:pt>
                <c:pt idx="280">
                  <c:v>4326</c:v>
                </c:pt>
                <c:pt idx="281">
                  <c:v>4935</c:v>
                </c:pt>
                <c:pt idx="282">
                  <c:v>4781</c:v>
                </c:pt>
                <c:pt idx="283">
                  <c:v>7483</c:v>
                </c:pt>
                <c:pt idx="284">
                  <c:v>6860</c:v>
                </c:pt>
                <c:pt idx="285">
                  <c:v>9002</c:v>
                </c:pt>
                <c:pt idx="286">
                  <c:v>1400</c:v>
                </c:pt>
                <c:pt idx="287">
                  <c:v>4053</c:v>
                </c:pt>
                <c:pt idx="288">
                  <c:v>2149</c:v>
                </c:pt>
                <c:pt idx="289">
                  <c:v>3640</c:v>
                </c:pt>
                <c:pt idx="290">
                  <c:v>630</c:v>
                </c:pt>
                <c:pt idx="291">
                  <c:v>2429</c:v>
                </c:pt>
                <c:pt idx="292">
                  <c:v>2142</c:v>
                </c:pt>
                <c:pt idx="293">
                  <c:v>6454</c:v>
                </c:pt>
                <c:pt idx="294">
                  <c:v>4487</c:v>
                </c:pt>
                <c:pt idx="295">
                  <c:v>938</c:v>
                </c:pt>
                <c:pt idx="296">
                  <c:v>8841</c:v>
                </c:pt>
                <c:pt idx="297">
                  <c:v>4018</c:v>
                </c:pt>
                <c:pt idx="298">
                  <c:v>714</c:v>
                </c:pt>
                <c:pt idx="299">
                  <c:v>3850</c:v>
                </c:pt>
              </c:numCache>
            </c:numRef>
          </c:xVal>
          <c:yVal>
            <c:numRef>
              <c:f>'Anomaly Detection'!$F$5:$F$304</c:f>
              <c:numCache>
                <c:formatCode>#,##0</c:formatCode>
                <c:ptCount val="300"/>
                <c:pt idx="0">
                  <c:v>114</c:v>
                </c:pt>
                <c:pt idx="1">
                  <c:v>459</c:v>
                </c:pt>
                <c:pt idx="2">
                  <c:v>147</c:v>
                </c:pt>
                <c:pt idx="3">
                  <c:v>288</c:v>
                </c:pt>
                <c:pt idx="4">
                  <c:v>414</c:v>
                </c:pt>
                <c:pt idx="5">
                  <c:v>432</c:v>
                </c:pt>
                <c:pt idx="6">
                  <c:v>54</c:v>
                </c:pt>
                <c:pt idx="7">
                  <c:v>210</c:v>
                </c:pt>
                <c:pt idx="8">
                  <c:v>75</c:v>
                </c:pt>
                <c:pt idx="9">
                  <c:v>12</c:v>
                </c:pt>
                <c:pt idx="10">
                  <c:v>462</c:v>
                </c:pt>
                <c:pt idx="11">
                  <c:v>144</c:v>
                </c:pt>
                <c:pt idx="12">
                  <c:v>120</c:v>
                </c:pt>
                <c:pt idx="13">
                  <c:v>54</c:v>
                </c:pt>
                <c:pt idx="14">
                  <c:v>234</c:v>
                </c:pt>
                <c:pt idx="15">
                  <c:v>66</c:v>
                </c:pt>
                <c:pt idx="16">
                  <c:v>87</c:v>
                </c:pt>
                <c:pt idx="17">
                  <c:v>339</c:v>
                </c:pt>
                <c:pt idx="18">
                  <c:v>144</c:v>
                </c:pt>
                <c:pt idx="19">
                  <c:v>162</c:v>
                </c:pt>
                <c:pt idx="20">
                  <c:v>90</c:v>
                </c:pt>
                <c:pt idx="21">
                  <c:v>234</c:v>
                </c:pt>
                <c:pt idx="22">
                  <c:v>141</c:v>
                </c:pt>
                <c:pt idx="23">
                  <c:v>204</c:v>
                </c:pt>
                <c:pt idx="24">
                  <c:v>186</c:v>
                </c:pt>
                <c:pt idx="25">
                  <c:v>231</c:v>
                </c:pt>
                <c:pt idx="26">
                  <c:v>168</c:v>
                </c:pt>
                <c:pt idx="27">
                  <c:v>195</c:v>
                </c:pt>
                <c:pt idx="28">
                  <c:v>15</c:v>
                </c:pt>
                <c:pt idx="29">
                  <c:v>30</c:v>
                </c:pt>
                <c:pt idx="30">
                  <c:v>102</c:v>
                </c:pt>
                <c:pt idx="31">
                  <c:v>15</c:v>
                </c:pt>
                <c:pt idx="32">
                  <c:v>183</c:v>
                </c:pt>
                <c:pt idx="33">
                  <c:v>12</c:v>
                </c:pt>
                <c:pt idx="34">
                  <c:v>72</c:v>
                </c:pt>
                <c:pt idx="35">
                  <c:v>282</c:v>
                </c:pt>
                <c:pt idx="36">
                  <c:v>144</c:v>
                </c:pt>
                <c:pt idx="37">
                  <c:v>405</c:v>
                </c:pt>
                <c:pt idx="38">
                  <c:v>75</c:v>
                </c:pt>
                <c:pt idx="39">
                  <c:v>135</c:v>
                </c:pt>
                <c:pt idx="40">
                  <c:v>21</c:v>
                </c:pt>
                <c:pt idx="41">
                  <c:v>153</c:v>
                </c:pt>
                <c:pt idx="42">
                  <c:v>15</c:v>
                </c:pt>
                <c:pt idx="43">
                  <c:v>255</c:v>
                </c:pt>
                <c:pt idx="44">
                  <c:v>18</c:v>
                </c:pt>
                <c:pt idx="45">
                  <c:v>189</c:v>
                </c:pt>
                <c:pt idx="46">
                  <c:v>21</c:v>
                </c:pt>
                <c:pt idx="47">
                  <c:v>36</c:v>
                </c:pt>
                <c:pt idx="48">
                  <c:v>75</c:v>
                </c:pt>
                <c:pt idx="49">
                  <c:v>156</c:v>
                </c:pt>
                <c:pt idx="50">
                  <c:v>39</c:v>
                </c:pt>
                <c:pt idx="51">
                  <c:v>63</c:v>
                </c:pt>
                <c:pt idx="52">
                  <c:v>75</c:v>
                </c:pt>
                <c:pt idx="53">
                  <c:v>183</c:v>
                </c:pt>
                <c:pt idx="54">
                  <c:v>69</c:v>
                </c:pt>
                <c:pt idx="55">
                  <c:v>30</c:v>
                </c:pt>
                <c:pt idx="56">
                  <c:v>39</c:v>
                </c:pt>
                <c:pt idx="57">
                  <c:v>504</c:v>
                </c:pt>
                <c:pt idx="58">
                  <c:v>273</c:v>
                </c:pt>
                <c:pt idx="59">
                  <c:v>48</c:v>
                </c:pt>
                <c:pt idx="60">
                  <c:v>207</c:v>
                </c:pt>
                <c:pt idx="61">
                  <c:v>9</c:v>
                </c:pt>
                <c:pt idx="62">
                  <c:v>261</c:v>
                </c:pt>
                <c:pt idx="63">
                  <c:v>6</c:v>
                </c:pt>
                <c:pt idx="64">
                  <c:v>30</c:v>
                </c:pt>
                <c:pt idx="65">
                  <c:v>138</c:v>
                </c:pt>
                <c:pt idx="66">
                  <c:v>111</c:v>
                </c:pt>
                <c:pt idx="67">
                  <c:v>15</c:v>
                </c:pt>
                <c:pt idx="68">
                  <c:v>162</c:v>
                </c:pt>
                <c:pt idx="69">
                  <c:v>195</c:v>
                </c:pt>
                <c:pt idx="70">
                  <c:v>525</c:v>
                </c:pt>
                <c:pt idx="71">
                  <c:v>48</c:v>
                </c:pt>
                <c:pt idx="72">
                  <c:v>150</c:v>
                </c:pt>
                <c:pt idx="73">
                  <c:v>492</c:v>
                </c:pt>
                <c:pt idx="74">
                  <c:v>102</c:v>
                </c:pt>
                <c:pt idx="75">
                  <c:v>165</c:v>
                </c:pt>
                <c:pt idx="76">
                  <c:v>309</c:v>
                </c:pt>
                <c:pt idx="77">
                  <c:v>156</c:v>
                </c:pt>
                <c:pt idx="78">
                  <c:v>159</c:v>
                </c:pt>
                <c:pt idx="79">
                  <c:v>201</c:v>
                </c:pt>
                <c:pt idx="80">
                  <c:v>210</c:v>
                </c:pt>
                <c:pt idx="81">
                  <c:v>51</c:v>
                </c:pt>
                <c:pt idx="82">
                  <c:v>39</c:v>
                </c:pt>
                <c:pt idx="83">
                  <c:v>279</c:v>
                </c:pt>
                <c:pt idx="84">
                  <c:v>123</c:v>
                </c:pt>
                <c:pt idx="85">
                  <c:v>81</c:v>
                </c:pt>
                <c:pt idx="86">
                  <c:v>21</c:v>
                </c:pt>
                <c:pt idx="87">
                  <c:v>162</c:v>
                </c:pt>
                <c:pt idx="88">
                  <c:v>228</c:v>
                </c:pt>
                <c:pt idx="89">
                  <c:v>342</c:v>
                </c:pt>
                <c:pt idx="90">
                  <c:v>54</c:v>
                </c:pt>
                <c:pt idx="91">
                  <c:v>216</c:v>
                </c:pt>
                <c:pt idx="92">
                  <c:v>54</c:v>
                </c:pt>
                <c:pt idx="93">
                  <c:v>75</c:v>
                </c:pt>
                <c:pt idx="94">
                  <c:v>93</c:v>
                </c:pt>
                <c:pt idx="95">
                  <c:v>156</c:v>
                </c:pt>
                <c:pt idx="96">
                  <c:v>9</c:v>
                </c:pt>
                <c:pt idx="97">
                  <c:v>18</c:v>
                </c:pt>
                <c:pt idx="98">
                  <c:v>234</c:v>
                </c:pt>
                <c:pt idx="99">
                  <c:v>312</c:v>
                </c:pt>
                <c:pt idx="100">
                  <c:v>300</c:v>
                </c:pt>
                <c:pt idx="101">
                  <c:v>519</c:v>
                </c:pt>
                <c:pt idx="102">
                  <c:v>9</c:v>
                </c:pt>
                <c:pt idx="103">
                  <c:v>9</c:v>
                </c:pt>
                <c:pt idx="104">
                  <c:v>90</c:v>
                </c:pt>
                <c:pt idx="105">
                  <c:v>96</c:v>
                </c:pt>
                <c:pt idx="106">
                  <c:v>21</c:v>
                </c:pt>
                <c:pt idx="107">
                  <c:v>48</c:v>
                </c:pt>
                <c:pt idx="108">
                  <c:v>72</c:v>
                </c:pt>
                <c:pt idx="109">
                  <c:v>168</c:v>
                </c:pt>
                <c:pt idx="110">
                  <c:v>51</c:v>
                </c:pt>
                <c:pt idx="111">
                  <c:v>192</c:v>
                </c:pt>
                <c:pt idx="112">
                  <c:v>225</c:v>
                </c:pt>
                <c:pt idx="113">
                  <c:v>456</c:v>
                </c:pt>
                <c:pt idx="114">
                  <c:v>93</c:v>
                </c:pt>
                <c:pt idx="115">
                  <c:v>48</c:v>
                </c:pt>
                <c:pt idx="116">
                  <c:v>102</c:v>
                </c:pt>
                <c:pt idx="117">
                  <c:v>252</c:v>
                </c:pt>
                <c:pt idx="118">
                  <c:v>138</c:v>
                </c:pt>
                <c:pt idx="119">
                  <c:v>90</c:v>
                </c:pt>
                <c:pt idx="120">
                  <c:v>240</c:v>
                </c:pt>
                <c:pt idx="121">
                  <c:v>102</c:v>
                </c:pt>
                <c:pt idx="122">
                  <c:v>129</c:v>
                </c:pt>
                <c:pt idx="123">
                  <c:v>300</c:v>
                </c:pt>
                <c:pt idx="124">
                  <c:v>135</c:v>
                </c:pt>
                <c:pt idx="125">
                  <c:v>114</c:v>
                </c:pt>
                <c:pt idx="126">
                  <c:v>63</c:v>
                </c:pt>
                <c:pt idx="127">
                  <c:v>252</c:v>
                </c:pt>
                <c:pt idx="128">
                  <c:v>303</c:v>
                </c:pt>
                <c:pt idx="129">
                  <c:v>246</c:v>
                </c:pt>
                <c:pt idx="130">
                  <c:v>84</c:v>
                </c:pt>
                <c:pt idx="131">
                  <c:v>39</c:v>
                </c:pt>
                <c:pt idx="132">
                  <c:v>348</c:v>
                </c:pt>
                <c:pt idx="133">
                  <c:v>48</c:v>
                </c:pt>
                <c:pt idx="134">
                  <c:v>75</c:v>
                </c:pt>
                <c:pt idx="135">
                  <c:v>258</c:v>
                </c:pt>
                <c:pt idx="136">
                  <c:v>27</c:v>
                </c:pt>
                <c:pt idx="137">
                  <c:v>213</c:v>
                </c:pt>
                <c:pt idx="138">
                  <c:v>357</c:v>
                </c:pt>
                <c:pt idx="139">
                  <c:v>207</c:v>
                </c:pt>
                <c:pt idx="140">
                  <c:v>150</c:v>
                </c:pt>
                <c:pt idx="141">
                  <c:v>204</c:v>
                </c:pt>
                <c:pt idx="142">
                  <c:v>21</c:v>
                </c:pt>
                <c:pt idx="143">
                  <c:v>174</c:v>
                </c:pt>
                <c:pt idx="144">
                  <c:v>201</c:v>
                </c:pt>
                <c:pt idx="145">
                  <c:v>510</c:v>
                </c:pt>
                <c:pt idx="146">
                  <c:v>378</c:v>
                </c:pt>
                <c:pt idx="147">
                  <c:v>27</c:v>
                </c:pt>
                <c:pt idx="148">
                  <c:v>117</c:v>
                </c:pt>
                <c:pt idx="149">
                  <c:v>36</c:v>
                </c:pt>
                <c:pt idx="150">
                  <c:v>126</c:v>
                </c:pt>
                <c:pt idx="151">
                  <c:v>72</c:v>
                </c:pt>
                <c:pt idx="152">
                  <c:v>42</c:v>
                </c:pt>
                <c:pt idx="153">
                  <c:v>135</c:v>
                </c:pt>
                <c:pt idx="154">
                  <c:v>189</c:v>
                </c:pt>
                <c:pt idx="155">
                  <c:v>459</c:v>
                </c:pt>
                <c:pt idx="156">
                  <c:v>201</c:v>
                </c:pt>
                <c:pt idx="157">
                  <c:v>366</c:v>
                </c:pt>
                <c:pt idx="158">
                  <c:v>324</c:v>
                </c:pt>
                <c:pt idx="159">
                  <c:v>243</c:v>
                </c:pt>
                <c:pt idx="160">
                  <c:v>213</c:v>
                </c:pt>
                <c:pt idx="161">
                  <c:v>447</c:v>
                </c:pt>
                <c:pt idx="162">
                  <c:v>297</c:v>
                </c:pt>
                <c:pt idx="163">
                  <c:v>27</c:v>
                </c:pt>
                <c:pt idx="164">
                  <c:v>75</c:v>
                </c:pt>
                <c:pt idx="165">
                  <c:v>30</c:v>
                </c:pt>
                <c:pt idx="166">
                  <c:v>177</c:v>
                </c:pt>
                <c:pt idx="167">
                  <c:v>159</c:v>
                </c:pt>
                <c:pt idx="168">
                  <c:v>306</c:v>
                </c:pt>
                <c:pt idx="169">
                  <c:v>18</c:v>
                </c:pt>
                <c:pt idx="170">
                  <c:v>240</c:v>
                </c:pt>
                <c:pt idx="171">
                  <c:v>93</c:v>
                </c:pt>
                <c:pt idx="172">
                  <c:v>9</c:v>
                </c:pt>
                <c:pt idx="173">
                  <c:v>219</c:v>
                </c:pt>
                <c:pt idx="174">
                  <c:v>141</c:v>
                </c:pt>
                <c:pt idx="175">
                  <c:v>123</c:v>
                </c:pt>
                <c:pt idx="176">
                  <c:v>51</c:v>
                </c:pt>
                <c:pt idx="177">
                  <c:v>120</c:v>
                </c:pt>
                <c:pt idx="178">
                  <c:v>27</c:v>
                </c:pt>
                <c:pt idx="179">
                  <c:v>204</c:v>
                </c:pt>
                <c:pt idx="180">
                  <c:v>123</c:v>
                </c:pt>
                <c:pt idx="181">
                  <c:v>27</c:v>
                </c:pt>
                <c:pt idx="182">
                  <c:v>177</c:v>
                </c:pt>
                <c:pt idx="183">
                  <c:v>171</c:v>
                </c:pt>
                <c:pt idx="184">
                  <c:v>204</c:v>
                </c:pt>
                <c:pt idx="185">
                  <c:v>276</c:v>
                </c:pt>
                <c:pt idx="186">
                  <c:v>45</c:v>
                </c:pt>
                <c:pt idx="187">
                  <c:v>45</c:v>
                </c:pt>
                <c:pt idx="188">
                  <c:v>177</c:v>
                </c:pt>
                <c:pt idx="189">
                  <c:v>63</c:v>
                </c:pt>
                <c:pt idx="190">
                  <c:v>204</c:v>
                </c:pt>
                <c:pt idx="191">
                  <c:v>195</c:v>
                </c:pt>
                <c:pt idx="192">
                  <c:v>369</c:v>
                </c:pt>
                <c:pt idx="193">
                  <c:v>42</c:v>
                </c:pt>
                <c:pt idx="194">
                  <c:v>81</c:v>
                </c:pt>
                <c:pt idx="195">
                  <c:v>246</c:v>
                </c:pt>
                <c:pt idx="196">
                  <c:v>174</c:v>
                </c:pt>
                <c:pt idx="197">
                  <c:v>81</c:v>
                </c:pt>
                <c:pt idx="198">
                  <c:v>372</c:v>
                </c:pt>
                <c:pt idx="199">
                  <c:v>174</c:v>
                </c:pt>
                <c:pt idx="200">
                  <c:v>84</c:v>
                </c:pt>
                <c:pt idx="201">
                  <c:v>225</c:v>
                </c:pt>
                <c:pt idx="202">
                  <c:v>105</c:v>
                </c:pt>
                <c:pt idx="203">
                  <c:v>225</c:v>
                </c:pt>
                <c:pt idx="204">
                  <c:v>54</c:v>
                </c:pt>
                <c:pt idx="205">
                  <c:v>0</c:v>
                </c:pt>
                <c:pt idx="206">
                  <c:v>171</c:v>
                </c:pt>
                <c:pt idx="207">
                  <c:v>189</c:v>
                </c:pt>
                <c:pt idx="208">
                  <c:v>270</c:v>
                </c:pt>
                <c:pt idx="209">
                  <c:v>63</c:v>
                </c:pt>
                <c:pt idx="210">
                  <c:v>21</c:v>
                </c:pt>
                <c:pt idx="211">
                  <c:v>207</c:v>
                </c:pt>
                <c:pt idx="212">
                  <c:v>96</c:v>
                </c:pt>
                <c:pt idx="213">
                  <c:v>81</c:v>
                </c:pt>
                <c:pt idx="214">
                  <c:v>306</c:v>
                </c:pt>
                <c:pt idx="215">
                  <c:v>279</c:v>
                </c:pt>
                <c:pt idx="216">
                  <c:v>3</c:v>
                </c:pt>
                <c:pt idx="217">
                  <c:v>198</c:v>
                </c:pt>
                <c:pt idx="218">
                  <c:v>249</c:v>
                </c:pt>
                <c:pt idx="219">
                  <c:v>75</c:v>
                </c:pt>
                <c:pt idx="220">
                  <c:v>189</c:v>
                </c:pt>
                <c:pt idx="221">
                  <c:v>87</c:v>
                </c:pt>
                <c:pt idx="222">
                  <c:v>174</c:v>
                </c:pt>
                <c:pt idx="223">
                  <c:v>36</c:v>
                </c:pt>
                <c:pt idx="224">
                  <c:v>60</c:v>
                </c:pt>
                <c:pt idx="225">
                  <c:v>78</c:v>
                </c:pt>
                <c:pt idx="226">
                  <c:v>57</c:v>
                </c:pt>
                <c:pt idx="227">
                  <c:v>45</c:v>
                </c:pt>
                <c:pt idx="228">
                  <c:v>3</c:v>
                </c:pt>
                <c:pt idx="229">
                  <c:v>6</c:v>
                </c:pt>
                <c:pt idx="230">
                  <c:v>21</c:v>
                </c:pt>
                <c:pt idx="231">
                  <c:v>3</c:v>
                </c:pt>
                <c:pt idx="232">
                  <c:v>288</c:v>
                </c:pt>
                <c:pt idx="233">
                  <c:v>30</c:v>
                </c:pt>
                <c:pt idx="234">
                  <c:v>87</c:v>
                </c:pt>
                <c:pt idx="235">
                  <c:v>30</c:v>
                </c:pt>
                <c:pt idx="236">
                  <c:v>168</c:v>
                </c:pt>
                <c:pt idx="237">
                  <c:v>306</c:v>
                </c:pt>
                <c:pt idx="238">
                  <c:v>402</c:v>
                </c:pt>
                <c:pt idx="239">
                  <c:v>327</c:v>
                </c:pt>
                <c:pt idx="240">
                  <c:v>93</c:v>
                </c:pt>
                <c:pt idx="241">
                  <c:v>96</c:v>
                </c:pt>
                <c:pt idx="242">
                  <c:v>27</c:v>
                </c:pt>
                <c:pt idx="243">
                  <c:v>99</c:v>
                </c:pt>
                <c:pt idx="244">
                  <c:v>87</c:v>
                </c:pt>
                <c:pt idx="245">
                  <c:v>288</c:v>
                </c:pt>
                <c:pt idx="246">
                  <c:v>363</c:v>
                </c:pt>
                <c:pt idx="247">
                  <c:v>87</c:v>
                </c:pt>
                <c:pt idx="248">
                  <c:v>150</c:v>
                </c:pt>
                <c:pt idx="249">
                  <c:v>303</c:v>
                </c:pt>
                <c:pt idx="250">
                  <c:v>288</c:v>
                </c:pt>
                <c:pt idx="251">
                  <c:v>75</c:v>
                </c:pt>
                <c:pt idx="252">
                  <c:v>39</c:v>
                </c:pt>
                <c:pt idx="253">
                  <c:v>123</c:v>
                </c:pt>
                <c:pt idx="254">
                  <c:v>36</c:v>
                </c:pt>
                <c:pt idx="255">
                  <c:v>237</c:v>
                </c:pt>
                <c:pt idx="256">
                  <c:v>201</c:v>
                </c:pt>
                <c:pt idx="257">
                  <c:v>48</c:v>
                </c:pt>
                <c:pt idx="258">
                  <c:v>84</c:v>
                </c:pt>
                <c:pt idx="259">
                  <c:v>87</c:v>
                </c:pt>
                <c:pt idx="260">
                  <c:v>312</c:v>
                </c:pt>
                <c:pt idx="261">
                  <c:v>102</c:v>
                </c:pt>
                <c:pt idx="262">
                  <c:v>78</c:v>
                </c:pt>
                <c:pt idx="263">
                  <c:v>117</c:v>
                </c:pt>
                <c:pt idx="264">
                  <c:v>99</c:v>
                </c:pt>
                <c:pt idx="265">
                  <c:v>48</c:v>
                </c:pt>
                <c:pt idx="266">
                  <c:v>24</c:v>
                </c:pt>
                <c:pt idx="267">
                  <c:v>42</c:v>
                </c:pt>
                <c:pt idx="268">
                  <c:v>270</c:v>
                </c:pt>
                <c:pt idx="269">
                  <c:v>150</c:v>
                </c:pt>
                <c:pt idx="270">
                  <c:v>42</c:v>
                </c:pt>
                <c:pt idx="271">
                  <c:v>126</c:v>
                </c:pt>
                <c:pt idx="272">
                  <c:v>6</c:v>
                </c:pt>
                <c:pt idx="273">
                  <c:v>276</c:v>
                </c:pt>
                <c:pt idx="274">
                  <c:v>93</c:v>
                </c:pt>
                <c:pt idx="275">
                  <c:v>246</c:v>
                </c:pt>
                <c:pt idx="276">
                  <c:v>3</c:v>
                </c:pt>
                <c:pt idx="277">
                  <c:v>63</c:v>
                </c:pt>
                <c:pt idx="278">
                  <c:v>246</c:v>
                </c:pt>
                <c:pt idx="279">
                  <c:v>120</c:v>
                </c:pt>
                <c:pt idx="280">
                  <c:v>348</c:v>
                </c:pt>
                <c:pt idx="281">
                  <c:v>126</c:v>
                </c:pt>
                <c:pt idx="282">
                  <c:v>123</c:v>
                </c:pt>
                <c:pt idx="283">
                  <c:v>45</c:v>
                </c:pt>
                <c:pt idx="284">
                  <c:v>126</c:v>
                </c:pt>
                <c:pt idx="285">
                  <c:v>72</c:v>
                </c:pt>
                <c:pt idx="286">
                  <c:v>135</c:v>
                </c:pt>
                <c:pt idx="287">
                  <c:v>24</c:v>
                </c:pt>
                <c:pt idx="288">
                  <c:v>117</c:v>
                </c:pt>
                <c:pt idx="289">
                  <c:v>51</c:v>
                </c:pt>
                <c:pt idx="290">
                  <c:v>36</c:v>
                </c:pt>
                <c:pt idx="291">
                  <c:v>144</c:v>
                </c:pt>
                <c:pt idx="292">
                  <c:v>114</c:v>
                </c:pt>
                <c:pt idx="293">
                  <c:v>54</c:v>
                </c:pt>
                <c:pt idx="294">
                  <c:v>333</c:v>
                </c:pt>
                <c:pt idx="295">
                  <c:v>366</c:v>
                </c:pt>
                <c:pt idx="296">
                  <c:v>303</c:v>
                </c:pt>
                <c:pt idx="297">
                  <c:v>126</c:v>
                </c:pt>
                <c:pt idx="298">
                  <c:v>231</c:v>
                </c:pt>
                <c:pt idx="299">
                  <c:v>102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329190"/>
        <c:axId val="526226044"/>
      </c:scatterChart>
      <c:valAx>
        <c:axId val="38532919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6226044"/>
        <c:crosses val="autoZero"/>
        <c:crossBetween val="midCat"/>
      </c:valAx>
      <c:valAx>
        <c:axId val="5262260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532919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chandoo.org/wp/" TargetMode="Externa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0</xdr:colOff>
      <xdr:row>0</xdr:row>
      <xdr:rowOff>152482</xdr:rowOff>
    </xdr:from>
    <xdr:to>
      <xdr:col>10</xdr:col>
      <xdr:colOff>2314878</xdr:colOff>
      <xdr:row>2</xdr:row>
      <xdr:rowOff>6350</xdr:rowOff>
    </xdr:to>
    <xdr:pic>
      <xdr:nvPicPr>
        <xdr:cNvPr id="3" name="Picture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57" t="-9662" r="-3057" b="-9662"/>
        <a:stretch>
          <a:fillRect/>
        </a:stretch>
      </xdr:blipFill>
      <xdr:spPr>
        <a:xfrm>
          <a:off x="7592060" y="152400"/>
          <a:ext cx="2314575" cy="704850"/>
        </a:xfrm>
        <a:prstGeom prst="roundRect">
          <a:avLst>
            <a:gd name="adj" fmla="val 9910"/>
          </a:avLst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132755</xdr:colOff>
      <xdr:row>1</xdr:row>
      <xdr:rowOff>94655</xdr:rowOff>
    </xdr:from>
    <xdr:to>
      <xdr:col>2</xdr:col>
      <xdr:colOff>1143000</xdr:colOff>
      <xdr:row>8</xdr:row>
      <xdr:rowOff>19050</xdr:rowOff>
    </xdr:to>
    <xdr:pic>
      <xdr:nvPicPr>
        <xdr:cNvPr id="6" name="Picture 5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0" t="19990" r="19990" b="19990"/>
        <a:stretch>
          <a:fillRect/>
        </a:stretch>
      </xdr:blipFill>
      <xdr:spPr>
        <a:xfrm>
          <a:off x="252095" y="761365"/>
          <a:ext cx="1269365" cy="1213485"/>
        </a:xfrm>
        <a:prstGeom prst="ellipse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178435</xdr:colOff>
      <xdr:row>3</xdr:row>
      <xdr:rowOff>0</xdr:rowOff>
    </xdr:from>
    <xdr:to>
      <xdr:col>19</xdr:col>
      <xdr:colOff>152400</xdr:colOff>
      <xdr:row>9</xdr:row>
      <xdr:rowOff>5080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Product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435" y="635000"/>
              <a:ext cx="11445240" cy="1109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0</xdr:row>
      <xdr:rowOff>182245</xdr:rowOff>
    </xdr:from>
    <xdr:to>
      <xdr:col>5</xdr:col>
      <xdr:colOff>1028065</xdr:colOff>
      <xdr:row>4</xdr:row>
      <xdr:rowOff>171450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" name="Geograph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ograph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182245"/>
              <a:ext cx="6241415" cy="7258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1219200</xdr:colOff>
      <xdr:row>3</xdr:row>
      <xdr:rowOff>81915</xdr:rowOff>
    </xdr:from>
    <xdr:to>
      <xdr:col>10</xdr:col>
      <xdr:colOff>158115</xdr:colOff>
      <xdr:row>16</xdr:row>
      <xdr:rowOff>0</xdr:rowOff>
    </xdr:to>
    <xdr:graphicFrame>
      <xdr:nvGraphicFramePr>
        <xdr:cNvPr id="4" name="Chart 3"/>
        <xdr:cNvGraphicFramePr/>
      </xdr:nvGraphicFramePr>
      <xdr:xfrm>
        <a:off x="4800600" y="748665"/>
        <a:ext cx="4793615" cy="23120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450850</xdr:colOff>
      <xdr:row>6</xdr:row>
      <xdr:rowOff>177800</xdr:rowOff>
    </xdr:from>
    <xdr:to>
      <xdr:col>14</xdr:col>
      <xdr:colOff>521335</xdr:colOff>
      <xdr:row>23</xdr:row>
      <xdr:rowOff>170815</xdr:rowOff>
    </xdr:to>
    <xdr:graphicFrame>
      <xdr:nvGraphicFramePr>
        <xdr:cNvPr id="2" name="Chart 1"/>
        <xdr:cNvGraphicFramePr/>
      </xdr:nvGraphicFramePr>
      <xdr:xfrm>
        <a:off x="6076950" y="1282700"/>
        <a:ext cx="4947285" cy="3123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125.0615277778" refreshedBy="USER" recordCount="300">
  <cacheSource type="worksheet">
    <worksheetSource name="data"/>
  </cacheSource>
  <cacheFields count="6">
    <cacheField name="Sales Person" numFmtId="0">
      <sharedItems count="10">
        <s v="Ram Mahesh"/>
        <s v="Brien Boise"/>
        <s v="Husein Augar"/>
        <s v="Carla Molina"/>
        <s v="Curtice Advani"/>
        <s v="Ches Bonnell"/>
        <s v="Gigi Bohling"/>
        <s v="Barr Faughny"/>
        <s v="Gunar Cockshoot"/>
        <s v="Oby Sorrel"/>
      </sharedItems>
    </cacheField>
    <cacheField name="Geography" numFmtId="0">
      <sharedItems count="6">
        <s v="New Zealand"/>
        <s v="USA"/>
        <s v="Canada"/>
        <s v="UK"/>
        <s v="Australia"/>
        <s v="India"/>
      </sharedItems>
    </cacheField>
    <cacheField name="Product" numFmtId="0">
      <sharedItems count="22">
        <s v="70% Dark Bites"/>
        <s v="Choco Coated Almonds"/>
        <s v="Almond Choco"/>
        <s v="Drinking Coco"/>
        <s v="White Choc"/>
        <s v="Peanut Butter Cubes"/>
        <s v="Smooth Sliky Salty"/>
        <s v="After Nines"/>
        <s v="50% Dark Bites"/>
        <s v="Eclairs"/>
        <s v="Mint Chip Choco"/>
        <s v="Milk Bars"/>
        <s v="Manuka Honey Choco"/>
        <s v="Orange Choco"/>
        <s v="Fruit &amp; Nut Bars"/>
        <s v="99% Dark &amp; Pure"/>
        <s v="Raspberry Choco"/>
        <s v="85% Dark Bars"/>
        <s v="Organic Choco Syrup"/>
        <s v="Caramel Stuffed Bars"/>
        <s v="Spicy Special Slims"/>
        <s v="Baker's Choco Chips"/>
      </sharedItems>
    </cacheField>
    <cacheField name="Amount" numFmtId="6">
      <sharedItems containsSemiMixedTypes="0" containsString="0" containsNumber="1" containsInteger="1" minValue="0" maxValue="16184" count="268">
        <n v="1624"/>
        <n v="6706"/>
        <n v="959"/>
        <n v="9632"/>
        <n v="2100"/>
        <n v="8869"/>
        <n v="2681"/>
        <n v="5012"/>
        <n v="1281"/>
        <n v="4991"/>
        <n v="1785"/>
        <n v="3983"/>
        <n v="2646"/>
        <n v="252"/>
        <n v="2464"/>
        <n v="2114"/>
        <n v="7693"/>
        <n v="15610"/>
        <n v="336"/>
        <n v="9443"/>
        <n v="8155"/>
        <n v="1701"/>
        <n v="2205"/>
        <n v="1771"/>
        <n v="10311"/>
        <n v="21"/>
        <n v="1974"/>
        <n v="6314"/>
        <n v="4683"/>
        <n v="6398"/>
        <n v="553"/>
        <n v="7021"/>
        <n v="5817"/>
        <n v="3976"/>
        <n v="1134"/>
        <n v="6027"/>
        <n v="1904"/>
        <n v="3262"/>
        <n v="2289"/>
        <n v="6986"/>
        <n v="4417"/>
        <n v="1442"/>
        <n v="2415"/>
        <n v="238"/>
        <n v="4949"/>
        <n v="5075"/>
        <n v="9198"/>
        <n v="3339"/>
        <n v="5019"/>
        <n v="16184"/>
        <n v="497"/>
        <n v="8211"/>
        <n v="6580"/>
        <n v="4760"/>
        <n v="5439"/>
        <n v="1463"/>
        <n v="7777"/>
        <n v="1085"/>
        <n v="182"/>
        <n v="4242"/>
        <n v="6118"/>
        <n v="2317"/>
        <n v="938"/>
        <n v="9709"/>
        <n v="4487"/>
        <n v="4018"/>
        <n v="861"/>
        <n v="5586"/>
        <n v="2226"/>
        <n v="14329"/>
        <n v="8463"/>
        <n v="2891"/>
        <n v="3773"/>
        <n v="854"/>
        <n v="4970"/>
        <n v="98"/>
        <n v="13391"/>
        <n v="8890"/>
        <n v="56"/>
        <n v="3808"/>
        <n v="63"/>
        <n v="7812"/>
        <n v="973"/>
        <n v="567"/>
        <n v="2471"/>
        <n v="7189"/>
        <n v="7455"/>
        <n v="3108"/>
        <n v="469"/>
        <n v="2737"/>
        <n v="4305"/>
        <n v="2408"/>
        <n v="12348"/>
        <n v="3689"/>
        <n v="2870"/>
        <n v="798"/>
        <n v="2933"/>
        <n v="2744"/>
        <n v="9772"/>
        <n v="1568"/>
        <n v="11417"/>
        <n v="6748"/>
        <n v="1407"/>
        <n v="2023"/>
        <n v="5236"/>
        <n v="1925"/>
        <n v="6608"/>
        <n v="8008"/>
        <n v="1428"/>
        <n v="525"/>
        <n v="1505"/>
        <n v="6755"/>
        <n v="11571"/>
        <n v="2541"/>
        <n v="1526"/>
        <n v="6125"/>
        <n v="847"/>
        <n v="4753"/>
        <n v="2793"/>
        <n v="4606"/>
        <n v="5551"/>
        <n v="6657"/>
        <n v="4438"/>
        <n v="168"/>
        <n v="6391"/>
        <n v="518"/>
        <n v="5677"/>
        <n v="6048"/>
        <n v="3752"/>
        <n v="4480"/>
        <n v="259"/>
        <n v="42"/>
        <n v="2478"/>
        <n v="7847"/>
        <n v="9926"/>
        <n v="819"/>
        <n v="3052"/>
        <n v="6832"/>
        <n v="2016"/>
        <n v="7322"/>
        <n v="357"/>
        <n v="3192"/>
        <n v="8435"/>
        <n v="0"/>
        <n v="8862"/>
        <n v="3556"/>
        <n v="7280"/>
        <n v="3402"/>
        <n v="4592"/>
        <n v="7833"/>
        <n v="7651"/>
        <n v="2275"/>
        <n v="5670"/>
        <n v="2135"/>
        <n v="2779"/>
        <n v="12950"/>
        <n v="3794"/>
        <n v="2583"/>
        <n v="4585"/>
        <n v="1652"/>
        <n v="2009"/>
        <n v="3388"/>
        <n v="623"/>
        <n v="10073"/>
        <n v="1561"/>
        <n v="11522"/>
        <n v="3059"/>
        <n v="2324"/>
        <n v="4956"/>
        <n v="5355"/>
        <n v="7259"/>
        <n v="6279"/>
        <n v="3864"/>
        <n v="6146"/>
        <n v="2639"/>
        <n v="1890"/>
        <n v="1932"/>
        <n v="6300"/>
        <n v="560"/>
        <n v="2856"/>
        <n v="707"/>
        <n v="3598"/>
        <n v="6853"/>
        <n v="4725"/>
        <n v="10304"/>
        <n v="1274"/>
        <n v="3101"/>
        <n v="1057"/>
        <n v="5306"/>
        <n v="1778"/>
        <n v="1638"/>
        <n v="154"/>
        <n v="9835"/>
        <n v="7273"/>
        <n v="6909"/>
        <n v="3920"/>
        <n v="4858"/>
        <n v="3549"/>
        <n v="966"/>
        <n v="385"/>
        <n v="2219"/>
        <n v="2954"/>
        <n v="280"/>
        <n v="4802"/>
        <n v="4137"/>
        <n v="9051"/>
        <n v="2919"/>
        <n v="5915"/>
        <n v="2562"/>
        <n v="8813"/>
        <n v="6111"/>
        <n v="3507"/>
        <n v="4319"/>
        <n v="609"/>
        <n v="6370"/>
        <n v="5474"/>
        <n v="3164"/>
        <n v="1302"/>
        <n v="7308"/>
        <n v="6132"/>
        <n v="3472"/>
        <n v="9660"/>
        <n v="2436"/>
        <n v="9506"/>
        <n v="245"/>
        <n v="2702"/>
        <n v="700"/>
        <n v="3759"/>
        <n v="1589"/>
        <n v="5194"/>
        <n v="945"/>
        <n v="1988"/>
        <n v="6734"/>
        <n v="217"/>
        <n v="4424"/>
        <n v="189"/>
        <n v="490"/>
        <n v="434"/>
        <n v="10129"/>
        <n v="6433"/>
        <n v="2212"/>
        <n v="3829"/>
        <n v="5775"/>
        <n v="1071"/>
        <n v="2863"/>
        <n v="1617"/>
        <n v="6818"/>
        <n v="3094"/>
        <n v="2989"/>
        <n v="2268"/>
        <n v="7511"/>
        <n v="4326"/>
        <n v="4935"/>
        <n v="4781"/>
        <n v="7483"/>
        <n v="6860"/>
        <n v="9002"/>
        <n v="1400"/>
        <n v="4053"/>
        <n v="2149"/>
        <n v="3640"/>
        <n v="630"/>
        <n v="2429"/>
        <n v="2142"/>
        <n v="6454"/>
        <n v="8841"/>
        <n v="714"/>
        <n v="3850"/>
      </sharedItems>
    </cacheField>
    <cacheField name="Units" numFmtId="3">
      <sharedItems containsSemiMixedTypes="0" containsString="0" containsNumber="1" containsInteger="1" minValue="0" maxValue="525" count="120">
        <n v="114"/>
        <n v="459"/>
        <n v="147"/>
        <n v="288"/>
        <n v="414"/>
        <n v="432"/>
        <n v="54"/>
        <n v="210"/>
        <n v="75"/>
        <n v="12"/>
        <n v="462"/>
        <n v="144"/>
        <n v="120"/>
        <n v="234"/>
        <n v="66"/>
        <n v="87"/>
        <n v="339"/>
        <n v="162"/>
        <n v="90"/>
        <n v="141"/>
        <n v="204"/>
        <n v="186"/>
        <n v="231"/>
        <n v="168"/>
        <n v="195"/>
        <n v="15"/>
        <n v="30"/>
        <n v="102"/>
        <n v="183"/>
        <n v="72"/>
        <n v="282"/>
        <n v="405"/>
        <n v="135"/>
        <n v="21"/>
        <n v="153"/>
        <n v="255"/>
        <n v="18"/>
        <n v="189"/>
        <n v="36"/>
        <n v="156"/>
        <n v="39"/>
        <n v="63"/>
        <n v="69"/>
        <n v="504"/>
        <n v="273"/>
        <n v="48"/>
        <n v="207"/>
        <n v="9"/>
        <n v="261"/>
        <n v="6"/>
        <n v="138"/>
        <n v="111"/>
        <n v="525"/>
        <n v="150"/>
        <n v="492"/>
        <n v="165"/>
        <n v="309"/>
        <n v="159"/>
        <n v="201"/>
        <n v="51"/>
        <n v="279"/>
        <n v="123"/>
        <n v="81"/>
        <n v="228"/>
        <n v="342"/>
        <n v="216"/>
        <n v="93"/>
        <n v="312"/>
        <n v="300"/>
        <n v="519"/>
        <n v="96"/>
        <n v="192"/>
        <n v="225"/>
        <n v="456"/>
        <n v="252"/>
        <n v="240"/>
        <n v="129"/>
        <n v="303"/>
        <n v="246"/>
        <n v="84"/>
        <n v="348"/>
        <n v="258"/>
        <n v="27"/>
        <n v="213"/>
        <n v="357"/>
        <n v="174"/>
        <n v="510"/>
        <n v="378"/>
        <n v="117"/>
        <n v="126"/>
        <n v="42"/>
        <n v="366"/>
        <n v="324"/>
        <n v="243"/>
        <n v="447"/>
        <n v="297"/>
        <n v="177"/>
        <n v="306"/>
        <n v="219"/>
        <n v="171"/>
        <n v="276"/>
        <n v="45"/>
        <n v="369"/>
        <n v="372"/>
        <n v="105"/>
        <n v="0"/>
        <n v="270"/>
        <n v="3"/>
        <n v="198"/>
        <n v="249"/>
        <n v="60"/>
        <n v="78"/>
        <n v="57"/>
        <n v="402"/>
        <n v="327"/>
        <n v="99"/>
        <n v="363"/>
        <n v="237"/>
        <n v="24"/>
        <n v="333"/>
      </sharedItems>
    </cacheField>
    <cacheField name="Sales Per unit" numFmtId="0" formula="Amount/Units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125.0615277778" refreshedBy="USER" recordCount="300">
  <cacheSource type="worksheet">
    <worksheetSource name="data1"/>
  </cacheSource>
  <cacheFields count="9">
    <cacheField name="Sales Person" numFmtId="0">
      <sharedItems count="10">
        <s v="Ram Mahesh"/>
        <s v="Brien Boise"/>
        <s v="Husein Augar"/>
        <s v="Carla Molina"/>
        <s v="Curtice Advani"/>
        <s v="Ches Bonnell"/>
        <s v="Gigi Bohling"/>
        <s v="Barr Faughny"/>
        <s v="Gunar Cockshoot"/>
        <s v="Oby Sorrel"/>
      </sharedItems>
    </cacheField>
    <cacheField name="Geography" numFmtId="0">
      <sharedItems count="6">
        <s v="New Zealand"/>
        <s v="USA"/>
        <s v="Canada"/>
        <s v="UK"/>
        <s v="Australia"/>
        <s v="India"/>
      </sharedItems>
    </cacheField>
    <cacheField name="Product" numFmtId="0">
      <sharedItems count="22">
        <s v="70% Dark Bites"/>
        <s v="Choco Coated Almonds"/>
        <s v="Almond Choco"/>
        <s v="Drinking Coco"/>
        <s v="White Choc"/>
        <s v="Peanut Butter Cubes"/>
        <s v="Smooth Sliky Salty"/>
        <s v="After Nines"/>
        <s v="50% Dark Bites"/>
        <s v="Eclairs"/>
        <s v="Mint Chip Choco"/>
        <s v="Milk Bars"/>
        <s v="Manuka Honey Choco"/>
        <s v="Orange Choco"/>
        <s v="Fruit &amp; Nut Bars"/>
        <s v="99% Dark &amp; Pure"/>
        <s v="Raspberry Choco"/>
        <s v="85% Dark Bars"/>
        <s v="Organic Choco Syrup"/>
        <s v="Caramel Stuffed Bars"/>
        <s v="Spicy Special Slims"/>
        <s v="Baker's Choco Chips"/>
      </sharedItems>
    </cacheField>
    <cacheField name="Amount" numFmtId="6">
      <sharedItems containsSemiMixedTypes="0" containsString="0" containsNumber="1" containsInteger="1" minValue="0" maxValue="16184" count="268">
        <n v="1624"/>
        <n v="6706"/>
        <n v="959"/>
        <n v="9632"/>
        <n v="2100"/>
        <n v="8869"/>
        <n v="2681"/>
        <n v="5012"/>
        <n v="1281"/>
        <n v="4991"/>
        <n v="1785"/>
        <n v="3983"/>
        <n v="2646"/>
        <n v="252"/>
        <n v="2464"/>
        <n v="2114"/>
        <n v="7693"/>
        <n v="15610"/>
        <n v="336"/>
        <n v="9443"/>
        <n v="8155"/>
        <n v="1701"/>
        <n v="2205"/>
        <n v="1771"/>
        <n v="10311"/>
        <n v="21"/>
        <n v="1974"/>
        <n v="6314"/>
        <n v="4683"/>
        <n v="6398"/>
        <n v="553"/>
        <n v="7021"/>
        <n v="5817"/>
        <n v="3976"/>
        <n v="1134"/>
        <n v="6027"/>
        <n v="1904"/>
        <n v="3262"/>
        <n v="2289"/>
        <n v="6986"/>
        <n v="4417"/>
        <n v="1442"/>
        <n v="2415"/>
        <n v="238"/>
        <n v="4949"/>
        <n v="5075"/>
        <n v="9198"/>
        <n v="3339"/>
        <n v="5019"/>
        <n v="16184"/>
        <n v="497"/>
        <n v="8211"/>
        <n v="6580"/>
        <n v="4760"/>
        <n v="5439"/>
        <n v="1463"/>
        <n v="7777"/>
        <n v="1085"/>
        <n v="182"/>
        <n v="4242"/>
        <n v="6118"/>
        <n v="2317"/>
        <n v="938"/>
        <n v="9709"/>
        <n v="4487"/>
        <n v="4018"/>
        <n v="861"/>
        <n v="5586"/>
        <n v="2226"/>
        <n v="14329"/>
        <n v="8463"/>
        <n v="2891"/>
        <n v="3773"/>
        <n v="854"/>
        <n v="4970"/>
        <n v="98"/>
        <n v="13391"/>
        <n v="8890"/>
        <n v="56"/>
        <n v="3808"/>
        <n v="63"/>
        <n v="7812"/>
        <n v="973"/>
        <n v="567"/>
        <n v="2471"/>
        <n v="7189"/>
        <n v="7455"/>
        <n v="3108"/>
        <n v="469"/>
        <n v="2737"/>
        <n v="4305"/>
        <n v="2408"/>
        <n v="12348"/>
        <n v="3689"/>
        <n v="2870"/>
        <n v="798"/>
        <n v="2933"/>
        <n v="2744"/>
        <n v="9772"/>
        <n v="1568"/>
        <n v="11417"/>
        <n v="6748"/>
        <n v="1407"/>
        <n v="2023"/>
        <n v="5236"/>
        <n v="1925"/>
        <n v="6608"/>
        <n v="8008"/>
        <n v="1428"/>
        <n v="525"/>
        <n v="1505"/>
        <n v="6755"/>
        <n v="11571"/>
        <n v="2541"/>
        <n v="1526"/>
        <n v="6125"/>
        <n v="847"/>
        <n v="4753"/>
        <n v="2793"/>
        <n v="4606"/>
        <n v="5551"/>
        <n v="6657"/>
        <n v="4438"/>
        <n v="168"/>
        <n v="6391"/>
        <n v="518"/>
        <n v="5677"/>
        <n v="6048"/>
        <n v="3752"/>
        <n v="4480"/>
        <n v="259"/>
        <n v="42"/>
        <n v="2478"/>
        <n v="7847"/>
        <n v="9926"/>
        <n v="819"/>
        <n v="3052"/>
        <n v="6832"/>
        <n v="2016"/>
        <n v="7322"/>
        <n v="357"/>
        <n v="3192"/>
        <n v="8435"/>
        <n v="0"/>
        <n v="8862"/>
        <n v="3556"/>
        <n v="7280"/>
        <n v="3402"/>
        <n v="4592"/>
        <n v="7833"/>
        <n v="7651"/>
        <n v="2275"/>
        <n v="5670"/>
        <n v="2135"/>
        <n v="2779"/>
        <n v="12950"/>
        <n v="3794"/>
        <n v="2583"/>
        <n v="4585"/>
        <n v="1652"/>
        <n v="2009"/>
        <n v="3388"/>
        <n v="623"/>
        <n v="10073"/>
        <n v="1561"/>
        <n v="11522"/>
        <n v="3059"/>
        <n v="2324"/>
        <n v="4956"/>
        <n v="5355"/>
        <n v="7259"/>
        <n v="6279"/>
        <n v="3864"/>
        <n v="6146"/>
        <n v="2639"/>
        <n v="1890"/>
        <n v="1932"/>
        <n v="6300"/>
        <n v="560"/>
        <n v="2856"/>
        <n v="707"/>
        <n v="3598"/>
        <n v="6853"/>
        <n v="4725"/>
        <n v="10304"/>
        <n v="1274"/>
        <n v="3101"/>
        <n v="1057"/>
        <n v="5306"/>
        <n v="1778"/>
        <n v="1638"/>
        <n v="154"/>
        <n v="9835"/>
        <n v="7273"/>
        <n v="6909"/>
        <n v="3920"/>
        <n v="4858"/>
        <n v="3549"/>
        <n v="966"/>
        <n v="385"/>
        <n v="2219"/>
        <n v="2954"/>
        <n v="280"/>
        <n v="4802"/>
        <n v="4137"/>
        <n v="9051"/>
        <n v="2919"/>
        <n v="5915"/>
        <n v="2562"/>
        <n v="8813"/>
        <n v="6111"/>
        <n v="3507"/>
        <n v="4319"/>
        <n v="609"/>
        <n v="6370"/>
        <n v="5474"/>
        <n v="3164"/>
        <n v="1302"/>
        <n v="7308"/>
        <n v="6132"/>
        <n v="3472"/>
        <n v="9660"/>
        <n v="2436"/>
        <n v="9506"/>
        <n v="245"/>
        <n v="2702"/>
        <n v="700"/>
        <n v="3759"/>
        <n v="1589"/>
        <n v="5194"/>
        <n v="945"/>
        <n v="1988"/>
        <n v="6734"/>
        <n v="217"/>
        <n v="4424"/>
        <n v="189"/>
        <n v="490"/>
        <n v="434"/>
        <n v="10129"/>
        <n v="6433"/>
        <n v="2212"/>
        <n v="3829"/>
        <n v="5775"/>
        <n v="1071"/>
        <n v="2863"/>
        <n v="1617"/>
        <n v="6818"/>
        <n v="3094"/>
        <n v="2989"/>
        <n v="2268"/>
        <n v="7511"/>
        <n v="4326"/>
        <n v="4935"/>
        <n v="4781"/>
        <n v="7483"/>
        <n v="6860"/>
        <n v="9002"/>
        <n v="1400"/>
        <n v="4053"/>
        <n v="2149"/>
        <n v="3640"/>
        <n v="630"/>
        <n v="2429"/>
        <n v="2142"/>
        <n v="6454"/>
        <n v="8841"/>
        <n v="714"/>
        <n v="3850"/>
      </sharedItems>
    </cacheField>
    <cacheField name="Units" numFmtId="3">
      <sharedItems containsSemiMixedTypes="0" containsString="0" containsNumber="1" containsInteger="1" minValue="0" maxValue="525" count="120">
        <n v="114"/>
        <n v="459"/>
        <n v="147"/>
        <n v="288"/>
        <n v="414"/>
        <n v="432"/>
        <n v="54"/>
        <n v="210"/>
        <n v="75"/>
        <n v="12"/>
        <n v="462"/>
        <n v="144"/>
        <n v="120"/>
        <n v="234"/>
        <n v="66"/>
        <n v="87"/>
        <n v="339"/>
        <n v="162"/>
        <n v="90"/>
        <n v="141"/>
        <n v="204"/>
        <n v="186"/>
        <n v="231"/>
        <n v="168"/>
        <n v="195"/>
        <n v="15"/>
        <n v="30"/>
        <n v="102"/>
        <n v="183"/>
        <n v="72"/>
        <n v="282"/>
        <n v="405"/>
        <n v="135"/>
        <n v="21"/>
        <n v="153"/>
        <n v="255"/>
        <n v="18"/>
        <n v="189"/>
        <n v="36"/>
        <n v="156"/>
        <n v="39"/>
        <n v="63"/>
        <n v="69"/>
        <n v="504"/>
        <n v="273"/>
        <n v="48"/>
        <n v="207"/>
        <n v="9"/>
        <n v="261"/>
        <n v="6"/>
        <n v="138"/>
        <n v="111"/>
        <n v="525"/>
        <n v="150"/>
        <n v="492"/>
        <n v="165"/>
        <n v="309"/>
        <n v="159"/>
        <n v="201"/>
        <n v="51"/>
        <n v="279"/>
        <n v="123"/>
        <n v="81"/>
        <n v="228"/>
        <n v="342"/>
        <n v="216"/>
        <n v="93"/>
        <n v="312"/>
        <n v="300"/>
        <n v="519"/>
        <n v="96"/>
        <n v="192"/>
        <n v="225"/>
        <n v="456"/>
        <n v="252"/>
        <n v="240"/>
        <n v="129"/>
        <n v="303"/>
        <n v="246"/>
        <n v="84"/>
        <n v="348"/>
        <n v="258"/>
        <n v="27"/>
        <n v="213"/>
        <n v="357"/>
        <n v="174"/>
        <n v="510"/>
        <n v="378"/>
        <n v="117"/>
        <n v="126"/>
        <n v="42"/>
        <n v="366"/>
        <n v="324"/>
        <n v="243"/>
        <n v="447"/>
        <n v="297"/>
        <n v="177"/>
        <n v="306"/>
        <n v="219"/>
        <n v="171"/>
        <n v="276"/>
        <n v="45"/>
        <n v="369"/>
        <n v="372"/>
        <n v="105"/>
        <n v="0"/>
        <n v="270"/>
        <n v="3"/>
        <n v="198"/>
        <n v="249"/>
        <n v="60"/>
        <n v="78"/>
        <n v="57"/>
        <n v="402"/>
        <n v="327"/>
        <n v="99"/>
        <n v="363"/>
        <n v="237"/>
        <n v="24"/>
        <n v="333"/>
      </sharedItems>
    </cacheField>
    <cacheField name="Cost Per Unit" numFmtId="8">
      <sharedItems containsSemiMixedTypes="0" containsString="0" containsNumber="1" minValue="3.11" maxValue="16.73" count="22">
        <n v="14.49"/>
        <n v="8.65"/>
        <n v="11.88"/>
        <n v="6.47"/>
        <n v="13.15"/>
        <n v="12.37"/>
        <n v="5.79"/>
        <n v="9.77"/>
        <n v="11.7"/>
        <n v="3.11"/>
        <n v="8.79"/>
        <n v="9.33"/>
        <n v="7.16"/>
        <n v="10.62"/>
        <n v="6.49"/>
        <n v="7.64"/>
        <n v="11.73"/>
        <n v="4.97"/>
        <n v="16.73"/>
        <n v="10.38"/>
        <n v="9"/>
        <n v="5.6"/>
      </sharedItems>
    </cacheField>
    <cacheField name="Total Cost" numFmtId="8">
      <sharedItems containsSemiMixedTypes="0" containsString="0" containsNumber="1" minValue="0" maxValue="8682.87" count="282">
        <n v="1651.86"/>
        <n v="3970.35"/>
        <n v="1746.36"/>
        <n v="1863.36"/>
        <n v="5444.1"/>
        <n v="5343.84"/>
        <n v="312.66"/>
        <n v="2051.7"/>
        <n v="877.5"/>
        <n v="140.4"/>
        <n v="6075.3"/>
        <n v="447.84"/>
        <n v="1054.8"/>
        <n v="503.82"/>
        <n v="3077.1"/>
        <n v="472.56"/>
        <n v="503.73"/>
        <n v="3600.18"/>
        <n v="1406.88"/>
        <n v="1720.44"/>
        <n v="584.1"/>
        <n v="1518.66"/>
        <n v="1377.57"/>
        <n v="1558.56"/>
        <n v="2181.78"/>
        <n v="2155.23"/>
        <n v="1476.72"/>
        <n v="2070.9"/>
        <n v="97.35"/>
        <n v="194.7"/>
        <n v="506.94"/>
        <n v="114.6"/>
        <n v="2651.67"/>
        <n v="117.24"/>
        <n v="842.4"/>
        <n v="4717.86"/>
        <n v="1494.72"/>
        <n v="3559.95"/>
        <n v="648.75"/>
        <n v="2258.55"/>
        <n v="351.33"/>
        <n v="992.97"/>
        <n v="175.95"/>
        <n v="2983.5"/>
        <n v="137.52"/>
        <n v="1226.61"/>
        <n v="181.65"/>
        <n v="316.44"/>
        <n v="537"/>
        <n v="485.16"/>
        <n v="342.81"/>
        <n v="567"/>
        <n v="1899.54"/>
        <n v="643.77"/>
        <n v="394.5"/>
        <n v="121.29"/>
        <n v="4359.6"/>
        <n v="1954.68"/>
        <n v="277.92"/>
        <n v="3463.11"/>
        <n v="77.85"/>
        <n v="1693.89"/>
        <n v="52.74"/>
        <n v="351.9"/>
        <n v="1465.56"/>
        <n v="345.21"/>
        <n v="97.05"/>
        <n v="1237.68"/>
        <n v="1489.8"/>
        <n v="6142.5"/>
        <n v="593.76"/>
        <n v="1557"/>
        <n v="5225.04"/>
        <n v="730.32"/>
        <n v="1070.85"/>
        <n v="3207.42"/>
        <n v="890.4"/>
        <n v="2357.73"/>
        <n v="1215.9"/>
        <n v="475.83"/>
        <n v="512.85"/>
        <n v="1805.13"/>
        <n v="1147.59"/>
        <n v="1355.13"/>
        <n v="160.44"/>
        <n v="1681.56"/>
        <n v="2052"/>
        <n v="2448.72"/>
        <n v="2242.08"/>
        <n v="302.4"/>
        <n v="986.25"/>
        <n v="603.57"/>
        <n v="2051.4"/>
        <n v="27.99"/>
        <n v="2024.1"/>
        <n v="3238.56"/>
        <n v="2292"/>
        <n v="8682.87"/>
        <n v="81"/>
        <n v="106.92"/>
        <n v="1113.3"/>
        <n v="1262.4"/>
        <n v="184.59"/>
        <n v="268.8"/>
        <n v="1204.56"/>
        <n v="1202.88"/>
        <n v="285.6"/>
        <n v="1466.88"/>
        <n v="2632.5"/>
        <n v="2553.6"/>
        <n v="1222.95"/>
        <n v="570.24"/>
        <n v="659.94"/>
        <n v="3651.48"/>
        <n v="892.86"/>
        <n v="1183.5"/>
        <n v="3477.6"/>
        <n v="1211.76"/>
        <n v="2158.17"/>
        <n v="5019"/>
        <n v="1669.95"/>
        <n v="566.58"/>
        <n v="737.1"/>
        <n v="1804.32"/>
        <n v="2620.95"/>
        <n v="765.06"/>
        <n v="820.68"/>
        <n v="1082.28"/>
        <n v="732.75"/>
        <n v="2678.04"/>
        <n v="83.97"/>
        <n v="1842.45"/>
        <n v="2556.12"/>
        <n v="2459.16"/>
        <n v="2173.5"/>
        <n v="1142.4"/>
        <n v="2152.38"/>
        <n v="625.11"/>
        <n v="4758.3"/>
        <n v="2706.48"/>
        <n v="243"/>
        <n v="1028.43"/>
        <n v="324"/>
        <n v="1558.62"/>
        <n v="946.8"/>
        <n v="410.34"/>
        <n v="966.6"/>
        <n v="939.33"/>
        <n v="4764.42"/>
        <n v="5303.34"/>
        <n v="2319.84"/>
        <n v="2850.39"/>
        <n v="1917"/>
        <n v="6477.03"/>
        <n v="2771.01"/>
        <n v="237.33"/>
        <n v="486.75"/>
        <n v="371.1"/>
        <n v="1145.19"/>
        <n v="1966.83"/>
        <n v="3785.22"/>
        <n v="191.16"/>
        <n v="1833.6"/>
        <n v="1150.41"/>
        <n v="50.4"/>
        <n v="1925.01"/>
        <n v="1306.26"/>
        <n v="253.47"/>
        <n v="1425.6"/>
        <n v="151.2"/>
        <n v="3412.92"/>
        <n v="280.26"/>
        <n v="991.2"/>
        <n v="957.6"/>
        <n v="3229.2"/>
        <n v="252"/>
        <n v="322.2"/>
        <n v="2961.21"/>
        <n v="587.79"/>
        <n v="1319.88"/>
        <n v="1905.15"/>
        <n v="4317.3"/>
        <n v="552.3"/>
        <n v="1173.69"/>
        <n v="1377.6"/>
        <n v="541.14"/>
        <n v="3634.44"/>
        <n v="1529.46"/>
        <n v="726.6"/>
        <n v="1977.75"/>
        <n v="1521.45"/>
        <n v="2335.5"/>
        <n v="631.8"/>
        <n v="0"/>
        <n v="849.87"/>
        <n v="1661.31"/>
        <n v="1746.9"/>
        <n v="912.87"/>
        <n v="276.15"/>
        <n v="2022.39"/>
        <n v="1019.52"/>
        <n v="791.37"/>
        <n v="1520.82"/>
        <n v="2511"/>
        <n v="35.64"/>
        <n v="3312.54"/>
        <n v="1611.03"/>
        <n v="659.25"/>
        <n v="1634.85"/>
        <n v="752.55"/>
        <n v="2521.26"/>
        <n v="422.28"/>
        <n v="298.2"/>
        <n v="506.22"/>
        <n v="825.93"/>
        <n v="467.1"/>
        <n v="29.31"/>
        <n v="70.38"/>
        <n v="19.41"/>
        <n v="1667.52"/>
        <n v="279.9"/>
        <n v="487.2"/>
        <n v="501.9"/>
        <n v="1283.52"/>
        <n v="5119.38"/>
        <n v="4775.76"/>
        <n v="3394.26"/>
        <n v="1555.89"/>
        <n v="1123.2"/>
        <n v="174.69"/>
        <n v="554.4"/>
        <n v="1076.19"/>
        <n v="2592"/>
        <n v="3855.06"/>
        <n v="270.57"/>
        <n v="466.5"/>
        <n v="942.33"/>
        <n v="2989.44"/>
        <n v="699.75"/>
        <n v="225.81"/>
        <n v="1063.95"/>
        <n v="427.68"/>
        <n v="2315.49"/>
        <n v="1875.33"/>
        <n v="149.28"/>
        <n v="783"/>
        <n v="4520.88"/>
        <n v="1058.76"/>
        <n v="702"/>
        <n v="759.33"/>
        <n v="756.36"/>
        <n v="238.56"/>
        <n v="281.52"/>
        <n v="492.66"/>
        <n v="2867.4"/>
        <n v="973.5"/>
        <n v="902.16"/>
        <n v="33.6"/>
        <n v="3237.48"/>
        <n v="289.23"/>
        <n v="1424.34"/>
        <n v="14.91"/>
        <n v="1053.99"/>
        <n v="916.8"/>
        <n v="2014.92"/>
        <n v="817.74"/>
        <n v="1782.27"/>
        <n v="591.75"/>
        <n v="1496.88"/>
        <n v="515.52"/>
        <n v="234.48"/>
        <n v="677.43"/>
        <n v="365.16"/>
        <n v="233.64"/>
        <n v="2409.12"/>
        <n v="1499.1"/>
        <n v="782.46"/>
        <n v="2927.07"/>
        <n v="4348.08"/>
        <n v="1696.8"/>
        <n v="2709.63"/>
        <n v="1341.3"/>
      </sharedItems>
    </cacheField>
    <cacheField name="Total Profit" numFmtId="0" formula="Amount-'Total Cost'" databaseField="0"/>
    <cacheField name="% Profit" numFmtId="0" formula="'Total Profit'/Amount" databaseField="0"/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">
  <r>
    <x v="0"/>
    <x v="0"/>
    <x v="0"/>
    <x v="0"/>
    <x v="0"/>
  </r>
  <r>
    <x v="1"/>
    <x v="1"/>
    <x v="1"/>
    <x v="1"/>
    <x v="1"/>
  </r>
  <r>
    <x v="2"/>
    <x v="1"/>
    <x v="2"/>
    <x v="2"/>
    <x v="2"/>
  </r>
  <r>
    <x v="3"/>
    <x v="2"/>
    <x v="3"/>
    <x v="3"/>
    <x v="3"/>
  </r>
  <r>
    <x v="4"/>
    <x v="3"/>
    <x v="4"/>
    <x v="4"/>
    <x v="4"/>
  </r>
  <r>
    <x v="0"/>
    <x v="1"/>
    <x v="5"/>
    <x v="5"/>
    <x v="5"/>
  </r>
  <r>
    <x v="4"/>
    <x v="4"/>
    <x v="6"/>
    <x v="6"/>
    <x v="6"/>
  </r>
  <r>
    <x v="1"/>
    <x v="1"/>
    <x v="7"/>
    <x v="7"/>
    <x v="7"/>
  </r>
  <r>
    <x v="5"/>
    <x v="4"/>
    <x v="8"/>
    <x v="8"/>
    <x v="8"/>
  </r>
  <r>
    <x v="6"/>
    <x v="0"/>
    <x v="8"/>
    <x v="9"/>
    <x v="9"/>
  </r>
  <r>
    <x v="7"/>
    <x v="3"/>
    <x v="4"/>
    <x v="10"/>
    <x v="10"/>
  </r>
  <r>
    <x v="8"/>
    <x v="0"/>
    <x v="9"/>
    <x v="11"/>
    <x v="11"/>
  </r>
  <r>
    <x v="2"/>
    <x v="4"/>
    <x v="10"/>
    <x v="12"/>
    <x v="12"/>
  </r>
  <r>
    <x v="7"/>
    <x v="5"/>
    <x v="11"/>
    <x v="13"/>
    <x v="6"/>
  </r>
  <r>
    <x v="8"/>
    <x v="1"/>
    <x v="4"/>
    <x v="14"/>
    <x v="13"/>
  </r>
  <r>
    <x v="8"/>
    <x v="1"/>
    <x v="12"/>
    <x v="15"/>
    <x v="14"/>
  </r>
  <r>
    <x v="4"/>
    <x v="0"/>
    <x v="6"/>
    <x v="16"/>
    <x v="15"/>
  </r>
  <r>
    <x v="6"/>
    <x v="5"/>
    <x v="13"/>
    <x v="17"/>
    <x v="16"/>
  </r>
  <r>
    <x v="3"/>
    <x v="5"/>
    <x v="7"/>
    <x v="18"/>
    <x v="11"/>
  </r>
  <r>
    <x v="7"/>
    <x v="3"/>
    <x v="13"/>
    <x v="19"/>
    <x v="17"/>
  </r>
  <r>
    <x v="2"/>
    <x v="5"/>
    <x v="14"/>
    <x v="20"/>
    <x v="18"/>
  </r>
  <r>
    <x v="1"/>
    <x v="4"/>
    <x v="14"/>
    <x v="21"/>
    <x v="13"/>
  </r>
  <r>
    <x v="9"/>
    <x v="4"/>
    <x v="7"/>
    <x v="22"/>
    <x v="19"/>
  </r>
  <r>
    <x v="1"/>
    <x v="0"/>
    <x v="15"/>
    <x v="23"/>
    <x v="20"/>
  </r>
  <r>
    <x v="3"/>
    <x v="1"/>
    <x v="16"/>
    <x v="15"/>
    <x v="21"/>
  </r>
  <r>
    <x v="3"/>
    <x v="2"/>
    <x v="11"/>
    <x v="24"/>
    <x v="22"/>
  </r>
  <r>
    <x v="8"/>
    <x v="3"/>
    <x v="10"/>
    <x v="25"/>
    <x v="23"/>
  </r>
  <r>
    <x v="9"/>
    <x v="1"/>
    <x v="13"/>
    <x v="26"/>
    <x v="24"/>
  </r>
  <r>
    <x v="6"/>
    <x v="2"/>
    <x v="14"/>
    <x v="27"/>
    <x v="25"/>
  </r>
  <r>
    <x v="9"/>
    <x v="0"/>
    <x v="14"/>
    <x v="28"/>
    <x v="26"/>
  </r>
  <r>
    <x v="3"/>
    <x v="0"/>
    <x v="17"/>
    <x v="29"/>
    <x v="27"/>
  </r>
  <r>
    <x v="7"/>
    <x v="1"/>
    <x v="15"/>
    <x v="30"/>
    <x v="25"/>
  </r>
  <r>
    <x v="1"/>
    <x v="3"/>
    <x v="0"/>
    <x v="31"/>
    <x v="28"/>
  </r>
  <r>
    <x v="0"/>
    <x v="3"/>
    <x v="7"/>
    <x v="32"/>
    <x v="9"/>
  </r>
  <r>
    <x v="3"/>
    <x v="3"/>
    <x v="8"/>
    <x v="33"/>
    <x v="29"/>
  </r>
  <r>
    <x v="4"/>
    <x v="4"/>
    <x v="18"/>
    <x v="34"/>
    <x v="30"/>
  </r>
  <r>
    <x v="7"/>
    <x v="3"/>
    <x v="19"/>
    <x v="35"/>
    <x v="11"/>
  </r>
  <r>
    <x v="4"/>
    <x v="0"/>
    <x v="10"/>
    <x v="36"/>
    <x v="31"/>
  </r>
  <r>
    <x v="5"/>
    <x v="5"/>
    <x v="1"/>
    <x v="37"/>
    <x v="8"/>
  </r>
  <r>
    <x v="0"/>
    <x v="5"/>
    <x v="18"/>
    <x v="38"/>
    <x v="32"/>
  </r>
  <r>
    <x v="6"/>
    <x v="5"/>
    <x v="18"/>
    <x v="39"/>
    <x v="33"/>
  </r>
  <r>
    <x v="7"/>
    <x v="4"/>
    <x v="14"/>
    <x v="40"/>
    <x v="34"/>
  </r>
  <r>
    <x v="4"/>
    <x v="5"/>
    <x v="16"/>
    <x v="41"/>
    <x v="25"/>
  </r>
  <r>
    <x v="8"/>
    <x v="1"/>
    <x v="8"/>
    <x v="42"/>
    <x v="35"/>
  </r>
  <r>
    <x v="7"/>
    <x v="0"/>
    <x v="15"/>
    <x v="43"/>
    <x v="36"/>
  </r>
  <r>
    <x v="4"/>
    <x v="0"/>
    <x v="14"/>
    <x v="44"/>
    <x v="37"/>
  </r>
  <r>
    <x v="6"/>
    <x v="4"/>
    <x v="1"/>
    <x v="45"/>
    <x v="33"/>
  </r>
  <r>
    <x v="8"/>
    <x v="2"/>
    <x v="10"/>
    <x v="46"/>
    <x v="38"/>
  </r>
  <r>
    <x v="4"/>
    <x v="5"/>
    <x v="12"/>
    <x v="47"/>
    <x v="8"/>
  </r>
  <r>
    <x v="0"/>
    <x v="5"/>
    <x v="9"/>
    <x v="48"/>
    <x v="39"/>
  </r>
  <r>
    <x v="6"/>
    <x v="2"/>
    <x v="10"/>
    <x v="49"/>
    <x v="40"/>
  </r>
  <r>
    <x v="4"/>
    <x v="2"/>
    <x v="20"/>
    <x v="50"/>
    <x v="41"/>
  </r>
  <r>
    <x v="7"/>
    <x v="2"/>
    <x v="12"/>
    <x v="51"/>
    <x v="8"/>
  </r>
  <r>
    <x v="7"/>
    <x v="4"/>
    <x v="19"/>
    <x v="52"/>
    <x v="28"/>
  </r>
  <r>
    <x v="3"/>
    <x v="1"/>
    <x v="11"/>
    <x v="53"/>
    <x v="42"/>
  </r>
  <r>
    <x v="0"/>
    <x v="2"/>
    <x v="4"/>
    <x v="54"/>
    <x v="26"/>
  </r>
  <r>
    <x v="3"/>
    <x v="5"/>
    <x v="9"/>
    <x v="55"/>
    <x v="40"/>
  </r>
  <r>
    <x v="8"/>
    <x v="5"/>
    <x v="1"/>
    <x v="56"/>
    <x v="43"/>
  </r>
  <r>
    <x v="2"/>
    <x v="0"/>
    <x v="12"/>
    <x v="57"/>
    <x v="44"/>
  </r>
  <r>
    <x v="6"/>
    <x v="0"/>
    <x v="6"/>
    <x v="58"/>
    <x v="45"/>
  </r>
  <r>
    <x v="4"/>
    <x v="5"/>
    <x v="18"/>
    <x v="59"/>
    <x v="46"/>
  </r>
  <r>
    <x v="4"/>
    <x v="2"/>
    <x v="1"/>
    <x v="60"/>
    <x v="47"/>
  </r>
  <r>
    <x v="9"/>
    <x v="2"/>
    <x v="14"/>
    <x v="61"/>
    <x v="48"/>
  </r>
  <r>
    <x v="4"/>
    <x v="4"/>
    <x v="10"/>
    <x v="62"/>
    <x v="49"/>
  </r>
  <r>
    <x v="1"/>
    <x v="0"/>
    <x v="16"/>
    <x v="63"/>
    <x v="26"/>
  </r>
  <r>
    <x v="5"/>
    <x v="5"/>
    <x v="13"/>
    <x v="22"/>
    <x v="50"/>
  </r>
  <r>
    <x v="5"/>
    <x v="0"/>
    <x v="9"/>
    <x v="64"/>
    <x v="51"/>
  </r>
  <r>
    <x v="6"/>
    <x v="1"/>
    <x v="3"/>
    <x v="42"/>
    <x v="25"/>
  </r>
  <r>
    <x v="0"/>
    <x v="5"/>
    <x v="15"/>
    <x v="65"/>
    <x v="17"/>
  </r>
  <r>
    <x v="6"/>
    <x v="5"/>
    <x v="15"/>
    <x v="66"/>
    <x v="24"/>
  </r>
  <r>
    <x v="9"/>
    <x v="4"/>
    <x v="8"/>
    <x v="67"/>
    <x v="52"/>
  </r>
  <r>
    <x v="5"/>
    <x v="5"/>
    <x v="5"/>
    <x v="68"/>
    <x v="45"/>
  </r>
  <r>
    <x v="2"/>
    <x v="5"/>
    <x v="19"/>
    <x v="69"/>
    <x v="53"/>
  </r>
  <r>
    <x v="2"/>
    <x v="5"/>
    <x v="13"/>
    <x v="70"/>
    <x v="54"/>
  </r>
  <r>
    <x v="6"/>
    <x v="5"/>
    <x v="12"/>
    <x v="71"/>
    <x v="27"/>
  </r>
  <r>
    <x v="8"/>
    <x v="2"/>
    <x v="14"/>
    <x v="72"/>
    <x v="55"/>
  </r>
  <r>
    <x v="3"/>
    <x v="2"/>
    <x v="19"/>
    <x v="73"/>
    <x v="56"/>
  </r>
  <r>
    <x v="4"/>
    <x v="2"/>
    <x v="9"/>
    <x v="74"/>
    <x v="39"/>
  </r>
  <r>
    <x v="2"/>
    <x v="1"/>
    <x v="21"/>
    <x v="75"/>
    <x v="57"/>
  </r>
  <r>
    <x v="6"/>
    <x v="1"/>
    <x v="16"/>
    <x v="76"/>
    <x v="58"/>
  </r>
  <r>
    <x v="1"/>
    <x v="3"/>
    <x v="6"/>
    <x v="77"/>
    <x v="7"/>
  </r>
  <r>
    <x v="7"/>
    <x v="4"/>
    <x v="11"/>
    <x v="78"/>
    <x v="59"/>
  </r>
  <r>
    <x v="8"/>
    <x v="2"/>
    <x v="4"/>
    <x v="47"/>
    <x v="40"/>
  </r>
  <r>
    <x v="9"/>
    <x v="1"/>
    <x v="3"/>
    <x v="79"/>
    <x v="60"/>
  </r>
  <r>
    <x v="9"/>
    <x v="4"/>
    <x v="11"/>
    <x v="80"/>
    <x v="61"/>
  </r>
  <r>
    <x v="7"/>
    <x v="3"/>
    <x v="18"/>
    <x v="81"/>
    <x v="62"/>
  </r>
  <r>
    <x v="0"/>
    <x v="0"/>
    <x v="15"/>
    <x v="16"/>
    <x v="33"/>
  </r>
  <r>
    <x v="8"/>
    <x v="2"/>
    <x v="19"/>
    <x v="82"/>
    <x v="17"/>
  </r>
  <r>
    <x v="9"/>
    <x v="1"/>
    <x v="20"/>
    <x v="83"/>
    <x v="63"/>
  </r>
  <r>
    <x v="9"/>
    <x v="2"/>
    <x v="12"/>
    <x v="84"/>
    <x v="64"/>
  </r>
  <r>
    <x v="6"/>
    <x v="4"/>
    <x v="11"/>
    <x v="85"/>
    <x v="6"/>
  </r>
  <r>
    <x v="3"/>
    <x v="1"/>
    <x v="19"/>
    <x v="86"/>
    <x v="65"/>
  </r>
  <r>
    <x v="8"/>
    <x v="5"/>
    <x v="21"/>
    <x v="87"/>
    <x v="6"/>
  </r>
  <r>
    <x v="4"/>
    <x v="4"/>
    <x v="4"/>
    <x v="88"/>
    <x v="8"/>
  </r>
  <r>
    <x v="2"/>
    <x v="0"/>
    <x v="14"/>
    <x v="89"/>
    <x v="66"/>
  </r>
  <r>
    <x v="2"/>
    <x v="0"/>
    <x v="4"/>
    <x v="90"/>
    <x v="39"/>
  </r>
  <r>
    <x v="2"/>
    <x v="4"/>
    <x v="9"/>
    <x v="91"/>
    <x v="47"/>
  </r>
  <r>
    <x v="8"/>
    <x v="2"/>
    <x v="15"/>
    <x v="8"/>
    <x v="36"/>
  </r>
  <r>
    <x v="0"/>
    <x v="1"/>
    <x v="1"/>
    <x v="92"/>
    <x v="13"/>
  </r>
  <r>
    <x v="8"/>
    <x v="5"/>
    <x v="19"/>
    <x v="93"/>
    <x v="67"/>
  </r>
  <r>
    <x v="5"/>
    <x v="2"/>
    <x v="15"/>
    <x v="94"/>
    <x v="68"/>
  </r>
  <r>
    <x v="7"/>
    <x v="2"/>
    <x v="18"/>
    <x v="95"/>
    <x v="69"/>
  </r>
  <r>
    <x v="3"/>
    <x v="0"/>
    <x v="20"/>
    <x v="96"/>
    <x v="47"/>
  </r>
  <r>
    <x v="6"/>
    <x v="1"/>
    <x v="2"/>
    <x v="97"/>
    <x v="47"/>
  </r>
  <r>
    <x v="0"/>
    <x v="2"/>
    <x v="5"/>
    <x v="98"/>
    <x v="18"/>
  </r>
  <r>
    <x v="5"/>
    <x v="5"/>
    <x v="4"/>
    <x v="99"/>
    <x v="70"/>
  </r>
  <r>
    <x v="7"/>
    <x v="2"/>
    <x v="10"/>
    <x v="100"/>
    <x v="33"/>
  </r>
  <r>
    <x v="0"/>
    <x v="5"/>
    <x v="21"/>
    <x v="101"/>
    <x v="45"/>
  </r>
  <r>
    <x v="9"/>
    <x v="2"/>
    <x v="18"/>
    <x v="102"/>
    <x v="29"/>
  </r>
  <r>
    <x v="1"/>
    <x v="1"/>
    <x v="12"/>
    <x v="103"/>
    <x v="23"/>
  </r>
  <r>
    <x v="6"/>
    <x v="3"/>
    <x v="21"/>
    <x v="104"/>
    <x v="59"/>
  </r>
  <r>
    <x v="3"/>
    <x v="2"/>
    <x v="15"/>
    <x v="105"/>
    <x v="71"/>
  </r>
  <r>
    <x v="5"/>
    <x v="0"/>
    <x v="8"/>
    <x v="106"/>
    <x v="72"/>
  </r>
  <r>
    <x v="4"/>
    <x v="5"/>
    <x v="21"/>
    <x v="107"/>
    <x v="73"/>
  </r>
  <r>
    <x v="9"/>
    <x v="5"/>
    <x v="4"/>
    <x v="108"/>
    <x v="66"/>
  </r>
  <r>
    <x v="4"/>
    <x v="5"/>
    <x v="2"/>
    <x v="109"/>
    <x v="45"/>
  </r>
  <r>
    <x v="4"/>
    <x v="0"/>
    <x v="3"/>
    <x v="110"/>
    <x v="27"/>
  </r>
  <r>
    <x v="5"/>
    <x v="1"/>
    <x v="0"/>
    <x v="111"/>
    <x v="74"/>
  </r>
  <r>
    <x v="7"/>
    <x v="0"/>
    <x v="3"/>
    <x v="112"/>
    <x v="50"/>
  </r>
  <r>
    <x v="0"/>
    <x v="4"/>
    <x v="4"/>
    <x v="113"/>
    <x v="18"/>
  </r>
  <r>
    <x v="3"/>
    <x v="0"/>
    <x v="0"/>
    <x v="114"/>
    <x v="75"/>
  </r>
  <r>
    <x v="0"/>
    <x v="4"/>
    <x v="2"/>
    <x v="115"/>
    <x v="27"/>
  </r>
  <r>
    <x v="3"/>
    <x v="1"/>
    <x v="18"/>
    <x v="116"/>
    <x v="76"/>
  </r>
  <r>
    <x v="1"/>
    <x v="1"/>
    <x v="18"/>
    <x v="117"/>
    <x v="68"/>
  </r>
  <r>
    <x v="4"/>
    <x v="4"/>
    <x v="5"/>
    <x v="2"/>
    <x v="32"/>
  </r>
  <r>
    <x v="5"/>
    <x v="1"/>
    <x v="17"/>
    <x v="118"/>
    <x v="0"/>
  </r>
  <r>
    <x v="5"/>
    <x v="1"/>
    <x v="8"/>
    <x v="119"/>
    <x v="41"/>
  </r>
  <r>
    <x v="5"/>
    <x v="2"/>
    <x v="12"/>
    <x v="120"/>
    <x v="74"/>
  </r>
  <r>
    <x v="9"/>
    <x v="2"/>
    <x v="1"/>
    <x v="121"/>
    <x v="77"/>
  </r>
  <r>
    <x v="5"/>
    <x v="3"/>
    <x v="9"/>
    <x v="122"/>
    <x v="78"/>
  </r>
  <r>
    <x v="1"/>
    <x v="4"/>
    <x v="7"/>
    <x v="123"/>
    <x v="79"/>
  </r>
  <r>
    <x v="5"/>
    <x v="5"/>
    <x v="9"/>
    <x v="56"/>
    <x v="40"/>
  </r>
  <r>
    <x v="6"/>
    <x v="2"/>
    <x v="9"/>
    <x v="47"/>
    <x v="80"/>
  </r>
  <r>
    <x v="5"/>
    <x v="0"/>
    <x v="5"/>
    <x v="124"/>
    <x v="45"/>
  </r>
  <r>
    <x v="6"/>
    <x v="0"/>
    <x v="7"/>
    <x v="125"/>
    <x v="8"/>
  </r>
  <r>
    <x v="5"/>
    <x v="4"/>
    <x v="19"/>
    <x v="126"/>
    <x v="81"/>
  </r>
  <r>
    <x v="4"/>
    <x v="3"/>
    <x v="9"/>
    <x v="127"/>
    <x v="82"/>
  </r>
  <r>
    <x v="1"/>
    <x v="4"/>
    <x v="1"/>
    <x v="128"/>
    <x v="83"/>
  </r>
  <r>
    <x v="6"/>
    <x v="1"/>
    <x v="12"/>
    <x v="129"/>
    <x v="84"/>
  </r>
  <r>
    <x v="2"/>
    <x v="0"/>
    <x v="2"/>
    <x v="130"/>
    <x v="46"/>
  </r>
  <r>
    <x v="1"/>
    <x v="0"/>
    <x v="0"/>
    <x v="131"/>
    <x v="53"/>
  </r>
  <r>
    <x v="3"/>
    <x v="2"/>
    <x v="21"/>
    <x v="75"/>
    <x v="20"/>
  </r>
  <r>
    <x v="5"/>
    <x v="1"/>
    <x v="18"/>
    <x v="132"/>
    <x v="33"/>
  </r>
  <r>
    <x v="3"/>
    <x v="5"/>
    <x v="5"/>
    <x v="133"/>
    <x v="85"/>
  </r>
  <r>
    <x v="7"/>
    <x v="0"/>
    <x v="9"/>
    <x v="134"/>
    <x v="58"/>
  </r>
  <r>
    <x v="1"/>
    <x v="4"/>
    <x v="11"/>
    <x v="135"/>
    <x v="86"/>
  </r>
  <r>
    <x v="4"/>
    <x v="3"/>
    <x v="12"/>
    <x v="136"/>
    <x v="87"/>
  </r>
  <r>
    <x v="2"/>
    <x v="5"/>
    <x v="20"/>
    <x v="137"/>
    <x v="82"/>
  </r>
  <r>
    <x v="7"/>
    <x v="3"/>
    <x v="10"/>
    <x v="138"/>
    <x v="88"/>
  </r>
  <r>
    <x v="4"/>
    <x v="4"/>
    <x v="20"/>
    <x v="139"/>
    <x v="38"/>
  </r>
  <r>
    <x v="1"/>
    <x v="1"/>
    <x v="5"/>
    <x v="140"/>
    <x v="89"/>
  </r>
  <r>
    <x v="2"/>
    <x v="3"/>
    <x v="4"/>
    <x v="141"/>
    <x v="29"/>
  </r>
  <r>
    <x v="5"/>
    <x v="2"/>
    <x v="7"/>
    <x v="142"/>
    <x v="90"/>
  </r>
  <r>
    <x v="0"/>
    <x v="3"/>
    <x v="12"/>
    <x v="143"/>
    <x v="32"/>
  </r>
  <r>
    <x v="5"/>
    <x v="5"/>
    <x v="17"/>
    <x v="144"/>
    <x v="37"/>
  </r>
  <r>
    <x v="4"/>
    <x v="0"/>
    <x v="19"/>
    <x v="145"/>
    <x v="1"/>
  </r>
  <r>
    <x v="6"/>
    <x v="5"/>
    <x v="16"/>
    <x v="146"/>
    <x v="58"/>
  </r>
  <r>
    <x v="4"/>
    <x v="5"/>
    <x v="0"/>
    <x v="147"/>
    <x v="91"/>
  </r>
  <r>
    <x v="8"/>
    <x v="0"/>
    <x v="12"/>
    <x v="148"/>
    <x v="92"/>
  </r>
  <r>
    <x v="2"/>
    <x v="1"/>
    <x v="16"/>
    <x v="149"/>
    <x v="93"/>
  </r>
  <r>
    <x v="7"/>
    <x v="3"/>
    <x v="20"/>
    <x v="150"/>
    <x v="83"/>
  </r>
  <r>
    <x v="0"/>
    <x v="1"/>
    <x v="0"/>
    <x v="151"/>
    <x v="94"/>
  </r>
  <r>
    <x v="0"/>
    <x v="4"/>
    <x v="11"/>
    <x v="152"/>
    <x v="95"/>
  </r>
  <r>
    <x v="5"/>
    <x v="1"/>
    <x v="10"/>
    <x v="153"/>
    <x v="82"/>
  </r>
  <r>
    <x v="0"/>
    <x v="5"/>
    <x v="14"/>
    <x v="154"/>
    <x v="8"/>
  </r>
  <r>
    <x v="9"/>
    <x v="3"/>
    <x v="5"/>
    <x v="155"/>
    <x v="26"/>
  </r>
  <r>
    <x v="5"/>
    <x v="2"/>
    <x v="3"/>
    <x v="12"/>
    <x v="96"/>
  </r>
  <r>
    <x v="0"/>
    <x v="5"/>
    <x v="5"/>
    <x v="156"/>
    <x v="57"/>
  </r>
  <r>
    <x v="8"/>
    <x v="1"/>
    <x v="5"/>
    <x v="135"/>
    <x v="97"/>
  </r>
  <r>
    <x v="8"/>
    <x v="5"/>
    <x v="13"/>
    <x v="157"/>
    <x v="36"/>
  </r>
  <r>
    <x v="5"/>
    <x v="1"/>
    <x v="15"/>
    <x v="158"/>
    <x v="75"/>
  </r>
  <r>
    <x v="6"/>
    <x v="5"/>
    <x v="5"/>
    <x v="159"/>
    <x v="66"/>
  </r>
  <r>
    <x v="9"/>
    <x v="5"/>
    <x v="21"/>
    <x v="9"/>
    <x v="47"/>
  </r>
  <r>
    <x v="1"/>
    <x v="5"/>
    <x v="10"/>
    <x v="160"/>
    <x v="98"/>
  </r>
  <r>
    <x v="7"/>
    <x v="3"/>
    <x v="7"/>
    <x v="99"/>
    <x v="19"/>
  </r>
  <r>
    <x v="3"/>
    <x v="0"/>
    <x v="13"/>
    <x v="161"/>
    <x v="61"/>
  </r>
  <r>
    <x v="0"/>
    <x v="4"/>
    <x v="17"/>
    <x v="162"/>
    <x v="59"/>
  </r>
  <r>
    <x v="4"/>
    <x v="2"/>
    <x v="2"/>
    <x v="163"/>
    <x v="12"/>
  </r>
  <r>
    <x v="1"/>
    <x v="3"/>
    <x v="21"/>
    <x v="164"/>
    <x v="82"/>
  </r>
  <r>
    <x v="2"/>
    <x v="2"/>
    <x v="18"/>
    <x v="165"/>
    <x v="20"/>
  </r>
  <r>
    <x v="4"/>
    <x v="4"/>
    <x v="11"/>
    <x v="61"/>
    <x v="61"/>
  </r>
  <r>
    <x v="9"/>
    <x v="0"/>
    <x v="19"/>
    <x v="166"/>
    <x v="82"/>
  </r>
  <r>
    <x v="3"/>
    <x v="0"/>
    <x v="21"/>
    <x v="167"/>
    <x v="96"/>
  </r>
  <r>
    <x v="8"/>
    <x v="3"/>
    <x v="21"/>
    <x v="168"/>
    <x v="99"/>
  </r>
  <r>
    <x v="9"/>
    <x v="5"/>
    <x v="15"/>
    <x v="169"/>
    <x v="20"/>
  </r>
  <r>
    <x v="8"/>
    <x v="5"/>
    <x v="8"/>
    <x v="170"/>
    <x v="100"/>
  </r>
  <r>
    <x v="1"/>
    <x v="0"/>
    <x v="21"/>
    <x v="171"/>
    <x v="101"/>
  </r>
  <r>
    <x v="0"/>
    <x v="4"/>
    <x v="12"/>
    <x v="113"/>
    <x v="101"/>
  </r>
  <r>
    <x v="4"/>
    <x v="1"/>
    <x v="18"/>
    <x v="172"/>
    <x v="96"/>
  </r>
  <r>
    <x v="6"/>
    <x v="2"/>
    <x v="11"/>
    <x v="173"/>
    <x v="41"/>
  </r>
  <r>
    <x v="2"/>
    <x v="3"/>
    <x v="3"/>
    <x v="174"/>
    <x v="20"/>
  </r>
  <r>
    <x v="1"/>
    <x v="0"/>
    <x v="7"/>
    <x v="175"/>
    <x v="24"/>
  </r>
  <r>
    <x v="5"/>
    <x v="5"/>
    <x v="8"/>
    <x v="176"/>
    <x v="102"/>
  </r>
  <r>
    <x v="8"/>
    <x v="5"/>
    <x v="4"/>
    <x v="177"/>
    <x v="90"/>
  </r>
  <r>
    <x v="4"/>
    <x v="0"/>
    <x v="0"/>
    <x v="178"/>
    <x v="62"/>
  </r>
  <r>
    <x v="2"/>
    <x v="0"/>
    <x v="21"/>
    <x v="179"/>
    <x v="78"/>
  </r>
  <r>
    <x v="2"/>
    <x v="5"/>
    <x v="9"/>
    <x v="180"/>
    <x v="85"/>
  </r>
  <r>
    <x v="1"/>
    <x v="1"/>
    <x v="0"/>
    <x v="181"/>
    <x v="62"/>
  </r>
  <r>
    <x v="0"/>
    <x v="1"/>
    <x v="7"/>
    <x v="182"/>
    <x v="103"/>
  </r>
  <r>
    <x v="0"/>
    <x v="1"/>
    <x v="10"/>
    <x v="183"/>
    <x v="85"/>
  </r>
  <r>
    <x v="3"/>
    <x v="2"/>
    <x v="1"/>
    <x v="184"/>
    <x v="79"/>
  </r>
  <r>
    <x v="3"/>
    <x v="5"/>
    <x v="10"/>
    <x v="185"/>
    <x v="72"/>
  </r>
  <r>
    <x v="6"/>
    <x v="2"/>
    <x v="0"/>
    <x v="114"/>
    <x v="104"/>
  </r>
  <r>
    <x v="0"/>
    <x v="3"/>
    <x v="19"/>
    <x v="186"/>
    <x v="72"/>
  </r>
  <r>
    <x v="7"/>
    <x v="0"/>
    <x v="8"/>
    <x v="187"/>
    <x v="6"/>
  </r>
  <r>
    <x v="5"/>
    <x v="0"/>
    <x v="21"/>
    <x v="188"/>
    <x v="105"/>
  </r>
  <r>
    <x v="6"/>
    <x v="3"/>
    <x v="17"/>
    <x v="65"/>
    <x v="99"/>
  </r>
  <r>
    <x v="2"/>
    <x v="5"/>
    <x v="10"/>
    <x v="62"/>
    <x v="37"/>
  </r>
  <r>
    <x v="5"/>
    <x v="4"/>
    <x v="3"/>
    <x v="189"/>
    <x v="106"/>
  </r>
  <r>
    <x v="4"/>
    <x v="3"/>
    <x v="0"/>
    <x v="190"/>
    <x v="41"/>
  </r>
  <r>
    <x v="3"/>
    <x v="4"/>
    <x v="4"/>
    <x v="191"/>
    <x v="33"/>
  </r>
  <r>
    <x v="5"/>
    <x v="0"/>
    <x v="7"/>
    <x v="192"/>
    <x v="46"/>
  </r>
  <r>
    <x v="2"/>
    <x v="0"/>
    <x v="13"/>
    <x v="193"/>
    <x v="70"/>
  </r>
  <r>
    <x v="6"/>
    <x v="3"/>
    <x v="7"/>
    <x v="194"/>
    <x v="62"/>
  </r>
  <r>
    <x v="2"/>
    <x v="3"/>
    <x v="17"/>
    <x v="195"/>
    <x v="97"/>
  </r>
  <r>
    <x v="9"/>
    <x v="3"/>
    <x v="20"/>
    <x v="196"/>
    <x v="60"/>
  </r>
  <r>
    <x v="7"/>
    <x v="4"/>
    <x v="2"/>
    <x v="197"/>
    <x v="107"/>
  </r>
  <r>
    <x v="5"/>
    <x v="3"/>
    <x v="18"/>
    <x v="198"/>
    <x v="108"/>
  </r>
  <r>
    <x v="6"/>
    <x v="3"/>
    <x v="3"/>
    <x v="199"/>
    <x v="109"/>
  </r>
  <r>
    <x v="4"/>
    <x v="5"/>
    <x v="10"/>
    <x v="200"/>
    <x v="8"/>
  </r>
  <r>
    <x v="2"/>
    <x v="2"/>
    <x v="1"/>
    <x v="201"/>
    <x v="37"/>
  </r>
  <r>
    <x v="5"/>
    <x v="2"/>
    <x v="1"/>
    <x v="202"/>
    <x v="15"/>
  </r>
  <r>
    <x v="3"/>
    <x v="2"/>
    <x v="0"/>
    <x v="60"/>
    <x v="85"/>
  </r>
  <r>
    <x v="7"/>
    <x v="3"/>
    <x v="16"/>
    <x v="203"/>
    <x v="38"/>
  </r>
  <r>
    <x v="2"/>
    <x v="4"/>
    <x v="17"/>
    <x v="204"/>
    <x v="110"/>
  </r>
  <r>
    <x v="8"/>
    <x v="1"/>
    <x v="14"/>
    <x v="103"/>
    <x v="111"/>
  </r>
  <r>
    <x v="2"/>
    <x v="2"/>
    <x v="0"/>
    <x v="205"/>
    <x v="112"/>
  </r>
  <r>
    <x v="2"/>
    <x v="0"/>
    <x v="19"/>
    <x v="206"/>
    <x v="101"/>
  </r>
  <r>
    <x v="3"/>
    <x v="4"/>
    <x v="7"/>
    <x v="207"/>
    <x v="107"/>
  </r>
  <r>
    <x v="9"/>
    <x v="1"/>
    <x v="16"/>
    <x v="208"/>
    <x v="49"/>
  </r>
  <r>
    <x v="6"/>
    <x v="0"/>
    <x v="4"/>
    <x v="209"/>
    <x v="33"/>
  </r>
  <r>
    <x v="6"/>
    <x v="2"/>
    <x v="3"/>
    <x v="210"/>
    <x v="107"/>
  </r>
  <r>
    <x v="1"/>
    <x v="5"/>
    <x v="6"/>
    <x v="211"/>
    <x v="3"/>
  </r>
  <r>
    <x v="4"/>
    <x v="2"/>
    <x v="11"/>
    <x v="212"/>
    <x v="26"/>
  </r>
  <r>
    <x v="0"/>
    <x v="4"/>
    <x v="21"/>
    <x v="213"/>
    <x v="15"/>
  </r>
  <r>
    <x v="0"/>
    <x v="3"/>
    <x v="18"/>
    <x v="214"/>
    <x v="26"/>
  </r>
  <r>
    <x v="6"/>
    <x v="4"/>
    <x v="15"/>
    <x v="215"/>
    <x v="23"/>
  </r>
  <r>
    <x v="0"/>
    <x v="2"/>
    <x v="18"/>
    <x v="216"/>
    <x v="97"/>
  </r>
  <r>
    <x v="4"/>
    <x v="1"/>
    <x v="2"/>
    <x v="217"/>
    <x v="113"/>
  </r>
  <r>
    <x v="8"/>
    <x v="0"/>
    <x v="19"/>
    <x v="218"/>
    <x v="114"/>
  </r>
  <r>
    <x v="0"/>
    <x v="0"/>
    <x v="18"/>
    <x v="219"/>
    <x v="66"/>
  </r>
  <r>
    <x v="9"/>
    <x v="1"/>
    <x v="8"/>
    <x v="220"/>
    <x v="70"/>
  </r>
  <r>
    <x v="1"/>
    <x v="3"/>
    <x v="3"/>
    <x v="221"/>
    <x v="82"/>
  </r>
  <r>
    <x v="2"/>
    <x v="4"/>
    <x v="21"/>
    <x v="222"/>
    <x v="115"/>
  </r>
  <r>
    <x v="2"/>
    <x v="4"/>
    <x v="5"/>
    <x v="223"/>
    <x v="15"/>
  </r>
  <r>
    <x v="9"/>
    <x v="0"/>
    <x v="20"/>
    <x v="224"/>
    <x v="3"/>
  </r>
  <r>
    <x v="1"/>
    <x v="1"/>
    <x v="13"/>
    <x v="225"/>
    <x v="116"/>
  </r>
  <r>
    <x v="9"/>
    <x v="5"/>
    <x v="9"/>
    <x v="226"/>
    <x v="15"/>
  </r>
  <r>
    <x v="4"/>
    <x v="5"/>
    <x v="9"/>
    <x v="227"/>
    <x v="53"/>
  </r>
  <r>
    <x v="7"/>
    <x v="1"/>
    <x v="9"/>
    <x v="228"/>
    <x v="77"/>
  </r>
  <r>
    <x v="5"/>
    <x v="1"/>
    <x v="19"/>
    <x v="229"/>
    <x v="3"/>
  </r>
  <r>
    <x v="9"/>
    <x v="2"/>
    <x v="11"/>
    <x v="230"/>
    <x v="8"/>
  </r>
  <r>
    <x v="0"/>
    <x v="4"/>
    <x v="6"/>
    <x v="231"/>
    <x v="40"/>
  </r>
  <r>
    <x v="4"/>
    <x v="5"/>
    <x v="1"/>
    <x v="232"/>
    <x v="61"/>
  </r>
  <r>
    <x v="0"/>
    <x v="2"/>
    <x v="2"/>
    <x v="233"/>
    <x v="38"/>
  </r>
  <r>
    <x v="6"/>
    <x v="5"/>
    <x v="7"/>
    <x v="171"/>
    <x v="117"/>
  </r>
  <r>
    <x v="0"/>
    <x v="2"/>
    <x v="11"/>
    <x v="234"/>
    <x v="58"/>
  </r>
  <r>
    <x v="7"/>
    <x v="2"/>
    <x v="9"/>
    <x v="235"/>
    <x v="45"/>
  </r>
  <r>
    <x v="6"/>
    <x v="1"/>
    <x v="7"/>
    <x v="236"/>
    <x v="79"/>
  </r>
  <r>
    <x v="1"/>
    <x v="0"/>
    <x v="20"/>
    <x v="237"/>
    <x v="15"/>
  </r>
  <r>
    <x v="5"/>
    <x v="4"/>
    <x v="0"/>
    <x v="238"/>
    <x v="67"/>
  </r>
  <r>
    <x v="8"/>
    <x v="3"/>
    <x v="19"/>
    <x v="159"/>
    <x v="27"/>
  </r>
  <r>
    <x v="1"/>
    <x v="4"/>
    <x v="20"/>
    <x v="239"/>
    <x v="111"/>
  </r>
  <r>
    <x v="8"/>
    <x v="5"/>
    <x v="14"/>
    <x v="240"/>
    <x v="88"/>
  </r>
  <r>
    <x v="3"/>
    <x v="1"/>
    <x v="15"/>
    <x v="213"/>
    <x v="115"/>
  </r>
  <r>
    <x v="0"/>
    <x v="1"/>
    <x v="17"/>
    <x v="190"/>
    <x v="45"/>
  </r>
  <r>
    <x v="5"/>
    <x v="5"/>
    <x v="16"/>
    <x v="241"/>
    <x v="118"/>
  </r>
  <r>
    <x v="0"/>
    <x v="3"/>
    <x v="16"/>
    <x v="242"/>
    <x v="90"/>
  </r>
  <r>
    <x v="4"/>
    <x v="1"/>
    <x v="13"/>
    <x v="243"/>
    <x v="106"/>
  </r>
  <r>
    <x v="1"/>
    <x v="2"/>
    <x v="14"/>
    <x v="48"/>
    <x v="53"/>
  </r>
  <r>
    <x v="7"/>
    <x v="0"/>
    <x v="16"/>
    <x v="244"/>
    <x v="90"/>
  </r>
  <r>
    <x v="0"/>
    <x v="1"/>
    <x v="12"/>
    <x v="245"/>
    <x v="89"/>
  </r>
  <r>
    <x v="4"/>
    <x v="0"/>
    <x v="21"/>
    <x v="246"/>
    <x v="49"/>
  </r>
  <r>
    <x v="8"/>
    <x v="1"/>
    <x v="16"/>
    <x v="121"/>
    <x v="100"/>
  </r>
  <r>
    <x v="8"/>
    <x v="5"/>
    <x v="9"/>
    <x v="206"/>
    <x v="66"/>
  </r>
  <r>
    <x v="7"/>
    <x v="2"/>
    <x v="6"/>
    <x v="247"/>
    <x v="78"/>
  </r>
  <r>
    <x v="4"/>
    <x v="3"/>
    <x v="17"/>
    <x v="248"/>
    <x v="107"/>
  </r>
  <r>
    <x v="1"/>
    <x v="4"/>
    <x v="18"/>
    <x v="249"/>
    <x v="41"/>
  </r>
  <r>
    <x v="6"/>
    <x v="1"/>
    <x v="6"/>
    <x v="117"/>
    <x v="78"/>
  </r>
  <r>
    <x v="7"/>
    <x v="5"/>
    <x v="15"/>
    <x v="250"/>
    <x v="12"/>
  </r>
  <r>
    <x v="7"/>
    <x v="4"/>
    <x v="6"/>
    <x v="251"/>
    <x v="80"/>
  </r>
  <r>
    <x v="3"/>
    <x v="5"/>
    <x v="14"/>
    <x v="252"/>
    <x v="89"/>
  </r>
  <r>
    <x v="4"/>
    <x v="1"/>
    <x v="0"/>
    <x v="253"/>
    <x v="61"/>
  </r>
  <r>
    <x v="6"/>
    <x v="4"/>
    <x v="4"/>
    <x v="254"/>
    <x v="101"/>
  </r>
  <r>
    <x v="9"/>
    <x v="4"/>
    <x v="2"/>
    <x v="255"/>
    <x v="89"/>
  </r>
  <r>
    <x v="0"/>
    <x v="0"/>
    <x v="12"/>
    <x v="256"/>
    <x v="29"/>
  </r>
  <r>
    <x v="4"/>
    <x v="2"/>
    <x v="12"/>
    <x v="257"/>
    <x v="32"/>
  </r>
  <r>
    <x v="9"/>
    <x v="5"/>
    <x v="7"/>
    <x v="258"/>
    <x v="118"/>
  </r>
  <r>
    <x v="5"/>
    <x v="2"/>
    <x v="6"/>
    <x v="259"/>
    <x v="88"/>
  </r>
  <r>
    <x v="8"/>
    <x v="3"/>
    <x v="12"/>
    <x v="260"/>
    <x v="59"/>
  </r>
  <r>
    <x v="7"/>
    <x v="3"/>
    <x v="14"/>
    <x v="261"/>
    <x v="38"/>
  </r>
  <r>
    <x v="2"/>
    <x v="1"/>
    <x v="18"/>
    <x v="262"/>
    <x v="11"/>
  </r>
  <r>
    <x v="2"/>
    <x v="2"/>
    <x v="4"/>
    <x v="263"/>
    <x v="0"/>
  </r>
  <r>
    <x v="5"/>
    <x v="0"/>
    <x v="0"/>
    <x v="264"/>
    <x v="6"/>
  </r>
  <r>
    <x v="5"/>
    <x v="0"/>
    <x v="10"/>
    <x v="64"/>
    <x v="119"/>
  </r>
  <r>
    <x v="8"/>
    <x v="0"/>
    <x v="2"/>
    <x v="62"/>
    <x v="91"/>
  </r>
  <r>
    <x v="8"/>
    <x v="4"/>
    <x v="21"/>
    <x v="265"/>
    <x v="77"/>
  </r>
  <r>
    <x v="7"/>
    <x v="3"/>
    <x v="5"/>
    <x v="65"/>
    <x v="89"/>
  </r>
  <r>
    <x v="3"/>
    <x v="0"/>
    <x v="16"/>
    <x v="266"/>
    <x v="22"/>
  </r>
  <r>
    <x v="2"/>
    <x v="4"/>
    <x v="4"/>
    <x v="267"/>
    <x v="2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0">
  <r>
    <x v="0"/>
    <x v="0"/>
    <x v="0"/>
    <x v="0"/>
    <x v="0"/>
    <x v="0"/>
    <x v="0"/>
  </r>
  <r>
    <x v="1"/>
    <x v="1"/>
    <x v="1"/>
    <x v="1"/>
    <x v="1"/>
    <x v="1"/>
    <x v="1"/>
  </r>
  <r>
    <x v="2"/>
    <x v="1"/>
    <x v="2"/>
    <x v="2"/>
    <x v="2"/>
    <x v="2"/>
    <x v="2"/>
  </r>
  <r>
    <x v="3"/>
    <x v="2"/>
    <x v="3"/>
    <x v="3"/>
    <x v="3"/>
    <x v="3"/>
    <x v="3"/>
  </r>
  <r>
    <x v="4"/>
    <x v="3"/>
    <x v="4"/>
    <x v="4"/>
    <x v="4"/>
    <x v="4"/>
    <x v="4"/>
  </r>
  <r>
    <x v="0"/>
    <x v="1"/>
    <x v="5"/>
    <x v="5"/>
    <x v="5"/>
    <x v="5"/>
    <x v="5"/>
  </r>
  <r>
    <x v="4"/>
    <x v="4"/>
    <x v="6"/>
    <x v="6"/>
    <x v="6"/>
    <x v="6"/>
    <x v="6"/>
  </r>
  <r>
    <x v="1"/>
    <x v="1"/>
    <x v="7"/>
    <x v="7"/>
    <x v="7"/>
    <x v="7"/>
    <x v="7"/>
  </r>
  <r>
    <x v="5"/>
    <x v="4"/>
    <x v="8"/>
    <x v="8"/>
    <x v="8"/>
    <x v="8"/>
    <x v="8"/>
  </r>
  <r>
    <x v="6"/>
    <x v="0"/>
    <x v="8"/>
    <x v="9"/>
    <x v="9"/>
    <x v="8"/>
    <x v="9"/>
  </r>
  <r>
    <x v="7"/>
    <x v="3"/>
    <x v="4"/>
    <x v="10"/>
    <x v="10"/>
    <x v="4"/>
    <x v="10"/>
  </r>
  <r>
    <x v="8"/>
    <x v="0"/>
    <x v="9"/>
    <x v="11"/>
    <x v="11"/>
    <x v="9"/>
    <x v="11"/>
  </r>
  <r>
    <x v="2"/>
    <x v="4"/>
    <x v="10"/>
    <x v="12"/>
    <x v="12"/>
    <x v="10"/>
    <x v="12"/>
  </r>
  <r>
    <x v="7"/>
    <x v="5"/>
    <x v="11"/>
    <x v="13"/>
    <x v="6"/>
    <x v="11"/>
    <x v="13"/>
  </r>
  <r>
    <x v="8"/>
    <x v="1"/>
    <x v="4"/>
    <x v="14"/>
    <x v="13"/>
    <x v="4"/>
    <x v="14"/>
  </r>
  <r>
    <x v="8"/>
    <x v="1"/>
    <x v="12"/>
    <x v="15"/>
    <x v="14"/>
    <x v="12"/>
    <x v="15"/>
  </r>
  <r>
    <x v="4"/>
    <x v="0"/>
    <x v="6"/>
    <x v="16"/>
    <x v="15"/>
    <x v="6"/>
    <x v="16"/>
  </r>
  <r>
    <x v="6"/>
    <x v="5"/>
    <x v="13"/>
    <x v="17"/>
    <x v="16"/>
    <x v="13"/>
    <x v="17"/>
  </r>
  <r>
    <x v="3"/>
    <x v="5"/>
    <x v="7"/>
    <x v="18"/>
    <x v="11"/>
    <x v="7"/>
    <x v="18"/>
  </r>
  <r>
    <x v="7"/>
    <x v="3"/>
    <x v="13"/>
    <x v="19"/>
    <x v="17"/>
    <x v="13"/>
    <x v="19"/>
  </r>
  <r>
    <x v="2"/>
    <x v="5"/>
    <x v="14"/>
    <x v="20"/>
    <x v="18"/>
    <x v="14"/>
    <x v="20"/>
  </r>
  <r>
    <x v="1"/>
    <x v="4"/>
    <x v="14"/>
    <x v="21"/>
    <x v="13"/>
    <x v="14"/>
    <x v="21"/>
  </r>
  <r>
    <x v="9"/>
    <x v="4"/>
    <x v="7"/>
    <x v="22"/>
    <x v="19"/>
    <x v="7"/>
    <x v="22"/>
  </r>
  <r>
    <x v="1"/>
    <x v="0"/>
    <x v="15"/>
    <x v="23"/>
    <x v="20"/>
    <x v="15"/>
    <x v="23"/>
  </r>
  <r>
    <x v="3"/>
    <x v="1"/>
    <x v="16"/>
    <x v="15"/>
    <x v="21"/>
    <x v="16"/>
    <x v="24"/>
  </r>
  <r>
    <x v="3"/>
    <x v="2"/>
    <x v="11"/>
    <x v="24"/>
    <x v="22"/>
    <x v="11"/>
    <x v="25"/>
  </r>
  <r>
    <x v="8"/>
    <x v="3"/>
    <x v="10"/>
    <x v="25"/>
    <x v="23"/>
    <x v="10"/>
    <x v="26"/>
  </r>
  <r>
    <x v="9"/>
    <x v="1"/>
    <x v="13"/>
    <x v="26"/>
    <x v="24"/>
    <x v="13"/>
    <x v="27"/>
  </r>
  <r>
    <x v="6"/>
    <x v="2"/>
    <x v="14"/>
    <x v="27"/>
    <x v="25"/>
    <x v="14"/>
    <x v="28"/>
  </r>
  <r>
    <x v="9"/>
    <x v="0"/>
    <x v="14"/>
    <x v="28"/>
    <x v="26"/>
    <x v="14"/>
    <x v="29"/>
  </r>
  <r>
    <x v="3"/>
    <x v="0"/>
    <x v="17"/>
    <x v="29"/>
    <x v="27"/>
    <x v="17"/>
    <x v="30"/>
  </r>
  <r>
    <x v="7"/>
    <x v="1"/>
    <x v="15"/>
    <x v="30"/>
    <x v="25"/>
    <x v="15"/>
    <x v="31"/>
  </r>
  <r>
    <x v="1"/>
    <x v="3"/>
    <x v="0"/>
    <x v="31"/>
    <x v="28"/>
    <x v="0"/>
    <x v="32"/>
  </r>
  <r>
    <x v="0"/>
    <x v="3"/>
    <x v="7"/>
    <x v="32"/>
    <x v="9"/>
    <x v="7"/>
    <x v="33"/>
  </r>
  <r>
    <x v="3"/>
    <x v="3"/>
    <x v="8"/>
    <x v="33"/>
    <x v="29"/>
    <x v="8"/>
    <x v="34"/>
  </r>
  <r>
    <x v="4"/>
    <x v="4"/>
    <x v="18"/>
    <x v="34"/>
    <x v="30"/>
    <x v="18"/>
    <x v="35"/>
  </r>
  <r>
    <x v="7"/>
    <x v="3"/>
    <x v="19"/>
    <x v="35"/>
    <x v="11"/>
    <x v="19"/>
    <x v="36"/>
  </r>
  <r>
    <x v="4"/>
    <x v="0"/>
    <x v="10"/>
    <x v="36"/>
    <x v="31"/>
    <x v="10"/>
    <x v="37"/>
  </r>
  <r>
    <x v="5"/>
    <x v="5"/>
    <x v="1"/>
    <x v="37"/>
    <x v="8"/>
    <x v="1"/>
    <x v="38"/>
  </r>
  <r>
    <x v="0"/>
    <x v="5"/>
    <x v="18"/>
    <x v="38"/>
    <x v="32"/>
    <x v="18"/>
    <x v="39"/>
  </r>
  <r>
    <x v="6"/>
    <x v="5"/>
    <x v="18"/>
    <x v="39"/>
    <x v="33"/>
    <x v="18"/>
    <x v="40"/>
  </r>
  <r>
    <x v="7"/>
    <x v="4"/>
    <x v="14"/>
    <x v="40"/>
    <x v="34"/>
    <x v="14"/>
    <x v="41"/>
  </r>
  <r>
    <x v="4"/>
    <x v="5"/>
    <x v="16"/>
    <x v="41"/>
    <x v="25"/>
    <x v="16"/>
    <x v="42"/>
  </r>
  <r>
    <x v="8"/>
    <x v="1"/>
    <x v="8"/>
    <x v="42"/>
    <x v="35"/>
    <x v="8"/>
    <x v="43"/>
  </r>
  <r>
    <x v="7"/>
    <x v="0"/>
    <x v="15"/>
    <x v="43"/>
    <x v="36"/>
    <x v="15"/>
    <x v="44"/>
  </r>
  <r>
    <x v="4"/>
    <x v="0"/>
    <x v="14"/>
    <x v="44"/>
    <x v="37"/>
    <x v="14"/>
    <x v="45"/>
  </r>
  <r>
    <x v="6"/>
    <x v="4"/>
    <x v="1"/>
    <x v="45"/>
    <x v="33"/>
    <x v="1"/>
    <x v="46"/>
  </r>
  <r>
    <x v="8"/>
    <x v="2"/>
    <x v="10"/>
    <x v="46"/>
    <x v="38"/>
    <x v="10"/>
    <x v="47"/>
  </r>
  <r>
    <x v="4"/>
    <x v="5"/>
    <x v="12"/>
    <x v="47"/>
    <x v="8"/>
    <x v="12"/>
    <x v="48"/>
  </r>
  <r>
    <x v="0"/>
    <x v="5"/>
    <x v="9"/>
    <x v="48"/>
    <x v="39"/>
    <x v="9"/>
    <x v="49"/>
  </r>
  <r>
    <x v="6"/>
    <x v="2"/>
    <x v="10"/>
    <x v="49"/>
    <x v="40"/>
    <x v="10"/>
    <x v="50"/>
  </r>
  <r>
    <x v="4"/>
    <x v="2"/>
    <x v="20"/>
    <x v="50"/>
    <x v="41"/>
    <x v="20"/>
    <x v="51"/>
  </r>
  <r>
    <x v="7"/>
    <x v="2"/>
    <x v="12"/>
    <x v="51"/>
    <x v="8"/>
    <x v="12"/>
    <x v="48"/>
  </r>
  <r>
    <x v="7"/>
    <x v="4"/>
    <x v="19"/>
    <x v="52"/>
    <x v="28"/>
    <x v="19"/>
    <x v="52"/>
  </r>
  <r>
    <x v="3"/>
    <x v="1"/>
    <x v="11"/>
    <x v="53"/>
    <x v="42"/>
    <x v="11"/>
    <x v="53"/>
  </r>
  <r>
    <x v="0"/>
    <x v="2"/>
    <x v="4"/>
    <x v="54"/>
    <x v="26"/>
    <x v="4"/>
    <x v="54"/>
  </r>
  <r>
    <x v="3"/>
    <x v="5"/>
    <x v="9"/>
    <x v="55"/>
    <x v="40"/>
    <x v="9"/>
    <x v="55"/>
  </r>
  <r>
    <x v="8"/>
    <x v="5"/>
    <x v="1"/>
    <x v="56"/>
    <x v="43"/>
    <x v="1"/>
    <x v="56"/>
  </r>
  <r>
    <x v="2"/>
    <x v="0"/>
    <x v="12"/>
    <x v="57"/>
    <x v="44"/>
    <x v="12"/>
    <x v="57"/>
  </r>
  <r>
    <x v="6"/>
    <x v="0"/>
    <x v="6"/>
    <x v="58"/>
    <x v="45"/>
    <x v="6"/>
    <x v="58"/>
  </r>
  <r>
    <x v="4"/>
    <x v="5"/>
    <x v="18"/>
    <x v="59"/>
    <x v="46"/>
    <x v="18"/>
    <x v="59"/>
  </r>
  <r>
    <x v="4"/>
    <x v="2"/>
    <x v="1"/>
    <x v="60"/>
    <x v="47"/>
    <x v="1"/>
    <x v="60"/>
  </r>
  <r>
    <x v="9"/>
    <x v="2"/>
    <x v="14"/>
    <x v="61"/>
    <x v="48"/>
    <x v="14"/>
    <x v="61"/>
  </r>
  <r>
    <x v="4"/>
    <x v="4"/>
    <x v="10"/>
    <x v="62"/>
    <x v="49"/>
    <x v="10"/>
    <x v="62"/>
  </r>
  <r>
    <x v="1"/>
    <x v="0"/>
    <x v="16"/>
    <x v="63"/>
    <x v="26"/>
    <x v="16"/>
    <x v="63"/>
  </r>
  <r>
    <x v="5"/>
    <x v="5"/>
    <x v="13"/>
    <x v="22"/>
    <x v="50"/>
    <x v="13"/>
    <x v="64"/>
  </r>
  <r>
    <x v="5"/>
    <x v="0"/>
    <x v="9"/>
    <x v="64"/>
    <x v="51"/>
    <x v="9"/>
    <x v="65"/>
  </r>
  <r>
    <x v="6"/>
    <x v="1"/>
    <x v="3"/>
    <x v="42"/>
    <x v="25"/>
    <x v="3"/>
    <x v="66"/>
  </r>
  <r>
    <x v="0"/>
    <x v="5"/>
    <x v="15"/>
    <x v="65"/>
    <x v="17"/>
    <x v="15"/>
    <x v="67"/>
  </r>
  <r>
    <x v="6"/>
    <x v="5"/>
    <x v="15"/>
    <x v="66"/>
    <x v="24"/>
    <x v="15"/>
    <x v="68"/>
  </r>
  <r>
    <x v="9"/>
    <x v="4"/>
    <x v="8"/>
    <x v="67"/>
    <x v="52"/>
    <x v="8"/>
    <x v="69"/>
  </r>
  <r>
    <x v="5"/>
    <x v="5"/>
    <x v="5"/>
    <x v="68"/>
    <x v="45"/>
    <x v="5"/>
    <x v="70"/>
  </r>
  <r>
    <x v="2"/>
    <x v="5"/>
    <x v="19"/>
    <x v="69"/>
    <x v="53"/>
    <x v="19"/>
    <x v="71"/>
  </r>
  <r>
    <x v="2"/>
    <x v="5"/>
    <x v="13"/>
    <x v="70"/>
    <x v="54"/>
    <x v="13"/>
    <x v="72"/>
  </r>
  <r>
    <x v="6"/>
    <x v="5"/>
    <x v="12"/>
    <x v="71"/>
    <x v="27"/>
    <x v="12"/>
    <x v="73"/>
  </r>
  <r>
    <x v="8"/>
    <x v="2"/>
    <x v="14"/>
    <x v="72"/>
    <x v="55"/>
    <x v="14"/>
    <x v="74"/>
  </r>
  <r>
    <x v="3"/>
    <x v="2"/>
    <x v="19"/>
    <x v="73"/>
    <x v="56"/>
    <x v="19"/>
    <x v="75"/>
  </r>
  <r>
    <x v="4"/>
    <x v="2"/>
    <x v="9"/>
    <x v="74"/>
    <x v="39"/>
    <x v="9"/>
    <x v="49"/>
  </r>
  <r>
    <x v="2"/>
    <x v="1"/>
    <x v="21"/>
    <x v="75"/>
    <x v="57"/>
    <x v="21"/>
    <x v="76"/>
  </r>
  <r>
    <x v="6"/>
    <x v="1"/>
    <x v="16"/>
    <x v="76"/>
    <x v="58"/>
    <x v="16"/>
    <x v="77"/>
  </r>
  <r>
    <x v="1"/>
    <x v="3"/>
    <x v="6"/>
    <x v="77"/>
    <x v="7"/>
    <x v="6"/>
    <x v="78"/>
  </r>
  <r>
    <x v="7"/>
    <x v="4"/>
    <x v="11"/>
    <x v="78"/>
    <x v="59"/>
    <x v="11"/>
    <x v="79"/>
  </r>
  <r>
    <x v="8"/>
    <x v="2"/>
    <x v="4"/>
    <x v="47"/>
    <x v="40"/>
    <x v="4"/>
    <x v="80"/>
  </r>
  <r>
    <x v="9"/>
    <x v="1"/>
    <x v="3"/>
    <x v="79"/>
    <x v="60"/>
    <x v="3"/>
    <x v="81"/>
  </r>
  <r>
    <x v="9"/>
    <x v="4"/>
    <x v="11"/>
    <x v="80"/>
    <x v="61"/>
    <x v="11"/>
    <x v="82"/>
  </r>
  <r>
    <x v="7"/>
    <x v="3"/>
    <x v="18"/>
    <x v="81"/>
    <x v="62"/>
    <x v="18"/>
    <x v="83"/>
  </r>
  <r>
    <x v="0"/>
    <x v="0"/>
    <x v="15"/>
    <x v="16"/>
    <x v="33"/>
    <x v="15"/>
    <x v="84"/>
  </r>
  <r>
    <x v="8"/>
    <x v="2"/>
    <x v="19"/>
    <x v="82"/>
    <x v="17"/>
    <x v="19"/>
    <x v="85"/>
  </r>
  <r>
    <x v="9"/>
    <x v="1"/>
    <x v="20"/>
    <x v="83"/>
    <x v="63"/>
    <x v="20"/>
    <x v="86"/>
  </r>
  <r>
    <x v="9"/>
    <x v="2"/>
    <x v="12"/>
    <x v="84"/>
    <x v="64"/>
    <x v="12"/>
    <x v="87"/>
  </r>
  <r>
    <x v="6"/>
    <x v="4"/>
    <x v="11"/>
    <x v="85"/>
    <x v="6"/>
    <x v="11"/>
    <x v="13"/>
  </r>
  <r>
    <x v="3"/>
    <x v="1"/>
    <x v="19"/>
    <x v="86"/>
    <x v="65"/>
    <x v="19"/>
    <x v="88"/>
  </r>
  <r>
    <x v="8"/>
    <x v="5"/>
    <x v="21"/>
    <x v="87"/>
    <x v="6"/>
    <x v="21"/>
    <x v="89"/>
  </r>
  <r>
    <x v="4"/>
    <x v="4"/>
    <x v="4"/>
    <x v="88"/>
    <x v="8"/>
    <x v="4"/>
    <x v="90"/>
  </r>
  <r>
    <x v="2"/>
    <x v="0"/>
    <x v="14"/>
    <x v="89"/>
    <x v="66"/>
    <x v="14"/>
    <x v="91"/>
  </r>
  <r>
    <x v="2"/>
    <x v="0"/>
    <x v="4"/>
    <x v="90"/>
    <x v="39"/>
    <x v="4"/>
    <x v="92"/>
  </r>
  <r>
    <x v="2"/>
    <x v="4"/>
    <x v="9"/>
    <x v="91"/>
    <x v="47"/>
    <x v="9"/>
    <x v="93"/>
  </r>
  <r>
    <x v="8"/>
    <x v="2"/>
    <x v="15"/>
    <x v="8"/>
    <x v="36"/>
    <x v="15"/>
    <x v="44"/>
  </r>
  <r>
    <x v="0"/>
    <x v="1"/>
    <x v="1"/>
    <x v="92"/>
    <x v="13"/>
    <x v="1"/>
    <x v="94"/>
  </r>
  <r>
    <x v="8"/>
    <x v="5"/>
    <x v="19"/>
    <x v="93"/>
    <x v="67"/>
    <x v="19"/>
    <x v="95"/>
  </r>
  <r>
    <x v="5"/>
    <x v="2"/>
    <x v="15"/>
    <x v="94"/>
    <x v="68"/>
    <x v="15"/>
    <x v="96"/>
  </r>
  <r>
    <x v="7"/>
    <x v="2"/>
    <x v="18"/>
    <x v="95"/>
    <x v="69"/>
    <x v="18"/>
    <x v="97"/>
  </r>
  <r>
    <x v="3"/>
    <x v="0"/>
    <x v="20"/>
    <x v="96"/>
    <x v="47"/>
    <x v="20"/>
    <x v="98"/>
  </r>
  <r>
    <x v="6"/>
    <x v="1"/>
    <x v="2"/>
    <x v="97"/>
    <x v="47"/>
    <x v="2"/>
    <x v="99"/>
  </r>
  <r>
    <x v="0"/>
    <x v="2"/>
    <x v="5"/>
    <x v="98"/>
    <x v="18"/>
    <x v="5"/>
    <x v="100"/>
  </r>
  <r>
    <x v="5"/>
    <x v="5"/>
    <x v="4"/>
    <x v="99"/>
    <x v="70"/>
    <x v="4"/>
    <x v="101"/>
  </r>
  <r>
    <x v="7"/>
    <x v="2"/>
    <x v="10"/>
    <x v="100"/>
    <x v="33"/>
    <x v="10"/>
    <x v="102"/>
  </r>
  <r>
    <x v="0"/>
    <x v="5"/>
    <x v="21"/>
    <x v="101"/>
    <x v="45"/>
    <x v="21"/>
    <x v="103"/>
  </r>
  <r>
    <x v="9"/>
    <x v="2"/>
    <x v="18"/>
    <x v="102"/>
    <x v="29"/>
    <x v="18"/>
    <x v="104"/>
  </r>
  <r>
    <x v="1"/>
    <x v="1"/>
    <x v="12"/>
    <x v="103"/>
    <x v="23"/>
    <x v="12"/>
    <x v="105"/>
  </r>
  <r>
    <x v="6"/>
    <x v="3"/>
    <x v="21"/>
    <x v="104"/>
    <x v="59"/>
    <x v="21"/>
    <x v="106"/>
  </r>
  <r>
    <x v="3"/>
    <x v="2"/>
    <x v="15"/>
    <x v="105"/>
    <x v="71"/>
    <x v="15"/>
    <x v="107"/>
  </r>
  <r>
    <x v="5"/>
    <x v="0"/>
    <x v="8"/>
    <x v="106"/>
    <x v="72"/>
    <x v="8"/>
    <x v="108"/>
  </r>
  <r>
    <x v="4"/>
    <x v="5"/>
    <x v="21"/>
    <x v="107"/>
    <x v="73"/>
    <x v="21"/>
    <x v="109"/>
  </r>
  <r>
    <x v="9"/>
    <x v="5"/>
    <x v="4"/>
    <x v="108"/>
    <x v="66"/>
    <x v="4"/>
    <x v="110"/>
  </r>
  <r>
    <x v="4"/>
    <x v="5"/>
    <x v="2"/>
    <x v="109"/>
    <x v="45"/>
    <x v="2"/>
    <x v="111"/>
  </r>
  <r>
    <x v="4"/>
    <x v="0"/>
    <x v="3"/>
    <x v="110"/>
    <x v="27"/>
    <x v="3"/>
    <x v="112"/>
  </r>
  <r>
    <x v="5"/>
    <x v="1"/>
    <x v="0"/>
    <x v="111"/>
    <x v="74"/>
    <x v="0"/>
    <x v="113"/>
  </r>
  <r>
    <x v="7"/>
    <x v="0"/>
    <x v="3"/>
    <x v="112"/>
    <x v="50"/>
    <x v="3"/>
    <x v="114"/>
  </r>
  <r>
    <x v="0"/>
    <x v="4"/>
    <x v="4"/>
    <x v="113"/>
    <x v="18"/>
    <x v="4"/>
    <x v="115"/>
  </r>
  <r>
    <x v="3"/>
    <x v="0"/>
    <x v="0"/>
    <x v="114"/>
    <x v="75"/>
    <x v="0"/>
    <x v="116"/>
  </r>
  <r>
    <x v="0"/>
    <x v="4"/>
    <x v="2"/>
    <x v="115"/>
    <x v="27"/>
    <x v="2"/>
    <x v="117"/>
  </r>
  <r>
    <x v="3"/>
    <x v="1"/>
    <x v="18"/>
    <x v="116"/>
    <x v="76"/>
    <x v="18"/>
    <x v="118"/>
  </r>
  <r>
    <x v="1"/>
    <x v="1"/>
    <x v="18"/>
    <x v="117"/>
    <x v="68"/>
    <x v="18"/>
    <x v="119"/>
  </r>
  <r>
    <x v="4"/>
    <x v="4"/>
    <x v="5"/>
    <x v="2"/>
    <x v="32"/>
    <x v="5"/>
    <x v="120"/>
  </r>
  <r>
    <x v="5"/>
    <x v="1"/>
    <x v="17"/>
    <x v="118"/>
    <x v="0"/>
    <x v="17"/>
    <x v="121"/>
  </r>
  <r>
    <x v="5"/>
    <x v="1"/>
    <x v="8"/>
    <x v="119"/>
    <x v="41"/>
    <x v="8"/>
    <x v="122"/>
  </r>
  <r>
    <x v="5"/>
    <x v="2"/>
    <x v="12"/>
    <x v="120"/>
    <x v="74"/>
    <x v="12"/>
    <x v="123"/>
  </r>
  <r>
    <x v="9"/>
    <x v="2"/>
    <x v="1"/>
    <x v="121"/>
    <x v="77"/>
    <x v="1"/>
    <x v="124"/>
  </r>
  <r>
    <x v="5"/>
    <x v="3"/>
    <x v="9"/>
    <x v="122"/>
    <x v="78"/>
    <x v="9"/>
    <x v="125"/>
  </r>
  <r>
    <x v="1"/>
    <x v="4"/>
    <x v="7"/>
    <x v="123"/>
    <x v="79"/>
    <x v="7"/>
    <x v="126"/>
  </r>
  <r>
    <x v="5"/>
    <x v="5"/>
    <x v="9"/>
    <x v="56"/>
    <x v="40"/>
    <x v="9"/>
    <x v="55"/>
  </r>
  <r>
    <x v="6"/>
    <x v="2"/>
    <x v="9"/>
    <x v="47"/>
    <x v="80"/>
    <x v="9"/>
    <x v="127"/>
  </r>
  <r>
    <x v="5"/>
    <x v="0"/>
    <x v="5"/>
    <x v="124"/>
    <x v="45"/>
    <x v="5"/>
    <x v="70"/>
  </r>
  <r>
    <x v="6"/>
    <x v="0"/>
    <x v="7"/>
    <x v="125"/>
    <x v="8"/>
    <x v="7"/>
    <x v="128"/>
  </r>
  <r>
    <x v="5"/>
    <x v="4"/>
    <x v="19"/>
    <x v="126"/>
    <x v="81"/>
    <x v="19"/>
    <x v="129"/>
  </r>
  <r>
    <x v="4"/>
    <x v="3"/>
    <x v="9"/>
    <x v="127"/>
    <x v="82"/>
    <x v="9"/>
    <x v="130"/>
  </r>
  <r>
    <x v="1"/>
    <x v="4"/>
    <x v="1"/>
    <x v="128"/>
    <x v="83"/>
    <x v="1"/>
    <x v="131"/>
  </r>
  <r>
    <x v="6"/>
    <x v="1"/>
    <x v="12"/>
    <x v="129"/>
    <x v="84"/>
    <x v="12"/>
    <x v="132"/>
  </r>
  <r>
    <x v="2"/>
    <x v="0"/>
    <x v="2"/>
    <x v="130"/>
    <x v="46"/>
    <x v="2"/>
    <x v="133"/>
  </r>
  <r>
    <x v="1"/>
    <x v="0"/>
    <x v="0"/>
    <x v="131"/>
    <x v="53"/>
    <x v="0"/>
    <x v="134"/>
  </r>
  <r>
    <x v="3"/>
    <x v="2"/>
    <x v="21"/>
    <x v="75"/>
    <x v="20"/>
    <x v="21"/>
    <x v="135"/>
  </r>
  <r>
    <x v="5"/>
    <x v="1"/>
    <x v="18"/>
    <x v="132"/>
    <x v="33"/>
    <x v="18"/>
    <x v="40"/>
  </r>
  <r>
    <x v="3"/>
    <x v="5"/>
    <x v="5"/>
    <x v="133"/>
    <x v="85"/>
    <x v="5"/>
    <x v="136"/>
  </r>
  <r>
    <x v="7"/>
    <x v="0"/>
    <x v="9"/>
    <x v="134"/>
    <x v="58"/>
    <x v="9"/>
    <x v="137"/>
  </r>
  <r>
    <x v="1"/>
    <x v="4"/>
    <x v="11"/>
    <x v="135"/>
    <x v="86"/>
    <x v="11"/>
    <x v="138"/>
  </r>
  <r>
    <x v="4"/>
    <x v="3"/>
    <x v="12"/>
    <x v="136"/>
    <x v="87"/>
    <x v="12"/>
    <x v="139"/>
  </r>
  <r>
    <x v="2"/>
    <x v="5"/>
    <x v="20"/>
    <x v="137"/>
    <x v="82"/>
    <x v="20"/>
    <x v="140"/>
  </r>
  <r>
    <x v="7"/>
    <x v="3"/>
    <x v="10"/>
    <x v="138"/>
    <x v="88"/>
    <x v="10"/>
    <x v="141"/>
  </r>
  <r>
    <x v="4"/>
    <x v="4"/>
    <x v="20"/>
    <x v="139"/>
    <x v="38"/>
    <x v="20"/>
    <x v="142"/>
  </r>
  <r>
    <x v="1"/>
    <x v="1"/>
    <x v="5"/>
    <x v="140"/>
    <x v="89"/>
    <x v="5"/>
    <x v="143"/>
  </r>
  <r>
    <x v="2"/>
    <x v="3"/>
    <x v="4"/>
    <x v="141"/>
    <x v="29"/>
    <x v="4"/>
    <x v="144"/>
  </r>
  <r>
    <x v="5"/>
    <x v="2"/>
    <x v="7"/>
    <x v="142"/>
    <x v="90"/>
    <x v="7"/>
    <x v="145"/>
  </r>
  <r>
    <x v="0"/>
    <x v="3"/>
    <x v="12"/>
    <x v="143"/>
    <x v="32"/>
    <x v="12"/>
    <x v="146"/>
  </r>
  <r>
    <x v="5"/>
    <x v="5"/>
    <x v="17"/>
    <x v="144"/>
    <x v="37"/>
    <x v="17"/>
    <x v="147"/>
  </r>
  <r>
    <x v="4"/>
    <x v="0"/>
    <x v="19"/>
    <x v="145"/>
    <x v="1"/>
    <x v="19"/>
    <x v="148"/>
  </r>
  <r>
    <x v="6"/>
    <x v="5"/>
    <x v="16"/>
    <x v="146"/>
    <x v="58"/>
    <x v="16"/>
    <x v="77"/>
  </r>
  <r>
    <x v="4"/>
    <x v="5"/>
    <x v="0"/>
    <x v="147"/>
    <x v="91"/>
    <x v="0"/>
    <x v="149"/>
  </r>
  <r>
    <x v="8"/>
    <x v="0"/>
    <x v="12"/>
    <x v="148"/>
    <x v="92"/>
    <x v="12"/>
    <x v="150"/>
  </r>
  <r>
    <x v="2"/>
    <x v="1"/>
    <x v="16"/>
    <x v="149"/>
    <x v="93"/>
    <x v="16"/>
    <x v="151"/>
  </r>
  <r>
    <x v="7"/>
    <x v="3"/>
    <x v="20"/>
    <x v="150"/>
    <x v="83"/>
    <x v="20"/>
    <x v="152"/>
  </r>
  <r>
    <x v="0"/>
    <x v="1"/>
    <x v="0"/>
    <x v="151"/>
    <x v="94"/>
    <x v="0"/>
    <x v="153"/>
  </r>
  <r>
    <x v="0"/>
    <x v="4"/>
    <x v="11"/>
    <x v="152"/>
    <x v="95"/>
    <x v="11"/>
    <x v="154"/>
  </r>
  <r>
    <x v="5"/>
    <x v="1"/>
    <x v="10"/>
    <x v="153"/>
    <x v="82"/>
    <x v="10"/>
    <x v="155"/>
  </r>
  <r>
    <x v="0"/>
    <x v="5"/>
    <x v="14"/>
    <x v="154"/>
    <x v="8"/>
    <x v="14"/>
    <x v="156"/>
  </r>
  <r>
    <x v="9"/>
    <x v="3"/>
    <x v="5"/>
    <x v="155"/>
    <x v="26"/>
    <x v="5"/>
    <x v="157"/>
  </r>
  <r>
    <x v="5"/>
    <x v="2"/>
    <x v="3"/>
    <x v="12"/>
    <x v="96"/>
    <x v="3"/>
    <x v="158"/>
  </r>
  <r>
    <x v="0"/>
    <x v="5"/>
    <x v="5"/>
    <x v="156"/>
    <x v="57"/>
    <x v="5"/>
    <x v="159"/>
  </r>
  <r>
    <x v="8"/>
    <x v="1"/>
    <x v="5"/>
    <x v="135"/>
    <x v="97"/>
    <x v="5"/>
    <x v="160"/>
  </r>
  <r>
    <x v="8"/>
    <x v="5"/>
    <x v="13"/>
    <x v="157"/>
    <x v="36"/>
    <x v="13"/>
    <x v="161"/>
  </r>
  <r>
    <x v="5"/>
    <x v="1"/>
    <x v="15"/>
    <x v="158"/>
    <x v="75"/>
    <x v="15"/>
    <x v="162"/>
  </r>
  <r>
    <x v="6"/>
    <x v="5"/>
    <x v="5"/>
    <x v="159"/>
    <x v="66"/>
    <x v="5"/>
    <x v="163"/>
  </r>
  <r>
    <x v="9"/>
    <x v="5"/>
    <x v="21"/>
    <x v="9"/>
    <x v="47"/>
    <x v="21"/>
    <x v="164"/>
  </r>
  <r>
    <x v="1"/>
    <x v="5"/>
    <x v="10"/>
    <x v="160"/>
    <x v="98"/>
    <x v="10"/>
    <x v="165"/>
  </r>
  <r>
    <x v="7"/>
    <x v="3"/>
    <x v="7"/>
    <x v="99"/>
    <x v="19"/>
    <x v="7"/>
    <x v="22"/>
  </r>
  <r>
    <x v="3"/>
    <x v="0"/>
    <x v="13"/>
    <x v="161"/>
    <x v="61"/>
    <x v="13"/>
    <x v="166"/>
  </r>
  <r>
    <x v="0"/>
    <x v="4"/>
    <x v="17"/>
    <x v="162"/>
    <x v="59"/>
    <x v="17"/>
    <x v="167"/>
  </r>
  <r>
    <x v="4"/>
    <x v="2"/>
    <x v="2"/>
    <x v="163"/>
    <x v="12"/>
    <x v="2"/>
    <x v="168"/>
  </r>
  <r>
    <x v="1"/>
    <x v="3"/>
    <x v="21"/>
    <x v="164"/>
    <x v="82"/>
    <x v="21"/>
    <x v="169"/>
  </r>
  <r>
    <x v="2"/>
    <x v="2"/>
    <x v="18"/>
    <x v="165"/>
    <x v="20"/>
    <x v="18"/>
    <x v="170"/>
  </r>
  <r>
    <x v="4"/>
    <x v="4"/>
    <x v="11"/>
    <x v="61"/>
    <x v="61"/>
    <x v="11"/>
    <x v="82"/>
  </r>
  <r>
    <x v="9"/>
    <x v="0"/>
    <x v="19"/>
    <x v="166"/>
    <x v="82"/>
    <x v="19"/>
    <x v="171"/>
  </r>
  <r>
    <x v="3"/>
    <x v="0"/>
    <x v="21"/>
    <x v="167"/>
    <x v="96"/>
    <x v="21"/>
    <x v="172"/>
  </r>
  <r>
    <x v="8"/>
    <x v="3"/>
    <x v="21"/>
    <x v="168"/>
    <x v="99"/>
    <x v="21"/>
    <x v="173"/>
  </r>
  <r>
    <x v="9"/>
    <x v="5"/>
    <x v="15"/>
    <x v="169"/>
    <x v="20"/>
    <x v="15"/>
    <x v="23"/>
  </r>
  <r>
    <x v="8"/>
    <x v="5"/>
    <x v="8"/>
    <x v="170"/>
    <x v="100"/>
    <x v="8"/>
    <x v="174"/>
  </r>
  <r>
    <x v="1"/>
    <x v="0"/>
    <x v="21"/>
    <x v="171"/>
    <x v="101"/>
    <x v="21"/>
    <x v="175"/>
  </r>
  <r>
    <x v="0"/>
    <x v="4"/>
    <x v="12"/>
    <x v="113"/>
    <x v="101"/>
    <x v="12"/>
    <x v="176"/>
  </r>
  <r>
    <x v="4"/>
    <x v="1"/>
    <x v="18"/>
    <x v="172"/>
    <x v="96"/>
    <x v="18"/>
    <x v="177"/>
  </r>
  <r>
    <x v="6"/>
    <x v="2"/>
    <x v="11"/>
    <x v="173"/>
    <x v="41"/>
    <x v="11"/>
    <x v="178"/>
  </r>
  <r>
    <x v="2"/>
    <x v="3"/>
    <x v="3"/>
    <x v="174"/>
    <x v="20"/>
    <x v="3"/>
    <x v="179"/>
  </r>
  <r>
    <x v="1"/>
    <x v="0"/>
    <x v="7"/>
    <x v="175"/>
    <x v="24"/>
    <x v="7"/>
    <x v="180"/>
  </r>
  <r>
    <x v="5"/>
    <x v="5"/>
    <x v="8"/>
    <x v="176"/>
    <x v="102"/>
    <x v="8"/>
    <x v="181"/>
  </r>
  <r>
    <x v="8"/>
    <x v="5"/>
    <x v="4"/>
    <x v="177"/>
    <x v="90"/>
    <x v="4"/>
    <x v="182"/>
  </r>
  <r>
    <x v="4"/>
    <x v="0"/>
    <x v="0"/>
    <x v="178"/>
    <x v="62"/>
    <x v="0"/>
    <x v="183"/>
  </r>
  <r>
    <x v="2"/>
    <x v="0"/>
    <x v="21"/>
    <x v="179"/>
    <x v="78"/>
    <x v="21"/>
    <x v="184"/>
  </r>
  <r>
    <x v="2"/>
    <x v="5"/>
    <x v="9"/>
    <x v="180"/>
    <x v="85"/>
    <x v="9"/>
    <x v="185"/>
  </r>
  <r>
    <x v="1"/>
    <x v="1"/>
    <x v="0"/>
    <x v="181"/>
    <x v="62"/>
    <x v="0"/>
    <x v="183"/>
  </r>
  <r>
    <x v="0"/>
    <x v="1"/>
    <x v="7"/>
    <x v="182"/>
    <x v="103"/>
    <x v="7"/>
    <x v="186"/>
  </r>
  <r>
    <x v="0"/>
    <x v="1"/>
    <x v="10"/>
    <x v="183"/>
    <x v="85"/>
    <x v="10"/>
    <x v="187"/>
  </r>
  <r>
    <x v="3"/>
    <x v="2"/>
    <x v="1"/>
    <x v="184"/>
    <x v="79"/>
    <x v="1"/>
    <x v="188"/>
  </r>
  <r>
    <x v="3"/>
    <x v="5"/>
    <x v="10"/>
    <x v="185"/>
    <x v="72"/>
    <x v="10"/>
    <x v="189"/>
  </r>
  <r>
    <x v="6"/>
    <x v="2"/>
    <x v="0"/>
    <x v="114"/>
    <x v="104"/>
    <x v="0"/>
    <x v="190"/>
  </r>
  <r>
    <x v="0"/>
    <x v="3"/>
    <x v="19"/>
    <x v="186"/>
    <x v="72"/>
    <x v="19"/>
    <x v="191"/>
  </r>
  <r>
    <x v="7"/>
    <x v="0"/>
    <x v="8"/>
    <x v="187"/>
    <x v="6"/>
    <x v="8"/>
    <x v="192"/>
  </r>
  <r>
    <x v="5"/>
    <x v="0"/>
    <x v="21"/>
    <x v="188"/>
    <x v="105"/>
    <x v="21"/>
    <x v="193"/>
  </r>
  <r>
    <x v="6"/>
    <x v="3"/>
    <x v="17"/>
    <x v="65"/>
    <x v="99"/>
    <x v="17"/>
    <x v="194"/>
  </r>
  <r>
    <x v="2"/>
    <x v="5"/>
    <x v="10"/>
    <x v="62"/>
    <x v="37"/>
    <x v="10"/>
    <x v="195"/>
  </r>
  <r>
    <x v="5"/>
    <x v="4"/>
    <x v="3"/>
    <x v="189"/>
    <x v="106"/>
    <x v="3"/>
    <x v="196"/>
  </r>
  <r>
    <x v="4"/>
    <x v="3"/>
    <x v="0"/>
    <x v="190"/>
    <x v="41"/>
    <x v="0"/>
    <x v="197"/>
  </r>
  <r>
    <x v="3"/>
    <x v="4"/>
    <x v="4"/>
    <x v="191"/>
    <x v="33"/>
    <x v="4"/>
    <x v="198"/>
  </r>
  <r>
    <x v="5"/>
    <x v="0"/>
    <x v="7"/>
    <x v="192"/>
    <x v="46"/>
    <x v="7"/>
    <x v="199"/>
  </r>
  <r>
    <x v="2"/>
    <x v="0"/>
    <x v="13"/>
    <x v="193"/>
    <x v="70"/>
    <x v="13"/>
    <x v="200"/>
  </r>
  <r>
    <x v="6"/>
    <x v="3"/>
    <x v="7"/>
    <x v="194"/>
    <x v="62"/>
    <x v="7"/>
    <x v="201"/>
  </r>
  <r>
    <x v="2"/>
    <x v="3"/>
    <x v="17"/>
    <x v="195"/>
    <x v="97"/>
    <x v="17"/>
    <x v="202"/>
  </r>
  <r>
    <x v="9"/>
    <x v="3"/>
    <x v="20"/>
    <x v="196"/>
    <x v="60"/>
    <x v="20"/>
    <x v="203"/>
  </r>
  <r>
    <x v="7"/>
    <x v="4"/>
    <x v="2"/>
    <x v="197"/>
    <x v="107"/>
    <x v="2"/>
    <x v="204"/>
  </r>
  <r>
    <x v="5"/>
    <x v="3"/>
    <x v="18"/>
    <x v="198"/>
    <x v="108"/>
    <x v="18"/>
    <x v="205"/>
  </r>
  <r>
    <x v="6"/>
    <x v="3"/>
    <x v="3"/>
    <x v="199"/>
    <x v="109"/>
    <x v="3"/>
    <x v="206"/>
  </r>
  <r>
    <x v="4"/>
    <x v="5"/>
    <x v="10"/>
    <x v="200"/>
    <x v="8"/>
    <x v="10"/>
    <x v="207"/>
  </r>
  <r>
    <x v="2"/>
    <x v="2"/>
    <x v="1"/>
    <x v="201"/>
    <x v="37"/>
    <x v="1"/>
    <x v="208"/>
  </r>
  <r>
    <x v="5"/>
    <x v="2"/>
    <x v="1"/>
    <x v="202"/>
    <x v="15"/>
    <x v="1"/>
    <x v="209"/>
  </r>
  <r>
    <x v="3"/>
    <x v="2"/>
    <x v="0"/>
    <x v="60"/>
    <x v="85"/>
    <x v="0"/>
    <x v="210"/>
  </r>
  <r>
    <x v="7"/>
    <x v="3"/>
    <x v="16"/>
    <x v="203"/>
    <x v="38"/>
    <x v="16"/>
    <x v="211"/>
  </r>
  <r>
    <x v="2"/>
    <x v="4"/>
    <x v="17"/>
    <x v="204"/>
    <x v="110"/>
    <x v="17"/>
    <x v="212"/>
  </r>
  <r>
    <x v="8"/>
    <x v="1"/>
    <x v="14"/>
    <x v="103"/>
    <x v="111"/>
    <x v="14"/>
    <x v="213"/>
  </r>
  <r>
    <x v="2"/>
    <x v="2"/>
    <x v="0"/>
    <x v="205"/>
    <x v="112"/>
    <x v="0"/>
    <x v="214"/>
  </r>
  <r>
    <x v="2"/>
    <x v="0"/>
    <x v="19"/>
    <x v="206"/>
    <x v="101"/>
    <x v="19"/>
    <x v="215"/>
  </r>
  <r>
    <x v="3"/>
    <x v="4"/>
    <x v="7"/>
    <x v="207"/>
    <x v="107"/>
    <x v="7"/>
    <x v="216"/>
  </r>
  <r>
    <x v="9"/>
    <x v="1"/>
    <x v="16"/>
    <x v="208"/>
    <x v="49"/>
    <x v="16"/>
    <x v="217"/>
  </r>
  <r>
    <x v="6"/>
    <x v="0"/>
    <x v="4"/>
    <x v="209"/>
    <x v="33"/>
    <x v="4"/>
    <x v="198"/>
  </r>
  <r>
    <x v="6"/>
    <x v="2"/>
    <x v="3"/>
    <x v="210"/>
    <x v="107"/>
    <x v="3"/>
    <x v="218"/>
  </r>
  <r>
    <x v="1"/>
    <x v="5"/>
    <x v="6"/>
    <x v="211"/>
    <x v="3"/>
    <x v="6"/>
    <x v="219"/>
  </r>
  <r>
    <x v="4"/>
    <x v="2"/>
    <x v="11"/>
    <x v="212"/>
    <x v="26"/>
    <x v="11"/>
    <x v="220"/>
  </r>
  <r>
    <x v="0"/>
    <x v="4"/>
    <x v="21"/>
    <x v="213"/>
    <x v="15"/>
    <x v="21"/>
    <x v="221"/>
  </r>
  <r>
    <x v="0"/>
    <x v="3"/>
    <x v="18"/>
    <x v="214"/>
    <x v="26"/>
    <x v="18"/>
    <x v="222"/>
  </r>
  <r>
    <x v="6"/>
    <x v="4"/>
    <x v="15"/>
    <x v="215"/>
    <x v="23"/>
    <x v="15"/>
    <x v="223"/>
  </r>
  <r>
    <x v="0"/>
    <x v="2"/>
    <x v="18"/>
    <x v="216"/>
    <x v="97"/>
    <x v="18"/>
    <x v="224"/>
  </r>
  <r>
    <x v="4"/>
    <x v="1"/>
    <x v="2"/>
    <x v="217"/>
    <x v="113"/>
    <x v="2"/>
    <x v="225"/>
  </r>
  <r>
    <x v="8"/>
    <x v="0"/>
    <x v="19"/>
    <x v="218"/>
    <x v="114"/>
    <x v="19"/>
    <x v="226"/>
  </r>
  <r>
    <x v="0"/>
    <x v="0"/>
    <x v="18"/>
    <x v="219"/>
    <x v="66"/>
    <x v="18"/>
    <x v="227"/>
  </r>
  <r>
    <x v="9"/>
    <x v="1"/>
    <x v="8"/>
    <x v="220"/>
    <x v="70"/>
    <x v="8"/>
    <x v="228"/>
  </r>
  <r>
    <x v="1"/>
    <x v="3"/>
    <x v="3"/>
    <x v="221"/>
    <x v="82"/>
    <x v="3"/>
    <x v="229"/>
  </r>
  <r>
    <x v="2"/>
    <x v="4"/>
    <x v="21"/>
    <x v="222"/>
    <x v="115"/>
    <x v="21"/>
    <x v="230"/>
  </r>
  <r>
    <x v="2"/>
    <x v="4"/>
    <x v="5"/>
    <x v="223"/>
    <x v="15"/>
    <x v="5"/>
    <x v="231"/>
  </r>
  <r>
    <x v="9"/>
    <x v="0"/>
    <x v="20"/>
    <x v="224"/>
    <x v="3"/>
    <x v="20"/>
    <x v="232"/>
  </r>
  <r>
    <x v="1"/>
    <x v="1"/>
    <x v="13"/>
    <x v="225"/>
    <x v="116"/>
    <x v="13"/>
    <x v="233"/>
  </r>
  <r>
    <x v="9"/>
    <x v="5"/>
    <x v="9"/>
    <x v="226"/>
    <x v="15"/>
    <x v="9"/>
    <x v="234"/>
  </r>
  <r>
    <x v="4"/>
    <x v="5"/>
    <x v="9"/>
    <x v="227"/>
    <x v="53"/>
    <x v="9"/>
    <x v="235"/>
  </r>
  <r>
    <x v="7"/>
    <x v="1"/>
    <x v="9"/>
    <x v="228"/>
    <x v="77"/>
    <x v="9"/>
    <x v="236"/>
  </r>
  <r>
    <x v="5"/>
    <x v="1"/>
    <x v="19"/>
    <x v="229"/>
    <x v="3"/>
    <x v="19"/>
    <x v="237"/>
  </r>
  <r>
    <x v="9"/>
    <x v="2"/>
    <x v="11"/>
    <x v="230"/>
    <x v="8"/>
    <x v="11"/>
    <x v="238"/>
  </r>
  <r>
    <x v="0"/>
    <x v="4"/>
    <x v="6"/>
    <x v="231"/>
    <x v="40"/>
    <x v="6"/>
    <x v="239"/>
  </r>
  <r>
    <x v="4"/>
    <x v="5"/>
    <x v="1"/>
    <x v="232"/>
    <x v="61"/>
    <x v="1"/>
    <x v="240"/>
  </r>
  <r>
    <x v="0"/>
    <x v="2"/>
    <x v="2"/>
    <x v="233"/>
    <x v="38"/>
    <x v="2"/>
    <x v="241"/>
  </r>
  <r>
    <x v="6"/>
    <x v="5"/>
    <x v="7"/>
    <x v="171"/>
    <x v="117"/>
    <x v="7"/>
    <x v="242"/>
  </r>
  <r>
    <x v="0"/>
    <x v="2"/>
    <x v="11"/>
    <x v="234"/>
    <x v="58"/>
    <x v="11"/>
    <x v="243"/>
  </r>
  <r>
    <x v="7"/>
    <x v="2"/>
    <x v="9"/>
    <x v="235"/>
    <x v="45"/>
    <x v="9"/>
    <x v="244"/>
  </r>
  <r>
    <x v="6"/>
    <x v="1"/>
    <x v="7"/>
    <x v="236"/>
    <x v="79"/>
    <x v="7"/>
    <x v="126"/>
  </r>
  <r>
    <x v="1"/>
    <x v="0"/>
    <x v="20"/>
    <x v="237"/>
    <x v="15"/>
    <x v="20"/>
    <x v="245"/>
  </r>
  <r>
    <x v="5"/>
    <x v="4"/>
    <x v="0"/>
    <x v="238"/>
    <x v="67"/>
    <x v="0"/>
    <x v="246"/>
  </r>
  <r>
    <x v="8"/>
    <x v="3"/>
    <x v="19"/>
    <x v="159"/>
    <x v="27"/>
    <x v="19"/>
    <x v="247"/>
  </r>
  <r>
    <x v="1"/>
    <x v="4"/>
    <x v="20"/>
    <x v="239"/>
    <x v="111"/>
    <x v="20"/>
    <x v="248"/>
  </r>
  <r>
    <x v="8"/>
    <x v="5"/>
    <x v="14"/>
    <x v="240"/>
    <x v="88"/>
    <x v="14"/>
    <x v="249"/>
  </r>
  <r>
    <x v="3"/>
    <x v="1"/>
    <x v="15"/>
    <x v="213"/>
    <x v="115"/>
    <x v="15"/>
    <x v="250"/>
  </r>
  <r>
    <x v="0"/>
    <x v="1"/>
    <x v="17"/>
    <x v="190"/>
    <x v="45"/>
    <x v="17"/>
    <x v="251"/>
  </r>
  <r>
    <x v="5"/>
    <x v="5"/>
    <x v="16"/>
    <x v="241"/>
    <x v="118"/>
    <x v="16"/>
    <x v="252"/>
  </r>
  <r>
    <x v="0"/>
    <x v="3"/>
    <x v="16"/>
    <x v="242"/>
    <x v="90"/>
    <x v="16"/>
    <x v="253"/>
  </r>
  <r>
    <x v="4"/>
    <x v="1"/>
    <x v="13"/>
    <x v="243"/>
    <x v="106"/>
    <x v="13"/>
    <x v="254"/>
  </r>
  <r>
    <x v="1"/>
    <x v="2"/>
    <x v="14"/>
    <x v="48"/>
    <x v="53"/>
    <x v="14"/>
    <x v="255"/>
  </r>
  <r>
    <x v="7"/>
    <x v="0"/>
    <x v="16"/>
    <x v="244"/>
    <x v="90"/>
    <x v="16"/>
    <x v="253"/>
  </r>
  <r>
    <x v="0"/>
    <x v="1"/>
    <x v="12"/>
    <x v="245"/>
    <x v="89"/>
    <x v="12"/>
    <x v="256"/>
  </r>
  <r>
    <x v="4"/>
    <x v="0"/>
    <x v="21"/>
    <x v="246"/>
    <x v="49"/>
    <x v="21"/>
    <x v="257"/>
  </r>
  <r>
    <x v="8"/>
    <x v="1"/>
    <x v="16"/>
    <x v="121"/>
    <x v="100"/>
    <x v="16"/>
    <x v="258"/>
  </r>
  <r>
    <x v="8"/>
    <x v="5"/>
    <x v="9"/>
    <x v="206"/>
    <x v="66"/>
    <x v="9"/>
    <x v="259"/>
  </r>
  <r>
    <x v="7"/>
    <x v="2"/>
    <x v="6"/>
    <x v="247"/>
    <x v="78"/>
    <x v="6"/>
    <x v="260"/>
  </r>
  <r>
    <x v="4"/>
    <x v="3"/>
    <x v="17"/>
    <x v="248"/>
    <x v="107"/>
    <x v="17"/>
    <x v="261"/>
  </r>
  <r>
    <x v="1"/>
    <x v="4"/>
    <x v="18"/>
    <x v="249"/>
    <x v="41"/>
    <x v="18"/>
    <x v="262"/>
  </r>
  <r>
    <x v="6"/>
    <x v="1"/>
    <x v="6"/>
    <x v="117"/>
    <x v="78"/>
    <x v="6"/>
    <x v="260"/>
  </r>
  <r>
    <x v="7"/>
    <x v="5"/>
    <x v="15"/>
    <x v="250"/>
    <x v="12"/>
    <x v="15"/>
    <x v="263"/>
  </r>
  <r>
    <x v="7"/>
    <x v="4"/>
    <x v="6"/>
    <x v="251"/>
    <x v="80"/>
    <x v="6"/>
    <x v="264"/>
  </r>
  <r>
    <x v="3"/>
    <x v="5"/>
    <x v="14"/>
    <x v="252"/>
    <x v="89"/>
    <x v="14"/>
    <x v="265"/>
  </r>
  <r>
    <x v="4"/>
    <x v="1"/>
    <x v="0"/>
    <x v="253"/>
    <x v="61"/>
    <x v="0"/>
    <x v="266"/>
  </r>
  <r>
    <x v="6"/>
    <x v="4"/>
    <x v="4"/>
    <x v="254"/>
    <x v="101"/>
    <x v="4"/>
    <x v="267"/>
  </r>
  <r>
    <x v="9"/>
    <x v="4"/>
    <x v="2"/>
    <x v="255"/>
    <x v="89"/>
    <x v="2"/>
    <x v="268"/>
  </r>
  <r>
    <x v="0"/>
    <x v="0"/>
    <x v="12"/>
    <x v="256"/>
    <x v="29"/>
    <x v="12"/>
    <x v="269"/>
  </r>
  <r>
    <x v="4"/>
    <x v="2"/>
    <x v="12"/>
    <x v="257"/>
    <x v="32"/>
    <x v="12"/>
    <x v="146"/>
  </r>
  <r>
    <x v="9"/>
    <x v="5"/>
    <x v="7"/>
    <x v="258"/>
    <x v="118"/>
    <x v="7"/>
    <x v="270"/>
  </r>
  <r>
    <x v="5"/>
    <x v="2"/>
    <x v="6"/>
    <x v="259"/>
    <x v="88"/>
    <x v="6"/>
    <x v="271"/>
  </r>
  <r>
    <x v="8"/>
    <x v="3"/>
    <x v="12"/>
    <x v="260"/>
    <x v="59"/>
    <x v="12"/>
    <x v="272"/>
  </r>
  <r>
    <x v="7"/>
    <x v="3"/>
    <x v="14"/>
    <x v="261"/>
    <x v="38"/>
    <x v="14"/>
    <x v="273"/>
  </r>
  <r>
    <x v="2"/>
    <x v="1"/>
    <x v="18"/>
    <x v="262"/>
    <x v="11"/>
    <x v="18"/>
    <x v="274"/>
  </r>
  <r>
    <x v="2"/>
    <x v="2"/>
    <x v="4"/>
    <x v="263"/>
    <x v="0"/>
    <x v="4"/>
    <x v="275"/>
  </r>
  <r>
    <x v="5"/>
    <x v="0"/>
    <x v="0"/>
    <x v="264"/>
    <x v="6"/>
    <x v="0"/>
    <x v="276"/>
  </r>
  <r>
    <x v="5"/>
    <x v="0"/>
    <x v="10"/>
    <x v="64"/>
    <x v="119"/>
    <x v="10"/>
    <x v="277"/>
  </r>
  <r>
    <x v="8"/>
    <x v="0"/>
    <x v="2"/>
    <x v="62"/>
    <x v="91"/>
    <x v="2"/>
    <x v="278"/>
  </r>
  <r>
    <x v="8"/>
    <x v="4"/>
    <x v="21"/>
    <x v="265"/>
    <x v="77"/>
    <x v="21"/>
    <x v="279"/>
  </r>
  <r>
    <x v="7"/>
    <x v="3"/>
    <x v="5"/>
    <x v="65"/>
    <x v="89"/>
    <x v="5"/>
    <x v="143"/>
  </r>
  <r>
    <x v="3"/>
    <x v="0"/>
    <x v="16"/>
    <x v="266"/>
    <x v="22"/>
    <x v="16"/>
    <x v="280"/>
  </r>
  <r>
    <x v="2"/>
    <x v="4"/>
    <x v="4"/>
    <x v="267"/>
    <x v="27"/>
    <x v="4"/>
    <x v="28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B13:D32" firstHeaderRow="1" firstDataRow="1" firstDataCol="2"/>
  <pivotFields count="6">
    <pivotField axis="axisRow" measureFilter="1" compact="0" sortType="ascending" showAll="0">
      <items count="11">
        <item x="7"/>
        <item x="1"/>
        <item x="3"/>
        <item x="5"/>
        <item x="4"/>
        <item x="6"/>
        <item x="8"/>
        <item x="2"/>
        <item x="9"/>
        <item x="0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showAll="0">
      <items count="7">
        <item x="4"/>
        <item x="2"/>
        <item x="5"/>
        <item x="0"/>
        <item x="3"/>
        <item x="1"/>
        <item t="default"/>
      </items>
    </pivotField>
    <pivotField compact="0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compact="0" numFmtId="6" showAll="0">
      <items count="2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t="default"/>
      </items>
    </pivotField>
    <pivotField compact="0" numFmtId="3" showAll="0">
      <items count="1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t="default"/>
      </items>
    </pivotField>
    <pivotField dragToCol="0" dragToPage="0" dragToRow="0" compact="0" showAll="0"/>
  </pivotFields>
  <rowFields count="2">
    <field x="1"/>
    <field x="0"/>
  </rowFields>
  <rowItems count="19">
    <i>
      <x/>
    </i>
    <i r="1">
      <x v="7"/>
    </i>
    <i r="1">
      <x v="5"/>
    </i>
    <i>
      <x v="1"/>
    </i>
    <i r="1">
      <x v="2"/>
    </i>
    <i r="1">
      <x v="5"/>
    </i>
    <i>
      <x v="2"/>
    </i>
    <i r="1">
      <x v="7"/>
    </i>
    <i r="1">
      <x v="5"/>
    </i>
    <i>
      <x v="3"/>
    </i>
    <i r="1">
      <x v="4"/>
    </i>
    <i r="1">
      <x v="3"/>
    </i>
    <i>
      <x v="4"/>
    </i>
    <i r="1">
      <x v="1"/>
    </i>
    <i r="1">
      <x/>
    </i>
    <i>
      <x v="5"/>
    </i>
    <i r="1">
      <x v="3"/>
    </i>
    <i r="1">
      <x v="9"/>
    </i>
    <i t="grand">
      <x/>
    </i>
  </rowItems>
  <colItems count="1">
    <i/>
  </colItems>
  <dataFields count="1">
    <dataField name="Sum of Amount" fld="3" baseField="0" baseItem="0"/>
  </dataFields>
  <formats count="5">
    <format dxfId="0">
      <pivotArea collapsedLevelsAreSubtotals="1" fieldPosition="0"/>
    </format>
    <format dxfId="1">
      <pivotArea collapsedLevelsAreSubtotals="1" fieldPosition="0"/>
    </format>
    <format dxfId="2">
      <pivotArea collapsedLevelsAreSubtotals="1" fieldPosition="0"/>
    </format>
    <format dxfId="3">
      <pivotArea type="all" dataOnly="0" outline="0" fieldPosition="0"/>
    </format>
    <format dxfId="4">
      <pivotArea type="all" dataOnly="0" outline="0" fieldPosition="0"/>
    </format>
  </formats>
  <pivotTableStyleInfo name="PivotStyleLight16" showRowHeaders="1" showColHeaders="1" showLastColumn="1"/>
  <filters count="1">
    <filter evalOrder="-1" fld="0" iMeasureFld="0" id="5" type="count">
      <autoFilter ref="A1">
        <filterColumn colId="0">
          <top10 filterVal="2" val="2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J13:L32" firstHeaderRow="1" firstDataRow="1" firstDataCol="2"/>
  <pivotFields count="6">
    <pivotField axis="axisRow" measureFilter="1" compact="0" sortType="descending" showAll="0">
      <items count="11">
        <item x="7"/>
        <item x="1"/>
        <item x="3"/>
        <item x="5"/>
        <item x="4"/>
        <item x="6"/>
        <item x="8"/>
        <item x="2"/>
        <item x="9"/>
        <item x="0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showAll="0">
      <items count="7">
        <item x="4"/>
        <item x="2"/>
        <item x="5"/>
        <item x="0"/>
        <item x="3"/>
        <item x="1"/>
        <item t="default"/>
      </items>
    </pivotField>
    <pivotField compact="0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compact="0" numFmtId="6" showAll="0">
      <items count="2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t="default"/>
      </items>
    </pivotField>
    <pivotField compact="0" numFmtId="3" showAll="0">
      <items count="1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t="default"/>
      </items>
    </pivotField>
    <pivotField dragToCol="0" dragToPage="0" dragToRow="0" compact="0" showAll="0"/>
  </pivotFields>
  <rowFields count="2">
    <field x="1"/>
    <field x="0"/>
  </rowFields>
  <rowItems count="19">
    <i>
      <x/>
    </i>
    <i r="1">
      <x v="5"/>
    </i>
    <i r="1">
      <x v="7"/>
    </i>
    <i>
      <x v="1"/>
    </i>
    <i r="1">
      <x v="5"/>
    </i>
    <i r="1">
      <x v="2"/>
    </i>
    <i>
      <x v="2"/>
    </i>
    <i r="1">
      <x v="5"/>
    </i>
    <i r="1">
      <x v="7"/>
    </i>
    <i>
      <x v="3"/>
    </i>
    <i r="1">
      <x v="3"/>
    </i>
    <i r="1">
      <x v="4"/>
    </i>
    <i>
      <x v="4"/>
    </i>
    <i r="1">
      <x/>
    </i>
    <i r="1">
      <x v="1"/>
    </i>
    <i>
      <x v="5"/>
    </i>
    <i r="1">
      <x v="9"/>
    </i>
    <i r="1">
      <x v="3"/>
    </i>
    <i t="grand">
      <x/>
    </i>
  </rowItems>
  <colItems count="1">
    <i/>
  </colItems>
  <dataFields count="1">
    <dataField name="Sum of Amount" fld="3" baseField="0" baseItem="0"/>
  </dataFields>
  <formats count="7">
    <format dxfId="5">
      <pivotArea collapsedLevelsAreSubtotals="1" fieldPosition="0"/>
    </format>
    <format dxfId="6">
      <pivotArea collapsedLevelsAreSubtotals="1" fieldPosition="0"/>
    </format>
    <format dxfId="7">
      <pivotArea collapsedLevelsAreSubtotals="1" fieldPosition="0"/>
    </format>
    <format dxfId="8">
      <pivotArea collapsedLevelsAreSubtotals="1" fieldPosition="0"/>
    </format>
    <format dxfId="9">
      <pivotArea collapsedLevelsAreSubtotals="1" fieldPosition="0"/>
    </format>
    <format dxfId="10">
      <pivotArea type="all" dataOnly="0" outline="0" fieldPosition="0"/>
    </format>
    <format dxfId="11">
      <pivotArea type="all" dataOnly="0" outline="0" fieldPosition="0"/>
    </format>
  </formats>
  <pivotTableStyleInfo name="PivotStyleLight16" showRowHeaders="1" showColHeaders="1" showLastColumn="1"/>
  <filters count="1">
    <filter evalOrder="-1" fld="0" iMeasureFld="0" id="4" type="count">
      <autoFilter ref="A1">
        <filterColumn colId="0">
          <top10 filterVal="2" val="2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compact="0" indent="0" outline="1" compactData="0" outlineData="1" showDrill="1" multipleFieldFilters="0">
  <location ref="B6:F28" firstHeaderRow="0" firstDataRow="1" firstDataCol="1"/>
  <pivotFields count="9">
    <pivotField compact="0" showAll="0">
      <items count="11">
        <item x="7"/>
        <item x="1"/>
        <item x="3"/>
        <item x="5"/>
        <item x="4"/>
        <item x="6"/>
        <item x="8"/>
        <item x="2"/>
        <item x="9"/>
        <item x="0"/>
        <item t="default"/>
      </items>
    </pivotField>
    <pivotField compact="0" showAll="0">
      <items count="7">
        <item x="4"/>
        <item x="2"/>
        <item x="5"/>
        <item x="0"/>
        <item x="3"/>
        <item x="1"/>
        <item t="default"/>
      </items>
    </pivotField>
    <pivotField axis="axisRow" compact="0" sortType="ascending" showAll="0">
      <items count="23">
        <item x="8"/>
        <item x="0"/>
        <item x="17"/>
        <item x="15"/>
        <item x="7"/>
        <item x="2"/>
        <item x="21"/>
        <item x="19"/>
        <item x="1"/>
        <item x="3"/>
        <item x="9"/>
        <item x="14"/>
        <item x="12"/>
        <item x="11"/>
        <item x="10"/>
        <item x="13"/>
        <item x="18"/>
        <item x="5"/>
        <item x="16"/>
        <item x="6"/>
        <item x="20"/>
        <item x="4"/>
        <item t="default"/>
      </items>
      <autoSortScope>
        <pivotArea fieldPosition="0">
          <references count="1">
            <reference field="4294967294" count="1" selected="0">
              <x v="3"/>
            </reference>
          </references>
        </pivotArea>
      </autoSortScope>
    </pivotField>
    <pivotField dataField="1" compact="0" numFmtId="6" showAll="0">
      <items count="269">
        <item x="143"/>
        <item x="25"/>
        <item x="131"/>
        <item x="78"/>
        <item x="80"/>
        <item x="75"/>
        <item x="191"/>
        <item x="123"/>
        <item x="58"/>
        <item x="235"/>
        <item x="233"/>
        <item x="43"/>
        <item x="224"/>
        <item x="13"/>
        <item x="130"/>
        <item x="202"/>
        <item x="18"/>
        <item x="140"/>
        <item x="199"/>
        <item x="237"/>
        <item x="88"/>
        <item x="236"/>
        <item x="50"/>
        <item x="125"/>
        <item x="109"/>
        <item x="30"/>
        <item x="178"/>
        <item x="83"/>
        <item x="213"/>
        <item x="162"/>
        <item x="261"/>
        <item x="226"/>
        <item x="180"/>
        <item x="266"/>
        <item x="95"/>
        <item x="135"/>
        <item x="116"/>
        <item x="73"/>
        <item x="66"/>
        <item x="62"/>
        <item x="230"/>
        <item x="2"/>
        <item x="198"/>
        <item x="82"/>
        <item x="187"/>
        <item x="243"/>
        <item x="57"/>
        <item x="34"/>
        <item x="185"/>
        <item x="8"/>
        <item x="217"/>
        <item x="257"/>
        <item x="102"/>
        <item x="108"/>
        <item x="41"/>
        <item x="55"/>
        <item x="110"/>
        <item x="114"/>
        <item x="164"/>
        <item x="99"/>
        <item x="228"/>
        <item x="245"/>
        <item x="0"/>
        <item x="190"/>
        <item x="159"/>
        <item x="21"/>
        <item x="23"/>
        <item x="189"/>
        <item x="10"/>
        <item x="175"/>
        <item x="36"/>
        <item x="105"/>
        <item x="176"/>
        <item x="26"/>
        <item x="231"/>
        <item x="160"/>
        <item x="138"/>
        <item x="103"/>
        <item x="4"/>
        <item x="15"/>
        <item x="153"/>
        <item x="263"/>
        <item x="259"/>
        <item x="22"/>
        <item x="240"/>
        <item x="200"/>
        <item x="68"/>
        <item x="249"/>
        <item x="151"/>
        <item x="38"/>
        <item x="61"/>
        <item x="167"/>
        <item x="91"/>
        <item x="42"/>
        <item x="262"/>
        <item x="222"/>
        <item x="14"/>
        <item x="84"/>
        <item x="132"/>
        <item x="113"/>
        <item x="208"/>
        <item x="157"/>
        <item x="174"/>
        <item x="12"/>
        <item x="6"/>
        <item x="225"/>
        <item x="89"/>
        <item x="97"/>
        <item x="154"/>
        <item x="118"/>
        <item x="179"/>
        <item x="244"/>
        <item x="94"/>
        <item x="71"/>
        <item x="206"/>
        <item x="96"/>
        <item x="201"/>
        <item x="248"/>
        <item x="136"/>
        <item x="166"/>
        <item x="247"/>
        <item x="186"/>
        <item x="87"/>
        <item x="216"/>
        <item x="141"/>
        <item x="37"/>
        <item x="47"/>
        <item x="161"/>
        <item x="147"/>
        <item x="220"/>
        <item x="211"/>
        <item x="197"/>
        <item x="145"/>
        <item x="181"/>
        <item x="260"/>
        <item x="93"/>
        <item x="128"/>
        <item x="227"/>
        <item x="72"/>
        <item x="156"/>
        <item x="79"/>
        <item x="241"/>
        <item x="267"/>
        <item x="172"/>
        <item x="195"/>
        <item x="33"/>
        <item x="11"/>
        <item x="65"/>
        <item x="258"/>
        <item x="204"/>
        <item x="59"/>
        <item x="90"/>
        <item x="212"/>
        <item x="251"/>
        <item x="40"/>
        <item x="234"/>
        <item x="122"/>
        <item x="129"/>
        <item x="64"/>
        <item x="158"/>
        <item x="148"/>
        <item x="119"/>
        <item x="28"/>
        <item x="183"/>
        <item x="117"/>
        <item x="53"/>
        <item x="253"/>
        <item x="203"/>
        <item x="196"/>
        <item x="252"/>
        <item x="44"/>
        <item x="168"/>
        <item x="74"/>
        <item x="9"/>
        <item x="7"/>
        <item x="48"/>
        <item x="45"/>
        <item x="229"/>
        <item x="104"/>
        <item x="188"/>
        <item x="169"/>
        <item x="54"/>
        <item x="215"/>
        <item x="120"/>
        <item x="67"/>
        <item x="152"/>
        <item x="126"/>
        <item x="242"/>
        <item x="32"/>
        <item x="207"/>
        <item x="35"/>
        <item x="127"/>
        <item x="210"/>
        <item x="60"/>
        <item x="115"/>
        <item x="219"/>
        <item x="173"/>
        <item x="171"/>
        <item x="177"/>
        <item x="27"/>
        <item x="214"/>
        <item x="124"/>
        <item x="29"/>
        <item x="239"/>
        <item x="264"/>
        <item x="52"/>
        <item x="106"/>
        <item x="121"/>
        <item x="1"/>
        <item x="232"/>
        <item x="101"/>
        <item x="111"/>
        <item x="246"/>
        <item x="137"/>
        <item x="182"/>
        <item x="255"/>
        <item x="194"/>
        <item x="39"/>
        <item x="31"/>
        <item x="85"/>
        <item x="170"/>
        <item x="193"/>
        <item x="146"/>
        <item x="218"/>
        <item x="139"/>
        <item x="86"/>
        <item x="254"/>
        <item x="250"/>
        <item x="150"/>
        <item x="16"/>
        <item x="56"/>
        <item x="81"/>
        <item x="149"/>
        <item x="133"/>
        <item x="107"/>
        <item x="20"/>
        <item x="51"/>
        <item x="142"/>
        <item x="70"/>
        <item x="209"/>
        <item x="265"/>
        <item x="144"/>
        <item x="5"/>
        <item x="77"/>
        <item x="256"/>
        <item x="205"/>
        <item x="46"/>
        <item x="19"/>
        <item x="223"/>
        <item x="3"/>
        <item x="221"/>
        <item x="63"/>
        <item x="98"/>
        <item x="192"/>
        <item x="134"/>
        <item x="163"/>
        <item x="238"/>
        <item x="184"/>
        <item x="24"/>
        <item x="100"/>
        <item x="165"/>
        <item x="112"/>
        <item x="92"/>
        <item x="155"/>
        <item x="76"/>
        <item x="69"/>
        <item x="17"/>
        <item x="49"/>
        <item t="default"/>
      </items>
    </pivotField>
    <pivotField compact="0" numFmtId="3" showAll="0">
      <items count="121">
        <item x="105"/>
        <item x="107"/>
        <item x="49"/>
        <item x="47"/>
        <item x="9"/>
        <item x="25"/>
        <item x="36"/>
        <item x="33"/>
        <item x="118"/>
        <item x="82"/>
        <item x="26"/>
        <item x="38"/>
        <item x="40"/>
        <item x="90"/>
        <item x="101"/>
        <item x="45"/>
        <item x="59"/>
        <item x="6"/>
        <item x="112"/>
        <item x="110"/>
        <item x="41"/>
        <item x="14"/>
        <item x="42"/>
        <item x="29"/>
        <item x="8"/>
        <item x="111"/>
        <item x="62"/>
        <item x="79"/>
        <item x="15"/>
        <item x="18"/>
        <item x="66"/>
        <item x="70"/>
        <item x="115"/>
        <item x="27"/>
        <item x="104"/>
        <item x="51"/>
        <item x="0"/>
        <item x="88"/>
        <item x="12"/>
        <item x="61"/>
        <item x="89"/>
        <item x="76"/>
        <item x="32"/>
        <item x="50"/>
        <item x="19"/>
        <item x="11"/>
        <item x="2"/>
        <item x="53"/>
        <item x="34"/>
        <item x="39"/>
        <item x="57"/>
        <item x="17"/>
        <item x="55"/>
        <item x="23"/>
        <item x="99"/>
        <item x="85"/>
        <item x="96"/>
        <item x="28"/>
        <item x="21"/>
        <item x="37"/>
        <item x="71"/>
        <item x="24"/>
        <item x="108"/>
        <item x="58"/>
        <item x="20"/>
        <item x="46"/>
        <item x="7"/>
        <item x="83"/>
        <item x="65"/>
        <item x="98"/>
        <item x="72"/>
        <item x="63"/>
        <item x="22"/>
        <item x="13"/>
        <item x="117"/>
        <item x="75"/>
        <item x="93"/>
        <item x="78"/>
        <item x="109"/>
        <item x="74"/>
        <item x="35"/>
        <item x="81"/>
        <item x="48"/>
        <item x="106"/>
        <item x="44"/>
        <item x="100"/>
        <item x="60"/>
        <item x="30"/>
        <item x="3"/>
        <item x="95"/>
        <item x="68"/>
        <item x="77"/>
        <item x="97"/>
        <item x="56"/>
        <item x="67"/>
        <item x="92"/>
        <item x="114"/>
        <item x="119"/>
        <item x="16"/>
        <item x="64"/>
        <item x="80"/>
        <item x="84"/>
        <item x="116"/>
        <item x="91"/>
        <item x="102"/>
        <item x="103"/>
        <item x="87"/>
        <item x="113"/>
        <item x="31"/>
        <item x="4"/>
        <item x="5"/>
        <item x="94"/>
        <item x="73"/>
        <item x="1"/>
        <item x="10"/>
        <item x="54"/>
        <item x="43"/>
        <item x="86"/>
        <item x="69"/>
        <item x="52"/>
        <item t="default"/>
      </items>
    </pivotField>
    <pivotField dataField="1" compact="0" numFmtId="8" showAll="0">
      <items count="23">
        <item x="9"/>
        <item x="17"/>
        <item x="21"/>
        <item x="6"/>
        <item x="3"/>
        <item x="14"/>
        <item x="12"/>
        <item x="15"/>
        <item x="1"/>
        <item x="10"/>
        <item x="20"/>
        <item x="11"/>
        <item x="7"/>
        <item x="19"/>
        <item x="13"/>
        <item x="8"/>
        <item x="16"/>
        <item x="2"/>
        <item x="5"/>
        <item x="4"/>
        <item x="0"/>
        <item x="18"/>
        <item t="default"/>
      </items>
    </pivotField>
    <pivotField dataField="1" compact="0" numFmtId="8" showAll="0">
      <items count="283">
        <item x="193"/>
        <item x="261"/>
        <item x="218"/>
        <item x="93"/>
        <item x="216"/>
        <item x="257"/>
        <item x="204"/>
        <item x="164"/>
        <item x="62"/>
        <item x="217"/>
        <item x="60"/>
        <item x="98"/>
        <item x="130"/>
        <item x="66"/>
        <item x="28"/>
        <item x="99"/>
        <item x="31"/>
        <item x="33"/>
        <item x="55"/>
        <item x="44"/>
        <item x="9"/>
        <item x="244"/>
        <item x="169"/>
        <item x="84"/>
        <item x="229"/>
        <item x="42"/>
        <item x="46"/>
        <item x="102"/>
        <item x="161"/>
        <item x="29"/>
        <item x="239"/>
        <item x="273"/>
        <item x="270"/>
        <item x="155"/>
        <item x="251"/>
        <item x="140"/>
        <item x="175"/>
        <item x="167"/>
        <item x="103"/>
        <item x="234"/>
        <item x="198"/>
        <item x="58"/>
        <item x="220"/>
        <item x="171"/>
        <item x="252"/>
        <item x="106"/>
        <item x="259"/>
        <item x="212"/>
        <item x="89"/>
        <item x="6"/>
        <item x="47"/>
        <item x="176"/>
        <item x="142"/>
        <item x="50"/>
        <item x="65"/>
        <item x="40"/>
        <item x="63"/>
        <item x="272"/>
        <item x="157"/>
        <item x="54"/>
        <item x="145"/>
        <item x="211"/>
        <item x="241"/>
        <item x="11"/>
        <item x="235"/>
        <item x="215"/>
        <item x="15"/>
        <item x="79"/>
        <item x="49"/>
        <item x="156"/>
        <item x="221"/>
        <item x="253"/>
        <item x="222"/>
        <item x="16"/>
        <item x="13"/>
        <item x="213"/>
        <item x="30"/>
        <item x="80"/>
        <item x="269"/>
        <item x="48"/>
        <item x="185"/>
        <item x="182"/>
        <item x="230"/>
        <item x="121"/>
        <item x="51"/>
        <item x="111"/>
        <item x="20"/>
        <item x="178"/>
        <item x="267"/>
        <item x="70"/>
        <item x="91"/>
        <item x="137"/>
        <item x="192"/>
        <item x="53"/>
        <item x="38"/>
        <item x="207"/>
        <item x="112"/>
        <item x="271"/>
        <item x="238"/>
        <item x="248"/>
        <item x="188"/>
        <item x="73"/>
        <item x="128"/>
        <item x="122"/>
        <item x="209"/>
        <item x="250"/>
        <item x="249"/>
        <item x="125"/>
        <item x="276"/>
        <item x="245"/>
        <item x="201"/>
        <item x="265"/>
        <item x="126"/>
        <item x="214"/>
        <item x="34"/>
        <item x="194"/>
        <item x="8"/>
        <item x="76"/>
        <item x="114"/>
        <item x="256"/>
        <item x="197"/>
        <item x="263"/>
        <item x="147"/>
        <item x="236"/>
        <item x="144"/>
        <item x="173"/>
        <item x="146"/>
        <item x="255"/>
        <item x="90"/>
        <item x="172"/>
        <item x="41"/>
        <item x="200"/>
        <item x="141"/>
        <item x="262"/>
        <item x="12"/>
        <item x="247"/>
        <item x="240"/>
        <item x="74"/>
        <item x="231"/>
        <item x="127"/>
        <item x="100"/>
        <item x="228"/>
        <item x="135"/>
        <item x="158"/>
        <item x="82"/>
        <item x="163"/>
        <item x="183"/>
        <item x="115"/>
        <item x="105"/>
        <item x="104"/>
        <item x="117"/>
        <item x="78"/>
        <item x="110"/>
        <item x="45"/>
        <item x="67"/>
        <item x="101"/>
        <item x="223"/>
        <item x="166"/>
        <item x="179"/>
        <item x="281"/>
        <item x="83"/>
        <item x="22"/>
        <item x="184"/>
        <item x="18"/>
        <item x="260"/>
        <item x="168"/>
        <item x="64"/>
        <item x="107"/>
        <item x="26"/>
        <item x="68"/>
        <item x="36"/>
        <item x="268"/>
        <item x="275"/>
        <item x="21"/>
        <item x="202"/>
        <item x="190"/>
        <item x="187"/>
        <item x="227"/>
        <item x="71"/>
        <item x="23"/>
        <item x="143"/>
        <item x="206"/>
        <item x="208"/>
        <item x="0"/>
        <item x="195"/>
        <item x="219"/>
        <item x="120"/>
        <item x="85"/>
        <item x="61"/>
        <item x="279"/>
        <item x="19"/>
        <item x="2"/>
        <item x="196"/>
        <item x="266"/>
        <item x="123"/>
        <item x="81"/>
        <item x="162"/>
        <item x="131"/>
        <item x="3"/>
        <item x="243"/>
        <item x="52"/>
        <item x="180"/>
        <item x="152"/>
        <item x="165"/>
        <item x="57"/>
        <item x="159"/>
        <item x="189"/>
        <item x="264"/>
        <item x="199"/>
        <item x="94"/>
        <item x="92"/>
        <item x="7"/>
        <item x="86"/>
        <item x="27"/>
        <item x="136"/>
        <item x="25"/>
        <item x="118"/>
        <item x="134"/>
        <item x="24"/>
        <item x="88"/>
        <item x="39"/>
        <item x="96"/>
        <item x="242"/>
        <item x="150"/>
        <item x="191"/>
        <item x="77"/>
        <item x="274"/>
        <item x="87"/>
        <item x="133"/>
        <item x="203"/>
        <item x="210"/>
        <item x="109"/>
        <item x="132"/>
        <item x="232"/>
        <item x="124"/>
        <item x="108"/>
        <item x="32"/>
        <item x="129"/>
        <item x="139"/>
        <item x="280"/>
        <item x="154"/>
        <item x="151"/>
        <item x="254"/>
        <item x="277"/>
        <item x="177"/>
        <item x="43"/>
        <item x="237"/>
        <item x="14"/>
        <item x="75"/>
        <item x="174"/>
        <item x="258"/>
        <item x="95"/>
        <item x="205"/>
        <item x="226"/>
        <item x="170"/>
        <item x="59"/>
        <item x="116"/>
        <item x="37"/>
        <item x="17"/>
        <item x="186"/>
        <item x="113"/>
        <item x="160"/>
        <item x="233"/>
        <item x="1"/>
        <item x="181"/>
        <item x="278"/>
        <item x="56"/>
        <item x="246"/>
        <item x="35"/>
        <item x="138"/>
        <item x="148"/>
        <item x="225"/>
        <item x="119"/>
        <item x="224"/>
        <item x="72"/>
        <item x="149"/>
        <item x="5"/>
        <item x="4"/>
        <item x="10"/>
        <item x="69"/>
        <item x="153"/>
        <item x="97"/>
        <item t="default"/>
      </items>
    </pivotField>
    <pivotField dragToCol="0" dragToPage="0" dragToRow="0" compact="0" showAll="0"/>
    <pivotField dataField="1" dragToCol="0" dragToPage="0" dragToRow="0" compact="0" showAll="0"/>
  </pivotFields>
  <rowFields count="1">
    <field x="2"/>
  </rowFields>
  <rowItems count="22">
    <i>
      <x v="16"/>
    </i>
    <i>
      <x v="1"/>
    </i>
    <i>
      <x v="5"/>
    </i>
    <i>
      <x/>
    </i>
    <i>
      <x v="21"/>
    </i>
    <i>
      <x v="7"/>
    </i>
    <i>
      <x v="15"/>
    </i>
    <i>
      <x v="13"/>
    </i>
    <i>
      <x v="12"/>
    </i>
    <i>
      <x v="3"/>
    </i>
    <i>
      <x v="17"/>
    </i>
    <i>
      <x v="20"/>
    </i>
    <i>
      <x v="14"/>
    </i>
    <i>
      <x v="4"/>
    </i>
    <i>
      <x v="8"/>
    </i>
    <i>
      <x v="18"/>
    </i>
    <i>
      <x v="19"/>
    </i>
    <i>
      <x v="9"/>
    </i>
    <i>
      <x v="11"/>
    </i>
    <i>
      <x v="6"/>
    </i>
    <i>
      <x v="2"/>
    </i>
    <i>
      <x v="10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Cost Per Unit" fld="5" baseField="0" baseItem="0"/>
    <dataField name="Sum of Total Cost" fld="6" baseField="0" baseItem="0"/>
    <dataField name="Sum of Amount" fld="3" baseField="0" baseItem="0"/>
    <dataField name="Sum of % Profit" fld="8" baseField="0" baseItem="0"/>
  </dataFields>
  <formats count="45">
    <format dxfId="12">
      <pivotArea dataOnly="0" labelOnly="1" fieldPosition="0">
        <references count="1">
          <reference field="4294967294" count="1">
            <x v="3"/>
          </reference>
        </references>
      </pivotArea>
    </format>
    <format dxfId="13">
      <pivotArea collapsedLevelsAreSubtotals="1" fieldPosition="0">
        <references count="1">
          <reference field="4294967294" count="1" selected="0">
            <x v="3"/>
          </reference>
        </references>
      </pivotArea>
    </format>
    <format dxfId="14">
      <pivotArea dataOnly="0" labelOnly="1" fieldPosition="0">
        <references count="1">
          <reference field="4294967294" count="1">
            <x v="3"/>
          </reference>
        </references>
      </pivotArea>
    </format>
    <format dxfId="15">
      <pivotArea collapsedLevelsAreSubtotals="1" fieldPosition="0">
        <references count="1">
          <reference field="4294967294" count="1" selected="0">
            <x v="3"/>
          </reference>
        </references>
      </pivotArea>
    </format>
    <format dxfId="16">
      <pivotArea collapsedLevelsAreSubtotals="1" fieldPosition="0">
        <references count="1">
          <reference field="4294967294" count="1" selected="0">
            <x v="0"/>
          </reference>
        </references>
      </pivotArea>
    </format>
    <format dxfId="17">
      <pivotArea collapsedLevelsAreSubtotals="1" fieldPosition="0">
        <references count="1">
          <reference field="4294967294" count="1" selected="0">
            <x v="1"/>
          </reference>
        </references>
      </pivotArea>
    </format>
    <format dxfId="18">
      <pivotArea collapsedLevelsAreSubtotals="1" fieldPosition="0">
        <references count="1">
          <reference field="4294967294" count="1" selected="0">
            <x v="2"/>
          </reference>
        </references>
      </pivotArea>
    </format>
    <format dxfId="19">
      <pivotArea collapsedLevelsAreSubtotals="1" fieldPosition="0">
        <references count="1">
          <reference field="4294967294" count="1" selected="0">
            <x v="0"/>
          </reference>
        </references>
      </pivotArea>
    </format>
    <format dxfId="20">
      <pivotArea collapsedLevelsAreSubtotals="1" fieldPosition="0">
        <references count="1">
          <reference field="4294967294" count="1" selected="0">
            <x v="1"/>
          </reference>
        </references>
      </pivotArea>
    </format>
    <format dxfId="21">
      <pivotArea collapsedLevelsAreSubtotals="1" fieldPosition="0">
        <references count="1">
          <reference field="4294967294" count="1" selected="0">
            <x v="2"/>
          </reference>
        </references>
      </pivotArea>
    </format>
    <format dxfId="22">
      <pivotArea collapsedLevelsAreSubtotals="1" fieldPosition="0">
        <references count="1">
          <reference field="4294967294" count="1" selected="0">
            <x v="0"/>
          </reference>
        </references>
      </pivotArea>
    </format>
    <format dxfId="23">
      <pivotArea collapsedLevelsAreSubtotals="1" fieldPosition="0">
        <references count="1">
          <reference field="4294967294" count="1" selected="0">
            <x v="1"/>
          </reference>
        </references>
      </pivotArea>
    </format>
    <format dxfId="24">
      <pivotArea collapsedLevelsAreSubtotals="1" fieldPosition="0">
        <references count="1">
          <reference field="4294967294" count="1" selected="0">
            <x v="2"/>
          </reference>
        </references>
      </pivotArea>
    </format>
    <format dxfId="25">
      <pivotArea type="all" dataOnly="0" outline="0" fieldPosition="0"/>
    </format>
    <format dxfId="26">
      <pivotArea type="all" dataOnly="0" outline="0" fieldPosition="0"/>
    </format>
    <format dxfId="27">
      <pivotArea type="all" dataOnly="0" outline="0" fieldPosition="0"/>
    </format>
    <format dxfId="28">
      <pivotArea type="all" dataOnly="0" outline="0" fieldPosition="0"/>
    </format>
    <format dxfId="29">
      <pivotArea type="all" dataOnly="0" outline="0" fieldPosition="0"/>
    </format>
    <format dxfId="30">
      <pivotArea type="all" dataOnly="0" outline="0" fieldPosition="0"/>
    </format>
    <format dxfId="31">
      <pivotArea type="all" dataOnly="0" outline="0" fieldPosition="0"/>
    </format>
    <format dxfId="32">
      <pivotArea type="all" dataOnly="0" outline="0" fieldPosition="0"/>
    </format>
    <format dxfId="33">
      <pivotArea dataOnly="0" labelOnly="1" fieldPosition="0">
        <references count="1">
          <reference field="2" count="1">
            <x v="16"/>
          </reference>
        </references>
      </pivotArea>
    </format>
    <format dxfId="34">
      <pivotArea dataOnly="0" labelOnly="1" fieldPosition="0">
        <references count="1">
          <reference field="2" count="1">
            <x v="1"/>
          </reference>
        </references>
      </pivotArea>
    </format>
    <format dxfId="35">
      <pivotArea dataOnly="0" labelOnly="1" fieldPosition="0">
        <references count="1">
          <reference field="2" count="1">
            <x v="5"/>
          </reference>
        </references>
      </pivotArea>
    </format>
    <format dxfId="36">
      <pivotArea dataOnly="0" labelOnly="1" fieldPosition="0">
        <references count="1">
          <reference field="2" count="1">
            <x v="0"/>
          </reference>
        </references>
      </pivotArea>
    </format>
    <format dxfId="37">
      <pivotArea dataOnly="0" labelOnly="1" fieldPosition="0">
        <references count="1">
          <reference field="2" count="1">
            <x v="21"/>
          </reference>
        </references>
      </pivotArea>
    </format>
    <format dxfId="38">
      <pivotArea dataOnly="0" labelOnly="1" fieldPosition="0">
        <references count="1">
          <reference field="2" count="1">
            <x v="7"/>
          </reference>
        </references>
      </pivotArea>
    </format>
    <format dxfId="39">
      <pivotArea dataOnly="0" labelOnly="1" fieldPosition="0">
        <references count="1">
          <reference field="2" count="1">
            <x v="15"/>
          </reference>
        </references>
      </pivotArea>
    </format>
    <format dxfId="40">
      <pivotArea dataOnly="0" labelOnly="1" fieldPosition="0">
        <references count="1">
          <reference field="2" count="1">
            <x v="13"/>
          </reference>
        </references>
      </pivotArea>
    </format>
    <format dxfId="41">
      <pivotArea dataOnly="0" labelOnly="1" fieldPosition="0">
        <references count="1">
          <reference field="2" count="1">
            <x v="12"/>
          </reference>
        </references>
      </pivotArea>
    </format>
    <format dxfId="42">
      <pivotArea dataOnly="0" labelOnly="1" fieldPosition="0">
        <references count="1">
          <reference field="2" count="1">
            <x v="3"/>
          </reference>
        </references>
      </pivotArea>
    </format>
    <format dxfId="43">
      <pivotArea dataOnly="0" labelOnly="1" fieldPosition="0">
        <references count="1">
          <reference field="2" count="1">
            <x v="17"/>
          </reference>
        </references>
      </pivotArea>
    </format>
    <format dxfId="44">
      <pivotArea dataOnly="0" labelOnly="1" fieldPosition="0">
        <references count="1">
          <reference field="2" count="1">
            <x v="20"/>
          </reference>
        </references>
      </pivotArea>
    </format>
    <format dxfId="45">
      <pivotArea dataOnly="0" labelOnly="1" fieldPosition="0">
        <references count="1">
          <reference field="2" count="1">
            <x v="14"/>
          </reference>
        </references>
      </pivotArea>
    </format>
    <format dxfId="46">
      <pivotArea dataOnly="0" labelOnly="1" fieldPosition="0">
        <references count="1">
          <reference field="2" count="1">
            <x v="4"/>
          </reference>
        </references>
      </pivotArea>
    </format>
    <format dxfId="47">
      <pivotArea dataOnly="0" labelOnly="1" fieldPosition="0">
        <references count="1">
          <reference field="2" count="1">
            <x v="8"/>
          </reference>
        </references>
      </pivotArea>
    </format>
    <format dxfId="48">
      <pivotArea dataOnly="0" labelOnly="1" fieldPosition="0">
        <references count="1">
          <reference field="2" count="1">
            <x v="18"/>
          </reference>
        </references>
      </pivotArea>
    </format>
    <format dxfId="49">
      <pivotArea dataOnly="0" labelOnly="1" fieldPosition="0">
        <references count="1">
          <reference field="2" count="1">
            <x v="19"/>
          </reference>
        </references>
      </pivotArea>
    </format>
    <format dxfId="50">
      <pivotArea dataOnly="0" labelOnly="1" fieldPosition="0">
        <references count="1">
          <reference field="2" count="1">
            <x v="9"/>
          </reference>
        </references>
      </pivotArea>
    </format>
    <format dxfId="51">
      <pivotArea dataOnly="0" labelOnly="1" fieldPosition="0">
        <references count="1">
          <reference field="2" count="1">
            <x v="11"/>
          </reference>
        </references>
      </pivotArea>
    </format>
    <format dxfId="52">
      <pivotArea dataOnly="0" labelOnly="1" fieldPosition="0">
        <references count="1">
          <reference field="2" count="1">
            <x v="6"/>
          </reference>
        </references>
      </pivotArea>
    </format>
    <format dxfId="53">
      <pivotArea dataOnly="0" labelOnly="1" fieldPosition="0">
        <references count="1">
          <reference field="2" count="1">
            <x v="2"/>
          </reference>
        </references>
      </pivotArea>
    </format>
    <format dxfId="54">
      <pivotArea dataOnly="0" labelOnly="1" fieldPosition="0">
        <references count="1">
          <reference field="2" count="1">
            <x v="10"/>
          </reference>
        </references>
      </pivotArea>
    </format>
    <format dxfId="55">
      <pivotArea collapsedLevelsAreSubtotals="1" fieldPosition="0"/>
    </format>
    <format dxfId="56">
      <pivotArea type="all" dataOnly="0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B4:C15" firstHeaderRow="1" firstDataRow="1" firstDataCol="1"/>
  <pivotFields count="6">
    <pivotField compact="0" showAll="0">
      <items count="11">
        <item x="7"/>
        <item x="1"/>
        <item x="3"/>
        <item x="5"/>
        <item x="4"/>
        <item x="6"/>
        <item x="8"/>
        <item x="2"/>
        <item x="9"/>
        <item x="0"/>
        <item t="default"/>
      </items>
    </pivotField>
    <pivotField compact="0" showAll="0">
      <items count="7">
        <item x="4"/>
        <item x="2"/>
        <item x="5"/>
        <item x="0"/>
        <item x="3"/>
        <item x="1"/>
        <item t="default"/>
      </items>
    </pivotField>
    <pivotField axis="axisRow" measureFilter="1" compact="0" sortType="descending" showAll="0">
      <items count="23">
        <item x="8"/>
        <item x="0"/>
        <item x="17"/>
        <item x="15"/>
        <item x="7"/>
        <item x="2"/>
        <item x="21"/>
        <item x="19"/>
        <item x="1"/>
        <item x="3"/>
        <item x="9"/>
        <item x="14"/>
        <item x="12"/>
        <item x="11"/>
        <item x="10"/>
        <item x="13"/>
        <item x="18"/>
        <item x="5"/>
        <item x="16"/>
        <item x="6"/>
        <item x="20"/>
        <item x="4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6" showAll="0">
      <items count="269">
        <item x="143"/>
        <item x="25"/>
        <item x="131"/>
        <item x="78"/>
        <item x="80"/>
        <item x="75"/>
        <item x="191"/>
        <item x="123"/>
        <item x="58"/>
        <item x="235"/>
        <item x="233"/>
        <item x="43"/>
        <item x="224"/>
        <item x="13"/>
        <item x="130"/>
        <item x="202"/>
        <item x="18"/>
        <item x="140"/>
        <item x="199"/>
        <item x="237"/>
        <item x="88"/>
        <item x="236"/>
        <item x="50"/>
        <item x="125"/>
        <item x="109"/>
        <item x="30"/>
        <item x="178"/>
        <item x="83"/>
        <item x="213"/>
        <item x="162"/>
        <item x="261"/>
        <item x="226"/>
        <item x="180"/>
        <item x="266"/>
        <item x="95"/>
        <item x="135"/>
        <item x="116"/>
        <item x="73"/>
        <item x="66"/>
        <item x="62"/>
        <item x="230"/>
        <item x="2"/>
        <item x="198"/>
        <item x="82"/>
        <item x="187"/>
        <item x="243"/>
        <item x="57"/>
        <item x="34"/>
        <item x="185"/>
        <item x="8"/>
        <item x="217"/>
        <item x="257"/>
        <item x="102"/>
        <item x="108"/>
        <item x="41"/>
        <item x="55"/>
        <item x="110"/>
        <item x="114"/>
        <item x="164"/>
        <item x="99"/>
        <item x="228"/>
        <item x="245"/>
        <item x="0"/>
        <item x="190"/>
        <item x="159"/>
        <item x="21"/>
        <item x="23"/>
        <item x="189"/>
        <item x="10"/>
        <item x="175"/>
        <item x="36"/>
        <item x="105"/>
        <item x="176"/>
        <item x="26"/>
        <item x="231"/>
        <item x="160"/>
        <item x="138"/>
        <item x="103"/>
        <item x="4"/>
        <item x="15"/>
        <item x="153"/>
        <item x="263"/>
        <item x="259"/>
        <item x="22"/>
        <item x="240"/>
        <item x="200"/>
        <item x="68"/>
        <item x="249"/>
        <item x="151"/>
        <item x="38"/>
        <item x="61"/>
        <item x="167"/>
        <item x="91"/>
        <item x="42"/>
        <item x="262"/>
        <item x="222"/>
        <item x="14"/>
        <item x="84"/>
        <item x="132"/>
        <item x="113"/>
        <item x="208"/>
        <item x="157"/>
        <item x="174"/>
        <item x="12"/>
        <item x="6"/>
        <item x="225"/>
        <item x="89"/>
        <item x="97"/>
        <item x="154"/>
        <item x="118"/>
        <item x="179"/>
        <item x="244"/>
        <item x="94"/>
        <item x="71"/>
        <item x="206"/>
        <item x="96"/>
        <item x="201"/>
        <item x="248"/>
        <item x="136"/>
        <item x="166"/>
        <item x="247"/>
        <item x="186"/>
        <item x="87"/>
        <item x="216"/>
        <item x="141"/>
        <item x="37"/>
        <item x="47"/>
        <item x="161"/>
        <item x="147"/>
        <item x="220"/>
        <item x="211"/>
        <item x="197"/>
        <item x="145"/>
        <item x="181"/>
        <item x="260"/>
        <item x="93"/>
        <item x="128"/>
        <item x="227"/>
        <item x="72"/>
        <item x="156"/>
        <item x="79"/>
        <item x="241"/>
        <item x="267"/>
        <item x="172"/>
        <item x="195"/>
        <item x="33"/>
        <item x="11"/>
        <item x="65"/>
        <item x="258"/>
        <item x="204"/>
        <item x="59"/>
        <item x="90"/>
        <item x="212"/>
        <item x="251"/>
        <item x="40"/>
        <item x="234"/>
        <item x="122"/>
        <item x="129"/>
        <item x="64"/>
        <item x="158"/>
        <item x="148"/>
        <item x="119"/>
        <item x="28"/>
        <item x="183"/>
        <item x="117"/>
        <item x="53"/>
        <item x="253"/>
        <item x="203"/>
        <item x="196"/>
        <item x="252"/>
        <item x="44"/>
        <item x="168"/>
        <item x="74"/>
        <item x="9"/>
        <item x="7"/>
        <item x="48"/>
        <item x="45"/>
        <item x="229"/>
        <item x="104"/>
        <item x="188"/>
        <item x="169"/>
        <item x="54"/>
        <item x="215"/>
        <item x="120"/>
        <item x="67"/>
        <item x="152"/>
        <item x="126"/>
        <item x="242"/>
        <item x="32"/>
        <item x="207"/>
        <item x="35"/>
        <item x="127"/>
        <item x="210"/>
        <item x="60"/>
        <item x="115"/>
        <item x="219"/>
        <item x="173"/>
        <item x="171"/>
        <item x="177"/>
        <item x="27"/>
        <item x="214"/>
        <item x="124"/>
        <item x="29"/>
        <item x="239"/>
        <item x="264"/>
        <item x="52"/>
        <item x="106"/>
        <item x="121"/>
        <item x="1"/>
        <item x="232"/>
        <item x="101"/>
        <item x="111"/>
        <item x="246"/>
        <item x="137"/>
        <item x="182"/>
        <item x="255"/>
        <item x="194"/>
        <item x="39"/>
        <item x="31"/>
        <item x="85"/>
        <item x="170"/>
        <item x="193"/>
        <item x="146"/>
        <item x="218"/>
        <item x="139"/>
        <item x="86"/>
        <item x="254"/>
        <item x="250"/>
        <item x="150"/>
        <item x="16"/>
        <item x="56"/>
        <item x="81"/>
        <item x="149"/>
        <item x="133"/>
        <item x="107"/>
        <item x="20"/>
        <item x="51"/>
        <item x="142"/>
        <item x="70"/>
        <item x="209"/>
        <item x="265"/>
        <item x="144"/>
        <item x="5"/>
        <item x="77"/>
        <item x="256"/>
        <item x="205"/>
        <item x="46"/>
        <item x="19"/>
        <item x="223"/>
        <item x="3"/>
        <item x="221"/>
        <item x="63"/>
        <item x="98"/>
        <item x="192"/>
        <item x="134"/>
        <item x="163"/>
        <item x="238"/>
        <item x="184"/>
        <item x="24"/>
        <item x="100"/>
        <item x="165"/>
        <item x="112"/>
        <item x="92"/>
        <item x="155"/>
        <item x="76"/>
        <item x="69"/>
        <item x="17"/>
        <item x="49"/>
        <item t="default"/>
      </items>
    </pivotField>
    <pivotField compact="0" numFmtId="3" showAll="0">
      <items count="121">
        <item x="105"/>
        <item x="107"/>
        <item x="49"/>
        <item x="47"/>
        <item x="9"/>
        <item x="25"/>
        <item x="36"/>
        <item x="33"/>
        <item x="118"/>
        <item x="82"/>
        <item x="26"/>
        <item x="38"/>
        <item x="40"/>
        <item x="90"/>
        <item x="101"/>
        <item x="45"/>
        <item x="59"/>
        <item x="6"/>
        <item x="112"/>
        <item x="110"/>
        <item x="41"/>
        <item x="14"/>
        <item x="42"/>
        <item x="29"/>
        <item x="8"/>
        <item x="111"/>
        <item x="62"/>
        <item x="79"/>
        <item x="15"/>
        <item x="18"/>
        <item x="66"/>
        <item x="70"/>
        <item x="115"/>
        <item x="27"/>
        <item x="104"/>
        <item x="51"/>
        <item x="0"/>
        <item x="88"/>
        <item x="12"/>
        <item x="61"/>
        <item x="89"/>
        <item x="76"/>
        <item x="32"/>
        <item x="50"/>
        <item x="19"/>
        <item x="11"/>
        <item x="2"/>
        <item x="53"/>
        <item x="34"/>
        <item x="39"/>
        <item x="57"/>
        <item x="17"/>
        <item x="55"/>
        <item x="23"/>
        <item x="99"/>
        <item x="85"/>
        <item x="96"/>
        <item x="28"/>
        <item x="21"/>
        <item x="37"/>
        <item x="71"/>
        <item x="24"/>
        <item x="108"/>
        <item x="58"/>
        <item x="20"/>
        <item x="46"/>
        <item x="7"/>
        <item x="83"/>
        <item x="65"/>
        <item x="98"/>
        <item x="72"/>
        <item x="63"/>
        <item x="22"/>
        <item x="13"/>
        <item x="117"/>
        <item x="75"/>
        <item x="93"/>
        <item x="78"/>
        <item x="109"/>
        <item x="74"/>
        <item x="35"/>
        <item x="81"/>
        <item x="48"/>
        <item x="106"/>
        <item x="44"/>
        <item x="100"/>
        <item x="60"/>
        <item x="30"/>
        <item x="3"/>
        <item x="95"/>
        <item x="68"/>
        <item x="77"/>
        <item x="97"/>
        <item x="56"/>
        <item x="67"/>
        <item x="92"/>
        <item x="114"/>
        <item x="119"/>
        <item x="16"/>
        <item x="64"/>
        <item x="80"/>
        <item x="84"/>
        <item x="116"/>
        <item x="91"/>
        <item x="102"/>
        <item x="103"/>
        <item x="87"/>
        <item x="113"/>
        <item x="31"/>
        <item x="4"/>
        <item x="5"/>
        <item x="94"/>
        <item x="73"/>
        <item x="1"/>
        <item x="10"/>
        <item x="54"/>
        <item x="43"/>
        <item x="86"/>
        <item x="69"/>
        <item x="52"/>
        <item t="default"/>
      </items>
    </pivotField>
    <pivotField dataField="1" dragToCol="0" dragToPage="0" dragToRow="0" compact="0" showAll="0"/>
  </pivotFields>
  <rowFields count="1">
    <field x="2"/>
  </rowFields>
  <rowItems count="11">
    <i>
      <x v="18"/>
    </i>
    <i>
      <x v="17"/>
    </i>
    <i>
      <x v="2"/>
    </i>
    <i>
      <x v="6"/>
    </i>
    <i>
      <x v="4"/>
    </i>
    <i>
      <x v="8"/>
    </i>
    <i>
      <x v="11"/>
    </i>
    <i>
      <x v="9"/>
    </i>
    <i>
      <x v="20"/>
    </i>
    <i>
      <x v="14"/>
    </i>
    <i t="grand">
      <x/>
    </i>
  </rowItems>
  <colItems count="1">
    <i/>
  </colItems>
  <dataFields count="1">
    <dataField name="Sum of Sales Per unit" fld="5" baseField="0" baseItem="0"/>
  </dataFields>
  <formats count="13">
    <format dxfId="57">
      <pivotArea collapsedLevelsAreSubtotals="1" fieldPosition="0">
        <references count="1">
          <reference field="4294967294" count="1" selected="0">
            <x v="0"/>
          </reference>
        </references>
      </pivotArea>
    </format>
    <format dxfId="58">
      <pivotArea dataOnly="0" labelOnly="1" fieldPosition="0">
        <references count="1">
          <reference field="2" count="1">
            <x v="18"/>
          </reference>
        </references>
      </pivotArea>
    </format>
    <format dxfId="59">
      <pivotArea dataOnly="0" labelOnly="1" fieldPosition="0">
        <references count="1">
          <reference field="2" count="1">
            <x v="17"/>
          </reference>
        </references>
      </pivotArea>
    </format>
    <format dxfId="60">
      <pivotArea dataOnly="0" labelOnly="1" fieldPosition="0">
        <references count="1">
          <reference field="2" count="1">
            <x v="2"/>
          </reference>
        </references>
      </pivotArea>
    </format>
    <format dxfId="61">
      <pivotArea dataOnly="0" labelOnly="1" fieldPosition="0">
        <references count="1">
          <reference field="2" count="1">
            <x v="6"/>
          </reference>
        </references>
      </pivotArea>
    </format>
    <format dxfId="62">
      <pivotArea dataOnly="0" labelOnly="1" fieldPosition="0">
        <references count="1">
          <reference field="2" count="1">
            <x v="4"/>
          </reference>
        </references>
      </pivotArea>
    </format>
    <format dxfId="63">
      <pivotArea dataOnly="0" labelOnly="1" fieldPosition="0">
        <references count="1">
          <reference field="2" count="1">
            <x v="8"/>
          </reference>
        </references>
      </pivotArea>
    </format>
    <format dxfId="64">
      <pivotArea dataOnly="0" labelOnly="1" fieldPosition="0">
        <references count="1">
          <reference field="2" count="1">
            <x v="11"/>
          </reference>
        </references>
      </pivotArea>
    </format>
    <format dxfId="65">
      <pivotArea dataOnly="0" labelOnly="1" fieldPosition="0">
        <references count="1">
          <reference field="2" count="1">
            <x v="9"/>
          </reference>
        </references>
      </pivotArea>
    </format>
    <format dxfId="66">
      <pivotArea dataOnly="0" labelOnly="1" fieldPosition="0">
        <references count="1">
          <reference field="2" count="1">
            <x v="20"/>
          </reference>
        </references>
      </pivotArea>
    </format>
    <format dxfId="67">
      <pivotArea dataOnly="0" labelOnly="1" fieldPosition="0">
        <references count="1">
          <reference field="2" count="1">
            <x v="14"/>
          </reference>
        </references>
      </pivotArea>
    </format>
    <format dxfId="68">
      <pivotArea dataOnly="0" labelOnly="1" grandRow="1" fieldPosition="0"/>
    </format>
    <format dxfId="69">
      <pivotArea collapsedLevelsAreSubtotals="1" fieldPosition="0"/>
    </format>
  </formats>
  <pivotTableStyleInfo name="PivotStyleLight16" showRowHeaders="1" showColHeaders="1" showLastColumn="1"/>
  <filters count="1">
    <filter evalOrder="-1" fld="2" iMeasureFld="0" id="1" type="count">
      <autoFilter ref="A1">
        <filterColumn colId="0">
          <top10 filterVal="10" 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C8:E29" firstHeaderRow="0" firstDataRow="1" firstDataCol="1" rowPageCount="1" colPageCount="1"/>
  <pivotFields count="9">
    <pivotField compact="0" showAll="0">
      <items count="11">
        <item x="7"/>
        <item x="1"/>
        <item x="3"/>
        <item x="5"/>
        <item x="4"/>
        <item x="6"/>
        <item x="8"/>
        <item x="2"/>
        <item x="9"/>
        <item x="0"/>
        <item t="default"/>
      </items>
    </pivotField>
    <pivotField axis="axisPage" compact="0" multipleItemSelectionAllowed="1" showAll="0">
      <items count="7">
        <item h="1" x="4"/>
        <item h="1" x="2"/>
        <item h="1" x="5"/>
        <item x="0"/>
        <item h="1" x="3"/>
        <item h="1" x="1"/>
        <item t="default"/>
      </items>
    </pivotField>
    <pivotField axis="axisRow" compact="0" sortType="descending" showAll="0">
      <items count="23">
        <item x="8"/>
        <item x="0"/>
        <item x="17"/>
        <item x="15"/>
        <item x="7"/>
        <item x="2"/>
        <item x="21"/>
        <item x="19"/>
        <item x="1"/>
        <item x="3"/>
        <item x="9"/>
        <item x="14"/>
        <item x="12"/>
        <item x="11"/>
        <item x="10"/>
        <item x="13"/>
        <item x="18"/>
        <item x="5"/>
        <item x="16"/>
        <item x="6"/>
        <item x="20"/>
        <item x="4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6" showAll="0">
      <items count="269">
        <item x="143"/>
        <item x="25"/>
        <item x="131"/>
        <item x="78"/>
        <item x="80"/>
        <item x="75"/>
        <item x="191"/>
        <item x="123"/>
        <item x="58"/>
        <item x="235"/>
        <item x="233"/>
        <item x="43"/>
        <item x="224"/>
        <item x="13"/>
        <item x="130"/>
        <item x="202"/>
        <item x="18"/>
        <item x="140"/>
        <item x="199"/>
        <item x="237"/>
        <item x="88"/>
        <item x="236"/>
        <item x="50"/>
        <item x="125"/>
        <item x="109"/>
        <item x="30"/>
        <item x="178"/>
        <item x="83"/>
        <item x="213"/>
        <item x="162"/>
        <item x="261"/>
        <item x="226"/>
        <item x="180"/>
        <item x="266"/>
        <item x="95"/>
        <item x="135"/>
        <item x="116"/>
        <item x="73"/>
        <item x="66"/>
        <item x="62"/>
        <item x="230"/>
        <item x="2"/>
        <item x="198"/>
        <item x="82"/>
        <item x="187"/>
        <item x="243"/>
        <item x="57"/>
        <item x="34"/>
        <item x="185"/>
        <item x="8"/>
        <item x="217"/>
        <item x="257"/>
        <item x="102"/>
        <item x="108"/>
        <item x="41"/>
        <item x="55"/>
        <item x="110"/>
        <item x="114"/>
        <item x="164"/>
        <item x="99"/>
        <item x="228"/>
        <item x="245"/>
        <item x="0"/>
        <item x="190"/>
        <item x="159"/>
        <item x="21"/>
        <item x="23"/>
        <item x="189"/>
        <item x="10"/>
        <item x="175"/>
        <item x="36"/>
        <item x="105"/>
        <item x="176"/>
        <item x="26"/>
        <item x="231"/>
        <item x="160"/>
        <item x="138"/>
        <item x="103"/>
        <item x="4"/>
        <item x="15"/>
        <item x="153"/>
        <item x="263"/>
        <item x="259"/>
        <item x="22"/>
        <item x="240"/>
        <item x="200"/>
        <item x="68"/>
        <item x="249"/>
        <item x="151"/>
        <item x="38"/>
        <item x="61"/>
        <item x="167"/>
        <item x="91"/>
        <item x="42"/>
        <item x="262"/>
        <item x="222"/>
        <item x="14"/>
        <item x="84"/>
        <item x="132"/>
        <item x="113"/>
        <item x="208"/>
        <item x="157"/>
        <item x="174"/>
        <item x="12"/>
        <item x="6"/>
        <item x="225"/>
        <item x="89"/>
        <item x="97"/>
        <item x="154"/>
        <item x="118"/>
        <item x="179"/>
        <item x="244"/>
        <item x="94"/>
        <item x="71"/>
        <item x="206"/>
        <item x="96"/>
        <item x="201"/>
        <item x="248"/>
        <item x="136"/>
        <item x="166"/>
        <item x="247"/>
        <item x="186"/>
        <item x="87"/>
        <item x="216"/>
        <item x="141"/>
        <item x="37"/>
        <item x="47"/>
        <item x="161"/>
        <item x="147"/>
        <item x="220"/>
        <item x="211"/>
        <item x="197"/>
        <item x="145"/>
        <item x="181"/>
        <item x="260"/>
        <item x="93"/>
        <item x="128"/>
        <item x="227"/>
        <item x="72"/>
        <item x="156"/>
        <item x="79"/>
        <item x="241"/>
        <item x="267"/>
        <item x="172"/>
        <item x="195"/>
        <item x="33"/>
        <item x="11"/>
        <item x="65"/>
        <item x="258"/>
        <item x="204"/>
        <item x="59"/>
        <item x="90"/>
        <item x="212"/>
        <item x="251"/>
        <item x="40"/>
        <item x="234"/>
        <item x="122"/>
        <item x="129"/>
        <item x="64"/>
        <item x="158"/>
        <item x="148"/>
        <item x="119"/>
        <item x="28"/>
        <item x="183"/>
        <item x="117"/>
        <item x="53"/>
        <item x="253"/>
        <item x="203"/>
        <item x="196"/>
        <item x="252"/>
        <item x="44"/>
        <item x="168"/>
        <item x="74"/>
        <item x="9"/>
        <item x="7"/>
        <item x="48"/>
        <item x="45"/>
        <item x="229"/>
        <item x="104"/>
        <item x="188"/>
        <item x="169"/>
        <item x="54"/>
        <item x="215"/>
        <item x="120"/>
        <item x="67"/>
        <item x="152"/>
        <item x="126"/>
        <item x="242"/>
        <item x="32"/>
        <item x="207"/>
        <item x="35"/>
        <item x="127"/>
        <item x="210"/>
        <item x="60"/>
        <item x="115"/>
        <item x="219"/>
        <item x="173"/>
        <item x="171"/>
        <item x="177"/>
        <item x="27"/>
        <item x="214"/>
        <item x="124"/>
        <item x="29"/>
        <item x="239"/>
        <item x="264"/>
        <item x="52"/>
        <item x="106"/>
        <item x="121"/>
        <item x="1"/>
        <item x="232"/>
        <item x="101"/>
        <item x="111"/>
        <item x="246"/>
        <item x="137"/>
        <item x="182"/>
        <item x="255"/>
        <item x="194"/>
        <item x="39"/>
        <item x="31"/>
        <item x="85"/>
        <item x="170"/>
        <item x="193"/>
        <item x="146"/>
        <item x="218"/>
        <item x="139"/>
        <item x="86"/>
        <item x="254"/>
        <item x="250"/>
        <item x="150"/>
        <item x="16"/>
        <item x="56"/>
        <item x="81"/>
        <item x="149"/>
        <item x="133"/>
        <item x="107"/>
        <item x="20"/>
        <item x="51"/>
        <item x="142"/>
        <item x="70"/>
        <item x="209"/>
        <item x="265"/>
        <item x="144"/>
        <item x="5"/>
        <item x="77"/>
        <item x="256"/>
        <item x="205"/>
        <item x="46"/>
        <item x="19"/>
        <item x="223"/>
        <item x="3"/>
        <item x="221"/>
        <item x="63"/>
        <item x="98"/>
        <item x="192"/>
        <item x="134"/>
        <item x="163"/>
        <item x="238"/>
        <item x="184"/>
        <item x="24"/>
        <item x="100"/>
        <item x="165"/>
        <item x="112"/>
        <item x="92"/>
        <item x="155"/>
        <item x="76"/>
        <item x="69"/>
        <item x="17"/>
        <item x="49"/>
        <item t="default"/>
      </items>
    </pivotField>
    <pivotField compact="0" numFmtId="3" showAll="0">
      <items count="121">
        <item x="105"/>
        <item x="107"/>
        <item x="49"/>
        <item x="47"/>
        <item x="9"/>
        <item x="25"/>
        <item x="36"/>
        <item x="33"/>
        <item x="118"/>
        <item x="82"/>
        <item x="26"/>
        <item x="38"/>
        <item x="40"/>
        <item x="90"/>
        <item x="101"/>
        <item x="45"/>
        <item x="59"/>
        <item x="6"/>
        <item x="112"/>
        <item x="110"/>
        <item x="41"/>
        <item x="14"/>
        <item x="42"/>
        <item x="29"/>
        <item x="8"/>
        <item x="111"/>
        <item x="62"/>
        <item x="79"/>
        <item x="15"/>
        <item x="18"/>
        <item x="66"/>
        <item x="70"/>
        <item x="115"/>
        <item x="27"/>
        <item x="104"/>
        <item x="51"/>
        <item x="0"/>
        <item x="88"/>
        <item x="12"/>
        <item x="61"/>
        <item x="89"/>
        <item x="76"/>
        <item x="32"/>
        <item x="50"/>
        <item x="19"/>
        <item x="11"/>
        <item x="2"/>
        <item x="53"/>
        <item x="34"/>
        <item x="39"/>
        <item x="57"/>
        <item x="17"/>
        <item x="55"/>
        <item x="23"/>
        <item x="99"/>
        <item x="85"/>
        <item x="96"/>
        <item x="28"/>
        <item x="21"/>
        <item x="37"/>
        <item x="71"/>
        <item x="24"/>
        <item x="108"/>
        <item x="58"/>
        <item x="20"/>
        <item x="46"/>
        <item x="7"/>
        <item x="83"/>
        <item x="65"/>
        <item x="98"/>
        <item x="72"/>
        <item x="63"/>
        <item x="22"/>
        <item x="13"/>
        <item x="117"/>
        <item x="75"/>
        <item x="93"/>
        <item x="78"/>
        <item x="109"/>
        <item x="74"/>
        <item x="35"/>
        <item x="81"/>
        <item x="48"/>
        <item x="106"/>
        <item x="44"/>
        <item x="100"/>
        <item x="60"/>
        <item x="30"/>
        <item x="3"/>
        <item x="95"/>
        <item x="68"/>
        <item x="77"/>
        <item x="97"/>
        <item x="56"/>
        <item x="67"/>
        <item x="92"/>
        <item x="114"/>
        <item x="119"/>
        <item x="16"/>
        <item x="64"/>
        <item x="80"/>
        <item x="84"/>
        <item x="116"/>
        <item x="91"/>
        <item x="102"/>
        <item x="103"/>
        <item x="87"/>
        <item x="113"/>
        <item x="31"/>
        <item x="4"/>
        <item x="5"/>
        <item x="94"/>
        <item x="73"/>
        <item x="1"/>
        <item x="10"/>
        <item x="54"/>
        <item x="43"/>
        <item x="86"/>
        <item x="69"/>
        <item x="52"/>
        <item t="default"/>
      </items>
    </pivotField>
    <pivotField dataField="1" compact="0" numFmtId="8" showAll="0">
      <items count="23">
        <item x="9"/>
        <item x="17"/>
        <item x="21"/>
        <item x="6"/>
        <item x="3"/>
        <item x="14"/>
        <item x="12"/>
        <item x="15"/>
        <item x="1"/>
        <item x="10"/>
        <item x="20"/>
        <item x="11"/>
        <item x="7"/>
        <item x="19"/>
        <item x="13"/>
        <item x="8"/>
        <item x="16"/>
        <item x="2"/>
        <item x="5"/>
        <item x="4"/>
        <item x="0"/>
        <item x="18"/>
        <item t="default"/>
      </items>
    </pivotField>
    <pivotField compact="0" numFmtId="8" showAll="0">
      <items count="283">
        <item x="193"/>
        <item x="261"/>
        <item x="218"/>
        <item x="93"/>
        <item x="216"/>
        <item x="257"/>
        <item x="204"/>
        <item x="164"/>
        <item x="62"/>
        <item x="217"/>
        <item x="60"/>
        <item x="98"/>
        <item x="130"/>
        <item x="66"/>
        <item x="28"/>
        <item x="99"/>
        <item x="31"/>
        <item x="33"/>
        <item x="55"/>
        <item x="44"/>
        <item x="9"/>
        <item x="244"/>
        <item x="169"/>
        <item x="84"/>
        <item x="229"/>
        <item x="42"/>
        <item x="46"/>
        <item x="102"/>
        <item x="161"/>
        <item x="29"/>
        <item x="239"/>
        <item x="273"/>
        <item x="270"/>
        <item x="155"/>
        <item x="251"/>
        <item x="140"/>
        <item x="175"/>
        <item x="167"/>
        <item x="103"/>
        <item x="234"/>
        <item x="198"/>
        <item x="58"/>
        <item x="220"/>
        <item x="171"/>
        <item x="252"/>
        <item x="106"/>
        <item x="259"/>
        <item x="212"/>
        <item x="89"/>
        <item x="6"/>
        <item x="47"/>
        <item x="176"/>
        <item x="142"/>
        <item x="50"/>
        <item x="65"/>
        <item x="40"/>
        <item x="63"/>
        <item x="272"/>
        <item x="157"/>
        <item x="54"/>
        <item x="145"/>
        <item x="211"/>
        <item x="241"/>
        <item x="11"/>
        <item x="235"/>
        <item x="215"/>
        <item x="15"/>
        <item x="79"/>
        <item x="49"/>
        <item x="156"/>
        <item x="221"/>
        <item x="253"/>
        <item x="222"/>
        <item x="16"/>
        <item x="13"/>
        <item x="213"/>
        <item x="30"/>
        <item x="80"/>
        <item x="269"/>
        <item x="48"/>
        <item x="185"/>
        <item x="182"/>
        <item x="230"/>
        <item x="121"/>
        <item x="51"/>
        <item x="111"/>
        <item x="20"/>
        <item x="178"/>
        <item x="267"/>
        <item x="70"/>
        <item x="91"/>
        <item x="137"/>
        <item x="192"/>
        <item x="53"/>
        <item x="38"/>
        <item x="207"/>
        <item x="112"/>
        <item x="271"/>
        <item x="238"/>
        <item x="248"/>
        <item x="188"/>
        <item x="73"/>
        <item x="128"/>
        <item x="122"/>
        <item x="209"/>
        <item x="250"/>
        <item x="249"/>
        <item x="125"/>
        <item x="276"/>
        <item x="245"/>
        <item x="201"/>
        <item x="265"/>
        <item x="126"/>
        <item x="214"/>
        <item x="34"/>
        <item x="194"/>
        <item x="8"/>
        <item x="76"/>
        <item x="114"/>
        <item x="256"/>
        <item x="197"/>
        <item x="263"/>
        <item x="147"/>
        <item x="236"/>
        <item x="144"/>
        <item x="173"/>
        <item x="146"/>
        <item x="255"/>
        <item x="90"/>
        <item x="172"/>
        <item x="41"/>
        <item x="200"/>
        <item x="141"/>
        <item x="262"/>
        <item x="12"/>
        <item x="247"/>
        <item x="240"/>
        <item x="74"/>
        <item x="231"/>
        <item x="127"/>
        <item x="100"/>
        <item x="228"/>
        <item x="135"/>
        <item x="158"/>
        <item x="82"/>
        <item x="163"/>
        <item x="183"/>
        <item x="115"/>
        <item x="105"/>
        <item x="104"/>
        <item x="117"/>
        <item x="78"/>
        <item x="110"/>
        <item x="45"/>
        <item x="67"/>
        <item x="101"/>
        <item x="223"/>
        <item x="166"/>
        <item x="179"/>
        <item x="281"/>
        <item x="83"/>
        <item x="22"/>
        <item x="184"/>
        <item x="18"/>
        <item x="260"/>
        <item x="168"/>
        <item x="64"/>
        <item x="107"/>
        <item x="26"/>
        <item x="68"/>
        <item x="36"/>
        <item x="268"/>
        <item x="275"/>
        <item x="21"/>
        <item x="202"/>
        <item x="190"/>
        <item x="187"/>
        <item x="227"/>
        <item x="71"/>
        <item x="23"/>
        <item x="143"/>
        <item x="206"/>
        <item x="208"/>
        <item x="0"/>
        <item x="195"/>
        <item x="219"/>
        <item x="120"/>
        <item x="85"/>
        <item x="61"/>
        <item x="279"/>
        <item x="19"/>
        <item x="2"/>
        <item x="196"/>
        <item x="266"/>
        <item x="123"/>
        <item x="81"/>
        <item x="162"/>
        <item x="131"/>
        <item x="3"/>
        <item x="243"/>
        <item x="52"/>
        <item x="180"/>
        <item x="152"/>
        <item x="165"/>
        <item x="57"/>
        <item x="159"/>
        <item x="189"/>
        <item x="264"/>
        <item x="199"/>
        <item x="94"/>
        <item x="92"/>
        <item x="7"/>
        <item x="86"/>
        <item x="27"/>
        <item x="136"/>
        <item x="25"/>
        <item x="118"/>
        <item x="134"/>
        <item x="24"/>
        <item x="88"/>
        <item x="39"/>
        <item x="96"/>
        <item x="242"/>
        <item x="150"/>
        <item x="191"/>
        <item x="77"/>
        <item x="274"/>
        <item x="87"/>
        <item x="133"/>
        <item x="203"/>
        <item x="210"/>
        <item x="109"/>
        <item x="132"/>
        <item x="232"/>
        <item x="124"/>
        <item x="108"/>
        <item x="32"/>
        <item x="129"/>
        <item x="139"/>
        <item x="280"/>
        <item x="154"/>
        <item x="151"/>
        <item x="254"/>
        <item x="277"/>
        <item x="177"/>
        <item x="43"/>
        <item x="237"/>
        <item x="14"/>
        <item x="75"/>
        <item x="174"/>
        <item x="258"/>
        <item x="95"/>
        <item x="205"/>
        <item x="226"/>
        <item x="170"/>
        <item x="59"/>
        <item x="116"/>
        <item x="37"/>
        <item x="17"/>
        <item x="186"/>
        <item x="113"/>
        <item x="160"/>
        <item x="233"/>
        <item x="1"/>
        <item x="181"/>
        <item x="278"/>
        <item x="56"/>
        <item x="246"/>
        <item x="35"/>
        <item x="138"/>
        <item x="148"/>
        <item x="225"/>
        <item x="119"/>
        <item x="224"/>
        <item x="72"/>
        <item x="149"/>
        <item x="5"/>
        <item x="4"/>
        <item x="10"/>
        <item x="69"/>
        <item x="153"/>
        <item x="97"/>
        <item t="default"/>
      </items>
    </pivotField>
    <pivotField dataField="1" dragToCol="0" dragToPage="0" dragToRow="0" compact="0" showAll="0"/>
    <pivotField dragToCol="0" dragToPage="0" dragToRow="0" compact="0" showAll="0"/>
  </pivotFields>
  <rowFields count="1">
    <field x="2"/>
  </rowFields>
  <rowItems count="21">
    <i>
      <x v="6"/>
    </i>
    <i>
      <x v="10"/>
    </i>
    <i>
      <x v="9"/>
    </i>
    <i>
      <x v="21"/>
    </i>
    <i>
      <x v="11"/>
    </i>
    <i>
      <x v="12"/>
    </i>
    <i>
      <x v="18"/>
    </i>
    <i>
      <x/>
    </i>
    <i>
      <x v="15"/>
    </i>
    <i>
      <x v="7"/>
    </i>
    <i>
      <x v="3"/>
    </i>
    <i>
      <x v="4"/>
    </i>
    <i>
      <x v="19"/>
    </i>
    <i>
      <x v="2"/>
    </i>
    <i>
      <x v="17"/>
    </i>
    <i>
      <x v="16"/>
    </i>
    <i>
      <x v="1"/>
    </i>
    <i>
      <x v="20"/>
    </i>
    <i>
      <x v="1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1"/>
  </pageFields>
  <dataFields count="2">
    <dataField name="Sum of Total Profit" fld="7" baseField="0" baseItem="0"/>
    <dataField name="Sum of Cost Per Unit" fld="5" baseField="0" baseItem="0"/>
  </dataFields>
  <formats count="10">
    <format dxfId="70">
      <pivotArea dataOnly="0" labelOnly="1" fieldPosition="0">
        <references count="1">
          <reference field="4294967294" count="1">
            <x v="0"/>
          </reference>
        </references>
      </pivotArea>
    </format>
    <format dxfId="71">
      <pivotArea collapsedLevelsAreSubtotals="1" fieldPosition="0">
        <references count="1">
          <reference field="4294967294" count="1" selected="0">
            <x v="0"/>
          </reference>
        </references>
      </pivotArea>
    </format>
    <format dxfId="72">
      <pivotArea dataOnly="0" labelOnly="1" fieldPosition="0">
        <references count="1">
          <reference field="4294967294" count="1">
            <x v="0"/>
          </reference>
        </references>
      </pivotArea>
    </format>
    <format dxfId="73">
      <pivotArea collapsedLevelsAreSubtotals="1" fieldPosition="0">
        <references count="1">
          <reference field="4294967294" count="1" selected="0">
            <x v="0"/>
          </reference>
        </references>
      </pivotArea>
    </format>
    <format dxfId="74">
      <pivotArea dataOnly="0" labelOnly="1" fieldPosition="0">
        <references count="1">
          <reference field="4294967294" count="1">
            <x v="0"/>
          </reference>
        </references>
      </pivotArea>
    </format>
    <format dxfId="75">
      <pivotArea collapsedLevelsAreSubtotals="1" fieldPosition="0">
        <references count="1">
          <reference field="4294967294" count="1" selected="0">
            <x v="0"/>
          </reference>
        </references>
      </pivotArea>
    </format>
    <format dxfId="76">
      <pivotArea dataOnly="0" labelOnly="1" fieldPosition="0">
        <references count="1">
          <reference field="4294967294" count="1">
            <x v="0"/>
          </reference>
        </references>
      </pivotArea>
    </format>
    <format dxfId="77">
      <pivotArea collapsedLevelsAreSubtotals="1" fieldPosition="0">
        <references count="1">
          <reference field="4294967294" count="1" selected="0">
            <x v="0"/>
          </reference>
        </references>
      </pivotArea>
    </format>
    <format dxfId="78">
      <pivotArea dataOnly="0" labelOnly="1" fieldPosition="0">
        <references count="1">
          <reference field="4294967294" count="1">
            <x v="0"/>
          </reference>
        </references>
      </pivotArea>
    </format>
    <format dxfId="79">
      <pivotArea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Product" sourceName="Product">
  <pivotTables>
    <pivotTable tabId="8" name="PivotTable2"/>
    <pivotTable tabId="8" name="PivotTable1"/>
  </pivotTables>
  <data>
    <tabular pivotCacheId="1">
      <items count="22">
        <i x="8" s="1"/>
        <i x="0" s="1"/>
        <i x="17" s="1"/>
        <i x="15" s="1"/>
        <i x="7" s="1"/>
        <i x="2" s="1"/>
        <i x="21" s="1"/>
        <i x="19" s="1"/>
        <i x="1" s="1"/>
        <i x="3" s="1"/>
        <i x="9" s="1"/>
        <i x="14" s="1"/>
        <i x="12" s="1"/>
        <i x="11" s="1"/>
        <i x="10" s="1"/>
        <i x="13" s="1"/>
        <i x="18" s="1"/>
        <i x="5" s="1"/>
        <i x="16" s="1"/>
        <i x="6" s="1"/>
        <i x="20" s="1"/>
        <i x="4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Geography" sourceName="Geography">
  <pivotTables>
    <pivotTable tabId="12" name="PivotTable5"/>
  </pivotTables>
  <data>
    <tabular pivotCacheId="2">
      <items count="6">
        <i x="4" s="1"/>
        <i x="2" s="1"/>
        <i x="5" s="1"/>
        <i x="0" s="1"/>
        <i x="3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Product" cache="Slicer_Product" caption="Product" columnCount="8" rowHeight="22542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Geography" cache="Slicer_Geography" caption="Geography" columnCount="6" style="SlicerStyleLight2" rowHeight="225425"/>
</slicers>
</file>

<file path=xl/tables/table1.xml><?xml version="1.0" encoding="utf-8"?>
<table xmlns="http://schemas.openxmlformats.org/spreadsheetml/2006/main" id="1" name="products" displayName="products" ref="Y11:Z33" totalsRowShown="0">
  <autoFilter ref="Y11:Z33"/>
  <tableColumns count="2">
    <tableColumn id="1" name="Product"/>
    <tableColumn id="2" name="Cost per unit" dataDxfId="8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data" displayName="data" ref="C11:G311" totalsRowShown="0">
  <autoFilter ref="C11:G311"/>
  <tableColumns count="5">
    <tableColumn id="1" name="Sales Person"/>
    <tableColumn id="2" name="Geography"/>
    <tableColumn id="3" name="Product"/>
    <tableColumn id="4" name="Amount" dataDxfId="81"/>
    <tableColumn id="5" name="Units" dataDxfId="8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data_4" displayName="data_4" ref="A4:E304" totalsRowShown="0">
  <autoFilter ref="A4:E304"/>
  <sortState ref="A4:E304">
    <sortCondition ref="E4" descending="1"/>
  </sortState>
  <tableColumns count="5">
    <tableColumn id="1" name="Sales Person"/>
    <tableColumn id="2" name="Geography"/>
    <tableColumn id="3" name="Product"/>
    <tableColumn id="4" name="Amount"/>
    <tableColumn id="5" name="Unit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data_5" displayName="data_5" ref="B4:F304" totalsRowShown="0">
  <autoFilter ref="B4:F304"/>
  <tableColumns count="5">
    <tableColumn id="1" name="Sales Person"/>
    <tableColumn id="2" name="Geography"/>
    <tableColumn id="3" name="Product"/>
    <tableColumn id="4" name="Amount"/>
    <tableColumn id="5" name="Unit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data1" displayName="data1" ref="A2:G302" totalsRowShown="0">
  <autoFilter ref="A2:G302"/>
  <tableColumns count="7">
    <tableColumn id="1" name="Sales Person"/>
    <tableColumn id="2" name="Geography"/>
    <tableColumn id="3" name="Product"/>
    <tableColumn id="4" name="Amount"/>
    <tableColumn id="5" name="Units"/>
    <tableColumn id="6" name="Cost Per Unit" dataDxfId="83"/>
    <tableColumn id="7" name="Total Cost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products_7" displayName="products_7" ref="K2:L24" totalsRowShown="0">
  <autoFilter ref="K2:L24"/>
  <tableColumns count="2">
    <tableColumn id="1" name="Product"/>
    <tableColumn id="2" name="Cost per un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4" Type="http://schemas.microsoft.com/office/2007/relationships/slicer" Target="../slicers/slicer1.xml"/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658"/>
  <sheetViews>
    <sheetView showGridLines="0" zoomScale="145" zoomScaleNormal="145" topLeftCell="A10" workbookViewId="0">
      <selection activeCell="E12" sqref="E12:E311"/>
    </sheetView>
  </sheetViews>
  <sheetFormatPr defaultColWidth="9" defaultRowHeight="14.5"/>
  <cols>
    <col min="1" max="1" width="1.70909090909091" customWidth="1"/>
    <col min="2" max="2" width="3.70909090909091" customWidth="1"/>
    <col min="3" max="3" width="19.5727272727273" customWidth="1"/>
    <col min="4" max="4" width="14.7090909090909" customWidth="1"/>
    <col min="5" max="5" width="21.8545454545455" customWidth="1"/>
    <col min="6" max="6" width="13.5727272727273" customWidth="1"/>
    <col min="7" max="7" width="11.7090909090909" customWidth="1"/>
    <col min="10" max="10" width="3.85454545454545" customWidth="1"/>
    <col min="11" max="11" width="53.8545454545455" customWidth="1"/>
    <col min="25" max="25" width="21.8545454545455" customWidth="1"/>
    <col min="26" max="26" width="14.4272727272727" customWidth="1"/>
    <col min="31" max="31" width="21.8545454545455" customWidth="1"/>
  </cols>
  <sheetData>
    <row r="1" s="101" customFormat="1" ht="52.5" customHeight="1" spans="1:3">
      <c r="A1" s="102"/>
      <c r="C1" s="103" t="s">
        <v>0</v>
      </c>
    </row>
    <row r="11" spans="3:26">
      <c r="C11" s="2" t="s">
        <v>1</v>
      </c>
      <c r="D11" s="2" t="s">
        <v>2</v>
      </c>
      <c r="E11" s="2" t="s">
        <v>3</v>
      </c>
      <c r="F11" s="3" t="s">
        <v>4</v>
      </c>
      <c r="G11" s="3" t="s">
        <v>5</v>
      </c>
      <c r="J11" s="104" t="s">
        <v>6</v>
      </c>
      <c r="K11" s="101"/>
      <c r="Y11" t="s">
        <v>3</v>
      </c>
      <c r="Z11" t="s">
        <v>7</v>
      </c>
    </row>
    <row r="12" spans="3:26">
      <c r="C12" t="s">
        <v>8</v>
      </c>
      <c r="D12" t="s">
        <v>9</v>
      </c>
      <c r="E12" t="s">
        <v>10</v>
      </c>
      <c r="F12" s="4">
        <v>1624</v>
      </c>
      <c r="G12" s="5">
        <v>114</v>
      </c>
      <c r="J12" s="105">
        <v>1</v>
      </c>
      <c r="K12" s="106" t="s">
        <v>11</v>
      </c>
      <c r="Y12" t="s">
        <v>12</v>
      </c>
      <c r="Z12" s="7">
        <v>9.33</v>
      </c>
    </row>
    <row r="13" spans="3:26">
      <c r="C13" t="s">
        <v>13</v>
      </c>
      <c r="D13" t="s">
        <v>14</v>
      </c>
      <c r="E13" t="s">
        <v>15</v>
      </c>
      <c r="F13" s="4">
        <v>6706</v>
      </c>
      <c r="G13" s="5">
        <v>459</v>
      </c>
      <c r="J13" s="105">
        <v>2</v>
      </c>
      <c r="K13" s="106" t="s">
        <v>16</v>
      </c>
      <c r="Y13" t="s">
        <v>17</v>
      </c>
      <c r="Z13" s="7">
        <v>11.7</v>
      </c>
    </row>
    <row r="14" spans="3:26">
      <c r="C14" t="s">
        <v>18</v>
      </c>
      <c r="D14" t="s">
        <v>14</v>
      </c>
      <c r="E14" t="s">
        <v>19</v>
      </c>
      <c r="F14" s="4">
        <v>959</v>
      </c>
      <c r="G14" s="5">
        <v>147</v>
      </c>
      <c r="J14" s="105">
        <v>3</v>
      </c>
      <c r="K14" s="106" t="s">
        <v>20</v>
      </c>
      <c r="Y14" t="s">
        <v>19</v>
      </c>
      <c r="Z14" s="7">
        <v>11.88</v>
      </c>
    </row>
    <row r="15" spans="3:26">
      <c r="C15" t="s">
        <v>21</v>
      </c>
      <c r="D15" t="s">
        <v>22</v>
      </c>
      <c r="E15" t="s">
        <v>23</v>
      </c>
      <c r="F15" s="4">
        <v>9632</v>
      </c>
      <c r="G15" s="5">
        <v>288</v>
      </c>
      <c r="J15" s="105">
        <v>4</v>
      </c>
      <c r="K15" s="106" t="s">
        <v>24</v>
      </c>
      <c r="Y15" t="s">
        <v>25</v>
      </c>
      <c r="Z15" s="7">
        <v>11.73</v>
      </c>
    </row>
    <row r="16" spans="3:26">
      <c r="C16" t="s">
        <v>26</v>
      </c>
      <c r="D16" t="s">
        <v>27</v>
      </c>
      <c r="E16" t="s">
        <v>28</v>
      </c>
      <c r="F16" s="4">
        <v>2100</v>
      </c>
      <c r="G16" s="5">
        <v>414</v>
      </c>
      <c r="J16" s="105">
        <v>5</v>
      </c>
      <c r="K16" s="106" t="s">
        <v>29</v>
      </c>
      <c r="Y16" t="s">
        <v>30</v>
      </c>
      <c r="Z16" s="7">
        <v>8.79</v>
      </c>
    </row>
    <row r="17" spans="3:26">
      <c r="C17" t="s">
        <v>8</v>
      </c>
      <c r="D17" t="s">
        <v>14</v>
      </c>
      <c r="E17" t="s">
        <v>31</v>
      </c>
      <c r="F17" s="4">
        <v>8869</v>
      </c>
      <c r="G17" s="5">
        <v>432</v>
      </c>
      <c r="J17" s="105">
        <v>6</v>
      </c>
      <c r="K17" s="106" t="s">
        <v>32</v>
      </c>
      <c r="Y17" t="s">
        <v>33</v>
      </c>
      <c r="Z17" s="7">
        <v>3.11</v>
      </c>
    </row>
    <row r="18" spans="3:26">
      <c r="C18" t="s">
        <v>26</v>
      </c>
      <c r="D18" t="s">
        <v>34</v>
      </c>
      <c r="E18" t="s">
        <v>35</v>
      </c>
      <c r="F18" s="4">
        <v>2681</v>
      </c>
      <c r="G18" s="5">
        <v>54</v>
      </c>
      <c r="J18" s="105">
        <v>7</v>
      </c>
      <c r="K18" s="106" t="s">
        <v>36</v>
      </c>
      <c r="Y18" t="s">
        <v>23</v>
      </c>
      <c r="Z18" s="7">
        <v>6.47</v>
      </c>
    </row>
    <row r="19" spans="3:26">
      <c r="C19" t="s">
        <v>13</v>
      </c>
      <c r="D19" t="s">
        <v>14</v>
      </c>
      <c r="E19" t="s">
        <v>37</v>
      </c>
      <c r="F19" s="4">
        <v>5012</v>
      </c>
      <c r="G19" s="5">
        <v>210</v>
      </c>
      <c r="J19" s="105">
        <v>8</v>
      </c>
      <c r="K19" s="106" t="s">
        <v>38</v>
      </c>
      <c r="Y19" t="s">
        <v>39</v>
      </c>
      <c r="Z19" s="7">
        <v>7.64</v>
      </c>
    </row>
    <row r="20" spans="3:26">
      <c r="C20" t="s">
        <v>40</v>
      </c>
      <c r="D20" t="s">
        <v>34</v>
      </c>
      <c r="E20" t="s">
        <v>17</v>
      </c>
      <c r="F20" s="4">
        <v>1281</v>
      </c>
      <c r="G20" s="5">
        <v>75</v>
      </c>
      <c r="J20" s="105">
        <v>9</v>
      </c>
      <c r="K20" s="106" t="s">
        <v>41</v>
      </c>
      <c r="Y20" t="s">
        <v>42</v>
      </c>
      <c r="Z20" s="7">
        <v>10.62</v>
      </c>
    </row>
    <row r="21" spans="3:26">
      <c r="C21" t="s">
        <v>43</v>
      </c>
      <c r="D21" t="s">
        <v>9</v>
      </c>
      <c r="E21" t="s">
        <v>17</v>
      </c>
      <c r="F21" s="4">
        <v>4991</v>
      </c>
      <c r="G21" s="5">
        <v>12</v>
      </c>
      <c r="J21" s="105">
        <v>10</v>
      </c>
      <c r="K21" s="106" t="s">
        <v>44</v>
      </c>
      <c r="Y21" t="s">
        <v>45</v>
      </c>
      <c r="Z21" s="7">
        <v>9</v>
      </c>
    </row>
    <row r="22" spans="3:26">
      <c r="C22" t="s">
        <v>46</v>
      </c>
      <c r="D22" t="s">
        <v>27</v>
      </c>
      <c r="E22" t="s">
        <v>28</v>
      </c>
      <c r="F22" s="4">
        <v>1785</v>
      </c>
      <c r="G22" s="5">
        <v>462</v>
      </c>
      <c r="Y22" t="s">
        <v>37</v>
      </c>
      <c r="Z22" s="7">
        <v>9.77</v>
      </c>
    </row>
    <row r="23" spans="3:26">
      <c r="C23" t="s">
        <v>47</v>
      </c>
      <c r="D23" t="s">
        <v>9</v>
      </c>
      <c r="E23" t="s">
        <v>33</v>
      </c>
      <c r="F23" s="4">
        <v>3983</v>
      </c>
      <c r="G23" s="5">
        <v>144</v>
      </c>
      <c r="Y23" t="s">
        <v>48</v>
      </c>
      <c r="Z23" s="7">
        <v>6.49</v>
      </c>
    </row>
    <row r="24" spans="3:26">
      <c r="C24" t="s">
        <v>18</v>
      </c>
      <c r="D24" t="s">
        <v>34</v>
      </c>
      <c r="E24" t="s">
        <v>30</v>
      </c>
      <c r="F24" s="4">
        <v>2646</v>
      </c>
      <c r="G24" s="5">
        <v>120</v>
      </c>
      <c r="Y24" t="s">
        <v>49</v>
      </c>
      <c r="Z24" s="7">
        <v>4.97</v>
      </c>
    </row>
    <row r="25" spans="3:26">
      <c r="C25" t="s">
        <v>46</v>
      </c>
      <c r="D25" t="s">
        <v>50</v>
      </c>
      <c r="E25" t="s">
        <v>12</v>
      </c>
      <c r="F25" s="4">
        <v>252</v>
      </c>
      <c r="G25" s="5">
        <v>54</v>
      </c>
      <c r="Y25" t="s">
        <v>28</v>
      </c>
      <c r="Z25" s="7">
        <v>13.15</v>
      </c>
    </row>
    <row r="26" spans="3:26">
      <c r="C26" t="s">
        <v>47</v>
      </c>
      <c r="D26" t="s">
        <v>14</v>
      </c>
      <c r="E26" t="s">
        <v>28</v>
      </c>
      <c r="F26" s="4">
        <v>2464</v>
      </c>
      <c r="G26" s="5">
        <v>234</v>
      </c>
      <c r="Y26" t="s">
        <v>51</v>
      </c>
      <c r="Z26" s="7">
        <v>5.6</v>
      </c>
    </row>
    <row r="27" spans="3:26">
      <c r="C27" t="s">
        <v>47</v>
      </c>
      <c r="D27" t="s">
        <v>14</v>
      </c>
      <c r="E27" t="s">
        <v>52</v>
      </c>
      <c r="F27" s="4">
        <v>2114</v>
      </c>
      <c r="G27" s="5">
        <v>66</v>
      </c>
      <c r="Y27" t="s">
        <v>53</v>
      </c>
      <c r="Z27" s="7">
        <v>16.73</v>
      </c>
    </row>
    <row r="28" spans="3:26">
      <c r="C28" t="s">
        <v>26</v>
      </c>
      <c r="D28" t="s">
        <v>9</v>
      </c>
      <c r="E28" t="s">
        <v>35</v>
      </c>
      <c r="F28" s="4">
        <v>7693</v>
      </c>
      <c r="G28" s="5">
        <v>87</v>
      </c>
      <c r="Y28" t="s">
        <v>54</v>
      </c>
      <c r="Z28" s="7">
        <v>10.38</v>
      </c>
    </row>
    <row r="29" spans="3:26">
      <c r="C29" t="s">
        <v>43</v>
      </c>
      <c r="D29" t="s">
        <v>50</v>
      </c>
      <c r="E29" t="s">
        <v>42</v>
      </c>
      <c r="F29" s="4">
        <v>15610</v>
      </c>
      <c r="G29" s="5">
        <v>339</v>
      </c>
      <c r="Y29" t="s">
        <v>52</v>
      </c>
      <c r="Z29" s="7">
        <v>7.16</v>
      </c>
    </row>
    <row r="30" spans="3:26">
      <c r="C30" t="s">
        <v>21</v>
      </c>
      <c r="D30" t="s">
        <v>50</v>
      </c>
      <c r="E30" t="s">
        <v>37</v>
      </c>
      <c r="F30" s="4">
        <v>336</v>
      </c>
      <c r="G30" s="5">
        <v>144</v>
      </c>
      <c r="Y30" t="s">
        <v>10</v>
      </c>
      <c r="Z30" s="7">
        <v>14.49</v>
      </c>
    </row>
    <row r="31" spans="3:26">
      <c r="C31" t="s">
        <v>46</v>
      </c>
      <c r="D31" t="s">
        <v>27</v>
      </c>
      <c r="E31" t="s">
        <v>42</v>
      </c>
      <c r="F31" s="4">
        <v>9443</v>
      </c>
      <c r="G31" s="5">
        <v>162</v>
      </c>
      <c r="Y31" t="s">
        <v>35</v>
      </c>
      <c r="Z31" s="7">
        <v>5.79</v>
      </c>
    </row>
    <row r="32" spans="3:26">
      <c r="C32" t="s">
        <v>18</v>
      </c>
      <c r="D32" t="s">
        <v>50</v>
      </c>
      <c r="E32" t="s">
        <v>48</v>
      </c>
      <c r="F32" s="4">
        <v>8155</v>
      </c>
      <c r="G32" s="5">
        <v>90</v>
      </c>
      <c r="Y32" t="s">
        <v>15</v>
      </c>
      <c r="Z32" s="7">
        <v>8.65</v>
      </c>
    </row>
    <row r="33" spans="3:26">
      <c r="C33" t="s">
        <v>13</v>
      </c>
      <c r="D33" t="s">
        <v>34</v>
      </c>
      <c r="E33" t="s">
        <v>48</v>
      </c>
      <c r="F33" s="4">
        <v>1701</v>
      </c>
      <c r="G33" s="5">
        <v>234</v>
      </c>
      <c r="Y33" t="s">
        <v>31</v>
      </c>
      <c r="Z33" s="7">
        <v>12.37</v>
      </c>
    </row>
    <row r="34" spans="3:7">
      <c r="C34" t="s">
        <v>55</v>
      </c>
      <c r="D34" t="s">
        <v>34</v>
      </c>
      <c r="E34" t="s">
        <v>37</v>
      </c>
      <c r="F34" s="4">
        <v>2205</v>
      </c>
      <c r="G34" s="5">
        <v>141</v>
      </c>
    </row>
    <row r="35" spans="3:7">
      <c r="C35" t="s">
        <v>13</v>
      </c>
      <c r="D35" t="s">
        <v>9</v>
      </c>
      <c r="E35" t="s">
        <v>39</v>
      </c>
      <c r="F35" s="4">
        <v>1771</v>
      </c>
      <c r="G35" s="5">
        <v>204</v>
      </c>
    </row>
    <row r="36" spans="3:7">
      <c r="C36" t="s">
        <v>21</v>
      </c>
      <c r="D36" t="s">
        <v>14</v>
      </c>
      <c r="E36" t="s">
        <v>25</v>
      </c>
      <c r="F36" s="4">
        <v>2114</v>
      </c>
      <c r="G36" s="5">
        <v>186</v>
      </c>
    </row>
    <row r="37" spans="3:7">
      <c r="C37" t="s">
        <v>21</v>
      </c>
      <c r="D37" t="s">
        <v>22</v>
      </c>
      <c r="E37" t="s">
        <v>12</v>
      </c>
      <c r="F37" s="4">
        <v>10311</v>
      </c>
      <c r="G37" s="5">
        <v>231</v>
      </c>
    </row>
    <row r="38" spans="3:7">
      <c r="C38" t="s">
        <v>47</v>
      </c>
      <c r="D38" t="s">
        <v>27</v>
      </c>
      <c r="E38" t="s">
        <v>30</v>
      </c>
      <c r="F38" s="4">
        <v>21</v>
      </c>
      <c r="G38" s="5">
        <v>168</v>
      </c>
    </row>
    <row r="39" spans="3:7">
      <c r="C39" t="s">
        <v>55</v>
      </c>
      <c r="D39" t="s">
        <v>14</v>
      </c>
      <c r="E39" t="s">
        <v>42</v>
      </c>
      <c r="F39" s="4">
        <v>1974</v>
      </c>
      <c r="G39" s="5">
        <v>195</v>
      </c>
    </row>
    <row r="40" spans="3:7">
      <c r="C40" t="s">
        <v>43</v>
      </c>
      <c r="D40" t="s">
        <v>22</v>
      </c>
      <c r="E40" t="s">
        <v>48</v>
      </c>
      <c r="F40" s="4">
        <v>6314</v>
      </c>
      <c r="G40" s="5">
        <v>15</v>
      </c>
    </row>
    <row r="41" spans="3:7">
      <c r="C41" t="s">
        <v>55</v>
      </c>
      <c r="D41" t="s">
        <v>9</v>
      </c>
      <c r="E41" t="s">
        <v>48</v>
      </c>
      <c r="F41" s="4">
        <v>4683</v>
      </c>
      <c r="G41" s="5">
        <v>30</v>
      </c>
    </row>
    <row r="42" spans="3:7">
      <c r="C42" t="s">
        <v>21</v>
      </c>
      <c r="D42" t="s">
        <v>9</v>
      </c>
      <c r="E42" t="s">
        <v>49</v>
      </c>
      <c r="F42" s="4">
        <v>6398</v>
      </c>
      <c r="G42" s="5">
        <v>102</v>
      </c>
    </row>
    <row r="43" spans="3:7">
      <c r="C43" t="s">
        <v>46</v>
      </c>
      <c r="D43" t="s">
        <v>14</v>
      </c>
      <c r="E43" t="s">
        <v>39</v>
      </c>
      <c r="F43" s="4">
        <v>553</v>
      </c>
      <c r="G43" s="5">
        <v>15</v>
      </c>
    </row>
    <row r="44" spans="3:7">
      <c r="C44" t="s">
        <v>13</v>
      </c>
      <c r="D44" t="s">
        <v>27</v>
      </c>
      <c r="E44" t="s">
        <v>10</v>
      </c>
      <c r="F44" s="4">
        <v>7021</v>
      </c>
      <c r="G44" s="5">
        <v>183</v>
      </c>
    </row>
    <row r="45" spans="3:7">
      <c r="C45" t="s">
        <v>8</v>
      </c>
      <c r="D45" t="s">
        <v>27</v>
      </c>
      <c r="E45" t="s">
        <v>37</v>
      </c>
      <c r="F45" s="4">
        <v>5817</v>
      </c>
      <c r="G45" s="5">
        <v>12</v>
      </c>
    </row>
    <row r="46" spans="3:7">
      <c r="C46" t="s">
        <v>21</v>
      </c>
      <c r="D46" t="s">
        <v>27</v>
      </c>
      <c r="E46" t="s">
        <v>17</v>
      </c>
      <c r="F46" s="4">
        <v>3976</v>
      </c>
      <c r="G46" s="5">
        <v>72</v>
      </c>
    </row>
    <row r="47" spans="3:7">
      <c r="C47" t="s">
        <v>26</v>
      </c>
      <c r="D47" t="s">
        <v>34</v>
      </c>
      <c r="E47" t="s">
        <v>53</v>
      </c>
      <c r="F47" s="4">
        <v>1134</v>
      </c>
      <c r="G47" s="5">
        <v>282</v>
      </c>
    </row>
    <row r="48" spans="3:7">
      <c r="C48" t="s">
        <v>46</v>
      </c>
      <c r="D48" t="s">
        <v>27</v>
      </c>
      <c r="E48" t="s">
        <v>54</v>
      </c>
      <c r="F48" s="4">
        <v>6027</v>
      </c>
      <c r="G48" s="5">
        <v>144</v>
      </c>
    </row>
    <row r="49" spans="3:7">
      <c r="C49" t="s">
        <v>26</v>
      </c>
      <c r="D49" t="s">
        <v>9</v>
      </c>
      <c r="E49" t="s">
        <v>30</v>
      </c>
      <c r="F49" s="4">
        <v>1904</v>
      </c>
      <c r="G49" s="5">
        <v>405</v>
      </c>
    </row>
    <row r="50" spans="3:7">
      <c r="C50" t="s">
        <v>40</v>
      </c>
      <c r="D50" t="s">
        <v>50</v>
      </c>
      <c r="E50" t="s">
        <v>15</v>
      </c>
      <c r="F50" s="4">
        <v>3262</v>
      </c>
      <c r="G50" s="5">
        <v>75</v>
      </c>
    </row>
    <row r="51" spans="3:7">
      <c r="C51" t="s">
        <v>8</v>
      </c>
      <c r="D51" t="s">
        <v>50</v>
      </c>
      <c r="E51" t="s">
        <v>53</v>
      </c>
      <c r="F51" s="4">
        <v>2289</v>
      </c>
      <c r="G51" s="5">
        <v>135</v>
      </c>
    </row>
    <row r="52" spans="3:7">
      <c r="C52" t="s">
        <v>43</v>
      </c>
      <c r="D52" t="s">
        <v>50</v>
      </c>
      <c r="E52" t="s">
        <v>53</v>
      </c>
      <c r="F52" s="4">
        <v>6986</v>
      </c>
      <c r="G52" s="5">
        <v>21</v>
      </c>
    </row>
    <row r="53" spans="3:7">
      <c r="C53" t="s">
        <v>46</v>
      </c>
      <c r="D53" t="s">
        <v>34</v>
      </c>
      <c r="E53" t="s">
        <v>48</v>
      </c>
      <c r="F53" s="4">
        <v>4417</v>
      </c>
      <c r="G53" s="5">
        <v>153</v>
      </c>
    </row>
    <row r="54" spans="3:7">
      <c r="C54" t="s">
        <v>26</v>
      </c>
      <c r="D54" t="s">
        <v>50</v>
      </c>
      <c r="E54" t="s">
        <v>25</v>
      </c>
      <c r="F54" s="4">
        <v>1442</v>
      </c>
      <c r="G54" s="5">
        <v>15</v>
      </c>
    </row>
    <row r="55" spans="3:7">
      <c r="C55" t="s">
        <v>47</v>
      </c>
      <c r="D55" t="s">
        <v>14</v>
      </c>
      <c r="E55" t="s">
        <v>17</v>
      </c>
      <c r="F55" s="4">
        <v>2415</v>
      </c>
      <c r="G55" s="5">
        <v>255</v>
      </c>
    </row>
    <row r="56" spans="3:7">
      <c r="C56" t="s">
        <v>46</v>
      </c>
      <c r="D56" t="s">
        <v>9</v>
      </c>
      <c r="E56" t="s">
        <v>39</v>
      </c>
      <c r="F56" s="4">
        <v>238</v>
      </c>
      <c r="G56" s="5">
        <v>18</v>
      </c>
    </row>
    <row r="57" spans="3:7">
      <c r="C57" t="s">
        <v>26</v>
      </c>
      <c r="D57" t="s">
        <v>9</v>
      </c>
      <c r="E57" t="s">
        <v>48</v>
      </c>
      <c r="F57" s="4">
        <v>4949</v>
      </c>
      <c r="G57" s="5">
        <v>189</v>
      </c>
    </row>
    <row r="58" spans="3:7">
      <c r="C58" t="s">
        <v>43</v>
      </c>
      <c r="D58" t="s">
        <v>34</v>
      </c>
      <c r="E58" t="s">
        <v>15</v>
      </c>
      <c r="F58" s="4">
        <v>5075</v>
      </c>
      <c r="G58" s="5">
        <v>21</v>
      </c>
    </row>
    <row r="59" spans="3:7">
      <c r="C59" t="s">
        <v>47</v>
      </c>
      <c r="D59" t="s">
        <v>22</v>
      </c>
      <c r="E59" t="s">
        <v>30</v>
      </c>
      <c r="F59" s="4">
        <v>9198</v>
      </c>
      <c r="G59" s="5">
        <v>36</v>
      </c>
    </row>
    <row r="60" spans="3:7">
      <c r="C60" t="s">
        <v>26</v>
      </c>
      <c r="D60" t="s">
        <v>50</v>
      </c>
      <c r="E60" t="s">
        <v>52</v>
      </c>
      <c r="F60" s="4">
        <v>3339</v>
      </c>
      <c r="G60" s="5">
        <v>75</v>
      </c>
    </row>
    <row r="61" spans="3:7">
      <c r="C61" t="s">
        <v>8</v>
      </c>
      <c r="D61" t="s">
        <v>50</v>
      </c>
      <c r="E61" t="s">
        <v>33</v>
      </c>
      <c r="F61" s="4">
        <v>5019</v>
      </c>
      <c r="G61" s="5">
        <v>156</v>
      </c>
    </row>
    <row r="62" spans="3:7">
      <c r="C62" t="s">
        <v>43</v>
      </c>
      <c r="D62" t="s">
        <v>22</v>
      </c>
      <c r="E62" t="s">
        <v>30</v>
      </c>
      <c r="F62" s="4">
        <v>16184</v>
      </c>
      <c r="G62" s="5">
        <v>39</v>
      </c>
    </row>
    <row r="63" spans="3:7">
      <c r="C63" t="s">
        <v>26</v>
      </c>
      <c r="D63" t="s">
        <v>22</v>
      </c>
      <c r="E63" t="s">
        <v>45</v>
      </c>
      <c r="F63" s="4">
        <v>497</v>
      </c>
      <c r="G63" s="5">
        <v>63</v>
      </c>
    </row>
    <row r="64" spans="3:7">
      <c r="C64" t="s">
        <v>46</v>
      </c>
      <c r="D64" t="s">
        <v>22</v>
      </c>
      <c r="E64" t="s">
        <v>52</v>
      </c>
      <c r="F64" s="4">
        <v>8211</v>
      </c>
      <c r="G64" s="5">
        <v>75</v>
      </c>
    </row>
    <row r="65" spans="3:7">
      <c r="C65" t="s">
        <v>46</v>
      </c>
      <c r="D65" t="s">
        <v>34</v>
      </c>
      <c r="E65" t="s">
        <v>54</v>
      </c>
      <c r="F65" s="4">
        <v>6580</v>
      </c>
      <c r="G65" s="5">
        <v>183</v>
      </c>
    </row>
    <row r="66" spans="3:7">
      <c r="C66" t="s">
        <v>21</v>
      </c>
      <c r="D66" t="s">
        <v>14</v>
      </c>
      <c r="E66" t="s">
        <v>12</v>
      </c>
      <c r="F66" s="4">
        <v>4760</v>
      </c>
      <c r="G66" s="5">
        <v>69</v>
      </c>
    </row>
    <row r="67" spans="3:7">
      <c r="C67" t="s">
        <v>8</v>
      </c>
      <c r="D67" t="s">
        <v>22</v>
      </c>
      <c r="E67" t="s">
        <v>28</v>
      </c>
      <c r="F67" s="4">
        <v>5439</v>
      </c>
      <c r="G67" s="5">
        <v>30</v>
      </c>
    </row>
    <row r="68" spans="3:7">
      <c r="C68" t="s">
        <v>21</v>
      </c>
      <c r="D68" t="s">
        <v>50</v>
      </c>
      <c r="E68" t="s">
        <v>33</v>
      </c>
      <c r="F68" s="4">
        <v>1463</v>
      </c>
      <c r="G68" s="5">
        <v>39</v>
      </c>
    </row>
    <row r="69" spans="3:7">
      <c r="C69" t="s">
        <v>47</v>
      </c>
      <c r="D69" t="s">
        <v>50</v>
      </c>
      <c r="E69" t="s">
        <v>15</v>
      </c>
      <c r="F69" s="4">
        <v>7777</v>
      </c>
      <c r="G69" s="5">
        <v>504</v>
      </c>
    </row>
    <row r="70" spans="3:7">
      <c r="C70" t="s">
        <v>18</v>
      </c>
      <c r="D70" t="s">
        <v>9</v>
      </c>
      <c r="E70" t="s">
        <v>52</v>
      </c>
      <c r="F70" s="4">
        <v>1085</v>
      </c>
      <c r="G70" s="5">
        <v>273</v>
      </c>
    </row>
    <row r="71" spans="3:7">
      <c r="C71" t="s">
        <v>43</v>
      </c>
      <c r="D71" t="s">
        <v>9</v>
      </c>
      <c r="E71" t="s">
        <v>35</v>
      </c>
      <c r="F71" s="4">
        <v>182</v>
      </c>
      <c r="G71" s="5">
        <v>48</v>
      </c>
    </row>
    <row r="72" spans="3:7">
      <c r="C72" t="s">
        <v>26</v>
      </c>
      <c r="D72" t="s">
        <v>50</v>
      </c>
      <c r="E72" t="s">
        <v>53</v>
      </c>
      <c r="F72" s="4">
        <v>4242</v>
      </c>
      <c r="G72" s="5">
        <v>207</v>
      </c>
    </row>
    <row r="73" spans="3:7">
      <c r="C73" t="s">
        <v>26</v>
      </c>
      <c r="D73" t="s">
        <v>22</v>
      </c>
      <c r="E73" t="s">
        <v>15</v>
      </c>
      <c r="F73" s="4">
        <v>6118</v>
      </c>
      <c r="G73" s="5">
        <v>9</v>
      </c>
    </row>
    <row r="74" spans="3:7">
      <c r="C74" t="s">
        <v>55</v>
      </c>
      <c r="D74" t="s">
        <v>22</v>
      </c>
      <c r="E74" t="s">
        <v>48</v>
      </c>
      <c r="F74" s="4">
        <v>2317</v>
      </c>
      <c r="G74" s="5">
        <v>261</v>
      </c>
    </row>
    <row r="75" spans="3:7">
      <c r="C75" t="s">
        <v>26</v>
      </c>
      <c r="D75" t="s">
        <v>34</v>
      </c>
      <c r="E75" t="s">
        <v>30</v>
      </c>
      <c r="F75" s="4">
        <v>938</v>
      </c>
      <c r="G75" s="5">
        <v>6</v>
      </c>
    </row>
    <row r="76" spans="3:7">
      <c r="C76" t="s">
        <v>13</v>
      </c>
      <c r="D76" t="s">
        <v>9</v>
      </c>
      <c r="E76" t="s">
        <v>25</v>
      </c>
      <c r="F76" s="4">
        <v>9709</v>
      </c>
      <c r="G76" s="5">
        <v>30</v>
      </c>
    </row>
    <row r="77" spans="3:7">
      <c r="C77" t="s">
        <v>40</v>
      </c>
      <c r="D77" t="s">
        <v>50</v>
      </c>
      <c r="E77" t="s">
        <v>42</v>
      </c>
      <c r="F77" s="4">
        <v>2205</v>
      </c>
      <c r="G77" s="5">
        <v>138</v>
      </c>
    </row>
    <row r="78" spans="3:7">
      <c r="C78" t="s">
        <v>40</v>
      </c>
      <c r="D78" t="s">
        <v>9</v>
      </c>
      <c r="E78" t="s">
        <v>33</v>
      </c>
      <c r="F78" s="4">
        <v>4487</v>
      </c>
      <c r="G78" s="5">
        <v>111</v>
      </c>
    </row>
    <row r="79" spans="3:7">
      <c r="C79" t="s">
        <v>43</v>
      </c>
      <c r="D79" t="s">
        <v>14</v>
      </c>
      <c r="E79" t="s">
        <v>23</v>
      </c>
      <c r="F79" s="4">
        <v>2415</v>
      </c>
      <c r="G79" s="5">
        <v>15</v>
      </c>
    </row>
    <row r="80" spans="3:7">
      <c r="C80" t="s">
        <v>8</v>
      </c>
      <c r="D80" t="s">
        <v>50</v>
      </c>
      <c r="E80" t="s">
        <v>39</v>
      </c>
      <c r="F80" s="4">
        <v>4018</v>
      </c>
      <c r="G80" s="5">
        <v>162</v>
      </c>
    </row>
    <row r="81" spans="3:7">
      <c r="C81" t="s">
        <v>43</v>
      </c>
      <c r="D81" t="s">
        <v>50</v>
      </c>
      <c r="E81" t="s">
        <v>39</v>
      </c>
      <c r="F81" s="4">
        <v>861</v>
      </c>
      <c r="G81" s="5">
        <v>195</v>
      </c>
    </row>
    <row r="82" spans="3:7">
      <c r="C82" t="s">
        <v>55</v>
      </c>
      <c r="D82" t="s">
        <v>34</v>
      </c>
      <c r="E82" t="s">
        <v>17</v>
      </c>
      <c r="F82" s="4">
        <v>5586</v>
      </c>
      <c r="G82" s="5">
        <v>525</v>
      </c>
    </row>
    <row r="83" spans="3:7">
      <c r="C83" t="s">
        <v>40</v>
      </c>
      <c r="D83" t="s">
        <v>50</v>
      </c>
      <c r="E83" t="s">
        <v>31</v>
      </c>
      <c r="F83" s="4">
        <v>2226</v>
      </c>
      <c r="G83" s="5">
        <v>48</v>
      </c>
    </row>
    <row r="84" spans="3:7">
      <c r="C84" t="s">
        <v>18</v>
      </c>
      <c r="D84" t="s">
        <v>50</v>
      </c>
      <c r="E84" t="s">
        <v>54</v>
      </c>
      <c r="F84" s="4">
        <v>14329</v>
      </c>
      <c r="G84" s="5">
        <v>150</v>
      </c>
    </row>
    <row r="85" spans="3:7">
      <c r="C85" t="s">
        <v>18</v>
      </c>
      <c r="D85" t="s">
        <v>50</v>
      </c>
      <c r="E85" t="s">
        <v>42</v>
      </c>
      <c r="F85" s="4">
        <v>8463</v>
      </c>
      <c r="G85" s="5">
        <v>492</v>
      </c>
    </row>
    <row r="86" spans="3:7">
      <c r="C86" t="s">
        <v>43</v>
      </c>
      <c r="D86" t="s">
        <v>50</v>
      </c>
      <c r="E86" t="s">
        <v>52</v>
      </c>
      <c r="F86" s="4">
        <v>2891</v>
      </c>
      <c r="G86" s="5">
        <v>102</v>
      </c>
    </row>
    <row r="87" spans="3:7">
      <c r="C87" t="s">
        <v>47</v>
      </c>
      <c r="D87" t="s">
        <v>22</v>
      </c>
      <c r="E87" t="s">
        <v>48</v>
      </c>
      <c r="F87" s="4">
        <v>3773</v>
      </c>
      <c r="G87" s="5">
        <v>165</v>
      </c>
    </row>
    <row r="88" spans="3:7">
      <c r="C88" t="s">
        <v>21</v>
      </c>
      <c r="D88" t="s">
        <v>22</v>
      </c>
      <c r="E88" t="s">
        <v>54</v>
      </c>
      <c r="F88" s="4">
        <v>854</v>
      </c>
      <c r="G88" s="5">
        <v>309</v>
      </c>
    </row>
    <row r="89" spans="3:7">
      <c r="C89" t="s">
        <v>26</v>
      </c>
      <c r="D89" t="s">
        <v>22</v>
      </c>
      <c r="E89" t="s">
        <v>33</v>
      </c>
      <c r="F89" s="4">
        <v>4970</v>
      </c>
      <c r="G89" s="5">
        <v>156</v>
      </c>
    </row>
    <row r="90" spans="3:7">
      <c r="C90" t="s">
        <v>18</v>
      </c>
      <c r="D90" t="s">
        <v>14</v>
      </c>
      <c r="E90" t="s">
        <v>51</v>
      </c>
      <c r="F90" s="4">
        <v>98</v>
      </c>
      <c r="G90" s="5">
        <v>159</v>
      </c>
    </row>
    <row r="91" spans="3:7">
      <c r="C91" t="s">
        <v>43</v>
      </c>
      <c r="D91" t="s">
        <v>14</v>
      </c>
      <c r="E91" t="s">
        <v>25</v>
      </c>
      <c r="F91" s="4">
        <v>13391</v>
      </c>
      <c r="G91" s="5">
        <v>201</v>
      </c>
    </row>
    <row r="92" spans="3:7">
      <c r="C92" t="s">
        <v>13</v>
      </c>
      <c r="D92" t="s">
        <v>27</v>
      </c>
      <c r="E92" t="s">
        <v>35</v>
      </c>
      <c r="F92" s="4">
        <v>8890</v>
      </c>
      <c r="G92" s="5">
        <v>210</v>
      </c>
    </row>
    <row r="93" spans="3:7">
      <c r="C93" t="s">
        <v>46</v>
      </c>
      <c r="D93" t="s">
        <v>34</v>
      </c>
      <c r="E93" t="s">
        <v>12</v>
      </c>
      <c r="F93" s="4">
        <v>56</v>
      </c>
      <c r="G93" s="5">
        <v>51</v>
      </c>
    </row>
    <row r="94" spans="3:7">
      <c r="C94" t="s">
        <v>47</v>
      </c>
      <c r="D94" t="s">
        <v>22</v>
      </c>
      <c r="E94" t="s">
        <v>28</v>
      </c>
      <c r="F94" s="4">
        <v>3339</v>
      </c>
      <c r="G94" s="5">
        <v>39</v>
      </c>
    </row>
    <row r="95" spans="3:7">
      <c r="C95" t="s">
        <v>55</v>
      </c>
      <c r="D95" t="s">
        <v>14</v>
      </c>
      <c r="E95" t="s">
        <v>23</v>
      </c>
      <c r="F95" s="4">
        <v>3808</v>
      </c>
      <c r="G95" s="5">
        <v>279</v>
      </c>
    </row>
    <row r="96" spans="3:7">
      <c r="C96" t="s">
        <v>55</v>
      </c>
      <c r="D96" t="s">
        <v>34</v>
      </c>
      <c r="E96" t="s">
        <v>12</v>
      </c>
      <c r="F96" s="4">
        <v>63</v>
      </c>
      <c r="G96" s="5">
        <v>123</v>
      </c>
    </row>
    <row r="97" spans="3:7">
      <c r="C97" t="s">
        <v>46</v>
      </c>
      <c r="D97" t="s">
        <v>27</v>
      </c>
      <c r="E97" t="s">
        <v>53</v>
      </c>
      <c r="F97" s="4">
        <v>7812</v>
      </c>
      <c r="G97" s="5">
        <v>81</v>
      </c>
    </row>
    <row r="98" spans="3:7">
      <c r="C98" t="s">
        <v>8</v>
      </c>
      <c r="D98" t="s">
        <v>9</v>
      </c>
      <c r="E98" t="s">
        <v>39</v>
      </c>
      <c r="F98" s="4">
        <v>7693</v>
      </c>
      <c r="G98" s="5">
        <v>21</v>
      </c>
    </row>
    <row r="99" spans="3:7">
      <c r="C99" t="s">
        <v>47</v>
      </c>
      <c r="D99" t="s">
        <v>22</v>
      </c>
      <c r="E99" t="s">
        <v>54</v>
      </c>
      <c r="F99" s="4">
        <v>973</v>
      </c>
      <c r="G99" s="5">
        <v>162</v>
      </c>
    </row>
    <row r="100" spans="3:7">
      <c r="C100" t="s">
        <v>55</v>
      </c>
      <c r="D100" t="s">
        <v>14</v>
      </c>
      <c r="E100" t="s">
        <v>45</v>
      </c>
      <c r="F100" s="4">
        <v>567</v>
      </c>
      <c r="G100" s="5">
        <v>228</v>
      </c>
    </row>
    <row r="101" spans="3:7">
      <c r="C101" t="s">
        <v>55</v>
      </c>
      <c r="D101" t="s">
        <v>22</v>
      </c>
      <c r="E101" t="s">
        <v>52</v>
      </c>
      <c r="F101" s="4">
        <v>2471</v>
      </c>
      <c r="G101" s="5">
        <v>342</v>
      </c>
    </row>
    <row r="102" spans="3:7">
      <c r="C102" t="s">
        <v>43</v>
      </c>
      <c r="D102" t="s">
        <v>34</v>
      </c>
      <c r="E102" t="s">
        <v>12</v>
      </c>
      <c r="F102" s="4">
        <v>7189</v>
      </c>
      <c r="G102" s="5">
        <v>54</v>
      </c>
    </row>
    <row r="103" spans="3:7">
      <c r="C103" t="s">
        <v>21</v>
      </c>
      <c r="D103" t="s">
        <v>14</v>
      </c>
      <c r="E103" t="s">
        <v>54</v>
      </c>
      <c r="F103" s="4">
        <v>7455</v>
      </c>
      <c r="G103" s="5">
        <v>216</v>
      </c>
    </row>
    <row r="104" spans="3:7">
      <c r="C104" t="s">
        <v>47</v>
      </c>
      <c r="D104" t="s">
        <v>50</v>
      </c>
      <c r="E104" t="s">
        <v>51</v>
      </c>
      <c r="F104" s="4">
        <v>3108</v>
      </c>
      <c r="G104" s="5">
        <v>54</v>
      </c>
    </row>
    <row r="105" spans="3:7">
      <c r="C105" t="s">
        <v>26</v>
      </c>
      <c r="D105" t="s">
        <v>34</v>
      </c>
      <c r="E105" t="s">
        <v>28</v>
      </c>
      <c r="F105" s="4">
        <v>469</v>
      </c>
      <c r="G105" s="5">
        <v>75</v>
      </c>
    </row>
    <row r="106" spans="3:7">
      <c r="C106" t="s">
        <v>18</v>
      </c>
      <c r="D106" t="s">
        <v>9</v>
      </c>
      <c r="E106" t="s">
        <v>48</v>
      </c>
      <c r="F106" s="4">
        <v>2737</v>
      </c>
      <c r="G106" s="5">
        <v>93</v>
      </c>
    </row>
    <row r="107" spans="3:7">
      <c r="C107" t="s">
        <v>18</v>
      </c>
      <c r="D107" t="s">
        <v>9</v>
      </c>
      <c r="E107" t="s">
        <v>28</v>
      </c>
      <c r="F107" s="4">
        <v>4305</v>
      </c>
      <c r="G107" s="5">
        <v>156</v>
      </c>
    </row>
    <row r="108" spans="3:7">
      <c r="C108" t="s">
        <v>18</v>
      </c>
      <c r="D108" t="s">
        <v>34</v>
      </c>
      <c r="E108" t="s">
        <v>33</v>
      </c>
      <c r="F108" s="4">
        <v>2408</v>
      </c>
      <c r="G108" s="5">
        <v>9</v>
      </c>
    </row>
    <row r="109" spans="3:7">
      <c r="C109" t="s">
        <v>47</v>
      </c>
      <c r="D109" t="s">
        <v>22</v>
      </c>
      <c r="E109" t="s">
        <v>39</v>
      </c>
      <c r="F109" s="4">
        <v>1281</v>
      </c>
      <c r="G109" s="5">
        <v>18</v>
      </c>
    </row>
    <row r="110" spans="3:7">
      <c r="C110" t="s">
        <v>8</v>
      </c>
      <c r="D110" t="s">
        <v>14</v>
      </c>
      <c r="E110" t="s">
        <v>15</v>
      </c>
      <c r="F110" s="4">
        <v>12348</v>
      </c>
      <c r="G110" s="5">
        <v>234</v>
      </c>
    </row>
    <row r="111" spans="3:7">
      <c r="C111" t="s">
        <v>47</v>
      </c>
      <c r="D111" t="s">
        <v>50</v>
      </c>
      <c r="E111" t="s">
        <v>54</v>
      </c>
      <c r="F111" s="4">
        <v>3689</v>
      </c>
      <c r="G111" s="5">
        <v>312</v>
      </c>
    </row>
    <row r="112" spans="3:7">
      <c r="C112" t="s">
        <v>40</v>
      </c>
      <c r="D112" t="s">
        <v>22</v>
      </c>
      <c r="E112" t="s">
        <v>39</v>
      </c>
      <c r="F112" s="4">
        <v>2870</v>
      </c>
      <c r="G112" s="5">
        <v>300</v>
      </c>
    </row>
    <row r="113" spans="3:7">
      <c r="C113" t="s">
        <v>46</v>
      </c>
      <c r="D113" t="s">
        <v>22</v>
      </c>
      <c r="E113" t="s">
        <v>53</v>
      </c>
      <c r="F113" s="4">
        <v>798</v>
      </c>
      <c r="G113" s="5">
        <v>519</v>
      </c>
    </row>
    <row r="114" spans="3:7">
      <c r="C114" t="s">
        <v>21</v>
      </c>
      <c r="D114" t="s">
        <v>9</v>
      </c>
      <c r="E114" t="s">
        <v>45</v>
      </c>
      <c r="F114" s="4">
        <v>2933</v>
      </c>
      <c r="G114" s="5">
        <v>9</v>
      </c>
    </row>
    <row r="115" spans="3:7">
      <c r="C115" t="s">
        <v>43</v>
      </c>
      <c r="D115" t="s">
        <v>14</v>
      </c>
      <c r="E115" t="s">
        <v>19</v>
      </c>
      <c r="F115" s="4">
        <v>2744</v>
      </c>
      <c r="G115" s="5">
        <v>9</v>
      </c>
    </row>
    <row r="116" spans="3:7">
      <c r="C116" t="s">
        <v>8</v>
      </c>
      <c r="D116" t="s">
        <v>22</v>
      </c>
      <c r="E116" t="s">
        <v>31</v>
      </c>
      <c r="F116" s="4">
        <v>9772</v>
      </c>
      <c r="G116" s="5">
        <v>90</v>
      </c>
    </row>
    <row r="117" spans="3:7">
      <c r="C117" t="s">
        <v>40</v>
      </c>
      <c r="D117" t="s">
        <v>50</v>
      </c>
      <c r="E117" t="s">
        <v>28</v>
      </c>
      <c r="F117" s="4">
        <v>1568</v>
      </c>
      <c r="G117" s="5">
        <v>96</v>
      </c>
    </row>
    <row r="118" spans="3:7">
      <c r="C118" t="s">
        <v>46</v>
      </c>
      <c r="D118" t="s">
        <v>22</v>
      </c>
      <c r="E118" t="s">
        <v>30</v>
      </c>
      <c r="F118" s="4">
        <v>11417</v>
      </c>
      <c r="G118" s="5">
        <v>21</v>
      </c>
    </row>
    <row r="119" spans="3:7">
      <c r="C119" t="s">
        <v>8</v>
      </c>
      <c r="D119" t="s">
        <v>50</v>
      </c>
      <c r="E119" t="s">
        <v>51</v>
      </c>
      <c r="F119" s="4">
        <v>6748</v>
      </c>
      <c r="G119" s="5">
        <v>48</v>
      </c>
    </row>
    <row r="120" spans="3:7">
      <c r="C120" t="s">
        <v>55</v>
      </c>
      <c r="D120" t="s">
        <v>22</v>
      </c>
      <c r="E120" t="s">
        <v>53</v>
      </c>
      <c r="F120" s="4">
        <v>1407</v>
      </c>
      <c r="G120" s="5">
        <v>72</v>
      </c>
    </row>
    <row r="121" spans="3:7">
      <c r="C121" t="s">
        <v>13</v>
      </c>
      <c r="D121" t="s">
        <v>14</v>
      </c>
      <c r="E121" t="s">
        <v>52</v>
      </c>
      <c r="F121" s="4">
        <v>2023</v>
      </c>
      <c r="G121" s="5">
        <v>168</v>
      </c>
    </row>
    <row r="122" spans="3:7">
      <c r="C122" t="s">
        <v>43</v>
      </c>
      <c r="D122" t="s">
        <v>27</v>
      </c>
      <c r="E122" t="s">
        <v>51</v>
      </c>
      <c r="F122" s="4">
        <v>5236</v>
      </c>
      <c r="G122" s="5">
        <v>51</v>
      </c>
    </row>
    <row r="123" spans="3:7">
      <c r="C123" t="s">
        <v>21</v>
      </c>
      <c r="D123" t="s">
        <v>22</v>
      </c>
      <c r="E123" t="s">
        <v>39</v>
      </c>
      <c r="F123" s="4">
        <v>1925</v>
      </c>
      <c r="G123" s="5">
        <v>192</v>
      </c>
    </row>
    <row r="124" spans="3:7">
      <c r="C124" t="s">
        <v>40</v>
      </c>
      <c r="D124" t="s">
        <v>9</v>
      </c>
      <c r="E124" t="s">
        <v>17</v>
      </c>
      <c r="F124" s="4">
        <v>6608</v>
      </c>
      <c r="G124" s="5">
        <v>225</v>
      </c>
    </row>
    <row r="125" spans="3:7">
      <c r="C125" t="s">
        <v>26</v>
      </c>
      <c r="D125" t="s">
        <v>50</v>
      </c>
      <c r="E125" t="s">
        <v>51</v>
      </c>
      <c r="F125" s="4">
        <v>8008</v>
      </c>
      <c r="G125" s="5">
        <v>456</v>
      </c>
    </row>
    <row r="126" spans="3:7">
      <c r="C126" t="s">
        <v>55</v>
      </c>
      <c r="D126" t="s">
        <v>50</v>
      </c>
      <c r="E126" t="s">
        <v>28</v>
      </c>
      <c r="F126" s="4">
        <v>1428</v>
      </c>
      <c r="G126" s="5">
        <v>93</v>
      </c>
    </row>
    <row r="127" spans="3:7">
      <c r="C127" t="s">
        <v>26</v>
      </c>
      <c r="D127" t="s">
        <v>50</v>
      </c>
      <c r="E127" t="s">
        <v>19</v>
      </c>
      <c r="F127" s="4">
        <v>525</v>
      </c>
      <c r="G127" s="5">
        <v>48</v>
      </c>
    </row>
    <row r="128" spans="3:7">
      <c r="C128" t="s">
        <v>26</v>
      </c>
      <c r="D128" t="s">
        <v>9</v>
      </c>
      <c r="E128" t="s">
        <v>23</v>
      </c>
      <c r="F128" s="4">
        <v>1505</v>
      </c>
      <c r="G128" s="5">
        <v>102</v>
      </c>
    </row>
    <row r="129" spans="3:7">
      <c r="C129" t="s">
        <v>40</v>
      </c>
      <c r="D129" t="s">
        <v>14</v>
      </c>
      <c r="E129" t="s">
        <v>10</v>
      </c>
      <c r="F129" s="4">
        <v>6755</v>
      </c>
      <c r="G129" s="5">
        <v>252</v>
      </c>
    </row>
    <row r="130" spans="3:7">
      <c r="C130" t="s">
        <v>46</v>
      </c>
      <c r="D130" t="s">
        <v>9</v>
      </c>
      <c r="E130" t="s">
        <v>23</v>
      </c>
      <c r="F130" s="4">
        <v>11571</v>
      </c>
      <c r="G130" s="5">
        <v>138</v>
      </c>
    </row>
    <row r="131" spans="3:7">
      <c r="C131" t="s">
        <v>8</v>
      </c>
      <c r="D131" t="s">
        <v>34</v>
      </c>
      <c r="E131" t="s">
        <v>28</v>
      </c>
      <c r="F131" s="4">
        <v>2541</v>
      </c>
      <c r="G131" s="5">
        <v>90</v>
      </c>
    </row>
    <row r="132" spans="3:7">
      <c r="C132" t="s">
        <v>21</v>
      </c>
      <c r="D132" t="s">
        <v>9</v>
      </c>
      <c r="E132" t="s">
        <v>10</v>
      </c>
      <c r="F132" s="4">
        <v>1526</v>
      </c>
      <c r="G132" s="5">
        <v>240</v>
      </c>
    </row>
    <row r="133" spans="3:7">
      <c r="C133" t="s">
        <v>8</v>
      </c>
      <c r="D133" t="s">
        <v>34</v>
      </c>
      <c r="E133" t="s">
        <v>19</v>
      </c>
      <c r="F133" s="4">
        <v>6125</v>
      </c>
      <c r="G133" s="5">
        <v>102</v>
      </c>
    </row>
    <row r="134" spans="3:7">
      <c r="C134" t="s">
        <v>21</v>
      </c>
      <c r="D134" t="s">
        <v>14</v>
      </c>
      <c r="E134" t="s">
        <v>53</v>
      </c>
      <c r="F134" s="4">
        <v>847</v>
      </c>
      <c r="G134" s="5">
        <v>129</v>
      </c>
    </row>
    <row r="135" spans="3:7">
      <c r="C135" t="s">
        <v>13</v>
      </c>
      <c r="D135" t="s">
        <v>14</v>
      </c>
      <c r="E135" t="s">
        <v>53</v>
      </c>
      <c r="F135" s="4">
        <v>4753</v>
      </c>
      <c r="G135" s="5">
        <v>300</v>
      </c>
    </row>
    <row r="136" spans="3:7">
      <c r="C136" t="s">
        <v>26</v>
      </c>
      <c r="D136" t="s">
        <v>34</v>
      </c>
      <c r="E136" t="s">
        <v>31</v>
      </c>
      <c r="F136" s="4">
        <v>959</v>
      </c>
      <c r="G136" s="5">
        <v>135</v>
      </c>
    </row>
    <row r="137" spans="3:7">
      <c r="C137" t="s">
        <v>40</v>
      </c>
      <c r="D137" t="s">
        <v>14</v>
      </c>
      <c r="E137" t="s">
        <v>49</v>
      </c>
      <c r="F137" s="4">
        <v>2793</v>
      </c>
      <c r="G137" s="5">
        <v>114</v>
      </c>
    </row>
    <row r="138" spans="3:7">
      <c r="C138" t="s">
        <v>40</v>
      </c>
      <c r="D138" t="s">
        <v>14</v>
      </c>
      <c r="E138" t="s">
        <v>17</v>
      </c>
      <c r="F138" s="4">
        <v>4606</v>
      </c>
      <c r="G138" s="5">
        <v>63</v>
      </c>
    </row>
    <row r="139" spans="3:7">
      <c r="C139" t="s">
        <v>40</v>
      </c>
      <c r="D139" t="s">
        <v>22</v>
      </c>
      <c r="E139" t="s">
        <v>52</v>
      </c>
      <c r="F139" s="4">
        <v>5551</v>
      </c>
      <c r="G139" s="5">
        <v>252</v>
      </c>
    </row>
    <row r="140" spans="3:7">
      <c r="C140" t="s">
        <v>55</v>
      </c>
      <c r="D140" t="s">
        <v>22</v>
      </c>
      <c r="E140" t="s">
        <v>15</v>
      </c>
      <c r="F140" s="4">
        <v>6657</v>
      </c>
      <c r="G140" s="5">
        <v>303</v>
      </c>
    </row>
    <row r="141" spans="3:7">
      <c r="C141" t="s">
        <v>40</v>
      </c>
      <c r="D141" t="s">
        <v>27</v>
      </c>
      <c r="E141" t="s">
        <v>33</v>
      </c>
      <c r="F141" s="4">
        <v>4438</v>
      </c>
      <c r="G141" s="5">
        <v>246</v>
      </c>
    </row>
    <row r="142" spans="3:7">
      <c r="C142" t="s">
        <v>13</v>
      </c>
      <c r="D142" t="s">
        <v>34</v>
      </c>
      <c r="E142" t="s">
        <v>37</v>
      </c>
      <c r="F142" s="4">
        <v>168</v>
      </c>
      <c r="G142" s="5">
        <v>84</v>
      </c>
    </row>
    <row r="143" spans="3:7">
      <c r="C143" t="s">
        <v>40</v>
      </c>
      <c r="D143" t="s">
        <v>50</v>
      </c>
      <c r="E143" t="s">
        <v>33</v>
      </c>
      <c r="F143" s="4">
        <v>7777</v>
      </c>
      <c r="G143" s="5">
        <v>39</v>
      </c>
    </row>
    <row r="144" spans="3:7">
      <c r="C144" t="s">
        <v>43</v>
      </c>
      <c r="D144" t="s">
        <v>22</v>
      </c>
      <c r="E144" t="s">
        <v>33</v>
      </c>
      <c r="F144" s="4">
        <v>3339</v>
      </c>
      <c r="G144" s="5">
        <v>348</v>
      </c>
    </row>
    <row r="145" spans="3:7">
      <c r="C145" t="s">
        <v>40</v>
      </c>
      <c r="D145" t="s">
        <v>9</v>
      </c>
      <c r="E145" t="s">
        <v>31</v>
      </c>
      <c r="F145" s="4">
        <v>6391</v>
      </c>
      <c r="G145" s="5">
        <v>48</v>
      </c>
    </row>
    <row r="146" spans="3:7">
      <c r="C146" t="s">
        <v>43</v>
      </c>
      <c r="D146" t="s">
        <v>9</v>
      </c>
      <c r="E146" t="s">
        <v>37</v>
      </c>
      <c r="F146" s="4">
        <v>518</v>
      </c>
      <c r="G146" s="5">
        <v>75</v>
      </c>
    </row>
    <row r="147" spans="3:7">
      <c r="C147" t="s">
        <v>40</v>
      </c>
      <c r="D147" t="s">
        <v>34</v>
      </c>
      <c r="E147" t="s">
        <v>54</v>
      </c>
      <c r="F147" s="4">
        <v>5677</v>
      </c>
      <c r="G147" s="5">
        <v>258</v>
      </c>
    </row>
    <row r="148" spans="3:7">
      <c r="C148" t="s">
        <v>26</v>
      </c>
      <c r="D148" t="s">
        <v>27</v>
      </c>
      <c r="E148" t="s">
        <v>33</v>
      </c>
      <c r="F148" s="4">
        <v>6048</v>
      </c>
      <c r="G148" s="5">
        <v>27</v>
      </c>
    </row>
    <row r="149" spans="3:7">
      <c r="C149" t="s">
        <v>13</v>
      </c>
      <c r="D149" t="s">
        <v>34</v>
      </c>
      <c r="E149" t="s">
        <v>15</v>
      </c>
      <c r="F149" s="4">
        <v>3752</v>
      </c>
      <c r="G149" s="5">
        <v>213</v>
      </c>
    </row>
    <row r="150" spans="3:7">
      <c r="C150" t="s">
        <v>43</v>
      </c>
      <c r="D150" t="s">
        <v>14</v>
      </c>
      <c r="E150" t="s">
        <v>52</v>
      </c>
      <c r="F150" s="4">
        <v>4480</v>
      </c>
      <c r="G150" s="5">
        <v>357</v>
      </c>
    </row>
    <row r="151" spans="3:7">
      <c r="C151" t="s">
        <v>18</v>
      </c>
      <c r="D151" t="s">
        <v>9</v>
      </c>
      <c r="E151" t="s">
        <v>19</v>
      </c>
      <c r="F151" s="4">
        <v>259</v>
      </c>
      <c r="G151" s="5">
        <v>207</v>
      </c>
    </row>
    <row r="152" spans="3:7">
      <c r="C152" t="s">
        <v>13</v>
      </c>
      <c r="D152" t="s">
        <v>9</v>
      </c>
      <c r="E152" t="s">
        <v>10</v>
      </c>
      <c r="F152" s="4">
        <v>42</v>
      </c>
      <c r="G152" s="5">
        <v>150</v>
      </c>
    </row>
    <row r="153" spans="3:7">
      <c r="C153" t="s">
        <v>21</v>
      </c>
      <c r="D153" t="s">
        <v>22</v>
      </c>
      <c r="E153" t="s">
        <v>51</v>
      </c>
      <c r="F153" s="4">
        <v>98</v>
      </c>
      <c r="G153" s="5">
        <v>204</v>
      </c>
    </row>
    <row r="154" spans="3:7">
      <c r="C154" t="s">
        <v>40</v>
      </c>
      <c r="D154" t="s">
        <v>14</v>
      </c>
      <c r="E154" t="s">
        <v>53</v>
      </c>
      <c r="F154" s="4">
        <v>2478</v>
      </c>
      <c r="G154" s="5">
        <v>21</v>
      </c>
    </row>
    <row r="155" spans="3:7">
      <c r="C155" t="s">
        <v>21</v>
      </c>
      <c r="D155" t="s">
        <v>50</v>
      </c>
      <c r="E155" t="s">
        <v>31</v>
      </c>
      <c r="F155" s="4">
        <v>7847</v>
      </c>
      <c r="G155" s="5">
        <v>174</v>
      </c>
    </row>
    <row r="156" spans="3:7">
      <c r="C156" t="s">
        <v>46</v>
      </c>
      <c r="D156" t="s">
        <v>9</v>
      </c>
      <c r="E156" t="s">
        <v>33</v>
      </c>
      <c r="F156" s="4">
        <v>9926</v>
      </c>
      <c r="G156" s="5">
        <v>201</v>
      </c>
    </row>
    <row r="157" spans="3:7">
      <c r="C157" t="s">
        <v>13</v>
      </c>
      <c r="D157" t="s">
        <v>34</v>
      </c>
      <c r="E157" t="s">
        <v>12</v>
      </c>
      <c r="F157" s="4">
        <v>819</v>
      </c>
      <c r="G157" s="5">
        <v>510</v>
      </c>
    </row>
    <row r="158" spans="3:7">
      <c r="C158" t="s">
        <v>26</v>
      </c>
      <c r="D158" t="s">
        <v>27</v>
      </c>
      <c r="E158" t="s">
        <v>52</v>
      </c>
      <c r="F158" s="4">
        <v>3052</v>
      </c>
      <c r="G158" s="5">
        <v>378</v>
      </c>
    </row>
    <row r="159" spans="3:7">
      <c r="C159" t="s">
        <v>18</v>
      </c>
      <c r="D159" t="s">
        <v>50</v>
      </c>
      <c r="E159" t="s">
        <v>45</v>
      </c>
      <c r="F159" s="4">
        <v>6832</v>
      </c>
      <c r="G159" s="5">
        <v>27</v>
      </c>
    </row>
    <row r="160" spans="3:7">
      <c r="C160" t="s">
        <v>46</v>
      </c>
      <c r="D160" t="s">
        <v>27</v>
      </c>
      <c r="E160" t="s">
        <v>30</v>
      </c>
      <c r="F160" s="4">
        <v>2016</v>
      </c>
      <c r="G160" s="5">
        <v>117</v>
      </c>
    </row>
    <row r="161" spans="3:7">
      <c r="C161" t="s">
        <v>26</v>
      </c>
      <c r="D161" t="s">
        <v>34</v>
      </c>
      <c r="E161" t="s">
        <v>45</v>
      </c>
      <c r="F161" s="4">
        <v>7322</v>
      </c>
      <c r="G161" s="5">
        <v>36</v>
      </c>
    </row>
    <row r="162" spans="3:7">
      <c r="C162" t="s">
        <v>13</v>
      </c>
      <c r="D162" t="s">
        <v>14</v>
      </c>
      <c r="E162" t="s">
        <v>31</v>
      </c>
      <c r="F162" s="4">
        <v>357</v>
      </c>
      <c r="G162" s="5">
        <v>126</v>
      </c>
    </row>
    <row r="163" spans="3:7">
      <c r="C163" t="s">
        <v>18</v>
      </c>
      <c r="D163" t="s">
        <v>27</v>
      </c>
      <c r="E163" t="s">
        <v>28</v>
      </c>
      <c r="F163" s="4">
        <v>3192</v>
      </c>
      <c r="G163" s="5">
        <v>72</v>
      </c>
    </row>
    <row r="164" spans="3:7">
      <c r="C164" t="s">
        <v>40</v>
      </c>
      <c r="D164" t="s">
        <v>22</v>
      </c>
      <c r="E164" t="s">
        <v>37</v>
      </c>
      <c r="F164" s="4">
        <v>8435</v>
      </c>
      <c r="G164" s="5">
        <v>42</v>
      </c>
    </row>
    <row r="165" spans="3:7">
      <c r="C165" t="s">
        <v>8</v>
      </c>
      <c r="D165" t="s">
        <v>27</v>
      </c>
      <c r="E165" t="s">
        <v>52</v>
      </c>
      <c r="F165" s="4">
        <v>0</v>
      </c>
      <c r="G165" s="5">
        <v>135</v>
      </c>
    </row>
    <row r="166" spans="3:7">
      <c r="C166" t="s">
        <v>40</v>
      </c>
      <c r="D166" t="s">
        <v>50</v>
      </c>
      <c r="E166" t="s">
        <v>49</v>
      </c>
      <c r="F166" s="4">
        <v>8862</v>
      </c>
      <c r="G166" s="5">
        <v>189</v>
      </c>
    </row>
    <row r="167" spans="3:7">
      <c r="C167" t="s">
        <v>26</v>
      </c>
      <c r="D167" t="s">
        <v>9</v>
      </c>
      <c r="E167" t="s">
        <v>54</v>
      </c>
      <c r="F167" s="4">
        <v>3556</v>
      </c>
      <c r="G167" s="5">
        <v>459</v>
      </c>
    </row>
    <row r="168" spans="3:7">
      <c r="C168" t="s">
        <v>43</v>
      </c>
      <c r="D168" t="s">
        <v>50</v>
      </c>
      <c r="E168" t="s">
        <v>25</v>
      </c>
      <c r="F168" s="4">
        <v>7280</v>
      </c>
      <c r="G168" s="5">
        <v>201</v>
      </c>
    </row>
    <row r="169" spans="3:7">
      <c r="C169" t="s">
        <v>26</v>
      </c>
      <c r="D169" t="s">
        <v>50</v>
      </c>
      <c r="E169" t="s">
        <v>10</v>
      </c>
      <c r="F169" s="4">
        <v>3402</v>
      </c>
      <c r="G169" s="5">
        <v>366</v>
      </c>
    </row>
    <row r="170" spans="3:7">
      <c r="C170" t="s">
        <v>47</v>
      </c>
      <c r="D170" t="s">
        <v>9</v>
      </c>
      <c r="E170" t="s">
        <v>52</v>
      </c>
      <c r="F170" s="4">
        <v>4592</v>
      </c>
      <c r="G170" s="5">
        <v>324</v>
      </c>
    </row>
    <row r="171" spans="3:7">
      <c r="C171" t="s">
        <v>18</v>
      </c>
      <c r="D171" t="s">
        <v>14</v>
      </c>
      <c r="E171" t="s">
        <v>25</v>
      </c>
      <c r="F171" s="4">
        <v>7833</v>
      </c>
      <c r="G171" s="5">
        <v>243</v>
      </c>
    </row>
    <row r="172" spans="3:7">
      <c r="C172" t="s">
        <v>46</v>
      </c>
      <c r="D172" t="s">
        <v>27</v>
      </c>
      <c r="E172" t="s">
        <v>45</v>
      </c>
      <c r="F172" s="4">
        <v>7651</v>
      </c>
      <c r="G172" s="5">
        <v>213</v>
      </c>
    </row>
    <row r="173" spans="3:7">
      <c r="C173" t="s">
        <v>8</v>
      </c>
      <c r="D173" t="s">
        <v>14</v>
      </c>
      <c r="E173" t="s">
        <v>10</v>
      </c>
      <c r="F173" s="4">
        <v>2275</v>
      </c>
      <c r="G173" s="5">
        <v>447</v>
      </c>
    </row>
    <row r="174" spans="3:7">
      <c r="C174" t="s">
        <v>8</v>
      </c>
      <c r="D174" t="s">
        <v>34</v>
      </c>
      <c r="E174" t="s">
        <v>12</v>
      </c>
      <c r="F174" s="4">
        <v>5670</v>
      </c>
      <c r="G174" s="5">
        <v>297</v>
      </c>
    </row>
    <row r="175" spans="3:7">
      <c r="C175" t="s">
        <v>40</v>
      </c>
      <c r="D175" t="s">
        <v>14</v>
      </c>
      <c r="E175" t="s">
        <v>30</v>
      </c>
      <c r="F175" s="4">
        <v>2135</v>
      </c>
      <c r="G175" s="5">
        <v>27</v>
      </c>
    </row>
    <row r="176" spans="3:7">
      <c r="C176" t="s">
        <v>8</v>
      </c>
      <c r="D176" t="s">
        <v>50</v>
      </c>
      <c r="E176" t="s">
        <v>48</v>
      </c>
      <c r="F176" s="4">
        <v>2779</v>
      </c>
      <c r="G176" s="5">
        <v>75</v>
      </c>
    </row>
    <row r="177" spans="3:7">
      <c r="C177" t="s">
        <v>55</v>
      </c>
      <c r="D177" t="s">
        <v>27</v>
      </c>
      <c r="E177" t="s">
        <v>31</v>
      </c>
      <c r="F177" s="4">
        <v>12950</v>
      </c>
      <c r="G177" s="5">
        <v>30</v>
      </c>
    </row>
    <row r="178" spans="3:7">
      <c r="C178" t="s">
        <v>40</v>
      </c>
      <c r="D178" t="s">
        <v>22</v>
      </c>
      <c r="E178" t="s">
        <v>23</v>
      </c>
      <c r="F178" s="4">
        <v>2646</v>
      </c>
      <c r="G178" s="5">
        <v>177</v>
      </c>
    </row>
    <row r="179" spans="3:7">
      <c r="C179" t="s">
        <v>8</v>
      </c>
      <c r="D179" t="s">
        <v>50</v>
      </c>
      <c r="E179" t="s">
        <v>31</v>
      </c>
      <c r="F179" s="4">
        <v>3794</v>
      </c>
      <c r="G179" s="5">
        <v>159</v>
      </c>
    </row>
    <row r="180" spans="3:7">
      <c r="C180" t="s">
        <v>47</v>
      </c>
      <c r="D180" t="s">
        <v>14</v>
      </c>
      <c r="E180" t="s">
        <v>31</v>
      </c>
      <c r="F180" s="4">
        <v>819</v>
      </c>
      <c r="G180" s="5">
        <v>306</v>
      </c>
    </row>
    <row r="181" spans="3:7">
      <c r="C181" t="s">
        <v>47</v>
      </c>
      <c r="D181" t="s">
        <v>50</v>
      </c>
      <c r="E181" t="s">
        <v>42</v>
      </c>
      <c r="F181" s="4">
        <v>2583</v>
      </c>
      <c r="G181" s="5">
        <v>18</v>
      </c>
    </row>
    <row r="182" spans="3:7">
      <c r="C182" t="s">
        <v>40</v>
      </c>
      <c r="D182" t="s">
        <v>14</v>
      </c>
      <c r="E182" t="s">
        <v>39</v>
      </c>
      <c r="F182" s="4">
        <v>4585</v>
      </c>
      <c r="G182" s="5">
        <v>240</v>
      </c>
    </row>
    <row r="183" spans="3:7">
      <c r="C183" t="s">
        <v>43</v>
      </c>
      <c r="D183" t="s">
        <v>50</v>
      </c>
      <c r="E183" t="s">
        <v>31</v>
      </c>
      <c r="F183" s="4">
        <v>1652</v>
      </c>
      <c r="G183" s="5">
        <v>93</v>
      </c>
    </row>
    <row r="184" spans="3:7">
      <c r="C184" t="s">
        <v>55</v>
      </c>
      <c r="D184" t="s">
        <v>50</v>
      </c>
      <c r="E184" t="s">
        <v>51</v>
      </c>
      <c r="F184" s="4">
        <v>4991</v>
      </c>
      <c r="G184" s="5">
        <v>9</v>
      </c>
    </row>
    <row r="185" spans="3:7">
      <c r="C185" t="s">
        <v>13</v>
      </c>
      <c r="D185" t="s">
        <v>50</v>
      </c>
      <c r="E185" t="s">
        <v>30</v>
      </c>
      <c r="F185" s="4">
        <v>2009</v>
      </c>
      <c r="G185" s="5">
        <v>219</v>
      </c>
    </row>
    <row r="186" spans="3:7">
      <c r="C186" t="s">
        <v>46</v>
      </c>
      <c r="D186" t="s">
        <v>27</v>
      </c>
      <c r="E186" t="s">
        <v>37</v>
      </c>
      <c r="F186" s="4">
        <v>1568</v>
      </c>
      <c r="G186" s="5">
        <v>141</v>
      </c>
    </row>
    <row r="187" spans="3:7">
      <c r="C187" t="s">
        <v>21</v>
      </c>
      <c r="D187" t="s">
        <v>9</v>
      </c>
      <c r="E187" t="s">
        <v>42</v>
      </c>
      <c r="F187" s="4">
        <v>3388</v>
      </c>
      <c r="G187" s="5">
        <v>123</v>
      </c>
    </row>
    <row r="188" spans="3:7">
      <c r="C188" t="s">
        <v>8</v>
      </c>
      <c r="D188" t="s">
        <v>34</v>
      </c>
      <c r="E188" t="s">
        <v>49</v>
      </c>
      <c r="F188" s="4">
        <v>623</v>
      </c>
      <c r="G188" s="5">
        <v>51</v>
      </c>
    </row>
    <row r="189" spans="3:7">
      <c r="C189" t="s">
        <v>26</v>
      </c>
      <c r="D189" t="s">
        <v>22</v>
      </c>
      <c r="E189" t="s">
        <v>19</v>
      </c>
      <c r="F189" s="4">
        <v>10073</v>
      </c>
      <c r="G189" s="5">
        <v>120</v>
      </c>
    </row>
    <row r="190" spans="3:7">
      <c r="C190" t="s">
        <v>13</v>
      </c>
      <c r="D190" t="s">
        <v>27</v>
      </c>
      <c r="E190" t="s">
        <v>51</v>
      </c>
      <c r="F190" s="4">
        <v>1561</v>
      </c>
      <c r="G190" s="5">
        <v>27</v>
      </c>
    </row>
    <row r="191" spans="3:7">
      <c r="C191" t="s">
        <v>18</v>
      </c>
      <c r="D191" t="s">
        <v>22</v>
      </c>
      <c r="E191" t="s">
        <v>53</v>
      </c>
      <c r="F191" s="4">
        <v>11522</v>
      </c>
      <c r="G191" s="5">
        <v>204</v>
      </c>
    </row>
    <row r="192" spans="3:7">
      <c r="C192" t="s">
        <v>26</v>
      </c>
      <c r="D192" t="s">
        <v>34</v>
      </c>
      <c r="E192" t="s">
        <v>12</v>
      </c>
      <c r="F192" s="4">
        <v>2317</v>
      </c>
      <c r="G192" s="5">
        <v>123</v>
      </c>
    </row>
    <row r="193" spans="3:7">
      <c r="C193" t="s">
        <v>55</v>
      </c>
      <c r="D193" t="s">
        <v>9</v>
      </c>
      <c r="E193" t="s">
        <v>54</v>
      </c>
      <c r="F193" s="4">
        <v>3059</v>
      </c>
      <c r="G193" s="5">
        <v>27</v>
      </c>
    </row>
    <row r="194" spans="3:7">
      <c r="C194" t="s">
        <v>21</v>
      </c>
      <c r="D194" t="s">
        <v>9</v>
      </c>
      <c r="E194" t="s">
        <v>51</v>
      </c>
      <c r="F194" s="4">
        <v>2324</v>
      </c>
      <c r="G194" s="5">
        <v>177</v>
      </c>
    </row>
    <row r="195" spans="3:7">
      <c r="C195" t="s">
        <v>47</v>
      </c>
      <c r="D195" t="s">
        <v>27</v>
      </c>
      <c r="E195" t="s">
        <v>51</v>
      </c>
      <c r="F195" s="4">
        <v>4956</v>
      </c>
      <c r="G195" s="5">
        <v>171</v>
      </c>
    </row>
    <row r="196" spans="3:7">
      <c r="C196" t="s">
        <v>55</v>
      </c>
      <c r="D196" t="s">
        <v>50</v>
      </c>
      <c r="E196" t="s">
        <v>39</v>
      </c>
      <c r="F196" s="4">
        <v>5355</v>
      </c>
      <c r="G196" s="5">
        <v>204</v>
      </c>
    </row>
    <row r="197" spans="3:7">
      <c r="C197" t="s">
        <v>47</v>
      </c>
      <c r="D197" t="s">
        <v>50</v>
      </c>
      <c r="E197" t="s">
        <v>17</v>
      </c>
      <c r="F197" s="4">
        <v>7259</v>
      </c>
      <c r="G197" s="5">
        <v>276</v>
      </c>
    </row>
    <row r="198" spans="3:7">
      <c r="C198" t="s">
        <v>13</v>
      </c>
      <c r="D198" t="s">
        <v>9</v>
      </c>
      <c r="E198" t="s">
        <v>51</v>
      </c>
      <c r="F198" s="4">
        <v>6279</v>
      </c>
      <c r="G198" s="5">
        <v>45</v>
      </c>
    </row>
    <row r="199" spans="3:7">
      <c r="C199" t="s">
        <v>8</v>
      </c>
      <c r="D199" t="s">
        <v>34</v>
      </c>
      <c r="E199" t="s">
        <v>52</v>
      </c>
      <c r="F199" s="4">
        <v>2541</v>
      </c>
      <c r="G199" s="5">
        <v>45</v>
      </c>
    </row>
    <row r="200" spans="3:7">
      <c r="C200" t="s">
        <v>26</v>
      </c>
      <c r="D200" t="s">
        <v>14</v>
      </c>
      <c r="E200" t="s">
        <v>53</v>
      </c>
      <c r="F200" s="4">
        <v>3864</v>
      </c>
      <c r="G200" s="5">
        <v>177</v>
      </c>
    </row>
    <row r="201" spans="3:7">
      <c r="C201" t="s">
        <v>43</v>
      </c>
      <c r="D201" t="s">
        <v>22</v>
      </c>
      <c r="E201" t="s">
        <v>12</v>
      </c>
      <c r="F201" s="4">
        <v>6146</v>
      </c>
      <c r="G201" s="5">
        <v>63</v>
      </c>
    </row>
    <row r="202" spans="3:7">
      <c r="C202" t="s">
        <v>18</v>
      </c>
      <c r="D202" t="s">
        <v>27</v>
      </c>
      <c r="E202" t="s">
        <v>23</v>
      </c>
      <c r="F202" s="4">
        <v>2639</v>
      </c>
      <c r="G202" s="5">
        <v>204</v>
      </c>
    </row>
    <row r="203" spans="3:7">
      <c r="C203" t="s">
        <v>13</v>
      </c>
      <c r="D203" t="s">
        <v>9</v>
      </c>
      <c r="E203" t="s">
        <v>37</v>
      </c>
      <c r="F203" s="4">
        <v>1890</v>
      </c>
      <c r="G203" s="5">
        <v>195</v>
      </c>
    </row>
    <row r="204" spans="3:7">
      <c r="C204" t="s">
        <v>40</v>
      </c>
      <c r="D204" t="s">
        <v>50</v>
      </c>
      <c r="E204" t="s">
        <v>17</v>
      </c>
      <c r="F204" s="4">
        <v>1932</v>
      </c>
      <c r="G204" s="5">
        <v>369</v>
      </c>
    </row>
    <row r="205" spans="3:7">
      <c r="C205" t="s">
        <v>47</v>
      </c>
      <c r="D205" t="s">
        <v>50</v>
      </c>
      <c r="E205" t="s">
        <v>28</v>
      </c>
      <c r="F205" s="4">
        <v>6300</v>
      </c>
      <c r="G205" s="5">
        <v>42</v>
      </c>
    </row>
    <row r="206" spans="3:7">
      <c r="C206" t="s">
        <v>26</v>
      </c>
      <c r="D206" t="s">
        <v>9</v>
      </c>
      <c r="E206" t="s">
        <v>10</v>
      </c>
      <c r="F206" s="4">
        <v>560</v>
      </c>
      <c r="G206" s="5">
        <v>81</v>
      </c>
    </row>
    <row r="207" spans="3:7">
      <c r="C207" t="s">
        <v>18</v>
      </c>
      <c r="D207" t="s">
        <v>9</v>
      </c>
      <c r="E207" t="s">
        <v>51</v>
      </c>
      <c r="F207" s="4">
        <v>2856</v>
      </c>
      <c r="G207" s="5">
        <v>246</v>
      </c>
    </row>
    <row r="208" spans="3:7">
      <c r="C208" t="s">
        <v>18</v>
      </c>
      <c r="D208" t="s">
        <v>50</v>
      </c>
      <c r="E208" t="s">
        <v>33</v>
      </c>
      <c r="F208" s="4">
        <v>707</v>
      </c>
      <c r="G208" s="5">
        <v>174</v>
      </c>
    </row>
    <row r="209" spans="3:7">
      <c r="C209" t="s">
        <v>13</v>
      </c>
      <c r="D209" t="s">
        <v>14</v>
      </c>
      <c r="E209" t="s">
        <v>10</v>
      </c>
      <c r="F209" s="4">
        <v>3598</v>
      </c>
      <c r="G209" s="5">
        <v>81</v>
      </c>
    </row>
    <row r="210" spans="3:7">
      <c r="C210" t="s">
        <v>8</v>
      </c>
      <c r="D210" t="s">
        <v>14</v>
      </c>
      <c r="E210" t="s">
        <v>37</v>
      </c>
      <c r="F210" s="4">
        <v>6853</v>
      </c>
      <c r="G210" s="5">
        <v>372</v>
      </c>
    </row>
    <row r="211" spans="3:7">
      <c r="C211" t="s">
        <v>8</v>
      </c>
      <c r="D211" t="s">
        <v>14</v>
      </c>
      <c r="E211" t="s">
        <v>30</v>
      </c>
      <c r="F211" s="4">
        <v>4725</v>
      </c>
      <c r="G211" s="5">
        <v>174</v>
      </c>
    </row>
    <row r="212" spans="3:7">
      <c r="C212" t="s">
        <v>21</v>
      </c>
      <c r="D212" t="s">
        <v>22</v>
      </c>
      <c r="E212" t="s">
        <v>15</v>
      </c>
      <c r="F212" s="4">
        <v>10304</v>
      </c>
      <c r="G212" s="5">
        <v>84</v>
      </c>
    </row>
    <row r="213" spans="3:7">
      <c r="C213" t="s">
        <v>21</v>
      </c>
      <c r="D213" t="s">
        <v>50</v>
      </c>
      <c r="E213" t="s">
        <v>30</v>
      </c>
      <c r="F213" s="4">
        <v>1274</v>
      </c>
      <c r="G213" s="5">
        <v>225</v>
      </c>
    </row>
    <row r="214" spans="3:7">
      <c r="C214" t="s">
        <v>43</v>
      </c>
      <c r="D214" t="s">
        <v>22</v>
      </c>
      <c r="E214" t="s">
        <v>10</v>
      </c>
      <c r="F214" s="4">
        <v>1526</v>
      </c>
      <c r="G214" s="5">
        <v>105</v>
      </c>
    </row>
    <row r="215" spans="3:7">
      <c r="C215" t="s">
        <v>8</v>
      </c>
      <c r="D215" t="s">
        <v>27</v>
      </c>
      <c r="E215" t="s">
        <v>54</v>
      </c>
      <c r="F215" s="4">
        <v>3101</v>
      </c>
      <c r="G215" s="5">
        <v>225</v>
      </c>
    </row>
    <row r="216" spans="3:7">
      <c r="C216" t="s">
        <v>46</v>
      </c>
      <c r="D216" t="s">
        <v>9</v>
      </c>
      <c r="E216" t="s">
        <v>17</v>
      </c>
      <c r="F216" s="4">
        <v>1057</v>
      </c>
      <c r="G216" s="5">
        <v>54</v>
      </c>
    </row>
    <row r="217" spans="3:7">
      <c r="C217" t="s">
        <v>40</v>
      </c>
      <c r="D217" t="s">
        <v>9</v>
      </c>
      <c r="E217" t="s">
        <v>51</v>
      </c>
      <c r="F217" s="4">
        <v>5306</v>
      </c>
      <c r="G217" s="5">
        <v>0</v>
      </c>
    </row>
    <row r="218" spans="3:7">
      <c r="C218" t="s">
        <v>43</v>
      </c>
      <c r="D218" t="s">
        <v>27</v>
      </c>
      <c r="E218" t="s">
        <v>49</v>
      </c>
      <c r="F218" s="4">
        <v>4018</v>
      </c>
      <c r="G218" s="5">
        <v>171</v>
      </c>
    </row>
    <row r="219" spans="3:7">
      <c r="C219" t="s">
        <v>18</v>
      </c>
      <c r="D219" t="s">
        <v>50</v>
      </c>
      <c r="E219" t="s">
        <v>30</v>
      </c>
      <c r="F219" s="4">
        <v>938</v>
      </c>
      <c r="G219" s="5">
        <v>189</v>
      </c>
    </row>
    <row r="220" spans="3:7">
      <c r="C220" t="s">
        <v>40</v>
      </c>
      <c r="D220" t="s">
        <v>34</v>
      </c>
      <c r="E220" t="s">
        <v>23</v>
      </c>
      <c r="F220" s="4">
        <v>1778</v>
      </c>
      <c r="G220" s="5">
        <v>270</v>
      </c>
    </row>
    <row r="221" spans="3:7">
      <c r="C221" t="s">
        <v>26</v>
      </c>
      <c r="D221" t="s">
        <v>27</v>
      </c>
      <c r="E221" t="s">
        <v>10</v>
      </c>
      <c r="F221" s="4">
        <v>1638</v>
      </c>
      <c r="G221" s="5">
        <v>63</v>
      </c>
    </row>
    <row r="222" spans="3:7">
      <c r="C222" t="s">
        <v>21</v>
      </c>
      <c r="D222" t="s">
        <v>34</v>
      </c>
      <c r="E222" t="s">
        <v>28</v>
      </c>
      <c r="F222" s="4">
        <v>154</v>
      </c>
      <c r="G222" s="5">
        <v>21</v>
      </c>
    </row>
    <row r="223" spans="3:7">
      <c r="C223" t="s">
        <v>40</v>
      </c>
      <c r="D223" t="s">
        <v>9</v>
      </c>
      <c r="E223" t="s">
        <v>37</v>
      </c>
      <c r="F223" s="4">
        <v>9835</v>
      </c>
      <c r="G223" s="5">
        <v>207</v>
      </c>
    </row>
    <row r="224" spans="3:7">
      <c r="C224" t="s">
        <v>18</v>
      </c>
      <c r="D224" t="s">
        <v>9</v>
      </c>
      <c r="E224" t="s">
        <v>42</v>
      </c>
      <c r="F224" s="4">
        <v>7273</v>
      </c>
      <c r="G224" s="5">
        <v>96</v>
      </c>
    </row>
    <row r="225" spans="3:7">
      <c r="C225" t="s">
        <v>43</v>
      </c>
      <c r="D225" t="s">
        <v>27</v>
      </c>
      <c r="E225" t="s">
        <v>37</v>
      </c>
      <c r="F225" s="4">
        <v>6909</v>
      </c>
      <c r="G225" s="5">
        <v>81</v>
      </c>
    </row>
    <row r="226" spans="3:7">
      <c r="C226" t="s">
        <v>18</v>
      </c>
      <c r="D226" t="s">
        <v>27</v>
      </c>
      <c r="E226" t="s">
        <v>49</v>
      </c>
      <c r="F226" s="4">
        <v>3920</v>
      </c>
      <c r="G226" s="5">
        <v>306</v>
      </c>
    </row>
    <row r="227" spans="3:7">
      <c r="C227" t="s">
        <v>55</v>
      </c>
      <c r="D227" t="s">
        <v>27</v>
      </c>
      <c r="E227" t="s">
        <v>45</v>
      </c>
      <c r="F227" s="4">
        <v>4858</v>
      </c>
      <c r="G227" s="5">
        <v>279</v>
      </c>
    </row>
    <row r="228" spans="3:7">
      <c r="C228" t="s">
        <v>46</v>
      </c>
      <c r="D228" t="s">
        <v>34</v>
      </c>
      <c r="E228" t="s">
        <v>19</v>
      </c>
      <c r="F228" s="4">
        <v>3549</v>
      </c>
      <c r="G228" s="5">
        <v>3</v>
      </c>
    </row>
    <row r="229" spans="3:7">
      <c r="C229" t="s">
        <v>40</v>
      </c>
      <c r="D229" t="s">
        <v>27</v>
      </c>
      <c r="E229" t="s">
        <v>53</v>
      </c>
      <c r="F229" s="4">
        <v>966</v>
      </c>
      <c r="G229" s="5">
        <v>198</v>
      </c>
    </row>
    <row r="230" spans="3:7">
      <c r="C230" t="s">
        <v>43</v>
      </c>
      <c r="D230" t="s">
        <v>27</v>
      </c>
      <c r="E230" t="s">
        <v>23</v>
      </c>
      <c r="F230" s="4">
        <v>385</v>
      </c>
      <c r="G230" s="5">
        <v>249</v>
      </c>
    </row>
    <row r="231" spans="3:7">
      <c r="C231" t="s">
        <v>26</v>
      </c>
      <c r="D231" t="s">
        <v>50</v>
      </c>
      <c r="E231" t="s">
        <v>30</v>
      </c>
      <c r="F231" s="4">
        <v>2219</v>
      </c>
      <c r="G231" s="5">
        <v>75</v>
      </c>
    </row>
    <row r="232" spans="3:7">
      <c r="C232" t="s">
        <v>18</v>
      </c>
      <c r="D232" t="s">
        <v>22</v>
      </c>
      <c r="E232" t="s">
        <v>15</v>
      </c>
      <c r="F232" s="4">
        <v>2954</v>
      </c>
      <c r="G232" s="5">
        <v>189</v>
      </c>
    </row>
    <row r="233" spans="3:7">
      <c r="C233" t="s">
        <v>40</v>
      </c>
      <c r="D233" t="s">
        <v>22</v>
      </c>
      <c r="E233" t="s">
        <v>15</v>
      </c>
      <c r="F233" s="4">
        <v>280</v>
      </c>
      <c r="G233" s="5">
        <v>87</v>
      </c>
    </row>
    <row r="234" spans="3:7">
      <c r="C234" t="s">
        <v>21</v>
      </c>
      <c r="D234" t="s">
        <v>22</v>
      </c>
      <c r="E234" t="s">
        <v>10</v>
      </c>
      <c r="F234" s="4">
        <v>6118</v>
      </c>
      <c r="G234" s="5">
        <v>174</v>
      </c>
    </row>
    <row r="235" spans="3:7">
      <c r="C235" t="s">
        <v>46</v>
      </c>
      <c r="D235" t="s">
        <v>27</v>
      </c>
      <c r="E235" t="s">
        <v>25</v>
      </c>
      <c r="F235" s="4">
        <v>4802</v>
      </c>
      <c r="G235" s="5">
        <v>36</v>
      </c>
    </row>
    <row r="236" spans="3:7">
      <c r="C236" t="s">
        <v>18</v>
      </c>
      <c r="D236" t="s">
        <v>34</v>
      </c>
      <c r="E236" t="s">
        <v>49</v>
      </c>
      <c r="F236" s="4">
        <v>4137</v>
      </c>
      <c r="G236" s="5">
        <v>60</v>
      </c>
    </row>
    <row r="237" spans="3:7">
      <c r="C237" t="s">
        <v>47</v>
      </c>
      <c r="D237" t="s">
        <v>14</v>
      </c>
      <c r="E237" t="s">
        <v>48</v>
      </c>
      <c r="F237" s="4">
        <v>2023</v>
      </c>
      <c r="G237" s="5">
        <v>78</v>
      </c>
    </row>
    <row r="238" spans="3:7">
      <c r="C238" t="s">
        <v>18</v>
      </c>
      <c r="D238" t="s">
        <v>22</v>
      </c>
      <c r="E238" t="s">
        <v>10</v>
      </c>
      <c r="F238" s="4">
        <v>9051</v>
      </c>
      <c r="G238" s="5">
        <v>57</v>
      </c>
    </row>
    <row r="239" spans="3:7">
      <c r="C239" t="s">
        <v>18</v>
      </c>
      <c r="D239" t="s">
        <v>9</v>
      </c>
      <c r="E239" t="s">
        <v>54</v>
      </c>
      <c r="F239" s="4">
        <v>2919</v>
      </c>
      <c r="G239" s="5">
        <v>45</v>
      </c>
    </row>
    <row r="240" spans="3:7">
      <c r="C240" t="s">
        <v>21</v>
      </c>
      <c r="D240" t="s">
        <v>34</v>
      </c>
      <c r="E240" t="s">
        <v>37</v>
      </c>
      <c r="F240" s="4">
        <v>5915</v>
      </c>
      <c r="G240" s="5">
        <v>3</v>
      </c>
    </row>
    <row r="241" spans="3:7">
      <c r="C241" t="s">
        <v>55</v>
      </c>
      <c r="D241" t="s">
        <v>14</v>
      </c>
      <c r="E241" t="s">
        <v>25</v>
      </c>
      <c r="F241" s="4">
        <v>2562</v>
      </c>
      <c r="G241" s="5">
        <v>6</v>
      </c>
    </row>
    <row r="242" spans="3:7">
      <c r="C242" t="s">
        <v>43</v>
      </c>
      <c r="D242" t="s">
        <v>9</v>
      </c>
      <c r="E242" t="s">
        <v>28</v>
      </c>
      <c r="F242" s="4">
        <v>8813</v>
      </c>
      <c r="G242" s="5">
        <v>21</v>
      </c>
    </row>
    <row r="243" spans="3:7">
      <c r="C243" t="s">
        <v>43</v>
      </c>
      <c r="D243" t="s">
        <v>22</v>
      </c>
      <c r="E243" t="s">
        <v>23</v>
      </c>
      <c r="F243" s="4">
        <v>6111</v>
      </c>
      <c r="G243" s="5">
        <v>3</v>
      </c>
    </row>
    <row r="244" spans="3:7">
      <c r="C244" t="s">
        <v>13</v>
      </c>
      <c r="D244" t="s">
        <v>50</v>
      </c>
      <c r="E244" t="s">
        <v>35</v>
      </c>
      <c r="F244" s="4">
        <v>3507</v>
      </c>
      <c r="G244" s="5">
        <v>288</v>
      </c>
    </row>
    <row r="245" spans="3:7">
      <c r="C245" t="s">
        <v>26</v>
      </c>
      <c r="D245" t="s">
        <v>22</v>
      </c>
      <c r="E245" t="s">
        <v>12</v>
      </c>
      <c r="F245" s="4">
        <v>4319</v>
      </c>
      <c r="G245" s="5">
        <v>30</v>
      </c>
    </row>
    <row r="246" spans="3:7">
      <c r="C246" t="s">
        <v>8</v>
      </c>
      <c r="D246" t="s">
        <v>34</v>
      </c>
      <c r="E246" t="s">
        <v>51</v>
      </c>
      <c r="F246" s="4">
        <v>609</v>
      </c>
      <c r="G246" s="5">
        <v>87</v>
      </c>
    </row>
    <row r="247" spans="3:7">
      <c r="C247" t="s">
        <v>8</v>
      </c>
      <c r="D247" t="s">
        <v>27</v>
      </c>
      <c r="E247" t="s">
        <v>53</v>
      </c>
      <c r="F247" s="4">
        <v>6370</v>
      </c>
      <c r="G247" s="5">
        <v>30</v>
      </c>
    </row>
    <row r="248" spans="3:7">
      <c r="C248" t="s">
        <v>43</v>
      </c>
      <c r="D248" t="s">
        <v>34</v>
      </c>
      <c r="E248" t="s">
        <v>39</v>
      </c>
      <c r="F248" s="4">
        <v>5474</v>
      </c>
      <c r="G248" s="5">
        <v>168</v>
      </c>
    </row>
    <row r="249" spans="3:7">
      <c r="C249" t="s">
        <v>8</v>
      </c>
      <c r="D249" t="s">
        <v>22</v>
      </c>
      <c r="E249" t="s">
        <v>53</v>
      </c>
      <c r="F249" s="4">
        <v>3164</v>
      </c>
      <c r="G249" s="5">
        <v>306</v>
      </c>
    </row>
    <row r="250" spans="3:7">
      <c r="C250" t="s">
        <v>26</v>
      </c>
      <c r="D250" t="s">
        <v>14</v>
      </c>
      <c r="E250" t="s">
        <v>19</v>
      </c>
      <c r="F250" s="4">
        <v>1302</v>
      </c>
      <c r="G250" s="5">
        <v>402</v>
      </c>
    </row>
    <row r="251" spans="3:7">
      <c r="C251" t="s">
        <v>47</v>
      </c>
      <c r="D251" t="s">
        <v>9</v>
      </c>
      <c r="E251" t="s">
        <v>54</v>
      </c>
      <c r="F251" s="4">
        <v>7308</v>
      </c>
      <c r="G251" s="5">
        <v>327</v>
      </c>
    </row>
    <row r="252" spans="3:7">
      <c r="C252" t="s">
        <v>8</v>
      </c>
      <c r="D252" t="s">
        <v>9</v>
      </c>
      <c r="E252" t="s">
        <v>53</v>
      </c>
      <c r="F252" s="4">
        <v>6132</v>
      </c>
      <c r="G252" s="5">
        <v>93</v>
      </c>
    </row>
    <row r="253" spans="3:7">
      <c r="C253" t="s">
        <v>55</v>
      </c>
      <c r="D253" t="s">
        <v>14</v>
      </c>
      <c r="E253" t="s">
        <v>17</v>
      </c>
      <c r="F253" s="4">
        <v>3472</v>
      </c>
      <c r="G253" s="5">
        <v>96</v>
      </c>
    </row>
    <row r="254" spans="3:7">
      <c r="C254" t="s">
        <v>13</v>
      </c>
      <c r="D254" t="s">
        <v>27</v>
      </c>
      <c r="E254" t="s">
        <v>23</v>
      </c>
      <c r="F254" s="4">
        <v>9660</v>
      </c>
      <c r="G254" s="5">
        <v>27</v>
      </c>
    </row>
    <row r="255" spans="3:7">
      <c r="C255" t="s">
        <v>18</v>
      </c>
      <c r="D255" t="s">
        <v>34</v>
      </c>
      <c r="E255" t="s">
        <v>51</v>
      </c>
      <c r="F255" s="4">
        <v>2436</v>
      </c>
      <c r="G255" s="5">
        <v>99</v>
      </c>
    </row>
    <row r="256" spans="3:7">
      <c r="C256" t="s">
        <v>18</v>
      </c>
      <c r="D256" t="s">
        <v>34</v>
      </c>
      <c r="E256" t="s">
        <v>31</v>
      </c>
      <c r="F256" s="4">
        <v>9506</v>
      </c>
      <c r="G256" s="5">
        <v>87</v>
      </c>
    </row>
    <row r="257" spans="3:7">
      <c r="C257" t="s">
        <v>55</v>
      </c>
      <c r="D257" t="s">
        <v>9</v>
      </c>
      <c r="E257" t="s">
        <v>45</v>
      </c>
      <c r="F257" s="4">
        <v>245</v>
      </c>
      <c r="G257" s="5">
        <v>288</v>
      </c>
    </row>
    <row r="258" spans="3:7">
      <c r="C258" t="s">
        <v>13</v>
      </c>
      <c r="D258" t="s">
        <v>14</v>
      </c>
      <c r="E258" t="s">
        <v>42</v>
      </c>
      <c r="F258" s="4">
        <v>2702</v>
      </c>
      <c r="G258" s="5">
        <v>363</v>
      </c>
    </row>
    <row r="259" spans="3:7">
      <c r="C259" t="s">
        <v>55</v>
      </c>
      <c r="D259" t="s">
        <v>50</v>
      </c>
      <c r="E259" t="s">
        <v>33</v>
      </c>
      <c r="F259" s="4">
        <v>700</v>
      </c>
      <c r="G259" s="5">
        <v>87</v>
      </c>
    </row>
    <row r="260" spans="3:7">
      <c r="C260" t="s">
        <v>26</v>
      </c>
      <c r="D260" t="s">
        <v>50</v>
      </c>
      <c r="E260" t="s">
        <v>33</v>
      </c>
      <c r="F260" s="4">
        <v>3759</v>
      </c>
      <c r="G260" s="5">
        <v>150</v>
      </c>
    </row>
    <row r="261" spans="3:7">
      <c r="C261" t="s">
        <v>46</v>
      </c>
      <c r="D261" t="s">
        <v>14</v>
      </c>
      <c r="E261" t="s">
        <v>33</v>
      </c>
      <c r="F261" s="4">
        <v>1589</v>
      </c>
      <c r="G261" s="5">
        <v>303</v>
      </c>
    </row>
    <row r="262" spans="3:7">
      <c r="C262" t="s">
        <v>40</v>
      </c>
      <c r="D262" t="s">
        <v>14</v>
      </c>
      <c r="E262" t="s">
        <v>54</v>
      </c>
      <c r="F262" s="4">
        <v>5194</v>
      </c>
      <c r="G262" s="5">
        <v>288</v>
      </c>
    </row>
    <row r="263" spans="3:7">
      <c r="C263" t="s">
        <v>55</v>
      </c>
      <c r="D263" t="s">
        <v>22</v>
      </c>
      <c r="E263" t="s">
        <v>12</v>
      </c>
      <c r="F263" s="4">
        <v>945</v>
      </c>
      <c r="G263" s="5">
        <v>75</v>
      </c>
    </row>
    <row r="264" spans="3:7">
      <c r="C264" t="s">
        <v>8</v>
      </c>
      <c r="D264" t="s">
        <v>34</v>
      </c>
      <c r="E264" t="s">
        <v>35</v>
      </c>
      <c r="F264" s="4">
        <v>1988</v>
      </c>
      <c r="G264" s="5">
        <v>39</v>
      </c>
    </row>
    <row r="265" spans="3:7">
      <c r="C265" t="s">
        <v>26</v>
      </c>
      <c r="D265" t="s">
        <v>50</v>
      </c>
      <c r="E265" t="s">
        <v>15</v>
      </c>
      <c r="F265" s="4">
        <v>6734</v>
      </c>
      <c r="G265" s="5">
        <v>123</v>
      </c>
    </row>
    <row r="266" spans="3:7">
      <c r="C266" t="s">
        <v>8</v>
      </c>
      <c r="D266" t="s">
        <v>22</v>
      </c>
      <c r="E266" t="s">
        <v>19</v>
      </c>
      <c r="F266" s="4">
        <v>217</v>
      </c>
      <c r="G266" s="5">
        <v>36</v>
      </c>
    </row>
    <row r="267" spans="3:7">
      <c r="C267" t="s">
        <v>43</v>
      </c>
      <c r="D267" t="s">
        <v>50</v>
      </c>
      <c r="E267" t="s">
        <v>37</v>
      </c>
      <c r="F267" s="4">
        <v>6279</v>
      </c>
      <c r="G267" s="5">
        <v>237</v>
      </c>
    </row>
    <row r="268" spans="3:7">
      <c r="C268" t="s">
        <v>8</v>
      </c>
      <c r="D268" t="s">
        <v>22</v>
      </c>
      <c r="E268" t="s">
        <v>12</v>
      </c>
      <c r="F268" s="4">
        <v>4424</v>
      </c>
      <c r="G268" s="5">
        <v>201</v>
      </c>
    </row>
    <row r="269" spans="3:7">
      <c r="C269" t="s">
        <v>46</v>
      </c>
      <c r="D269" t="s">
        <v>22</v>
      </c>
      <c r="E269" t="s">
        <v>33</v>
      </c>
      <c r="F269" s="4">
        <v>189</v>
      </c>
      <c r="G269" s="5">
        <v>48</v>
      </c>
    </row>
    <row r="270" spans="3:7">
      <c r="C270" t="s">
        <v>43</v>
      </c>
      <c r="D270" t="s">
        <v>14</v>
      </c>
      <c r="E270" t="s">
        <v>37</v>
      </c>
      <c r="F270" s="4">
        <v>490</v>
      </c>
      <c r="G270" s="5">
        <v>84</v>
      </c>
    </row>
    <row r="271" spans="3:7">
      <c r="C271" t="s">
        <v>13</v>
      </c>
      <c r="D271" t="s">
        <v>9</v>
      </c>
      <c r="E271" t="s">
        <v>45</v>
      </c>
      <c r="F271" s="4">
        <v>434</v>
      </c>
      <c r="G271" s="5">
        <v>87</v>
      </c>
    </row>
    <row r="272" spans="3:7">
      <c r="C272" t="s">
        <v>40</v>
      </c>
      <c r="D272" t="s">
        <v>34</v>
      </c>
      <c r="E272" t="s">
        <v>10</v>
      </c>
      <c r="F272" s="4">
        <v>10129</v>
      </c>
      <c r="G272" s="5">
        <v>312</v>
      </c>
    </row>
    <row r="273" spans="3:7">
      <c r="C273" t="s">
        <v>47</v>
      </c>
      <c r="D273" t="s">
        <v>27</v>
      </c>
      <c r="E273" t="s">
        <v>54</v>
      </c>
      <c r="F273" s="4">
        <v>1652</v>
      </c>
      <c r="G273" s="5">
        <v>102</v>
      </c>
    </row>
    <row r="274" spans="3:7">
      <c r="C274" t="s">
        <v>13</v>
      </c>
      <c r="D274" t="s">
        <v>34</v>
      </c>
      <c r="E274" t="s">
        <v>45</v>
      </c>
      <c r="F274" s="4">
        <v>6433</v>
      </c>
      <c r="G274" s="5">
        <v>78</v>
      </c>
    </row>
    <row r="275" spans="3:7">
      <c r="C275" t="s">
        <v>47</v>
      </c>
      <c r="D275" t="s">
        <v>50</v>
      </c>
      <c r="E275" t="s">
        <v>48</v>
      </c>
      <c r="F275" s="4">
        <v>2212</v>
      </c>
      <c r="G275" s="5">
        <v>117</v>
      </c>
    </row>
    <row r="276" spans="3:7">
      <c r="C276" t="s">
        <v>21</v>
      </c>
      <c r="D276" t="s">
        <v>14</v>
      </c>
      <c r="E276" t="s">
        <v>39</v>
      </c>
      <c r="F276" s="4">
        <v>609</v>
      </c>
      <c r="G276" s="5">
        <v>99</v>
      </c>
    </row>
    <row r="277" spans="3:7">
      <c r="C277" t="s">
        <v>8</v>
      </c>
      <c r="D277" t="s">
        <v>14</v>
      </c>
      <c r="E277" t="s">
        <v>49</v>
      </c>
      <c r="F277" s="4">
        <v>1638</v>
      </c>
      <c r="G277" s="5">
        <v>48</v>
      </c>
    </row>
    <row r="278" spans="3:7">
      <c r="C278" t="s">
        <v>40</v>
      </c>
      <c r="D278" t="s">
        <v>50</v>
      </c>
      <c r="E278" t="s">
        <v>25</v>
      </c>
      <c r="F278" s="4">
        <v>3829</v>
      </c>
      <c r="G278" s="5">
        <v>24</v>
      </c>
    </row>
    <row r="279" spans="3:7">
      <c r="C279" t="s">
        <v>8</v>
      </c>
      <c r="D279" t="s">
        <v>27</v>
      </c>
      <c r="E279" t="s">
        <v>25</v>
      </c>
      <c r="F279" s="4">
        <v>5775</v>
      </c>
      <c r="G279" s="5">
        <v>42</v>
      </c>
    </row>
    <row r="280" spans="3:7">
      <c r="C280" t="s">
        <v>26</v>
      </c>
      <c r="D280" t="s">
        <v>14</v>
      </c>
      <c r="E280" t="s">
        <v>42</v>
      </c>
      <c r="F280" s="4">
        <v>1071</v>
      </c>
      <c r="G280" s="5">
        <v>270</v>
      </c>
    </row>
    <row r="281" spans="3:7">
      <c r="C281" t="s">
        <v>13</v>
      </c>
      <c r="D281" t="s">
        <v>22</v>
      </c>
      <c r="E281" t="s">
        <v>48</v>
      </c>
      <c r="F281" s="4">
        <v>5019</v>
      </c>
      <c r="G281" s="5">
        <v>150</v>
      </c>
    </row>
    <row r="282" spans="3:7">
      <c r="C282" t="s">
        <v>46</v>
      </c>
      <c r="D282" t="s">
        <v>9</v>
      </c>
      <c r="E282" t="s">
        <v>25</v>
      </c>
      <c r="F282" s="4">
        <v>2863</v>
      </c>
      <c r="G282" s="5">
        <v>42</v>
      </c>
    </row>
    <row r="283" spans="3:7">
      <c r="C283" t="s">
        <v>8</v>
      </c>
      <c r="D283" t="s">
        <v>14</v>
      </c>
      <c r="E283" t="s">
        <v>52</v>
      </c>
      <c r="F283" s="4">
        <v>1617</v>
      </c>
      <c r="G283" s="5">
        <v>126</v>
      </c>
    </row>
    <row r="284" spans="3:7">
      <c r="C284" t="s">
        <v>26</v>
      </c>
      <c r="D284" t="s">
        <v>9</v>
      </c>
      <c r="E284" t="s">
        <v>51</v>
      </c>
      <c r="F284" s="4">
        <v>6818</v>
      </c>
      <c r="G284" s="5">
        <v>6</v>
      </c>
    </row>
    <row r="285" spans="3:7">
      <c r="C285" t="s">
        <v>47</v>
      </c>
      <c r="D285" t="s">
        <v>14</v>
      </c>
      <c r="E285" t="s">
        <v>25</v>
      </c>
      <c r="F285" s="4">
        <v>6657</v>
      </c>
      <c r="G285" s="5">
        <v>276</v>
      </c>
    </row>
    <row r="286" spans="3:7">
      <c r="C286" t="s">
        <v>47</v>
      </c>
      <c r="D286" t="s">
        <v>50</v>
      </c>
      <c r="E286" t="s">
        <v>33</v>
      </c>
      <c r="F286" s="4">
        <v>2919</v>
      </c>
      <c r="G286" s="5">
        <v>93</v>
      </c>
    </row>
    <row r="287" spans="3:7">
      <c r="C287" t="s">
        <v>46</v>
      </c>
      <c r="D287" t="s">
        <v>22</v>
      </c>
      <c r="E287" t="s">
        <v>35</v>
      </c>
      <c r="F287" s="4">
        <v>3094</v>
      </c>
      <c r="G287" s="5">
        <v>246</v>
      </c>
    </row>
    <row r="288" spans="3:7">
      <c r="C288" t="s">
        <v>26</v>
      </c>
      <c r="D288" t="s">
        <v>27</v>
      </c>
      <c r="E288" t="s">
        <v>49</v>
      </c>
      <c r="F288" s="4">
        <v>2989</v>
      </c>
      <c r="G288" s="5">
        <v>3</v>
      </c>
    </row>
    <row r="289" spans="3:7">
      <c r="C289" t="s">
        <v>13</v>
      </c>
      <c r="D289" t="s">
        <v>34</v>
      </c>
      <c r="E289" t="s">
        <v>53</v>
      </c>
      <c r="F289" s="4">
        <v>2268</v>
      </c>
      <c r="G289" s="5">
        <v>63</v>
      </c>
    </row>
    <row r="290" spans="3:7">
      <c r="C290" t="s">
        <v>43</v>
      </c>
      <c r="D290" t="s">
        <v>14</v>
      </c>
      <c r="E290" t="s">
        <v>35</v>
      </c>
      <c r="F290" s="4">
        <v>4753</v>
      </c>
      <c r="G290" s="5">
        <v>246</v>
      </c>
    </row>
    <row r="291" spans="3:7">
      <c r="C291" t="s">
        <v>46</v>
      </c>
      <c r="D291" t="s">
        <v>50</v>
      </c>
      <c r="E291" t="s">
        <v>39</v>
      </c>
      <c r="F291" s="4">
        <v>7511</v>
      </c>
      <c r="G291" s="5">
        <v>120</v>
      </c>
    </row>
    <row r="292" spans="3:7">
      <c r="C292" t="s">
        <v>46</v>
      </c>
      <c r="D292" t="s">
        <v>34</v>
      </c>
      <c r="E292" t="s">
        <v>35</v>
      </c>
      <c r="F292" s="4">
        <v>4326</v>
      </c>
      <c r="G292" s="5">
        <v>348</v>
      </c>
    </row>
    <row r="293" spans="3:7">
      <c r="C293" t="s">
        <v>21</v>
      </c>
      <c r="D293" t="s">
        <v>50</v>
      </c>
      <c r="E293" t="s">
        <v>48</v>
      </c>
      <c r="F293" s="4">
        <v>4935</v>
      </c>
      <c r="G293" s="5">
        <v>126</v>
      </c>
    </row>
    <row r="294" spans="3:7">
      <c r="C294" t="s">
        <v>26</v>
      </c>
      <c r="D294" t="s">
        <v>14</v>
      </c>
      <c r="E294" t="s">
        <v>10</v>
      </c>
      <c r="F294" s="4">
        <v>4781</v>
      </c>
      <c r="G294" s="5">
        <v>123</v>
      </c>
    </row>
    <row r="295" spans="3:7">
      <c r="C295" t="s">
        <v>43</v>
      </c>
      <c r="D295" t="s">
        <v>34</v>
      </c>
      <c r="E295" t="s">
        <v>28</v>
      </c>
      <c r="F295" s="4">
        <v>7483</v>
      </c>
      <c r="G295" s="5">
        <v>45</v>
      </c>
    </row>
    <row r="296" spans="3:7">
      <c r="C296" t="s">
        <v>55</v>
      </c>
      <c r="D296" t="s">
        <v>34</v>
      </c>
      <c r="E296" t="s">
        <v>19</v>
      </c>
      <c r="F296" s="4">
        <v>6860</v>
      </c>
      <c r="G296" s="5">
        <v>126</v>
      </c>
    </row>
    <row r="297" spans="3:7">
      <c r="C297" t="s">
        <v>8</v>
      </c>
      <c r="D297" t="s">
        <v>9</v>
      </c>
      <c r="E297" t="s">
        <v>52</v>
      </c>
      <c r="F297" s="4">
        <v>9002</v>
      </c>
      <c r="G297" s="5">
        <v>72</v>
      </c>
    </row>
    <row r="298" spans="3:7">
      <c r="C298" t="s">
        <v>26</v>
      </c>
      <c r="D298" t="s">
        <v>22</v>
      </c>
      <c r="E298" t="s">
        <v>52</v>
      </c>
      <c r="F298" s="4">
        <v>1400</v>
      </c>
      <c r="G298" s="5">
        <v>135</v>
      </c>
    </row>
    <row r="299" spans="3:7">
      <c r="C299" t="s">
        <v>55</v>
      </c>
      <c r="D299" t="s">
        <v>50</v>
      </c>
      <c r="E299" t="s">
        <v>37</v>
      </c>
      <c r="F299" s="4">
        <v>4053</v>
      </c>
      <c r="G299" s="5">
        <v>24</v>
      </c>
    </row>
    <row r="300" spans="3:7">
      <c r="C300" t="s">
        <v>40</v>
      </c>
      <c r="D300" t="s">
        <v>22</v>
      </c>
      <c r="E300" t="s">
        <v>35</v>
      </c>
      <c r="F300" s="4">
        <v>2149</v>
      </c>
      <c r="G300" s="5">
        <v>117</v>
      </c>
    </row>
    <row r="301" spans="3:7">
      <c r="C301" t="s">
        <v>47</v>
      </c>
      <c r="D301" t="s">
        <v>27</v>
      </c>
      <c r="E301" t="s">
        <v>52</v>
      </c>
      <c r="F301" s="4">
        <v>3640</v>
      </c>
      <c r="G301" s="5">
        <v>51</v>
      </c>
    </row>
    <row r="302" spans="3:7">
      <c r="C302" t="s">
        <v>46</v>
      </c>
      <c r="D302" t="s">
        <v>27</v>
      </c>
      <c r="E302" t="s">
        <v>48</v>
      </c>
      <c r="F302" s="4">
        <v>630</v>
      </c>
      <c r="G302" s="5">
        <v>36</v>
      </c>
    </row>
    <row r="303" spans="3:7">
      <c r="C303" t="s">
        <v>18</v>
      </c>
      <c r="D303" t="s">
        <v>14</v>
      </c>
      <c r="E303" t="s">
        <v>53</v>
      </c>
      <c r="F303" s="4">
        <v>2429</v>
      </c>
      <c r="G303" s="5">
        <v>144</v>
      </c>
    </row>
    <row r="304" spans="3:7">
      <c r="C304" t="s">
        <v>18</v>
      </c>
      <c r="D304" t="s">
        <v>22</v>
      </c>
      <c r="E304" t="s">
        <v>28</v>
      </c>
      <c r="F304" s="4">
        <v>2142</v>
      </c>
      <c r="G304" s="5">
        <v>114</v>
      </c>
    </row>
    <row r="305" spans="3:7">
      <c r="C305" t="s">
        <v>40</v>
      </c>
      <c r="D305" t="s">
        <v>9</v>
      </c>
      <c r="E305" t="s">
        <v>10</v>
      </c>
      <c r="F305" s="4">
        <v>6454</v>
      </c>
      <c r="G305" s="5">
        <v>54</v>
      </c>
    </row>
    <row r="306" spans="3:7">
      <c r="C306" t="s">
        <v>40</v>
      </c>
      <c r="D306" t="s">
        <v>9</v>
      </c>
      <c r="E306" t="s">
        <v>30</v>
      </c>
      <c r="F306" s="4">
        <v>4487</v>
      </c>
      <c r="G306" s="5">
        <v>333</v>
      </c>
    </row>
    <row r="307" spans="3:7">
      <c r="C307" t="s">
        <v>47</v>
      </c>
      <c r="D307" t="s">
        <v>9</v>
      </c>
      <c r="E307" t="s">
        <v>19</v>
      </c>
      <c r="F307" s="4">
        <v>938</v>
      </c>
      <c r="G307" s="5">
        <v>366</v>
      </c>
    </row>
    <row r="308" spans="3:7">
      <c r="C308" t="s">
        <v>47</v>
      </c>
      <c r="D308" t="s">
        <v>34</v>
      </c>
      <c r="E308" t="s">
        <v>51</v>
      </c>
      <c r="F308" s="4">
        <v>8841</v>
      </c>
      <c r="G308" s="5">
        <v>303</v>
      </c>
    </row>
    <row r="309" spans="3:7">
      <c r="C309" t="s">
        <v>46</v>
      </c>
      <c r="D309" t="s">
        <v>27</v>
      </c>
      <c r="E309" t="s">
        <v>31</v>
      </c>
      <c r="F309" s="4">
        <v>4018</v>
      </c>
      <c r="G309" s="5">
        <v>126</v>
      </c>
    </row>
    <row r="310" spans="3:7">
      <c r="C310" t="s">
        <v>21</v>
      </c>
      <c r="D310" t="s">
        <v>9</v>
      </c>
      <c r="E310" t="s">
        <v>25</v>
      </c>
      <c r="F310" s="4">
        <v>714</v>
      </c>
      <c r="G310" s="5">
        <v>231</v>
      </c>
    </row>
    <row r="311" spans="3:7">
      <c r="C311" t="s">
        <v>18</v>
      </c>
      <c r="D311" t="s">
        <v>34</v>
      </c>
      <c r="E311" t="s">
        <v>28</v>
      </c>
      <c r="F311" s="4">
        <v>3850</v>
      </c>
      <c r="G311" s="5">
        <v>102</v>
      </c>
    </row>
    <row r="312" spans="6:7">
      <c r="F312" s="4"/>
      <c r="G312" s="5"/>
    </row>
    <row r="313" spans="6:7">
      <c r="F313" s="4"/>
      <c r="G313" s="5"/>
    </row>
    <row r="314" spans="6:7">
      <c r="F314" s="4"/>
      <c r="G314" s="5"/>
    </row>
    <row r="315" spans="6:7">
      <c r="F315" s="4"/>
      <c r="G315" s="5"/>
    </row>
    <row r="316" spans="6:7">
      <c r="F316" s="4"/>
      <c r="G316" s="5"/>
    </row>
    <row r="317" spans="6:7">
      <c r="F317" s="4"/>
      <c r="G317" s="5"/>
    </row>
    <row r="318" spans="6:7">
      <c r="F318" s="4"/>
      <c r="G318" s="5"/>
    </row>
    <row r="319" spans="6:7">
      <c r="F319" s="4"/>
      <c r="G319" s="5"/>
    </row>
    <row r="320" spans="6:7">
      <c r="F320" s="4"/>
      <c r="G320" s="5"/>
    </row>
    <row r="321" spans="6:7">
      <c r="F321" s="4"/>
      <c r="G321" s="5"/>
    </row>
    <row r="322" spans="6:7">
      <c r="F322" s="4"/>
      <c r="G322" s="5"/>
    </row>
    <row r="323" spans="6:7">
      <c r="F323" s="4"/>
      <c r="G323" s="5"/>
    </row>
    <row r="324" spans="6:7">
      <c r="F324" s="4"/>
      <c r="G324" s="5"/>
    </row>
    <row r="325" spans="6:7">
      <c r="F325" s="4"/>
      <c r="G325" s="5"/>
    </row>
    <row r="326" spans="6:7">
      <c r="F326" s="4"/>
      <c r="G326" s="5"/>
    </row>
    <row r="327" spans="6:7">
      <c r="F327" s="4"/>
      <c r="G327" s="5"/>
    </row>
    <row r="328" spans="6:7">
      <c r="F328" s="4"/>
      <c r="G328" s="5"/>
    </row>
    <row r="329" spans="6:7">
      <c r="F329" s="4"/>
      <c r="G329" s="5"/>
    </row>
    <row r="330" spans="6:7">
      <c r="F330" s="4"/>
      <c r="G330" s="5"/>
    </row>
    <row r="331" spans="6:7">
      <c r="F331" s="4"/>
      <c r="G331" s="5"/>
    </row>
    <row r="332" spans="6:7">
      <c r="F332" s="4"/>
      <c r="G332" s="5"/>
    </row>
    <row r="333" spans="6:7">
      <c r="F333" s="4"/>
      <c r="G333" s="5"/>
    </row>
    <row r="334" spans="6:7">
      <c r="F334" s="4"/>
      <c r="G334" s="5"/>
    </row>
    <row r="335" spans="6:7">
      <c r="F335" s="4"/>
      <c r="G335" s="5"/>
    </row>
    <row r="336" spans="6:7">
      <c r="F336" s="4"/>
      <c r="G336" s="5"/>
    </row>
    <row r="337" spans="6:7">
      <c r="F337" s="4"/>
      <c r="G337" s="5"/>
    </row>
    <row r="338" spans="6:7">
      <c r="F338" s="4"/>
      <c r="G338" s="5"/>
    </row>
    <row r="339" spans="6:7">
      <c r="F339" s="4"/>
      <c r="G339" s="5"/>
    </row>
    <row r="340" spans="6:7">
      <c r="F340" s="4"/>
      <c r="G340" s="5"/>
    </row>
    <row r="341" spans="6:7">
      <c r="F341" s="4"/>
      <c r="G341" s="5"/>
    </row>
    <row r="342" spans="6:7">
      <c r="F342" s="4"/>
      <c r="G342" s="5"/>
    </row>
    <row r="343" spans="6:7">
      <c r="F343" s="4"/>
      <c r="G343" s="5"/>
    </row>
    <row r="344" spans="6:7">
      <c r="F344" s="4"/>
      <c r="G344" s="5"/>
    </row>
    <row r="345" spans="6:7">
      <c r="F345" s="4"/>
      <c r="G345" s="5"/>
    </row>
    <row r="346" spans="6:7">
      <c r="F346" s="4"/>
      <c r="G346" s="5"/>
    </row>
    <row r="347" spans="6:7">
      <c r="F347" s="4"/>
      <c r="G347" s="5"/>
    </row>
    <row r="348" spans="6:7">
      <c r="F348" s="4"/>
      <c r="G348" s="5"/>
    </row>
    <row r="349" spans="6:7">
      <c r="F349" s="4"/>
      <c r="G349" s="5"/>
    </row>
    <row r="350" spans="6:7">
      <c r="F350" s="4"/>
      <c r="G350" s="5"/>
    </row>
    <row r="351" spans="6:7">
      <c r="F351" s="4"/>
      <c r="G351" s="5"/>
    </row>
    <row r="352" spans="6:7">
      <c r="F352" s="4"/>
      <c r="G352" s="5"/>
    </row>
    <row r="353" spans="6:7">
      <c r="F353" s="4"/>
      <c r="G353" s="5"/>
    </row>
    <row r="354" spans="6:7">
      <c r="F354" s="4"/>
      <c r="G354" s="5"/>
    </row>
    <row r="355" spans="6:7">
      <c r="F355" s="4"/>
      <c r="G355" s="5"/>
    </row>
    <row r="356" spans="6:7">
      <c r="F356" s="4"/>
      <c r="G356" s="5"/>
    </row>
    <row r="357" spans="6:7">
      <c r="F357" s="4"/>
      <c r="G357" s="5"/>
    </row>
    <row r="358" spans="6:7">
      <c r="F358" s="4"/>
      <c r="G358" s="5"/>
    </row>
    <row r="359" spans="6:7">
      <c r="F359" s="4"/>
      <c r="G359" s="5"/>
    </row>
    <row r="360" spans="6:7">
      <c r="F360" s="4"/>
      <c r="G360" s="5"/>
    </row>
    <row r="361" spans="6:7">
      <c r="F361" s="4"/>
      <c r="G361" s="5"/>
    </row>
    <row r="362" spans="6:7">
      <c r="F362" s="4"/>
      <c r="G362" s="5"/>
    </row>
    <row r="363" spans="6:7">
      <c r="F363" s="4"/>
      <c r="G363" s="5"/>
    </row>
    <row r="364" spans="6:7">
      <c r="F364" s="4"/>
      <c r="G364" s="5"/>
    </row>
    <row r="365" spans="6:7">
      <c r="F365" s="4"/>
      <c r="G365" s="5"/>
    </row>
    <row r="366" spans="6:7">
      <c r="F366" s="4"/>
      <c r="G366" s="5"/>
    </row>
    <row r="367" spans="6:7">
      <c r="F367" s="4"/>
      <c r="G367" s="5"/>
    </row>
    <row r="368" spans="6:7">
      <c r="F368" s="4"/>
      <c r="G368" s="5"/>
    </row>
    <row r="369" spans="6:7">
      <c r="F369" s="4"/>
      <c r="G369" s="5"/>
    </row>
    <row r="370" spans="6:7">
      <c r="F370" s="4"/>
      <c r="G370" s="5"/>
    </row>
    <row r="371" spans="6:7">
      <c r="F371" s="4"/>
      <c r="G371" s="5"/>
    </row>
    <row r="372" spans="6:7">
      <c r="F372" s="4"/>
      <c r="G372" s="5"/>
    </row>
    <row r="373" spans="6:7">
      <c r="F373" s="4"/>
      <c r="G373" s="5"/>
    </row>
    <row r="374" spans="6:7">
      <c r="F374" s="4"/>
      <c r="G374" s="5"/>
    </row>
    <row r="375" spans="6:7">
      <c r="F375" s="4"/>
      <c r="G375" s="5"/>
    </row>
    <row r="376" spans="6:7">
      <c r="F376" s="4"/>
      <c r="G376" s="5"/>
    </row>
    <row r="377" spans="6:7">
      <c r="F377" s="4"/>
      <c r="G377" s="5"/>
    </row>
    <row r="378" spans="6:7">
      <c r="F378" s="4"/>
      <c r="G378" s="5"/>
    </row>
    <row r="379" spans="6:7">
      <c r="F379" s="4"/>
      <c r="G379" s="5"/>
    </row>
    <row r="380" spans="6:7">
      <c r="F380" s="4"/>
      <c r="G380" s="5"/>
    </row>
    <row r="381" spans="6:7">
      <c r="F381" s="4"/>
      <c r="G381" s="5"/>
    </row>
    <row r="382" spans="6:7">
      <c r="F382" s="4"/>
      <c r="G382" s="5"/>
    </row>
    <row r="383" spans="6:7">
      <c r="F383" s="4"/>
      <c r="G383" s="5"/>
    </row>
    <row r="384" spans="6:7">
      <c r="F384" s="4"/>
      <c r="G384" s="5"/>
    </row>
    <row r="385" spans="6:7">
      <c r="F385" s="4"/>
      <c r="G385" s="5"/>
    </row>
    <row r="386" spans="6:7">
      <c r="F386" s="4"/>
      <c r="G386" s="5"/>
    </row>
    <row r="387" spans="6:7">
      <c r="F387" s="4"/>
      <c r="G387" s="5"/>
    </row>
    <row r="388" spans="6:7">
      <c r="F388" s="4"/>
      <c r="G388" s="5"/>
    </row>
    <row r="389" spans="6:7">
      <c r="F389" s="4"/>
      <c r="G389" s="5"/>
    </row>
    <row r="390" spans="6:7">
      <c r="F390" s="4"/>
      <c r="G390" s="5"/>
    </row>
    <row r="391" spans="6:7">
      <c r="F391" s="4"/>
      <c r="G391" s="5"/>
    </row>
    <row r="392" spans="6:7">
      <c r="F392" s="4"/>
      <c r="G392" s="5"/>
    </row>
    <row r="393" spans="6:7">
      <c r="F393" s="4"/>
      <c r="G393" s="5"/>
    </row>
    <row r="394" spans="6:7">
      <c r="F394" s="4"/>
      <c r="G394" s="5"/>
    </row>
    <row r="395" spans="6:7">
      <c r="F395" s="4"/>
      <c r="G395" s="5"/>
    </row>
    <row r="396" spans="6:7">
      <c r="F396" s="4"/>
      <c r="G396" s="5"/>
    </row>
    <row r="397" spans="6:7">
      <c r="F397" s="4"/>
      <c r="G397" s="5"/>
    </row>
    <row r="398" spans="6:7">
      <c r="F398" s="4"/>
      <c r="G398" s="5"/>
    </row>
    <row r="399" spans="6:7">
      <c r="F399" s="4"/>
      <c r="G399" s="5"/>
    </row>
    <row r="400" spans="6:7">
      <c r="F400" s="4"/>
      <c r="G400" s="5"/>
    </row>
    <row r="401" spans="6:7">
      <c r="F401" s="4"/>
      <c r="G401" s="5"/>
    </row>
    <row r="402" spans="6:7">
      <c r="F402" s="4"/>
      <c r="G402" s="5"/>
    </row>
    <row r="403" spans="6:7">
      <c r="F403" s="4"/>
      <c r="G403" s="5"/>
    </row>
    <row r="404" spans="6:7">
      <c r="F404" s="4"/>
      <c r="G404" s="5"/>
    </row>
    <row r="405" spans="6:7">
      <c r="F405" s="4"/>
      <c r="G405" s="5"/>
    </row>
    <row r="406" spans="6:7">
      <c r="F406" s="4"/>
      <c r="G406" s="5"/>
    </row>
    <row r="407" spans="6:7">
      <c r="F407" s="4"/>
      <c r="G407" s="5"/>
    </row>
    <row r="408" spans="6:7">
      <c r="F408" s="4"/>
      <c r="G408" s="5"/>
    </row>
    <row r="409" spans="6:7">
      <c r="F409" s="4"/>
      <c r="G409" s="5"/>
    </row>
    <row r="410" spans="6:7">
      <c r="F410" s="4"/>
      <c r="G410" s="5"/>
    </row>
    <row r="411" spans="6:7">
      <c r="F411" s="4"/>
      <c r="G411" s="5"/>
    </row>
    <row r="412" spans="6:7">
      <c r="F412" s="4"/>
      <c r="G412" s="5"/>
    </row>
    <row r="413" spans="6:7">
      <c r="F413" s="4"/>
      <c r="G413" s="5"/>
    </row>
    <row r="414" spans="6:7">
      <c r="F414" s="4"/>
      <c r="G414" s="5"/>
    </row>
    <row r="415" spans="6:7">
      <c r="F415" s="4"/>
      <c r="G415" s="5"/>
    </row>
    <row r="416" spans="6:7">
      <c r="F416" s="4"/>
      <c r="G416" s="5"/>
    </row>
    <row r="417" spans="6:7">
      <c r="F417" s="4"/>
      <c r="G417" s="5"/>
    </row>
    <row r="418" spans="6:7">
      <c r="F418" s="4"/>
      <c r="G418" s="5"/>
    </row>
    <row r="419" spans="6:7">
      <c r="F419" s="4"/>
      <c r="G419" s="5"/>
    </row>
    <row r="420" spans="6:7">
      <c r="F420" s="4"/>
      <c r="G420" s="5"/>
    </row>
    <row r="421" spans="6:7">
      <c r="F421" s="4"/>
      <c r="G421" s="5"/>
    </row>
    <row r="422" spans="6:7">
      <c r="F422" s="4"/>
      <c r="G422" s="5"/>
    </row>
    <row r="423" spans="6:7">
      <c r="F423" s="4"/>
      <c r="G423" s="5"/>
    </row>
    <row r="424" spans="6:7">
      <c r="F424" s="4"/>
      <c r="G424" s="5"/>
    </row>
    <row r="425" spans="6:7">
      <c r="F425" s="4"/>
      <c r="G425" s="5"/>
    </row>
    <row r="426" spans="6:7">
      <c r="F426" s="4"/>
      <c r="G426" s="5"/>
    </row>
    <row r="427" spans="6:7">
      <c r="F427" s="4"/>
      <c r="G427" s="5"/>
    </row>
    <row r="428" spans="6:7">
      <c r="F428" s="4"/>
      <c r="G428" s="5"/>
    </row>
    <row r="429" spans="6:7">
      <c r="F429" s="4"/>
      <c r="G429" s="5"/>
    </row>
    <row r="430" spans="6:7">
      <c r="F430" s="4"/>
      <c r="G430" s="5"/>
    </row>
    <row r="431" spans="6:7">
      <c r="F431" s="4"/>
      <c r="G431" s="5"/>
    </row>
    <row r="432" spans="6:7">
      <c r="F432" s="4"/>
      <c r="G432" s="5"/>
    </row>
    <row r="433" spans="6:7">
      <c r="F433" s="4"/>
      <c r="G433" s="5"/>
    </row>
    <row r="434" spans="6:7">
      <c r="F434" s="4"/>
      <c r="G434" s="5"/>
    </row>
    <row r="435" spans="6:7">
      <c r="F435" s="4"/>
      <c r="G435" s="5"/>
    </row>
    <row r="436" spans="6:7">
      <c r="F436" s="4"/>
      <c r="G436" s="5"/>
    </row>
    <row r="437" spans="6:7">
      <c r="F437" s="4"/>
      <c r="G437" s="5"/>
    </row>
    <row r="438" spans="6:7">
      <c r="F438" s="4"/>
      <c r="G438" s="5"/>
    </row>
    <row r="439" spans="6:7">
      <c r="F439" s="4"/>
      <c r="G439" s="5"/>
    </row>
    <row r="440" spans="6:7">
      <c r="F440" s="4"/>
      <c r="G440" s="5"/>
    </row>
    <row r="441" spans="6:7">
      <c r="F441" s="4"/>
      <c r="G441" s="5"/>
    </row>
    <row r="442" spans="6:7">
      <c r="F442" s="4"/>
      <c r="G442" s="5"/>
    </row>
    <row r="443" spans="6:7">
      <c r="F443" s="4"/>
      <c r="G443" s="5"/>
    </row>
    <row r="444" spans="6:7">
      <c r="F444" s="4"/>
      <c r="G444" s="5"/>
    </row>
    <row r="445" spans="6:7">
      <c r="F445" s="4"/>
      <c r="G445" s="5"/>
    </row>
    <row r="446" spans="6:7">
      <c r="F446" s="4"/>
      <c r="G446" s="5"/>
    </row>
    <row r="447" spans="6:7">
      <c r="F447" s="4"/>
      <c r="G447" s="5"/>
    </row>
    <row r="448" spans="6:7">
      <c r="F448" s="4"/>
      <c r="G448" s="5"/>
    </row>
    <row r="449" spans="6:7">
      <c r="F449" s="4"/>
      <c r="G449" s="5"/>
    </row>
    <row r="450" spans="6:7">
      <c r="F450" s="4"/>
      <c r="G450" s="5"/>
    </row>
    <row r="451" spans="6:7">
      <c r="F451" s="4"/>
      <c r="G451" s="5"/>
    </row>
    <row r="452" spans="6:7">
      <c r="F452" s="4"/>
      <c r="G452" s="5"/>
    </row>
    <row r="453" spans="6:7">
      <c r="F453" s="4"/>
      <c r="G453" s="5"/>
    </row>
    <row r="454" spans="6:7">
      <c r="F454" s="4"/>
      <c r="G454" s="5"/>
    </row>
    <row r="455" spans="6:7">
      <c r="F455" s="4"/>
      <c r="G455" s="5"/>
    </row>
    <row r="456" spans="6:7">
      <c r="F456" s="4"/>
      <c r="G456" s="5"/>
    </row>
    <row r="457" spans="6:7">
      <c r="F457" s="4"/>
      <c r="G457" s="5"/>
    </row>
    <row r="458" spans="6:7">
      <c r="F458" s="4"/>
      <c r="G458" s="5"/>
    </row>
    <row r="459" spans="6:7">
      <c r="F459" s="4"/>
      <c r="G459" s="5"/>
    </row>
    <row r="460" spans="6:7">
      <c r="F460" s="4"/>
      <c r="G460" s="5"/>
    </row>
    <row r="461" spans="6:7">
      <c r="F461" s="4"/>
      <c r="G461" s="5"/>
    </row>
    <row r="462" spans="6:7">
      <c r="F462" s="4"/>
      <c r="G462" s="5"/>
    </row>
    <row r="463" spans="6:7">
      <c r="F463" s="4"/>
      <c r="G463" s="5"/>
    </row>
    <row r="464" spans="6:7">
      <c r="F464" s="4"/>
      <c r="G464" s="5"/>
    </row>
    <row r="465" spans="6:7">
      <c r="F465" s="4"/>
      <c r="G465" s="5"/>
    </row>
    <row r="466" spans="6:7">
      <c r="F466" s="4"/>
      <c r="G466" s="5"/>
    </row>
    <row r="467" spans="6:7">
      <c r="F467" s="4"/>
      <c r="G467" s="5"/>
    </row>
    <row r="468" spans="6:7">
      <c r="F468" s="4"/>
      <c r="G468" s="5"/>
    </row>
    <row r="469" spans="6:7">
      <c r="F469" s="4"/>
      <c r="G469" s="5"/>
    </row>
    <row r="470" spans="6:7">
      <c r="F470" s="4"/>
      <c r="G470" s="5"/>
    </row>
    <row r="471" spans="6:7">
      <c r="F471" s="4"/>
      <c r="G471" s="5"/>
    </row>
    <row r="472" spans="6:7">
      <c r="F472" s="4"/>
      <c r="G472" s="5"/>
    </row>
    <row r="473" spans="6:7">
      <c r="F473" s="4"/>
      <c r="G473" s="5"/>
    </row>
    <row r="474" spans="6:7">
      <c r="F474" s="4"/>
      <c r="G474" s="5"/>
    </row>
    <row r="475" spans="6:7">
      <c r="F475" s="4"/>
      <c r="G475" s="5"/>
    </row>
    <row r="476" spans="6:7">
      <c r="F476" s="4"/>
      <c r="G476" s="5"/>
    </row>
    <row r="477" spans="6:7">
      <c r="F477" s="4"/>
      <c r="G477" s="5"/>
    </row>
    <row r="478" spans="6:7">
      <c r="F478" s="4"/>
      <c r="G478" s="5"/>
    </row>
    <row r="479" spans="6:7">
      <c r="F479" s="4"/>
      <c r="G479" s="5"/>
    </row>
    <row r="480" spans="6:7">
      <c r="F480" s="4"/>
      <c r="G480" s="5"/>
    </row>
    <row r="481" spans="6:7">
      <c r="F481" s="4"/>
      <c r="G481" s="5"/>
    </row>
    <row r="482" spans="6:7">
      <c r="F482" s="4"/>
      <c r="G482" s="5"/>
    </row>
    <row r="483" spans="6:7">
      <c r="F483" s="4"/>
      <c r="G483" s="5"/>
    </row>
    <row r="484" spans="6:7">
      <c r="F484" s="4"/>
      <c r="G484" s="5"/>
    </row>
    <row r="485" spans="6:7">
      <c r="F485" s="4"/>
      <c r="G485" s="5"/>
    </row>
    <row r="486" spans="6:7">
      <c r="F486" s="4"/>
      <c r="G486" s="5"/>
    </row>
    <row r="487" spans="6:7">
      <c r="F487" s="4"/>
      <c r="G487" s="5"/>
    </row>
    <row r="488" spans="6:7">
      <c r="F488" s="4"/>
      <c r="G488" s="5"/>
    </row>
    <row r="489" spans="6:7">
      <c r="F489" s="4"/>
      <c r="G489" s="5"/>
    </row>
    <row r="490" spans="6:7">
      <c r="F490" s="4"/>
      <c r="G490" s="5"/>
    </row>
    <row r="491" spans="6:7">
      <c r="F491" s="4"/>
      <c r="G491" s="5"/>
    </row>
    <row r="492" spans="6:7">
      <c r="F492" s="4"/>
      <c r="G492" s="5"/>
    </row>
    <row r="493" spans="6:7">
      <c r="F493" s="4"/>
      <c r="G493" s="5"/>
    </row>
    <row r="494" spans="6:7">
      <c r="F494" s="4"/>
      <c r="G494" s="5"/>
    </row>
    <row r="495" spans="6:7">
      <c r="F495" s="4"/>
      <c r="G495" s="5"/>
    </row>
    <row r="496" spans="6:7">
      <c r="F496" s="4"/>
      <c r="G496" s="5"/>
    </row>
    <row r="497" spans="6:7">
      <c r="F497" s="4"/>
      <c r="G497" s="5"/>
    </row>
    <row r="498" spans="6:7">
      <c r="F498" s="4"/>
      <c r="G498" s="5"/>
    </row>
    <row r="499" spans="6:7">
      <c r="F499" s="4"/>
      <c r="G499" s="5"/>
    </row>
    <row r="500" spans="6:7">
      <c r="F500" s="4"/>
      <c r="G500" s="5"/>
    </row>
    <row r="501" spans="6:7">
      <c r="F501" s="4"/>
      <c r="G501" s="5"/>
    </row>
    <row r="502" spans="6:7">
      <c r="F502" s="4"/>
      <c r="G502" s="5"/>
    </row>
    <row r="503" spans="6:7">
      <c r="F503" s="4"/>
      <c r="G503" s="5"/>
    </row>
    <row r="504" spans="6:7">
      <c r="F504" s="4"/>
      <c r="G504" s="5"/>
    </row>
    <row r="505" spans="6:7">
      <c r="F505" s="4"/>
      <c r="G505" s="5"/>
    </row>
    <row r="506" spans="6:7">
      <c r="F506" s="4"/>
      <c r="G506" s="5"/>
    </row>
    <row r="507" spans="6:7">
      <c r="F507" s="4"/>
      <c r="G507" s="5"/>
    </row>
    <row r="508" spans="6:7">
      <c r="F508" s="4"/>
      <c r="G508" s="5"/>
    </row>
    <row r="509" spans="6:7">
      <c r="F509" s="4"/>
      <c r="G509" s="5"/>
    </row>
    <row r="510" spans="6:7">
      <c r="F510" s="4"/>
      <c r="G510" s="5"/>
    </row>
    <row r="511" spans="6:7">
      <c r="F511" s="4"/>
      <c r="G511" s="5"/>
    </row>
    <row r="512" spans="6:7">
      <c r="F512" s="4"/>
      <c r="G512" s="5"/>
    </row>
    <row r="513" spans="6:7">
      <c r="F513" s="4"/>
      <c r="G513" s="5"/>
    </row>
    <row r="514" spans="6:7">
      <c r="F514" s="4"/>
      <c r="G514" s="5"/>
    </row>
    <row r="515" spans="6:7">
      <c r="F515" s="4"/>
      <c r="G515" s="5"/>
    </row>
    <row r="516" spans="6:7">
      <c r="F516" s="4"/>
      <c r="G516" s="5"/>
    </row>
    <row r="517" spans="6:7">
      <c r="F517" s="4"/>
      <c r="G517" s="5"/>
    </row>
    <row r="518" spans="6:7">
      <c r="F518" s="4"/>
      <c r="G518" s="5"/>
    </row>
    <row r="519" spans="6:7">
      <c r="F519" s="4"/>
      <c r="G519" s="5"/>
    </row>
    <row r="520" spans="6:7">
      <c r="F520" s="4"/>
      <c r="G520" s="5"/>
    </row>
    <row r="521" spans="6:7">
      <c r="F521" s="4"/>
      <c r="G521" s="5"/>
    </row>
    <row r="522" spans="6:7">
      <c r="F522" s="4"/>
      <c r="G522" s="5"/>
    </row>
    <row r="523" spans="6:7">
      <c r="F523" s="4"/>
      <c r="G523" s="5"/>
    </row>
    <row r="524" spans="6:7">
      <c r="F524" s="4"/>
      <c r="G524" s="5"/>
    </row>
    <row r="525" spans="6:7">
      <c r="F525" s="4"/>
      <c r="G525" s="5"/>
    </row>
    <row r="526" spans="6:7">
      <c r="F526" s="4"/>
      <c r="G526" s="5"/>
    </row>
    <row r="527" spans="6:7">
      <c r="F527" s="4"/>
      <c r="G527" s="5"/>
    </row>
    <row r="528" spans="6:7">
      <c r="F528" s="4"/>
      <c r="G528" s="5"/>
    </row>
    <row r="529" spans="6:7">
      <c r="F529" s="4"/>
      <c r="G529" s="5"/>
    </row>
    <row r="530" spans="6:7">
      <c r="F530" s="4"/>
      <c r="G530" s="5"/>
    </row>
    <row r="531" spans="6:7">
      <c r="F531" s="4"/>
      <c r="G531" s="5"/>
    </row>
    <row r="532" spans="6:7">
      <c r="F532" s="4"/>
      <c r="G532" s="5"/>
    </row>
    <row r="533" spans="6:7">
      <c r="F533" s="4"/>
      <c r="G533" s="5"/>
    </row>
    <row r="534" spans="6:7">
      <c r="F534" s="4"/>
      <c r="G534" s="5"/>
    </row>
    <row r="535" spans="6:7">
      <c r="F535" s="4"/>
      <c r="G535" s="5"/>
    </row>
    <row r="536" spans="6:7">
      <c r="F536" s="4"/>
      <c r="G536" s="5"/>
    </row>
    <row r="537" spans="6:7">
      <c r="F537" s="4"/>
      <c r="G537" s="5"/>
    </row>
    <row r="538" spans="6:7">
      <c r="F538" s="4"/>
      <c r="G538" s="5"/>
    </row>
    <row r="539" spans="6:7">
      <c r="F539" s="4"/>
      <c r="G539" s="5"/>
    </row>
    <row r="540" spans="6:7">
      <c r="F540" s="4"/>
      <c r="G540" s="5"/>
    </row>
    <row r="541" spans="6:7">
      <c r="F541" s="4"/>
      <c r="G541" s="5"/>
    </row>
    <row r="542" spans="6:7">
      <c r="F542" s="4"/>
      <c r="G542" s="5"/>
    </row>
    <row r="543" spans="6:7">
      <c r="F543" s="4"/>
      <c r="G543" s="5"/>
    </row>
    <row r="544" spans="6:7">
      <c r="F544" s="4"/>
      <c r="G544" s="5"/>
    </row>
    <row r="545" spans="6:7">
      <c r="F545" s="4"/>
      <c r="G545" s="5"/>
    </row>
    <row r="546" spans="6:7">
      <c r="F546" s="4"/>
      <c r="G546" s="5"/>
    </row>
    <row r="547" spans="6:7">
      <c r="F547" s="4"/>
      <c r="G547" s="5"/>
    </row>
    <row r="548" spans="6:7">
      <c r="F548" s="4"/>
      <c r="G548" s="5"/>
    </row>
    <row r="549" spans="6:7">
      <c r="F549" s="4"/>
      <c r="G549" s="5"/>
    </row>
    <row r="550" spans="6:7">
      <c r="F550" s="4"/>
      <c r="G550" s="5"/>
    </row>
    <row r="551" spans="6:7">
      <c r="F551" s="4"/>
      <c r="G551" s="5"/>
    </row>
    <row r="552" spans="6:7">
      <c r="F552" s="4"/>
      <c r="G552" s="5"/>
    </row>
    <row r="553" spans="6:7">
      <c r="F553" s="4"/>
      <c r="G553" s="5"/>
    </row>
    <row r="554" spans="6:7">
      <c r="F554" s="4"/>
      <c r="G554" s="5"/>
    </row>
    <row r="555" spans="6:7">
      <c r="F555" s="4"/>
      <c r="G555" s="5"/>
    </row>
    <row r="556" spans="6:7">
      <c r="F556" s="4"/>
      <c r="G556" s="5"/>
    </row>
    <row r="557" spans="6:7">
      <c r="F557" s="4"/>
      <c r="G557" s="5"/>
    </row>
    <row r="558" spans="6:7">
      <c r="F558" s="4"/>
      <c r="G558" s="5"/>
    </row>
    <row r="559" spans="6:7">
      <c r="F559" s="4"/>
      <c r="G559" s="5"/>
    </row>
    <row r="560" spans="6:7">
      <c r="F560" s="4"/>
      <c r="G560" s="5"/>
    </row>
    <row r="561" spans="6:7">
      <c r="F561" s="4"/>
      <c r="G561" s="5"/>
    </row>
    <row r="562" spans="6:7">
      <c r="F562" s="4"/>
      <c r="G562" s="5"/>
    </row>
    <row r="563" spans="6:7">
      <c r="F563" s="4"/>
      <c r="G563" s="5"/>
    </row>
    <row r="564" spans="6:7">
      <c r="F564" s="4"/>
      <c r="G564" s="5"/>
    </row>
    <row r="565" spans="6:7">
      <c r="F565" s="4"/>
      <c r="G565" s="5"/>
    </row>
    <row r="566" spans="6:7">
      <c r="F566" s="4"/>
      <c r="G566" s="5"/>
    </row>
    <row r="567" spans="6:7">
      <c r="F567" s="4"/>
      <c r="G567" s="5"/>
    </row>
    <row r="568" spans="6:7">
      <c r="F568" s="4"/>
      <c r="G568" s="5"/>
    </row>
    <row r="569" spans="6:7">
      <c r="F569" s="4"/>
      <c r="G569" s="5"/>
    </row>
    <row r="570" spans="6:7">
      <c r="F570" s="4"/>
      <c r="G570" s="5"/>
    </row>
    <row r="571" spans="6:7">
      <c r="F571" s="4"/>
      <c r="G571" s="5"/>
    </row>
    <row r="572" spans="6:7">
      <c r="F572" s="4"/>
      <c r="G572" s="5"/>
    </row>
    <row r="573" spans="6:7">
      <c r="F573" s="4"/>
      <c r="G573" s="5"/>
    </row>
    <row r="574" spans="6:7">
      <c r="F574" s="4"/>
      <c r="G574" s="5"/>
    </row>
    <row r="575" spans="6:7">
      <c r="F575" s="4"/>
      <c r="G575" s="5"/>
    </row>
    <row r="576" spans="6:7">
      <c r="F576" s="4"/>
      <c r="G576" s="5"/>
    </row>
    <row r="577" spans="6:7">
      <c r="F577" s="4"/>
      <c r="G577" s="5"/>
    </row>
    <row r="578" spans="6:7">
      <c r="F578" s="4"/>
      <c r="G578" s="5"/>
    </row>
    <row r="579" spans="6:7">
      <c r="F579" s="4"/>
      <c r="G579" s="5"/>
    </row>
    <row r="580" spans="6:7">
      <c r="F580" s="4"/>
      <c r="G580" s="5"/>
    </row>
    <row r="581" spans="6:7">
      <c r="F581" s="4"/>
      <c r="G581" s="5"/>
    </row>
    <row r="582" spans="6:7">
      <c r="F582" s="4"/>
      <c r="G582" s="5"/>
    </row>
    <row r="583" spans="6:7">
      <c r="F583" s="4"/>
      <c r="G583" s="5"/>
    </row>
    <row r="584" spans="6:7">
      <c r="F584" s="4"/>
      <c r="G584" s="5"/>
    </row>
    <row r="585" spans="6:7">
      <c r="F585" s="4"/>
      <c r="G585" s="5"/>
    </row>
    <row r="586" spans="6:7">
      <c r="F586" s="4"/>
      <c r="G586" s="5"/>
    </row>
    <row r="587" spans="6:7">
      <c r="F587" s="4"/>
      <c r="G587" s="5"/>
    </row>
    <row r="588" spans="6:7">
      <c r="F588" s="4"/>
      <c r="G588" s="5"/>
    </row>
    <row r="589" spans="6:7">
      <c r="F589" s="4"/>
      <c r="G589" s="5"/>
    </row>
    <row r="590" spans="6:7">
      <c r="F590" s="4"/>
      <c r="G590" s="5"/>
    </row>
    <row r="591" spans="6:7">
      <c r="F591" s="4"/>
      <c r="G591" s="5"/>
    </row>
    <row r="592" spans="6:7">
      <c r="F592" s="4"/>
      <c r="G592" s="5"/>
    </row>
    <row r="593" spans="6:7">
      <c r="F593" s="4"/>
      <c r="G593" s="5"/>
    </row>
    <row r="594" spans="6:7">
      <c r="F594" s="4"/>
      <c r="G594" s="5"/>
    </row>
    <row r="595" spans="6:7">
      <c r="F595" s="4"/>
      <c r="G595" s="5"/>
    </row>
    <row r="596" spans="6:7">
      <c r="F596" s="4"/>
      <c r="G596" s="5"/>
    </row>
    <row r="597" spans="6:7">
      <c r="F597" s="4"/>
      <c r="G597" s="5"/>
    </row>
    <row r="598" spans="6:7">
      <c r="F598" s="4"/>
      <c r="G598" s="5"/>
    </row>
    <row r="599" spans="6:7">
      <c r="F599" s="4"/>
      <c r="G599" s="5"/>
    </row>
    <row r="600" spans="6:7">
      <c r="F600" s="4"/>
      <c r="G600" s="5"/>
    </row>
    <row r="601" spans="6:7">
      <c r="F601" s="4"/>
      <c r="G601" s="5"/>
    </row>
    <row r="602" spans="6:7">
      <c r="F602" s="4"/>
      <c r="G602" s="5"/>
    </row>
    <row r="603" spans="6:7">
      <c r="F603" s="4"/>
      <c r="G603" s="5"/>
    </row>
    <row r="604" spans="6:7">
      <c r="F604" s="4"/>
      <c r="G604" s="5"/>
    </row>
    <row r="605" spans="6:7">
      <c r="F605" s="4"/>
      <c r="G605" s="5"/>
    </row>
    <row r="606" spans="6:7">
      <c r="F606" s="4"/>
      <c r="G606" s="5"/>
    </row>
    <row r="607" spans="6:7">
      <c r="F607" s="4"/>
      <c r="G607" s="5"/>
    </row>
    <row r="608" spans="6:7">
      <c r="F608" s="4"/>
      <c r="G608" s="5"/>
    </row>
    <row r="609" spans="6:7">
      <c r="F609" s="4"/>
      <c r="G609" s="5"/>
    </row>
    <row r="610" spans="6:7">
      <c r="F610" s="4"/>
      <c r="G610" s="5"/>
    </row>
    <row r="611" spans="6:7">
      <c r="F611" s="4"/>
      <c r="G611" s="5"/>
    </row>
    <row r="612" spans="6:7">
      <c r="F612" s="4"/>
      <c r="G612" s="5"/>
    </row>
    <row r="613" spans="6:7">
      <c r="F613" s="4"/>
      <c r="G613" s="5"/>
    </row>
    <row r="614" spans="6:7">
      <c r="F614" s="4"/>
      <c r="G614" s="5"/>
    </row>
    <row r="615" spans="6:7">
      <c r="F615" s="4"/>
      <c r="G615" s="5"/>
    </row>
    <row r="616" spans="6:7">
      <c r="F616" s="4"/>
      <c r="G616" s="5"/>
    </row>
    <row r="617" spans="6:7">
      <c r="F617" s="4"/>
      <c r="G617" s="5"/>
    </row>
    <row r="618" spans="6:7">
      <c r="F618" s="4"/>
      <c r="G618" s="5"/>
    </row>
    <row r="619" spans="6:7">
      <c r="F619" s="4"/>
      <c r="G619" s="5"/>
    </row>
    <row r="620" spans="6:7">
      <c r="F620" s="4"/>
      <c r="G620" s="5"/>
    </row>
    <row r="621" spans="6:7">
      <c r="F621" s="4"/>
      <c r="G621" s="5"/>
    </row>
    <row r="622" spans="6:7">
      <c r="F622" s="4"/>
      <c r="G622" s="5"/>
    </row>
    <row r="623" spans="6:7">
      <c r="F623" s="4"/>
      <c r="G623" s="5"/>
    </row>
    <row r="624" spans="6:7">
      <c r="F624" s="4"/>
      <c r="G624" s="5"/>
    </row>
    <row r="625" spans="6:7">
      <c r="F625" s="4"/>
      <c r="G625" s="5"/>
    </row>
    <row r="626" spans="6:7">
      <c r="F626" s="4"/>
      <c r="G626" s="5"/>
    </row>
    <row r="627" spans="6:7">
      <c r="F627" s="4"/>
      <c r="G627" s="5"/>
    </row>
    <row r="628" spans="6:7">
      <c r="F628" s="4"/>
      <c r="G628" s="5"/>
    </row>
    <row r="629" spans="6:7">
      <c r="F629" s="4"/>
      <c r="G629" s="5"/>
    </row>
    <row r="630" spans="6:7">
      <c r="F630" s="4"/>
      <c r="G630" s="5"/>
    </row>
    <row r="631" spans="6:7">
      <c r="F631" s="4"/>
      <c r="G631" s="5"/>
    </row>
    <row r="632" spans="6:7">
      <c r="F632" s="4"/>
      <c r="G632" s="5"/>
    </row>
    <row r="633" spans="6:7">
      <c r="F633" s="4"/>
      <c r="G633" s="5"/>
    </row>
    <row r="634" spans="6:7">
      <c r="F634" s="4"/>
      <c r="G634" s="5"/>
    </row>
    <row r="635" spans="6:7">
      <c r="F635" s="4"/>
      <c r="G635" s="5"/>
    </row>
    <row r="636" spans="6:7">
      <c r="F636" s="4"/>
      <c r="G636" s="5"/>
    </row>
    <row r="637" spans="6:7">
      <c r="F637" s="4"/>
      <c r="G637" s="5"/>
    </row>
    <row r="638" spans="6:7">
      <c r="F638" s="4"/>
      <c r="G638" s="5"/>
    </row>
    <row r="639" spans="6:7">
      <c r="F639" s="4"/>
      <c r="G639" s="5"/>
    </row>
    <row r="640" spans="6:7">
      <c r="F640" s="4"/>
      <c r="G640" s="5"/>
    </row>
    <row r="641" spans="6:7">
      <c r="F641" s="4"/>
      <c r="G641" s="5"/>
    </row>
    <row r="642" spans="6:7">
      <c r="F642" s="4"/>
      <c r="G642" s="5"/>
    </row>
    <row r="643" spans="6:7">
      <c r="F643" s="4"/>
      <c r="G643" s="5"/>
    </row>
    <row r="644" spans="6:7">
      <c r="F644" s="4"/>
      <c r="G644" s="5"/>
    </row>
    <row r="645" spans="6:7">
      <c r="F645" s="4"/>
      <c r="G645" s="5"/>
    </row>
    <row r="646" spans="6:7">
      <c r="F646" s="4"/>
      <c r="G646" s="5"/>
    </row>
    <row r="647" spans="6:7">
      <c r="F647" s="4"/>
      <c r="G647" s="5"/>
    </row>
    <row r="648" spans="6:7">
      <c r="F648" s="4"/>
      <c r="G648" s="5"/>
    </row>
    <row r="649" spans="6:7">
      <c r="F649" s="4"/>
      <c r="G649" s="5"/>
    </row>
    <row r="650" spans="6:7">
      <c r="F650" s="4"/>
      <c r="G650" s="5"/>
    </row>
    <row r="651" spans="6:7">
      <c r="F651" s="4"/>
      <c r="G651" s="5"/>
    </row>
    <row r="652" spans="6:7">
      <c r="F652" s="4"/>
      <c r="G652" s="5"/>
    </row>
    <row r="653" spans="6:7">
      <c r="F653" s="4"/>
      <c r="G653" s="5"/>
    </row>
    <row r="654" spans="6:7">
      <c r="F654" s="4"/>
      <c r="G654" s="5"/>
    </row>
    <row r="655" spans="6:7">
      <c r="F655" s="4"/>
      <c r="G655" s="5"/>
    </row>
    <row r="656" spans="6:7">
      <c r="F656" s="4"/>
      <c r="G656" s="5"/>
    </row>
    <row r="657" spans="6:7">
      <c r="F657" s="4"/>
      <c r="G657" s="5"/>
    </row>
    <row r="658" spans="6:7">
      <c r="F658" s="4"/>
      <c r="G658" s="5"/>
    </row>
  </sheetData>
  <pageMargins left="0.7" right="0.7" top="0.75" bottom="0.75" header="0.3" footer="0.3"/>
  <headerFooter/>
  <drawing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31"/>
  <sheetViews>
    <sheetView showGridLines="0" topLeftCell="C3" workbookViewId="0">
      <selection activeCell="H19" sqref="H19"/>
    </sheetView>
  </sheetViews>
  <sheetFormatPr defaultColWidth="8.72727272727273" defaultRowHeight="14.5"/>
  <cols>
    <col min="3" max="3" width="21.0909090909091"/>
    <col min="4" max="5" width="19.6363636363636"/>
    <col min="6" max="6" width="17.9090909090909" style="8"/>
  </cols>
  <sheetData>
    <row r="2" spans="2:9">
      <c r="B2" s="1" t="s">
        <v>86</v>
      </c>
      <c r="C2" s="1"/>
      <c r="D2" s="1"/>
      <c r="E2" s="1"/>
      <c r="F2" s="1"/>
      <c r="G2" s="1"/>
      <c r="H2" s="1"/>
      <c r="I2" s="1"/>
    </row>
    <row r="3" spans="2:9">
      <c r="B3" s="1"/>
      <c r="C3" s="1"/>
      <c r="D3" s="1"/>
      <c r="E3" s="1"/>
      <c r="F3" s="1"/>
      <c r="G3" s="1"/>
      <c r="H3" s="1"/>
      <c r="I3" s="1"/>
    </row>
    <row r="4" spans="2:9">
      <c r="B4" s="1"/>
      <c r="C4" s="1"/>
      <c r="D4" s="1"/>
      <c r="E4" s="1"/>
      <c r="F4" s="1"/>
      <c r="G4" s="1"/>
      <c r="H4" s="1"/>
      <c r="I4" s="1"/>
    </row>
    <row r="5" spans="2:9">
      <c r="B5" s="1"/>
      <c r="C5" s="1"/>
      <c r="D5" s="1"/>
      <c r="E5" s="1"/>
      <c r="F5" s="1"/>
      <c r="G5" s="1"/>
      <c r="H5" s="1"/>
      <c r="I5" s="1"/>
    </row>
    <row r="6" spans="3:4">
      <c r="C6" t="s">
        <v>2</v>
      </c>
      <c r="D6" t="s">
        <v>9</v>
      </c>
    </row>
    <row r="8" spans="3:6">
      <c r="C8" t="s">
        <v>3</v>
      </c>
      <c r="D8" s="8" t="s">
        <v>87</v>
      </c>
      <c r="E8" t="s">
        <v>78</v>
      </c>
      <c r="F8"/>
    </row>
    <row r="9" spans="3:6">
      <c r="C9" t="s">
        <v>51</v>
      </c>
      <c r="D9" s="8">
        <v>20928.6</v>
      </c>
      <c r="E9">
        <v>28</v>
      </c>
      <c r="F9"/>
    </row>
    <row r="10" spans="3:6">
      <c r="C10" t="s">
        <v>33</v>
      </c>
      <c r="D10" s="8">
        <v>16977.84</v>
      </c>
      <c r="E10">
        <v>9.33</v>
      </c>
      <c r="F10"/>
    </row>
    <row r="11" spans="3:6">
      <c r="C11" t="s">
        <v>23</v>
      </c>
      <c r="D11" s="8">
        <v>11523.2</v>
      </c>
      <c r="E11">
        <v>12.94</v>
      </c>
      <c r="F11"/>
    </row>
    <row r="12" spans="3:6">
      <c r="C12" t="s">
        <v>28</v>
      </c>
      <c r="D12" s="8">
        <v>10790.45</v>
      </c>
      <c r="E12">
        <v>26.3</v>
      </c>
      <c r="F12"/>
    </row>
    <row r="13" spans="3:6">
      <c r="C13" t="s">
        <v>48</v>
      </c>
      <c r="D13" s="8">
        <v>10344.12</v>
      </c>
      <c r="E13">
        <v>19.47</v>
      </c>
      <c r="F13"/>
    </row>
    <row r="14" spans="3:6">
      <c r="C14" t="s">
        <v>52</v>
      </c>
      <c r="D14" s="8">
        <v>9888.96</v>
      </c>
      <c r="E14">
        <v>21.48</v>
      </c>
      <c r="F14"/>
    </row>
    <row r="15" spans="3:6">
      <c r="C15" t="s">
        <v>25</v>
      </c>
      <c r="D15" s="8">
        <v>9731.81</v>
      </c>
      <c r="E15">
        <v>35.19</v>
      </c>
      <c r="F15"/>
    </row>
    <row r="16" spans="3:6">
      <c r="C16" t="s">
        <v>17</v>
      </c>
      <c r="D16" s="8">
        <v>9251.3</v>
      </c>
      <c r="E16">
        <v>35.1</v>
      </c>
      <c r="F16"/>
    </row>
    <row r="17" spans="3:6">
      <c r="C17" t="s">
        <v>42</v>
      </c>
      <c r="D17" s="8">
        <v>8335.22</v>
      </c>
      <c r="E17">
        <v>21.24</v>
      </c>
      <c r="F17"/>
    </row>
    <row r="18" spans="3:6">
      <c r="C18" t="s">
        <v>54</v>
      </c>
      <c r="D18" s="8">
        <v>7935.96</v>
      </c>
      <c r="E18">
        <v>41.52</v>
      </c>
      <c r="F18"/>
    </row>
    <row r="19" spans="3:6">
      <c r="C19" t="s">
        <v>39</v>
      </c>
      <c r="D19" s="8">
        <v>7845.48</v>
      </c>
      <c r="E19">
        <v>22.92</v>
      </c>
      <c r="F19"/>
    </row>
    <row r="20" spans="3:6">
      <c r="C20" t="s">
        <v>37</v>
      </c>
      <c r="D20" s="8">
        <v>7582.71</v>
      </c>
      <c r="E20">
        <v>29.31</v>
      </c>
      <c r="F20"/>
    </row>
    <row r="21" spans="3:6">
      <c r="C21" t="s">
        <v>35</v>
      </c>
      <c r="D21" s="8">
        <v>7093.35</v>
      </c>
      <c r="E21">
        <v>11.58</v>
      </c>
      <c r="F21"/>
    </row>
    <row r="22" spans="3:6">
      <c r="C22" t="s">
        <v>49</v>
      </c>
      <c r="D22" s="8">
        <v>5891.06</v>
      </c>
      <c r="E22">
        <v>4.97</v>
      </c>
      <c r="F22"/>
    </row>
    <row r="23" spans="3:6">
      <c r="C23" t="s">
        <v>31</v>
      </c>
      <c r="D23" s="8">
        <v>5797.24</v>
      </c>
      <c r="E23">
        <v>12.37</v>
      </c>
      <c r="F23"/>
    </row>
    <row r="24" spans="3:6">
      <c r="C24" t="s">
        <v>53</v>
      </c>
      <c r="D24" s="8">
        <v>4576.11</v>
      </c>
      <c r="E24">
        <v>16.73</v>
      </c>
      <c r="F24"/>
    </row>
    <row r="25" spans="3:6">
      <c r="C25" t="s">
        <v>10</v>
      </c>
      <c r="D25" s="8">
        <v>946.889999999999</v>
      </c>
      <c r="E25">
        <v>72.45</v>
      </c>
      <c r="F25"/>
    </row>
    <row r="26" spans="3:6">
      <c r="C26" t="s">
        <v>45</v>
      </c>
      <c r="D26" s="8">
        <v>156</v>
      </c>
      <c r="E26">
        <v>27</v>
      </c>
      <c r="F26"/>
    </row>
    <row r="27" spans="3:6">
      <c r="C27" t="s">
        <v>30</v>
      </c>
      <c r="D27" s="8">
        <v>-96.0200000000004</v>
      </c>
      <c r="E27">
        <v>17.58</v>
      </c>
      <c r="F27"/>
    </row>
    <row r="28" spans="3:6">
      <c r="C28" t="s">
        <v>19</v>
      </c>
      <c r="D28" s="8">
        <v>-5610.24</v>
      </c>
      <c r="E28">
        <v>23.76</v>
      </c>
      <c r="F28"/>
    </row>
    <row r="29" spans="3:6">
      <c r="C29" t="s">
        <v>76</v>
      </c>
      <c r="D29" s="8">
        <v>149890.04</v>
      </c>
      <c r="E29">
        <v>489.24</v>
      </c>
      <c r="F29"/>
    </row>
    <row r="30" spans="6:6">
      <c r="F30"/>
    </row>
    <row r="31" spans="6:6">
      <c r="F31"/>
    </row>
  </sheetData>
  <mergeCells count="1">
    <mergeCell ref="B2:I2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02"/>
  <sheetViews>
    <sheetView workbookViewId="0">
      <selection activeCell="I19" sqref="I19"/>
    </sheetView>
  </sheetViews>
  <sheetFormatPr defaultColWidth="8.72727272727273" defaultRowHeight="14.5"/>
  <cols>
    <col min="1" max="1" width="16.5454545454545" customWidth="1"/>
    <col min="2" max="2" width="12.6363636363636" customWidth="1"/>
    <col min="3" max="3" width="22.2727272727273" customWidth="1"/>
    <col min="4" max="4" width="10.8181818181818" customWidth="1"/>
    <col min="5" max="5" width="8.18181818181818" customWidth="1"/>
    <col min="6" max="6" width="12.2727272727273" customWidth="1"/>
    <col min="7" max="7" width="11.0909090909091" customWidth="1"/>
    <col min="8" max="8" width="5.90909090909091" customWidth="1"/>
    <col min="11" max="11" width="22.2727272727273" customWidth="1"/>
  </cols>
  <sheetData>
    <row r="1" spans="1:14">
      <c r="A1" s="1" t="s">
        <v>88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2">
      <c r="A2" s="2" t="s">
        <v>1</v>
      </c>
      <c r="B2" s="2" t="s">
        <v>2</v>
      </c>
      <c r="C2" s="2" t="s">
        <v>3</v>
      </c>
      <c r="D2" s="3" t="s">
        <v>4</v>
      </c>
      <c r="E2" s="3" t="s">
        <v>5</v>
      </c>
      <c r="F2" s="3" t="s">
        <v>71</v>
      </c>
      <c r="G2" s="3" t="s">
        <v>89</v>
      </c>
      <c r="H2" s="3"/>
      <c r="K2" t="s">
        <v>3</v>
      </c>
      <c r="L2" t="s">
        <v>7</v>
      </c>
    </row>
    <row r="3" spans="1:12">
      <c r="A3" t="s">
        <v>8</v>
      </c>
      <c r="B3" t="s">
        <v>9</v>
      </c>
      <c r="C3" t="s">
        <v>10</v>
      </c>
      <c r="D3" s="4">
        <v>1624</v>
      </c>
      <c r="E3" s="5">
        <v>114</v>
      </c>
      <c r="F3" s="6">
        <f>_xlfn.XLOOKUP(C3,$K$2:K24,$L$2:L24)</f>
        <v>14.49</v>
      </c>
      <c r="G3" s="6">
        <f>F3*E3</f>
        <v>1651.86</v>
      </c>
      <c r="H3" s="5"/>
      <c r="K3" t="s">
        <v>12</v>
      </c>
      <c r="L3" s="7">
        <v>9.33</v>
      </c>
    </row>
    <row r="4" spans="1:12">
      <c r="A4" t="s">
        <v>13</v>
      </c>
      <c r="B4" t="s">
        <v>14</v>
      </c>
      <c r="C4" t="s">
        <v>15</v>
      </c>
      <c r="D4" s="4">
        <v>6706</v>
      </c>
      <c r="E4" s="5">
        <v>459</v>
      </c>
      <c r="F4" s="6">
        <f>_xlfn.XLOOKUP(C4,$K$2:K25,$L$2:L25)</f>
        <v>8.65</v>
      </c>
      <c r="G4" s="6">
        <f t="shared" ref="G4:G67" si="0">F4*E4</f>
        <v>3970.35</v>
      </c>
      <c r="H4" s="5"/>
      <c r="K4" t="s">
        <v>17</v>
      </c>
      <c r="L4" s="7">
        <v>11.7</v>
      </c>
    </row>
    <row r="5" spans="1:12">
      <c r="A5" t="s">
        <v>18</v>
      </c>
      <c r="B5" t="s">
        <v>14</v>
      </c>
      <c r="C5" t="s">
        <v>19</v>
      </c>
      <c r="D5" s="4">
        <v>959</v>
      </c>
      <c r="E5" s="5">
        <v>147</v>
      </c>
      <c r="F5" s="6">
        <f>_xlfn.XLOOKUP(C5,$K$2:K26,$L$2:L26)</f>
        <v>11.88</v>
      </c>
      <c r="G5" s="6">
        <f t="shared" si="0"/>
        <v>1746.36</v>
      </c>
      <c r="H5" s="5"/>
      <c r="K5" t="s">
        <v>19</v>
      </c>
      <c r="L5" s="7">
        <v>11.88</v>
      </c>
    </row>
    <row r="6" spans="1:12">
      <c r="A6" t="s">
        <v>21</v>
      </c>
      <c r="B6" t="s">
        <v>22</v>
      </c>
      <c r="C6" t="s">
        <v>23</v>
      </c>
      <c r="D6" s="4">
        <v>9632</v>
      </c>
      <c r="E6" s="5">
        <v>288</v>
      </c>
      <c r="F6" s="6">
        <f>_xlfn.XLOOKUP(C6,$K$2:K27,$L$2:L27)</f>
        <v>6.47</v>
      </c>
      <c r="G6" s="6">
        <f t="shared" si="0"/>
        <v>1863.36</v>
      </c>
      <c r="H6" s="5"/>
      <c r="K6" t="s">
        <v>25</v>
      </c>
      <c r="L6" s="7">
        <v>11.73</v>
      </c>
    </row>
    <row r="7" spans="1:12">
      <c r="A7" t="s">
        <v>26</v>
      </c>
      <c r="B7" t="s">
        <v>27</v>
      </c>
      <c r="C7" t="s">
        <v>28</v>
      </c>
      <c r="D7" s="4">
        <v>2100</v>
      </c>
      <c r="E7" s="5">
        <v>414</v>
      </c>
      <c r="F7" s="6">
        <f>_xlfn.XLOOKUP(C7,$K$2:K28,$L$2:L28)</f>
        <v>13.15</v>
      </c>
      <c r="G7" s="6">
        <f t="shared" si="0"/>
        <v>5444.1</v>
      </c>
      <c r="H7" s="5"/>
      <c r="K7" t="s">
        <v>30</v>
      </c>
      <c r="L7" s="7">
        <v>8.79</v>
      </c>
    </row>
    <row r="8" spans="1:12">
      <c r="A8" t="s">
        <v>8</v>
      </c>
      <c r="B8" t="s">
        <v>14</v>
      </c>
      <c r="C8" t="s">
        <v>31</v>
      </c>
      <c r="D8" s="4">
        <v>8869</v>
      </c>
      <c r="E8" s="5">
        <v>432</v>
      </c>
      <c r="F8" s="6">
        <f>_xlfn.XLOOKUP(C8,$K$2:K29,$L$2:L29)</f>
        <v>12.37</v>
      </c>
      <c r="G8" s="6">
        <f t="shared" si="0"/>
        <v>5343.84</v>
      </c>
      <c r="H8" s="5"/>
      <c r="K8" t="s">
        <v>33</v>
      </c>
      <c r="L8" s="7">
        <v>3.11</v>
      </c>
    </row>
    <row r="9" spans="1:12">
      <c r="A9" t="s">
        <v>26</v>
      </c>
      <c r="B9" t="s">
        <v>34</v>
      </c>
      <c r="C9" t="s">
        <v>35</v>
      </c>
      <c r="D9" s="4">
        <v>2681</v>
      </c>
      <c r="E9" s="5">
        <v>54</v>
      </c>
      <c r="F9" s="6">
        <f>_xlfn.XLOOKUP(C9,$K$2:K30,$L$2:L30)</f>
        <v>5.79</v>
      </c>
      <c r="G9" s="6">
        <f t="shared" si="0"/>
        <v>312.66</v>
      </c>
      <c r="H9" s="5"/>
      <c r="K9" t="s">
        <v>23</v>
      </c>
      <c r="L9" s="7">
        <v>6.47</v>
      </c>
    </row>
    <row r="10" spans="1:12">
      <c r="A10" t="s">
        <v>13</v>
      </c>
      <c r="B10" t="s">
        <v>14</v>
      </c>
      <c r="C10" t="s">
        <v>37</v>
      </c>
      <c r="D10" s="4">
        <v>5012</v>
      </c>
      <c r="E10" s="5">
        <v>210</v>
      </c>
      <c r="F10" s="6">
        <f>_xlfn.XLOOKUP(C10,$K$2:K31,$L$2:L31)</f>
        <v>9.77</v>
      </c>
      <c r="G10" s="6">
        <f t="shared" si="0"/>
        <v>2051.7</v>
      </c>
      <c r="H10" s="5"/>
      <c r="K10" t="s">
        <v>39</v>
      </c>
      <c r="L10" s="7">
        <v>7.64</v>
      </c>
    </row>
    <row r="11" spans="1:12">
      <c r="A11" t="s">
        <v>40</v>
      </c>
      <c r="B11" t="s">
        <v>34</v>
      </c>
      <c r="C11" t="s">
        <v>17</v>
      </c>
      <c r="D11" s="4">
        <v>1281</v>
      </c>
      <c r="E11" s="5">
        <v>75</v>
      </c>
      <c r="F11" s="6">
        <f>_xlfn.XLOOKUP(C11,$K$2:K32,$L$2:L32)</f>
        <v>11.7</v>
      </c>
      <c r="G11" s="6">
        <f t="shared" si="0"/>
        <v>877.5</v>
      </c>
      <c r="H11" s="5"/>
      <c r="K11" t="s">
        <v>42</v>
      </c>
      <c r="L11" s="7">
        <v>10.62</v>
      </c>
    </row>
    <row r="12" spans="1:12">
      <c r="A12" t="s">
        <v>43</v>
      </c>
      <c r="B12" t="s">
        <v>9</v>
      </c>
      <c r="C12" t="s">
        <v>17</v>
      </c>
      <c r="D12" s="4">
        <v>4991</v>
      </c>
      <c r="E12" s="5">
        <v>12</v>
      </c>
      <c r="F12" s="6">
        <f>_xlfn.XLOOKUP(C12,$K$2:K33,$L$2:L33)</f>
        <v>11.7</v>
      </c>
      <c r="G12" s="6">
        <f t="shared" si="0"/>
        <v>140.4</v>
      </c>
      <c r="H12" s="5"/>
      <c r="K12" t="s">
        <v>45</v>
      </c>
      <c r="L12" s="7">
        <v>9</v>
      </c>
    </row>
    <row r="13" spans="1:12">
      <c r="A13" t="s">
        <v>46</v>
      </c>
      <c r="B13" t="s">
        <v>27</v>
      </c>
      <c r="C13" t="s">
        <v>28</v>
      </c>
      <c r="D13" s="4">
        <v>1785</v>
      </c>
      <c r="E13" s="5">
        <v>462</v>
      </c>
      <c r="F13" s="6">
        <f>_xlfn.XLOOKUP(C13,$K$2:K34,$L$2:L34)</f>
        <v>13.15</v>
      </c>
      <c r="G13" s="6">
        <f t="shared" si="0"/>
        <v>6075.3</v>
      </c>
      <c r="H13" s="5"/>
      <c r="K13" t="s">
        <v>37</v>
      </c>
      <c r="L13" s="7">
        <v>9.77</v>
      </c>
    </row>
    <row r="14" spans="1:12">
      <c r="A14" t="s">
        <v>47</v>
      </c>
      <c r="B14" t="s">
        <v>9</v>
      </c>
      <c r="C14" t="s">
        <v>33</v>
      </c>
      <c r="D14" s="4">
        <v>3983</v>
      </c>
      <c r="E14" s="5">
        <v>144</v>
      </c>
      <c r="F14" s="6">
        <f>_xlfn.XLOOKUP(C14,$K$2:K35,$L$2:L35)</f>
        <v>3.11</v>
      </c>
      <c r="G14" s="6">
        <f t="shared" si="0"/>
        <v>447.84</v>
      </c>
      <c r="H14" s="5"/>
      <c r="K14" t="s">
        <v>48</v>
      </c>
      <c r="L14" s="7">
        <v>6.49</v>
      </c>
    </row>
    <row r="15" spans="1:12">
      <c r="A15" t="s">
        <v>18</v>
      </c>
      <c r="B15" t="s">
        <v>34</v>
      </c>
      <c r="C15" t="s">
        <v>30</v>
      </c>
      <c r="D15" s="4">
        <v>2646</v>
      </c>
      <c r="E15" s="5">
        <v>120</v>
      </c>
      <c r="F15" s="6">
        <f>_xlfn.XLOOKUP(C15,$K$2:K36,$L$2:L36)</f>
        <v>8.79</v>
      </c>
      <c r="G15" s="6">
        <f t="shared" si="0"/>
        <v>1054.8</v>
      </c>
      <c r="H15" s="5"/>
      <c r="K15" t="s">
        <v>49</v>
      </c>
      <c r="L15" s="7">
        <v>4.97</v>
      </c>
    </row>
    <row r="16" spans="1:12">
      <c r="A16" t="s">
        <v>46</v>
      </c>
      <c r="B16" t="s">
        <v>50</v>
      </c>
      <c r="C16" t="s">
        <v>12</v>
      </c>
      <c r="D16" s="4">
        <v>252</v>
      </c>
      <c r="E16" s="5">
        <v>54</v>
      </c>
      <c r="F16" s="6">
        <f>_xlfn.XLOOKUP(C16,$K$2:K37,$L$2:L37)</f>
        <v>9.33</v>
      </c>
      <c r="G16" s="6">
        <f t="shared" si="0"/>
        <v>503.82</v>
      </c>
      <c r="H16" s="5"/>
      <c r="K16" t="s">
        <v>28</v>
      </c>
      <c r="L16" s="7">
        <v>13.15</v>
      </c>
    </row>
    <row r="17" spans="1:12">
      <c r="A17" t="s">
        <v>47</v>
      </c>
      <c r="B17" t="s">
        <v>14</v>
      </c>
      <c r="C17" t="s">
        <v>28</v>
      </c>
      <c r="D17" s="4">
        <v>2464</v>
      </c>
      <c r="E17" s="5">
        <v>234</v>
      </c>
      <c r="F17" s="6">
        <f>_xlfn.XLOOKUP(C17,$K$2:K38,$L$2:L38)</f>
        <v>13.15</v>
      </c>
      <c r="G17" s="6">
        <f t="shared" si="0"/>
        <v>3077.1</v>
      </c>
      <c r="H17" s="5"/>
      <c r="K17" t="s">
        <v>51</v>
      </c>
      <c r="L17" s="7">
        <v>5.6</v>
      </c>
    </row>
    <row r="18" spans="1:12">
      <c r="A18" t="s">
        <v>47</v>
      </c>
      <c r="B18" t="s">
        <v>14</v>
      </c>
      <c r="C18" t="s">
        <v>52</v>
      </c>
      <c r="D18" s="4">
        <v>2114</v>
      </c>
      <c r="E18" s="5">
        <v>66</v>
      </c>
      <c r="F18" s="6">
        <f>_xlfn.XLOOKUP(C18,$K$2:K39,$L$2:L39)</f>
        <v>7.16</v>
      </c>
      <c r="G18" s="6">
        <f t="shared" si="0"/>
        <v>472.56</v>
      </c>
      <c r="H18" s="5"/>
      <c r="K18" t="s">
        <v>53</v>
      </c>
      <c r="L18" s="7">
        <v>16.73</v>
      </c>
    </row>
    <row r="19" spans="1:12">
      <c r="A19" t="s">
        <v>26</v>
      </c>
      <c r="B19" t="s">
        <v>9</v>
      </c>
      <c r="C19" t="s">
        <v>35</v>
      </c>
      <c r="D19" s="4">
        <v>7693</v>
      </c>
      <c r="E19" s="5">
        <v>87</v>
      </c>
      <c r="F19" s="6">
        <f>_xlfn.XLOOKUP(C19,$K$2:K40,$L$2:L40)</f>
        <v>5.79</v>
      </c>
      <c r="G19" s="6">
        <f t="shared" si="0"/>
        <v>503.73</v>
      </c>
      <c r="H19" s="5"/>
      <c r="K19" t="s">
        <v>54</v>
      </c>
      <c r="L19" s="7">
        <v>10.38</v>
      </c>
    </row>
    <row r="20" spans="1:12">
      <c r="A20" t="s">
        <v>43</v>
      </c>
      <c r="B20" t="s">
        <v>50</v>
      </c>
      <c r="C20" t="s">
        <v>42</v>
      </c>
      <c r="D20" s="4">
        <v>15610</v>
      </c>
      <c r="E20" s="5">
        <v>339</v>
      </c>
      <c r="F20" s="6">
        <f>_xlfn.XLOOKUP(C20,$K$2:K41,$L$2:L41)</f>
        <v>10.62</v>
      </c>
      <c r="G20" s="6">
        <f t="shared" si="0"/>
        <v>3600.18</v>
      </c>
      <c r="H20" s="5"/>
      <c r="K20" t="s">
        <v>52</v>
      </c>
      <c r="L20" s="7">
        <v>7.16</v>
      </c>
    </row>
    <row r="21" spans="1:12">
      <c r="A21" t="s">
        <v>21</v>
      </c>
      <c r="B21" t="s">
        <v>50</v>
      </c>
      <c r="C21" t="s">
        <v>37</v>
      </c>
      <c r="D21" s="4">
        <v>336</v>
      </c>
      <c r="E21" s="5">
        <v>144</v>
      </c>
      <c r="F21" s="6">
        <f>_xlfn.XLOOKUP(C21,$K$2:K42,$L$2:L42)</f>
        <v>9.77</v>
      </c>
      <c r="G21" s="6">
        <f t="shared" si="0"/>
        <v>1406.88</v>
      </c>
      <c r="H21" s="5"/>
      <c r="K21" t="s">
        <v>10</v>
      </c>
      <c r="L21" s="7">
        <v>14.49</v>
      </c>
    </row>
    <row r="22" spans="1:12">
      <c r="A22" t="s">
        <v>46</v>
      </c>
      <c r="B22" t="s">
        <v>27</v>
      </c>
      <c r="C22" t="s">
        <v>42</v>
      </c>
      <c r="D22" s="4">
        <v>9443</v>
      </c>
      <c r="E22" s="5">
        <v>162</v>
      </c>
      <c r="F22" s="6">
        <f>_xlfn.XLOOKUP(C22,$K$2:K43,$L$2:L43)</f>
        <v>10.62</v>
      </c>
      <c r="G22" s="6">
        <f t="shared" si="0"/>
        <v>1720.44</v>
      </c>
      <c r="H22" s="5"/>
      <c r="K22" t="s">
        <v>35</v>
      </c>
      <c r="L22" s="7">
        <v>5.79</v>
      </c>
    </row>
    <row r="23" spans="1:12">
      <c r="A23" t="s">
        <v>18</v>
      </c>
      <c r="B23" t="s">
        <v>50</v>
      </c>
      <c r="C23" t="s">
        <v>48</v>
      </c>
      <c r="D23" s="4">
        <v>8155</v>
      </c>
      <c r="E23" s="5">
        <v>90</v>
      </c>
      <c r="F23" s="6">
        <f>_xlfn.XLOOKUP(C23,$K$2:K44,$L$2:L44)</f>
        <v>6.49</v>
      </c>
      <c r="G23" s="6">
        <f t="shared" si="0"/>
        <v>584.1</v>
      </c>
      <c r="H23" s="5"/>
      <c r="K23" t="s">
        <v>15</v>
      </c>
      <c r="L23" s="7">
        <v>8.65</v>
      </c>
    </row>
    <row r="24" spans="1:12">
      <c r="A24" t="s">
        <v>13</v>
      </c>
      <c r="B24" t="s">
        <v>34</v>
      </c>
      <c r="C24" t="s">
        <v>48</v>
      </c>
      <c r="D24" s="4">
        <v>1701</v>
      </c>
      <c r="E24" s="5">
        <v>234</v>
      </c>
      <c r="F24" s="6">
        <f>_xlfn.XLOOKUP(C24,$K$2:K45,$L$2:L45)</f>
        <v>6.49</v>
      </c>
      <c r="G24" s="6">
        <f t="shared" si="0"/>
        <v>1518.66</v>
      </c>
      <c r="H24" s="5"/>
      <c r="K24" t="s">
        <v>31</v>
      </c>
      <c r="L24" s="7">
        <v>12.37</v>
      </c>
    </row>
    <row r="25" spans="1:8">
      <c r="A25" t="s">
        <v>55</v>
      </c>
      <c r="B25" t="s">
        <v>34</v>
      </c>
      <c r="C25" t="s">
        <v>37</v>
      </c>
      <c r="D25" s="4">
        <v>2205</v>
      </c>
      <c r="E25" s="5">
        <v>141</v>
      </c>
      <c r="F25" s="6">
        <f>_xlfn.XLOOKUP(C25,$K$2:K46,$L$2:L46)</f>
        <v>9.77</v>
      </c>
      <c r="G25" s="6">
        <f t="shared" si="0"/>
        <v>1377.57</v>
      </c>
      <c r="H25" s="5"/>
    </row>
    <row r="26" spans="1:8">
      <c r="A26" t="s">
        <v>13</v>
      </c>
      <c r="B26" t="s">
        <v>9</v>
      </c>
      <c r="C26" t="s">
        <v>39</v>
      </c>
      <c r="D26" s="4">
        <v>1771</v>
      </c>
      <c r="E26" s="5">
        <v>204</v>
      </c>
      <c r="F26" s="6">
        <f>_xlfn.XLOOKUP(C26,$K$2:K47,$L$2:L47)</f>
        <v>7.64</v>
      </c>
      <c r="G26" s="6">
        <f t="shared" si="0"/>
        <v>1558.56</v>
      </c>
      <c r="H26" s="5"/>
    </row>
    <row r="27" spans="1:8">
      <c r="A27" t="s">
        <v>21</v>
      </c>
      <c r="B27" t="s">
        <v>14</v>
      </c>
      <c r="C27" t="s">
        <v>25</v>
      </c>
      <c r="D27" s="4">
        <v>2114</v>
      </c>
      <c r="E27" s="5">
        <v>186</v>
      </c>
      <c r="F27" s="6">
        <f>_xlfn.XLOOKUP(C27,$K$2:K48,$L$2:L48)</f>
        <v>11.73</v>
      </c>
      <c r="G27" s="6">
        <f t="shared" si="0"/>
        <v>2181.78</v>
      </c>
      <c r="H27" s="5"/>
    </row>
    <row r="28" spans="1:8">
      <c r="A28" t="s">
        <v>21</v>
      </c>
      <c r="B28" t="s">
        <v>22</v>
      </c>
      <c r="C28" t="s">
        <v>12</v>
      </c>
      <c r="D28" s="4">
        <v>10311</v>
      </c>
      <c r="E28" s="5">
        <v>231</v>
      </c>
      <c r="F28" s="6">
        <f>_xlfn.XLOOKUP(C28,$K$2:K49,$L$2:L49)</f>
        <v>9.33</v>
      </c>
      <c r="G28" s="6">
        <f t="shared" si="0"/>
        <v>2155.23</v>
      </c>
      <c r="H28" s="5"/>
    </row>
    <row r="29" spans="1:8">
      <c r="A29" t="s">
        <v>47</v>
      </c>
      <c r="B29" t="s">
        <v>27</v>
      </c>
      <c r="C29" t="s">
        <v>30</v>
      </c>
      <c r="D29" s="4">
        <v>21</v>
      </c>
      <c r="E29" s="5">
        <v>168</v>
      </c>
      <c r="F29" s="6">
        <f>_xlfn.XLOOKUP(C29,$K$2:K50,$L$2:L50)</f>
        <v>8.79</v>
      </c>
      <c r="G29" s="6">
        <f t="shared" si="0"/>
        <v>1476.72</v>
      </c>
      <c r="H29" s="5"/>
    </row>
    <row r="30" spans="1:8">
      <c r="A30" t="s">
        <v>55</v>
      </c>
      <c r="B30" t="s">
        <v>14</v>
      </c>
      <c r="C30" t="s">
        <v>42</v>
      </c>
      <c r="D30" s="4">
        <v>1974</v>
      </c>
      <c r="E30" s="5">
        <v>195</v>
      </c>
      <c r="F30" s="6">
        <f>_xlfn.XLOOKUP(C30,$K$2:K51,$L$2:L51)</f>
        <v>10.62</v>
      </c>
      <c r="G30" s="6">
        <f t="shared" si="0"/>
        <v>2070.9</v>
      </c>
      <c r="H30" s="5"/>
    </row>
    <row r="31" spans="1:8">
      <c r="A31" t="s">
        <v>43</v>
      </c>
      <c r="B31" t="s">
        <v>22</v>
      </c>
      <c r="C31" t="s">
        <v>48</v>
      </c>
      <c r="D31" s="4">
        <v>6314</v>
      </c>
      <c r="E31" s="5">
        <v>15</v>
      </c>
      <c r="F31" s="6">
        <f>_xlfn.XLOOKUP(C31,$K$2:K52,$L$2:L52)</f>
        <v>6.49</v>
      </c>
      <c r="G31" s="6">
        <f t="shared" si="0"/>
        <v>97.35</v>
      </c>
      <c r="H31" s="5"/>
    </row>
    <row r="32" spans="1:8">
      <c r="A32" t="s">
        <v>55</v>
      </c>
      <c r="B32" t="s">
        <v>9</v>
      </c>
      <c r="C32" t="s">
        <v>48</v>
      </c>
      <c r="D32" s="4">
        <v>4683</v>
      </c>
      <c r="E32" s="5">
        <v>30</v>
      </c>
      <c r="F32" s="6">
        <f>_xlfn.XLOOKUP(C32,$K$2:K53,$L$2:L53)</f>
        <v>6.49</v>
      </c>
      <c r="G32" s="6">
        <f t="shared" si="0"/>
        <v>194.7</v>
      </c>
      <c r="H32" s="5"/>
    </row>
    <row r="33" spans="1:8">
      <c r="A33" t="s">
        <v>21</v>
      </c>
      <c r="B33" t="s">
        <v>9</v>
      </c>
      <c r="C33" t="s">
        <v>49</v>
      </c>
      <c r="D33" s="4">
        <v>6398</v>
      </c>
      <c r="E33" s="5">
        <v>102</v>
      </c>
      <c r="F33" s="6">
        <f>_xlfn.XLOOKUP(C33,$K$2:K54,$L$2:L54)</f>
        <v>4.97</v>
      </c>
      <c r="G33" s="6">
        <f t="shared" si="0"/>
        <v>506.94</v>
      </c>
      <c r="H33" s="5"/>
    </row>
    <row r="34" spans="1:8">
      <c r="A34" t="s">
        <v>46</v>
      </c>
      <c r="B34" t="s">
        <v>14</v>
      </c>
      <c r="C34" t="s">
        <v>39</v>
      </c>
      <c r="D34" s="4">
        <v>553</v>
      </c>
      <c r="E34" s="5">
        <v>15</v>
      </c>
      <c r="F34" s="6">
        <f>_xlfn.XLOOKUP(C34,$K$2:K55,$L$2:L55)</f>
        <v>7.64</v>
      </c>
      <c r="G34" s="6">
        <f t="shared" si="0"/>
        <v>114.6</v>
      </c>
      <c r="H34" s="5"/>
    </row>
    <row r="35" spans="1:8">
      <c r="A35" t="s">
        <v>13</v>
      </c>
      <c r="B35" t="s">
        <v>27</v>
      </c>
      <c r="C35" t="s">
        <v>10</v>
      </c>
      <c r="D35" s="4">
        <v>7021</v>
      </c>
      <c r="E35" s="5">
        <v>183</v>
      </c>
      <c r="F35" s="6">
        <f>_xlfn.XLOOKUP(C35,$K$2:K56,$L$2:L56)</f>
        <v>14.49</v>
      </c>
      <c r="G35" s="6">
        <f t="shared" si="0"/>
        <v>2651.67</v>
      </c>
      <c r="H35" s="5"/>
    </row>
    <row r="36" spans="1:8">
      <c r="A36" t="s">
        <v>8</v>
      </c>
      <c r="B36" t="s">
        <v>27</v>
      </c>
      <c r="C36" t="s">
        <v>37</v>
      </c>
      <c r="D36" s="4">
        <v>5817</v>
      </c>
      <c r="E36" s="5">
        <v>12</v>
      </c>
      <c r="F36" s="6">
        <f>_xlfn.XLOOKUP(C36,$K$2:K57,$L$2:L57)</f>
        <v>9.77</v>
      </c>
      <c r="G36" s="6">
        <f t="shared" si="0"/>
        <v>117.24</v>
      </c>
      <c r="H36" s="5"/>
    </row>
    <row r="37" spans="1:8">
      <c r="A37" t="s">
        <v>21</v>
      </c>
      <c r="B37" t="s">
        <v>27</v>
      </c>
      <c r="C37" t="s">
        <v>17</v>
      </c>
      <c r="D37" s="4">
        <v>3976</v>
      </c>
      <c r="E37" s="5">
        <v>72</v>
      </c>
      <c r="F37" s="6">
        <f>_xlfn.XLOOKUP(C37,$K$2:K58,$L$2:L58)</f>
        <v>11.7</v>
      </c>
      <c r="G37" s="6">
        <f t="shared" si="0"/>
        <v>842.4</v>
      </c>
      <c r="H37" s="5"/>
    </row>
    <row r="38" spans="1:8">
      <c r="A38" t="s">
        <v>26</v>
      </c>
      <c r="B38" t="s">
        <v>34</v>
      </c>
      <c r="C38" t="s">
        <v>53</v>
      </c>
      <c r="D38" s="4">
        <v>1134</v>
      </c>
      <c r="E38" s="5">
        <v>282</v>
      </c>
      <c r="F38" s="6">
        <f>_xlfn.XLOOKUP(C38,$K$2:K59,$L$2:L59)</f>
        <v>16.73</v>
      </c>
      <c r="G38" s="6">
        <f t="shared" si="0"/>
        <v>4717.86</v>
      </c>
      <c r="H38" s="5"/>
    </row>
    <row r="39" spans="1:8">
      <c r="A39" t="s">
        <v>46</v>
      </c>
      <c r="B39" t="s">
        <v>27</v>
      </c>
      <c r="C39" t="s">
        <v>54</v>
      </c>
      <c r="D39" s="4">
        <v>6027</v>
      </c>
      <c r="E39" s="5">
        <v>144</v>
      </c>
      <c r="F39" s="6">
        <f>_xlfn.XLOOKUP(C39,$K$2:K60,$L$2:L60)</f>
        <v>10.38</v>
      </c>
      <c r="G39" s="6">
        <f t="shared" si="0"/>
        <v>1494.72</v>
      </c>
      <c r="H39" s="5"/>
    </row>
    <row r="40" spans="1:8">
      <c r="A40" t="s">
        <v>26</v>
      </c>
      <c r="B40" t="s">
        <v>9</v>
      </c>
      <c r="C40" t="s">
        <v>30</v>
      </c>
      <c r="D40" s="4">
        <v>1904</v>
      </c>
      <c r="E40" s="5">
        <v>405</v>
      </c>
      <c r="F40" s="6">
        <f>_xlfn.XLOOKUP(C40,$K$2:K61,$L$2:L61)</f>
        <v>8.79</v>
      </c>
      <c r="G40" s="6">
        <f t="shared" si="0"/>
        <v>3559.95</v>
      </c>
      <c r="H40" s="5"/>
    </row>
    <row r="41" spans="1:8">
      <c r="A41" t="s">
        <v>40</v>
      </c>
      <c r="B41" t="s">
        <v>50</v>
      </c>
      <c r="C41" t="s">
        <v>15</v>
      </c>
      <c r="D41" s="4">
        <v>3262</v>
      </c>
      <c r="E41" s="5">
        <v>75</v>
      </c>
      <c r="F41" s="6">
        <f>_xlfn.XLOOKUP(C41,$K$2:K62,$L$2:L62)</f>
        <v>8.65</v>
      </c>
      <c r="G41" s="6">
        <f t="shared" si="0"/>
        <v>648.75</v>
      </c>
      <c r="H41" s="5"/>
    </row>
    <row r="42" spans="1:8">
      <c r="A42" t="s">
        <v>8</v>
      </c>
      <c r="B42" t="s">
        <v>50</v>
      </c>
      <c r="C42" t="s">
        <v>53</v>
      </c>
      <c r="D42" s="4">
        <v>2289</v>
      </c>
      <c r="E42" s="5">
        <v>135</v>
      </c>
      <c r="F42" s="6">
        <f>_xlfn.XLOOKUP(C42,$K$2:K63,$L$2:L63)</f>
        <v>16.73</v>
      </c>
      <c r="G42" s="6">
        <f t="shared" si="0"/>
        <v>2258.55</v>
      </c>
      <c r="H42" s="5"/>
    </row>
    <row r="43" spans="1:8">
      <c r="A43" t="s">
        <v>43</v>
      </c>
      <c r="B43" t="s">
        <v>50</v>
      </c>
      <c r="C43" t="s">
        <v>53</v>
      </c>
      <c r="D43" s="4">
        <v>6986</v>
      </c>
      <c r="E43" s="5">
        <v>21</v>
      </c>
      <c r="F43" s="6">
        <f>_xlfn.XLOOKUP(C43,$K$2:K64,$L$2:L64)</f>
        <v>16.73</v>
      </c>
      <c r="G43" s="6">
        <f t="shared" si="0"/>
        <v>351.33</v>
      </c>
      <c r="H43" s="5"/>
    </row>
    <row r="44" spans="1:8">
      <c r="A44" t="s">
        <v>46</v>
      </c>
      <c r="B44" t="s">
        <v>34</v>
      </c>
      <c r="C44" t="s">
        <v>48</v>
      </c>
      <c r="D44" s="4">
        <v>4417</v>
      </c>
      <c r="E44" s="5">
        <v>153</v>
      </c>
      <c r="F44" s="6">
        <f>_xlfn.XLOOKUP(C44,$K$2:K65,$L$2:L65)</f>
        <v>6.49</v>
      </c>
      <c r="G44" s="6">
        <f t="shared" si="0"/>
        <v>992.97</v>
      </c>
      <c r="H44" s="5"/>
    </row>
    <row r="45" spans="1:8">
      <c r="A45" t="s">
        <v>26</v>
      </c>
      <c r="B45" t="s">
        <v>50</v>
      </c>
      <c r="C45" t="s">
        <v>25</v>
      </c>
      <c r="D45" s="4">
        <v>1442</v>
      </c>
      <c r="E45" s="5">
        <v>15</v>
      </c>
      <c r="F45" s="6">
        <f>_xlfn.XLOOKUP(C45,$K$2:K66,$L$2:L66)</f>
        <v>11.73</v>
      </c>
      <c r="G45" s="6">
        <f t="shared" si="0"/>
        <v>175.95</v>
      </c>
      <c r="H45" s="5"/>
    </row>
    <row r="46" spans="1:8">
      <c r="A46" t="s">
        <v>47</v>
      </c>
      <c r="B46" t="s">
        <v>14</v>
      </c>
      <c r="C46" t="s">
        <v>17</v>
      </c>
      <c r="D46" s="4">
        <v>2415</v>
      </c>
      <c r="E46" s="5">
        <v>255</v>
      </c>
      <c r="F46" s="6">
        <f>_xlfn.XLOOKUP(C46,$K$2:K67,$L$2:L67)</f>
        <v>11.7</v>
      </c>
      <c r="G46" s="6">
        <f t="shared" si="0"/>
        <v>2983.5</v>
      </c>
      <c r="H46" s="5"/>
    </row>
    <row r="47" spans="1:8">
      <c r="A47" t="s">
        <v>46</v>
      </c>
      <c r="B47" t="s">
        <v>9</v>
      </c>
      <c r="C47" t="s">
        <v>39</v>
      </c>
      <c r="D47" s="4">
        <v>238</v>
      </c>
      <c r="E47" s="5">
        <v>18</v>
      </c>
      <c r="F47" s="6">
        <f>_xlfn.XLOOKUP(C47,$K$2:K68,$L$2:L68)</f>
        <v>7.64</v>
      </c>
      <c r="G47" s="6">
        <f t="shared" si="0"/>
        <v>137.52</v>
      </c>
      <c r="H47" s="5"/>
    </row>
    <row r="48" spans="1:8">
      <c r="A48" t="s">
        <v>26</v>
      </c>
      <c r="B48" t="s">
        <v>9</v>
      </c>
      <c r="C48" t="s">
        <v>48</v>
      </c>
      <c r="D48" s="4">
        <v>4949</v>
      </c>
      <c r="E48" s="5">
        <v>189</v>
      </c>
      <c r="F48" s="6">
        <f>_xlfn.XLOOKUP(C48,$K$2:K69,$L$2:L69)</f>
        <v>6.49</v>
      </c>
      <c r="G48" s="6">
        <f t="shared" si="0"/>
        <v>1226.61</v>
      </c>
      <c r="H48" s="5"/>
    </row>
    <row r="49" spans="1:8">
      <c r="A49" t="s">
        <v>43</v>
      </c>
      <c r="B49" t="s">
        <v>34</v>
      </c>
      <c r="C49" t="s">
        <v>15</v>
      </c>
      <c r="D49" s="4">
        <v>5075</v>
      </c>
      <c r="E49" s="5">
        <v>21</v>
      </c>
      <c r="F49" s="6">
        <f>_xlfn.XLOOKUP(C49,$K$2:K70,$L$2:L70)</f>
        <v>8.65</v>
      </c>
      <c r="G49" s="6">
        <f t="shared" si="0"/>
        <v>181.65</v>
      </c>
      <c r="H49" s="5"/>
    </row>
    <row r="50" spans="1:8">
      <c r="A50" t="s">
        <v>47</v>
      </c>
      <c r="B50" t="s">
        <v>22</v>
      </c>
      <c r="C50" t="s">
        <v>30</v>
      </c>
      <c r="D50" s="4">
        <v>9198</v>
      </c>
      <c r="E50" s="5">
        <v>36</v>
      </c>
      <c r="F50" s="6">
        <f>_xlfn.XLOOKUP(C50,$K$2:K71,$L$2:L71)</f>
        <v>8.79</v>
      </c>
      <c r="G50" s="6">
        <f t="shared" si="0"/>
        <v>316.44</v>
      </c>
      <c r="H50" s="5"/>
    </row>
    <row r="51" spans="1:8">
      <c r="A51" t="s">
        <v>26</v>
      </c>
      <c r="B51" t="s">
        <v>50</v>
      </c>
      <c r="C51" t="s">
        <v>52</v>
      </c>
      <c r="D51" s="4">
        <v>3339</v>
      </c>
      <c r="E51" s="5">
        <v>75</v>
      </c>
      <c r="F51" s="6">
        <f>_xlfn.XLOOKUP(C51,$K$2:K72,$L$2:L72)</f>
        <v>7.16</v>
      </c>
      <c r="G51" s="6">
        <f t="shared" si="0"/>
        <v>537</v>
      </c>
      <c r="H51" s="5"/>
    </row>
    <row r="52" spans="1:8">
      <c r="A52" t="s">
        <v>8</v>
      </c>
      <c r="B52" t="s">
        <v>50</v>
      </c>
      <c r="C52" t="s">
        <v>33</v>
      </c>
      <c r="D52" s="4">
        <v>5019</v>
      </c>
      <c r="E52" s="5">
        <v>156</v>
      </c>
      <c r="F52" s="6">
        <f>_xlfn.XLOOKUP(C52,$K$2:K73,$L$2:L73)</f>
        <v>3.11</v>
      </c>
      <c r="G52" s="6">
        <f t="shared" si="0"/>
        <v>485.16</v>
      </c>
      <c r="H52" s="5"/>
    </row>
    <row r="53" spans="1:8">
      <c r="A53" t="s">
        <v>43</v>
      </c>
      <c r="B53" t="s">
        <v>22</v>
      </c>
      <c r="C53" t="s">
        <v>30</v>
      </c>
      <c r="D53" s="4">
        <v>16184</v>
      </c>
      <c r="E53" s="5">
        <v>39</v>
      </c>
      <c r="F53" s="6">
        <f>_xlfn.XLOOKUP(C53,$K$2:K74,$L$2:L74)</f>
        <v>8.79</v>
      </c>
      <c r="G53" s="6">
        <f t="shared" si="0"/>
        <v>342.81</v>
      </c>
      <c r="H53" s="5"/>
    </row>
    <row r="54" spans="1:8">
      <c r="A54" t="s">
        <v>26</v>
      </c>
      <c r="B54" t="s">
        <v>22</v>
      </c>
      <c r="C54" t="s">
        <v>45</v>
      </c>
      <c r="D54" s="4">
        <v>497</v>
      </c>
      <c r="E54" s="5">
        <v>63</v>
      </c>
      <c r="F54" s="6">
        <f>_xlfn.XLOOKUP(C54,$K$2:K75,$L$2:L75)</f>
        <v>9</v>
      </c>
      <c r="G54" s="6">
        <f t="shared" si="0"/>
        <v>567</v>
      </c>
      <c r="H54" s="5"/>
    </row>
    <row r="55" spans="1:8">
      <c r="A55" t="s">
        <v>46</v>
      </c>
      <c r="B55" t="s">
        <v>22</v>
      </c>
      <c r="C55" t="s">
        <v>52</v>
      </c>
      <c r="D55" s="4">
        <v>8211</v>
      </c>
      <c r="E55" s="5">
        <v>75</v>
      </c>
      <c r="F55" s="6">
        <f>_xlfn.XLOOKUP(C55,$K$2:K76,$L$2:L76)</f>
        <v>7.16</v>
      </c>
      <c r="G55" s="6">
        <f t="shared" si="0"/>
        <v>537</v>
      </c>
      <c r="H55" s="5"/>
    </row>
    <row r="56" spans="1:8">
      <c r="A56" t="s">
        <v>46</v>
      </c>
      <c r="B56" t="s">
        <v>34</v>
      </c>
      <c r="C56" t="s">
        <v>54</v>
      </c>
      <c r="D56" s="4">
        <v>6580</v>
      </c>
      <c r="E56" s="5">
        <v>183</v>
      </c>
      <c r="F56" s="6">
        <f>_xlfn.XLOOKUP(C56,$K$2:K77,$L$2:L77)</f>
        <v>10.38</v>
      </c>
      <c r="G56" s="6">
        <f t="shared" si="0"/>
        <v>1899.54</v>
      </c>
      <c r="H56" s="5"/>
    </row>
    <row r="57" spans="1:8">
      <c r="A57" t="s">
        <v>21</v>
      </c>
      <c r="B57" t="s">
        <v>14</v>
      </c>
      <c r="C57" t="s">
        <v>12</v>
      </c>
      <c r="D57" s="4">
        <v>4760</v>
      </c>
      <c r="E57" s="5">
        <v>69</v>
      </c>
      <c r="F57" s="6">
        <f>_xlfn.XLOOKUP(C57,$K$2:K78,$L$2:L78)</f>
        <v>9.33</v>
      </c>
      <c r="G57" s="6">
        <f t="shared" si="0"/>
        <v>643.77</v>
      </c>
      <c r="H57" s="5"/>
    </row>
    <row r="58" spans="1:8">
      <c r="A58" t="s">
        <v>8</v>
      </c>
      <c r="B58" t="s">
        <v>22</v>
      </c>
      <c r="C58" t="s">
        <v>28</v>
      </c>
      <c r="D58" s="4">
        <v>5439</v>
      </c>
      <c r="E58" s="5">
        <v>30</v>
      </c>
      <c r="F58" s="6">
        <f>_xlfn.XLOOKUP(C58,$K$2:K79,$L$2:L79)</f>
        <v>13.15</v>
      </c>
      <c r="G58" s="6">
        <f t="shared" si="0"/>
        <v>394.5</v>
      </c>
      <c r="H58" s="5"/>
    </row>
    <row r="59" spans="1:8">
      <c r="A59" t="s">
        <v>21</v>
      </c>
      <c r="B59" t="s">
        <v>50</v>
      </c>
      <c r="C59" t="s">
        <v>33</v>
      </c>
      <c r="D59" s="4">
        <v>1463</v>
      </c>
      <c r="E59" s="5">
        <v>39</v>
      </c>
      <c r="F59" s="6">
        <f>_xlfn.XLOOKUP(C59,$K$2:K80,$L$2:L80)</f>
        <v>3.11</v>
      </c>
      <c r="G59" s="6">
        <f t="shared" si="0"/>
        <v>121.29</v>
      </c>
      <c r="H59" s="5"/>
    </row>
    <row r="60" spans="1:8">
      <c r="A60" t="s">
        <v>47</v>
      </c>
      <c r="B60" t="s">
        <v>50</v>
      </c>
      <c r="C60" t="s">
        <v>15</v>
      </c>
      <c r="D60" s="4">
        <v>7777</v>
      </c>
      <c r="E60" s="5">
        <v>504</v>
      </c>
      <c r="F60" s="6">
        <f>_xlfn.XLOOKUP(C60,$K$2:K81,$L$2:L81)</f>
        <v>8.65</v>
      </c>
      <c r="G60" s="6">
        <f t="shared" si="0"/>
        <v>4359.6</v>
      </c>
      <c r="H60" s="5"/>
    </row>
    <row r="61" spans="1:8">
      <c r="A61" t="s">
        <v>18</v>
      </c>
      <c r="B61" t="s">
        <v>9</v>
      </c>
      <c r="C61" t="s">
        <v>52</v>
      </c>
      <c r="D61" s="4">
        <v>1085</v>
      </c>
      <c r="E61" s="5">
        <v>273</v>
      </c>
      <c r="F61" s="6">
        <f>_xlfn.XLOOKUP(C61,$K$2:K82,$L$2:L82)</f>
        <v>7.16</v>
      </c>
      <c r="G61" s="6">
        <f t="shared" si="0"/>
        <v>1954.68</v>
      </c>
      <c r="H61" s="5"/>
    </row>
    <row r="62" spans="1:8">
      <c r="A62" t="s">
        <v>43</v>
      </c>
      <c r="B62" t="s">
        <v>9</v>
      </c>
      <c r="C62" t="s">
        <v>35</v>
      </c>
      <c r="D62" s="4">
        <v>182</v>
      </c>
      <c r="E62" s="5">
        <v>48</v>
      </c>
      <c r="F62" s="6">
        <f>_xlfn.XLOOKUP(C62,$K$2:K83,$L$2:L83)</f>
        <v>5.79</v>
      </c>
      <c r="G62" s="6">
        <f t="shared" si="0"/>
        <v>277.92</v>
      </c>
      <c r="H62" s="5"/>
    </row>
    <row r="63" spans="1:8">
      <c r="A63" t="s">
        <v>26</v>
      </c>
      <c r="B63" t="s">
        <v>50</v>
      </c>
      <c r="C63" t="s">
        <v>53</v>
      </c>
      <c r="D63" s="4">
        <v>4242</v>
      </c>
      <c r="E63" s="5">
        <v>207</v>
      </c>
      <c r="F63" s="6">
        <f>_xlfn.XLOOKUP(C63,$K$2:K84,$L$2:L84)</f>
        <v>16.73</v>
      </c>
      <c r="G63" s="6">
        <f t="shared" si="0"/>
        <v>3463.11</v>
      </c>
      <c r="H63" s="5"/>
    </row>
    <row r="64" spans="1:8">
      <c r="A64" t="s">
        <v>26</v>
      </c>
      <c r="B64" t="s">
        <v>22</v>
      </c>
      <c r="C64" t="s">
        <v>15</v>
      </c>
      <c r="D64" s="4">
        <v>6118</v>
      </c>
      <c r="E64" s="5">
        <v>9</v>
      </c>
      <c r="F64" s="6">
        <f>_xlfn.XLOOKUP(C64,$K$2:K85,$L$2:L85)</f>
        <v>8.65</v>
      </c>
      <c r="G64" s="6">
        <f t="shared" si="0"/>
        <v>77.85</v>
      </c>
      <c r="H64" s="5"/>
    </row>
    <row r="65" spans="1:8">
      <c r="A65" t="s">
        <v>55</v>
      </c>
      <c r="B65" t="s">
        <v>22</v>
      </c>
      <c r="C65" t="s">
        <v>48</v>
      </c>
      <c r="D65" s="4">
        <v>2317</v>
      </c>
      <c r="E65" s="5">
        <v>261</v>
      </c>
      <c r="F65" s="6">
        <f>_xlfn.XLOOKUP(C65,$K$2:K86,$L$2:L86)</f>
        <v>6.49</v>
      </c>
      <c r="G65" s="6">
        <f t="shared" si="0"/>
        <v>1693.89</v>
      </c>
      <c r="H65" s="5"/>
    </row>
    <row r="66" spans="1:8">
      <c r="A66" t="s">
        <v>26</v>
      </c>
      <c r="B66" t="s">
        <v>34</v>
      </c>
      <c r="C66" t="s">
        <v>30</v>
      </c>
      <c r="D66" s="4">
        <v>938</v>
      </c>
      <c r="E66" s="5">
        <v>6</v>
      </c>
      <c r="F66" s="6">
        <f>_xlfn.XLOOKUP(C66,$K$2:K87,$L$2:L87)</f>
        <v>8.79</v>
      </c>
      <c r="G66" s="6">
        <f t="shared" si="0"/>
        <v>52.74</v>
      </c>
      <c r="H66" s="5"/>
    </row>
    <row r="67" spans="1:8">
      <c r="A67" t="s">
        <v>13</v>
      </c>
      <c r="B67" t="s">
        <v>9</v>
      </c>
      <c r="C67" t="s">
        <v>25</v>
      </c>
      <c r="D67" s="4">
        <v>9709</v>
      </c>
      <c r="E67" s="5">
        <v>30</v>
      </c>
      <c r="F67" s="6">
        <f>_xlfn.XLOOKUP(C67,$K$2:K88,$L$2:L88)</f>
        <v>11.73</v>
      </c>
      <c r="G67" s="6">
        <f t="shared" si="0"/>
        <v>351.9</v>
      </c>
      <c r="H67" s="5"/>
    </row>
    <row r="68" spans="1:8">
      <c r="A68" t="s">
        <v>40</v>
      </c>
      <c r="B68" t="s">
        <v>50</v>
      </c>
      <c r="C68" t="s">
        <v>42</v>
      </c>
      <c r="D68" s="4">
        <v>2205</v>
      </c>
      <c r="E68" s="5">
        <v>138</v>
      </c>
      <c r="F68" s="6">
        <f>_xlfn.XLOOKUP(C68,$K$2:K89,$L$2:L89)</f>
        <v>10.62</v>
      </c>
      <c r="G68" s="6">
        <f t="shared" ref="G68:G131" si="1">F68*E68</f>
        <v>1465.56</v>
      </c>
      <c r="H68" s="5"/>
    </row>
    <row r="69" spans="1:8">
      <c r="A69" t="s">
        <v>40</v>
      </c>
      <c r="B69" t="s">
        <v>9</v>
      </c>
      <c r="C69" t="s">
        <v>33</v>
      </c>
      <c r="D69" s="4">
        <v>4487</v>
      </c>
      <c r="E69" s="5">
        <v>111</v>
      </c>
      <c r="F69" s="6">
        <f>_xlfn.XLOOKUP(C69,$K$2:K90,$L$2:L90)</f>
        <v>3.11</v>
      </c>
      <c r="G69" s="6">
        <f t="shared" si="1"/>
        <v>345.21</v>
      </c>
      <c r="H69" s="5"/>
    </row>
    <row r="70" spans="1:8">
      <c r="A70" t="s">
        <v>43</v>
      </c>
      <c r="B70" t="s">
        <v>14</v>
      </c>
      <c r="C70" t="s">
        <v>23</v>
      </c>
      <c r="D70" s="4">
        <v>2415</v>
      </c>
      <c r="E70" s="5">
        <v>15</v>
      </c>
      <c r="F70" s="6">
        <f>_xlfn.XLOOKUP(C70,$K$2:K91,$L$2:L91)</f>
        <v>6.47</v>
      </c>
      <c r="G70" s="6">
        <f t="shared" si="1"/>
        <v>97.05</v>
      </c>
      <c r="H70" s="5"/>
    </row>
    <row r="71" spans="1:8">
      <c r="A71" t="s">
        <v>8</v>
      </c>
      <c r="B71" t="s">
        <v>50</v>
      </c>
      <c r="C71" t="s">
        <v>39</v>
      </c>
      <c r="D71" s="4">
        <v>4018</v>
      </c>
      <c r="E71" s="5">
        <v>162</v>
      </c>
      <c r="F71" s="6">
        <f>_xlfn.XLOOKUP(C71,$K$2:K92,$L$2:L92)</f>
        <v>7.64</v>
      </c>
      <c r="G71" s="6">
        <f t="shared" si="1"/>
        <v>1237.68</v>
      </c>
      <c r="H71" s="5"/>
    </row>
    <row r="72" spans="1:8">
      <c r="A72" t="s">
        <v>43</v>
      </c>
      <c r="B72" t="s">
        <v>50</v>
      </c>
      <c r="C72" t="s">
        <v>39</v>
      </c>
      <c r="D72" s="4">
        <v>861</v>
      </c>
      <c r="E72" s="5">
        <v>195</v>
      </c>
      <c r="F72" s="6">
        <f>_xlfn.XLOOKUP(C72,$K$2:K93,$L$2:L93)</f>
        <v>7.64</v>
      </c>
      <c r="G72" s="6">
        <f t="shared" si="1"/>
        <v>1489.8</v>
      </c>
      <c r="H72" s="5"/>
    </row>
    <row r="73" spans="1:8">
      <c r="A73" t="s">
        <v>55</v>
      </c>
      <c r="B73" t="s">
        <v>34</v>
      </c>
      <c r="C73" t="s">
        <v>17</v>
      </c>
      <c r="D73" s="4">
        <v>5586</v>
      </c>
      <c r="E73" s="5">
        <v>525</v>
      </c>
      <c r="F73" s="6">
        <f>_xlfn.XLOOKUP(C73,$K$2:K94,$L$2:L94)</f>
        <v>11.7</v>
      </c>
      <c r="G73" s="6">
        <f t="shared" si="1"/>
        <v>6142.5</v>
      </c>
      <c r="H73" s="5"/>
    </row>
    <row r="74" spans="1:8">
      <c r="A74" t="s">
        <v>40</v>
      </c>
      <c r="B74" t="s">
        <v>50</v>
      </c>
      <c r="C74" t="s">
        <v>31</v>
      </c>
      <c r="D74" s="4">
        <v>2226</v>
      </c>
      <c r="E74" s="5">
        <v>48</v>
      </c>
      <c r="F74" s="6">
        <f>_xlfn.XLOOKUP(C74,$K$2:K95,$L$2:L95)</f>
        <v>12.37</v>
      </c>
      <c r="G74" s="6">
        <f t="shared" si="1"/>
        <v>593.76</v>
      </c>
      <c r="H74" s="5"/>
    </row>
    <row r="75" spans="1:8">
      <c r="A75" t="s">
        <v>18</v>
      </c>
      <c r="B75" t="s">
        <v>50</v>
      </c>
      <c r="C75" t="s">
        <v>54</v>
      </c>
      <c r="D75" s="4">
        <v>14329</v>
      </c>
      <c r="E75" s="5">
        <v>150</v>
      </c>
      <c r="F75" s="6">
        <f>_xlfn.XLOOKUP(C75,$K$2:K96,$L$2:L96)</f>
        <v>10.38</v>
      </c>
      <c r="G75" s="6">
        <f t="shared" si="1"/>
        <v>1557</v>
      </c>
      <c r="H75" s="5"/>
    </row>
    <row r="76" spans="1:8">
      <c r="A76" t="s">
        <v>18</v>
      </c>
      <c r="B76" t="s">
        <v>50</v>
      </c>
      <c r="C76" t="s">
        <v>42</v>
      </c>
      <c r="D76" s="4">
        <v>8463</v>
      </c>
      <c r="E76" s="5">
        <v>492</v>
      </c>
      <c r="F76" s="6">
        <f>_xlfn.XLOOKUP(C76,$K$2:K97,$L$2:L97)</f>
        <v>10.62</v>
      </c>
      <c r="G76" s="6">
        <f t="shared" si="1"/>
        <v>5225.04</v>
      </c>
      <c r="H76" s="5"/>
    </row>
    <row r="77" spans="1:8">
      <c r="A77" t="s">
        <v>43</v>
      </c>
      <c r="B77" t="s">
        <v>50</v>
      </c>
      <c r="C77" t="s">
        <v>52</v>
      </c>
      <c r="D77" s="4">
        <v>2891</v>
      </c>
      <c r="E77" s="5">
        <v>102</v>
      </c>
      <c r="F77" s="6">
        <f>_xlfn.XLOOKUP(C77,$K$2:K98,$L$2:L98)</f>
        <v>7.16</v>
      </c>
      <c r="G77" s="6">
        <f t="shared" si="1"/>
        <v>730.32</v>
      </c>
      <c r="H77" s="5"/>
    </row>
    <row r="78" spans="1:8">
      <c r="A78" t="s">
        <v>47</v>
      </c>
      <c r="B78" t="s">
        <v>22</v>
      </c>
      <c r="C78" t="s">
        <v>48</v>
      </c>
      <c r="D78" s="4">
        <v>3773</v>
      </c>
      <c r="E78" s="5">
        <v>165</v>
      </c>
      <c r="F78" s="6">
        <f>_xlfn.XLOOKUP(C78,$K$2:K99,$L$2:L99)</f>
        <v>6.49</v>
      </c>
      <c r="G78" s="6">
        <f t="shared" si="1"/>
        <v>1070.85</v>
      </c>
      <c r="H78" s="5"/>
    </row>
    <row r="79" spans="1:8">
      <c r="A79" t="s">
        <v>21</v>
      </c>
      <c r="B79" t="s">
        <v>22</v>
      </c>
      <c r="C79" t="s">
        <v>54</v>
      </c>
      <c r="D79" s="4">
        <v>854</v>
      </c>
      <c r="E79" s="5">
        <v>309</v>
      </c>
      <c r="F79" s="6">
        <f>_xlfn.XLOOKUP(C79,$K$2:K100,$L$2:L100)</f>
        <v>10.38</v>
      </c>
      <c r="G79" s="6">
        <f t="shared" si="1"/>
        <v>3207.42</v>
      </c>
      <c r="H79" s="5"/>
    </row>
    <row r="80" spans="1:8">
      <c r="A80" t="s">
        <v>26</v>
      </c>
      <c r="B80" t="s">
        <v>22</v>
      </c>
      <c r="C80" t="s">
        <v>33</v>
      </c>
      <c r="D80" s="4">
        <v>4970</v>
      </c>
      <c r="E80" s="5">
        <v>156</v>
      </c>
      <c r="F80" s="6">
        <f>_xlfn.XLOOKUP(C80,$K$2:K101,$L$2:L101)</f>
        <v>3.11</v>
      </c>
      <c r="G80" s="6">
        <f t="shared" si="1"/>
        <v>485.16</v>
      </c>
      <c r="H80" s="5"/>
    </row>
    <row r="81" spans="1:8">
      <c r="A81" t="s">
        <v>18</v>
      </c>
      <c r="B81" t="s">
        <v>14</v>
      </c>
      <c r="C81" t="s">
        <v>51</v>
      </c>
      <c r="D81" s="4">
        <v>98</v>
      </c>
      <c r="E81" s="5">
        <v>159</v>
      </c>
      <c r="F81" s="6">
        <f>_xlfn.XLOOKUP(C81,$K$2:K102,$L$2:L102)</f>
        <v>5.6</v>
      </c>
      <c r="G81" s="6">
        <f t="shared" si="1"/>
        <v>890.4</v>
      </c>
      <c r="H81" s="5"/>
    </row>
    <row r="82" spans="1:8">
      <c r="A82" t="s">
        <v>43</v>
      </c>
      <c r="B82" t="s">
        <v>14</v>
      </c>
      <c r="C82" t="s">
        <v>25</v>
      </c>
      <c r="D82" s="4">
        <v>13391</v>
      </c>
      <c r="E82" s="5">
        <v>201</v>
      </c>
      <c r="F82" s="6">
        <f>_xlfn.XLOOKUP(C82,$K$2:K103,$L$2:L103)</f>
        <v>11.73</v>
      </c>
      <c r="G82" s="6">
        <f t="shared" si="1"/>
        <v>2357.73</v>
      </c>
      <c r="H82" s="5"/>
    </row>
    <row r="83" spans="1:8">
      <c r="A83" t="s">
        <v>13</v>
      </c>
      <c r="B83" t="s">
        <v>27</v>
      </c>
      <c r="C83" t="s">
        <v>35</v>
      </c>
      <c r="D83" s="4">
        <v>8890</v>
      </c>
      <c r="E83" s="5">
        <v>210</v>
      </c>
      <c r="F83" s="6">
        <f>_xlfn.XLOOKUP(C83,$K$2:K104,$L$2:L104)</f>
        <v>5.79</v>
      </c>
      <c r="G83" s="6">
        <f t="shared" si="1"/>
        <v>1215.9</v>
      </c>
      <c r="H83" s="5"/>
    </row>
    <row r="84" spans="1:8">
      <c r="A84" t="s">
        <v>46</v>
      </c>
      <c r="B84" t="s">
        <v>34</v>
      </c>
      <c r="C84" t="s">
        <v>12</v>
      </c>
      <c r="D84" s="4">
        <v>56</v>
      </c>
      <c r="E84" s="5">
        <v>51</v>
      </c>
      <c r="F84" s="6">
        <f>_xlfn.XLOOKUP(C84,$K$2:K105,$L$2:L105)</f>
        <v>9.33</v>
      </c>
      <c r="G84" s="6">
        <f t="shared" si="1"/>
        <v>475.83</v>
      </c>
      <c r="H84" s="5"/>
    </row>
    <row r="85" spans="1:8">
      <c r="A85" t="s">
        <v>47</v>
      </c>
      <c r="B85" t="s">
        <v>22</v>
      </c>
      <c r="C85" t="s">
        <v>28</v>
      </c>
      <c r="D85" s="4">
        <v>3339</v>
      </c>
      <c r="E85" s="5">
        <v>39</v>
      </c>
      <c r="F85" s="6">
        <f>_xlfn.XLOOKUP(C85,$K$2:K106,$L$2:L106)</f>
        <v>13.15</v>
      </c>
      <c r="G85" s="6">
        <f t="shared" si="1"/>
        <v>512.85</v>
      </c>
      <c r="H85" s="5"/>
    </row>
    <row r="86" spans="1:8">
      <c r="A86" t="s">
        <v>55</v>
      </c>
      <c r="B86" t="s">
        <v>14</v>
      </c>
      <c r="C86" t="s">
        <v>23</v>
      </c>
      <c r="D86" s="4">
        <v>3808</v>
      </c>
      <c r="E86" s="5">
        <v>279</v>
      </c>
      <c r="F86" s="6">
        <f>_xlfn.XLOOKUP(C86,$K$2:K107,$L$2:L107)</f>
        <v>6.47</v>
      </c>
      <c r="G86" s="6">
        <f t="shared" si="1"/>
        <v>1805.13</v>
      </c>
      <c r="H86" s="5"/>
    </row>
    <row r="87" spans="1:8">
      <c r="A87" t="s">
        <v>55</v>
      </c>
      <c r="B87" t="s">
        <v>34</v>
      </c>
      <c r="C87" t="s">
        <v>12</v>
      </c>
      <c r="D87" s="4">
        <v>63</v>
      </c>
      <c r="E87" s="5">
        <v>123</v>
      </c>
      <c r="F87" s="6">
        <f>_xlfn.XLOOKUP(C87,$K$2:K108,$L$2:L108)</f>
        <v>9.33</v>
      </c>
      <c r="G87" s="6">
        <f t="shared" si="1"/>
        <v>1147.59</v>
      </c>
      <c r="H87" s="5"/>
    </row>
    <row r="88" spans="1:8">
      <c r="A88" t="s">
        <v>46</v>
      </c>
      <c r="B88" t="s">
        <v>27</v>
      </c>
      <c r="C88" t="s">
        <v>53</v>
      </c>
      <c r="D88" s="4">
        <v>7812</v>
      </c>
      <c r="E88" s="5">
        <v>81</v>
      </c>
      <c r="F88" s="6">
        <f>_xlfn.XLOOKUP(C88,$K$2:K109,$L$2:L109)</f>
        <v>16.73</v>
      </c>
      <c r="G88" s="6">
        <f t="shared" si="1"/>
        <v>1355.13</v>
      </c>
      <c r="H88" s="5"/>
    </row>
    <row r="89" spans="1:8">
      <c r="A89" t="s">
        <v>8</v>
      </c>
      <c r="B89" t="s">
        <v>9</v>
      </c>
      <c r="C89" t="s">
        <v>39</v>
      </c>
      <c r="D89" s="4">
        <v>7693</v>
      </c>
      <c r="E89" s="5">
        <v>21</v>
      </c>
      <c r="F89" s="6">
        <f>_xlfn.XLOOKUP(C89,$K$2:K110,$L$2:L110)</f>
        <v>7.64</v>
      </c>
      <c r="G89" s="6">
        <f t="shared" si="1"/>
        <v>160.44</v>
      </c>
      <c r="H89" s="5"/>
    </row>
    <row r="90" spans="1:8">
      <c r="A90" t="s">
        <v>47</v>
      </c>
      <c r="B90" t="s">
        <v>22</v>
      </c>
      <c r="C90" t="s">
        <v>54</v>
      </c>
      <c r="D90" s="4">
        <v>973</v>
      </c>
      <c r="E90" s="5">
        <v>162</v>
      </c>
      <c r="F90" s="6">
        <f>_xlfn.XLOOKUP(C90,$K$2:K111,$L$2:L111)</f>
        <v>10.38</v>
      </c>
      <c r="G90" s="6">
        <f t="shared" si="1"/>
        <v>1681.56</v>
      </c>
      <c r="H90" s="5"/>
    </row>
    <row r="91" spans="1:8">
      <c r="A91" t="s">
        <v>55</v>
      </c>
      <c r="B91" t="s">
        <v>14</v>
      </c>
      <c r="C91" t="s">
        <v>45</v>
      </c>
      <c r="D91" s="4">
        <v>567</v>
      </c>
      <c r="E91" s="5">
        <v>228</v>
      </c>
      <c r="F91" s="6">
        <f>_xlfn.XLOOKUP(C91,$K$2:K112,$L$2:L112)</f>
        <v>9</v>
      </c>
      <c r="G91" s="6">
        <f t="shared" si="1"/>
        <v>2052</v>
      </c>
      <c r="H91" s="5"/>
    </row>
    <row r="92" spans="1:8">
      <c r="A92" t="s">
        <v>55</v>
      </c>
      <c r="B92" t="s">
        <v>22</v>
      </c>
      <c r="C92" t="s">
        <v>52</v>
      </c>
      <c r="D92" s="4">
        <v>2471</v>
      </c>
      <c r="E92" s="5">
        <v>342</v>
      </c>
      <c r="F92" s="6">
        <f>_xlfn.XLOOKUP(C92,$K$2:K113,$L$2:L113)</f>
        <v>7.16</v>
      </c>
      <c r="G92" s="6">
        <f t="shared" si="1"/>
        <v>2448.72</v>
      </c>
      <c r="H92" s="5"/>
    </row>
    <row r="93" spans="1:8">
      <c r="A93" t="s">
        <v>43</v>
      </c>
      <c r="B93" t="s">
        <v>34</v>
      </c>
      <c r="C93" t="s">
        <v>12</v>
      </c>
      <c r="D93" s="4">
        <v>7189</v>
      </c>
      <c r="E93" s="5">
        <v>54</v>
      </c>
      <c r="F93" s="6">
        <f>_xlfn.XLOOKUP(C93,$K$2:K114,$L$2:L114)</f>
        <v>9.33</v>
      </c>
      <c r="G93" s="6">
        <f t="shared" si="1"/>
        <v>503.82</v>
      </c>
      <c r="H93" s="5"/>
    </row>
    <row r="94" spans="1:8">
      <c r="A94" t="s">
        <v>21</v>
      </c>
      <c r="B94" t="s">
        <v>14</v>
      </c>
      <c r="C94" t="s">
        <v>54</v>
      </c>
      <c r="D94" s="4">
        <v>7455</v>
      </c>
      <c r="E94" s="5">
        <v>216</v>
      </c>
      <c r="F94" s="6">
        <f>_xlfn.XLOOKUP(C94,$K$2:K115,$L$2:L115)</f>
        <v>10.38</v>
      </c>
      <c r="G94" s="6">
        <f t="shared" si="1"/>
        <v>2242.08</v>
      </c>
      <c r="H94" s="5"/>
    </row>
    <row r="95" spans="1:8">
      <c r="A95" t="s">
        <v>47</v>
      </c>
      <c r="B95" t="s">
        <v>50</v>
      </c>
      <c r="C95" t="s">
        <v>51</v>
      </c>
      <c r="D95" s="4">
        <v>3108</v>
      </c>
      <c r="E95" s="5">
        <v>54</v>
      </c>
      <c r="F95" s="6">
        <f>_xlfn.XLOOKUP(C95,$K$2:K116,$L$2:L116)</f>
        <v>5.6</v>
      </c>
      <c r="G95" s="6">
        <f t="shared" si="1"/>
        <v>302.4</v>
      </c>
      <c r="H95" s="5"/>
    </row>
    <row r="96" spans="1:8">
      <c r="A96" t="s">
        <v>26</v>
      </c>
      <c r="B96" t="s">
        <v>34</v>
      </c>
      <c r="C96" t="s">
        <v>28</v>
      </c>
      <c r="D96" s="4">
        <v>469</v>
      </c>
      <c r="E96" s="5">
        <v>75</v>
      </c>
      <c r="F96" s="6">
        <f>_xlfn.XLOOKUP(C96,$K$2:K117,$L$2:L117)</f>
        <v>13.15</v>
      </c>
      <c r="G96" s="6">
        <f t="shared" si="1"/>
        <v>986.25</v>
      </c>
      <c r="H96" s="5"/>
    </row>
    <row r="97" spans="1:8">
      <c r="A97" t="s">
        <v>18</v>
      </c>
      <c r="B97" t="s">
        <v>9</v>
      </c>
      <c r="C97" t="s">
        <v>48</v>
      </c>
      <c r="D97" s="4">
        <v>2737</v>
      </c>
      <c r="E97" s="5">
        <v>93</v>
      </c>
      <c r="F97" s="6">
        <f>_xlfn.XLOOKUP(C97,$K$2:K118,$L$2:L118)</f>
        <v>6.49</v>
      </c>
      <c r="G97" s="6">
        <f t="shared" si="1"/>
        <v>603.57</v>
      </c>
      <c r="H97" s="5"/>
    </row>
    <row r="98" spans="1:8">
      <c r="A98" t="s">
        <v>18</v>
      </c>
      <c r="B98" t="s">
        <v>9</v>
      </c>
      <c r="C98" t="s">
        <v>28</v>
      </c>
      <c r="D98" s="4">
        <v>4305</v>
      </c>
      <c r="E98" s="5">
        <v>156</v>
      </c>
      <c r="F98" s="6">
        <f>_xlfn.XLOOKUP(C98,$K$2:K119,$L$2:L119)</f>
        <v>13.15</v>
      </c>
      <c r="G98" s="6">
        <f t="shared" si="1"/>
        <v>2051.4</v>
      </c>
      <c r="H98" s="5"/>
    </row>
    <row r="99" spans="1:8">
      <c r="A99" t="s">
        <v>18</v>
      </c>
      <c r="B99" t="s">
        <v>34</v>
      </c>
      <c r="C99" t="s">
        <v>33</v>
      </c>
      <c r="D99" s="4">
        <v>2408</v>
      </c>
      <c r="E99" s="5">
        <v>9</v>
      </c>
      <c r="F99" s="6">
        <f>_xlfn.XLOOKUP(C99,$K$2:K120,$L$2:L120)</f>
        <v>3.11</v>
      </c>
      <c r="G99" s="6">
        <f t="shared" si="1"/>
        <v>27.99</v>
      </c>
      <c r="H99" s="5"/>
    </row>
    <row r="100" spans="1:8">
      <c r="A100" t="s">
        <v>47</v>
      </c>
      <c r="B100" t="s">
        <v>22</v>
      </c>
      <c r="C100" t="s">
        <v>39</v>
      </c>
      <c r="D100" s="4">
        <v>1281</v>
      </c>
      <c r="E100" s="5">
        <v>18</v>
      </c>
      <c r="F100" s="6">
        <f>_xlfn.XLOOKUP(C100,$K$2:K121,$L$2:L121)</f>
        <v>7.64</v>
      </c>
      <c r="G100" s="6">
        <f t="shared" si="1"/>
        <v>137.52</v>
      </c>
      <c r="H100" s="5"/>
    </row>
    <row r="101" spans="1:8">
      <c r="A101" t="s">
        <v>8</v>
      </c>
      <c r="B101" t="s">
        <v>14</v>
      </c>
      <c r="C101" t="s">
        <v>15</v>
      </c>
      <c r="D101" s="4">
        <v>12348</v>
      </c>
      <c r="E101" s="5">
        <v>234</v>
      </c>
      <c r="F101" s="6">
        <f>_xlfn.XLOOKUP(C101,$K$2:K122,$L$2:L122)</f>
        <v>8.65</v>
      </c>
      <c r="G101" s="6">
        <f t="shared" si="1"/>
        <v>2024.1</v>
      </c>
      <c r="H101" s="5"/>
    </row>
    <row r="102" spans="1:8">
      <c r="A102" t="s">
        <v>47</v>
      </c>
      <c r="B102" t="s">
        <v>50</v>
      </c>
      <c r="C102" t="s">
        <v>54</v>
      </c>
      <c r="D102" s="4">
        <v>3689</v>
      </c>
      <c r="E102" s="5">
        <v>312</v>
      </c>
      <c r="F102" s="6">
        <f>_xlfn.XLOOKUP(C102,$K$2:K123,$L$2:L123)</f>
        <v>10.38</v>
      </c>
      <c r="G102" s="6">
        <f t="shared" si="1"/>
        <v>3238.56</v>
      </c>
      <c r="H102" s="5"/>
    </row>
    <row r="103" spans="1:8">
      <c r="A103" t="s">
        <v>40</v>
      </c>
      <c r="B103" t="s">
        <v>22</v>
      </c>
      <c r="C103" t="s">
        <v>39</v>
      </c>
      <c r="D103" s="4">
        <v>2870</v>
      </c>
      <c r="E103" s="5">
        <v>300</v>
      </c>
      <c r="F103" s="6">
        <f>_xlfn.XLOOKUP(C103,$K$2:K124,$L$2:L124)</f>
        <v>7.64</v>
      </c>
      <c r="G103" s="6">
        <f t="shared" si="1"/>
        <v>2292</v>
      </c>
      <c r="H103" s="5"/>
    </row>
    <row r="104" spans="1:8">
      <c r="A104" t="s">
        <v>46</v>
      </c>
      <c r="B104" t="s">
        <v>22</v>
      </c>
      <c r="C104" t="s">
        <v>53</v>
      </c>
      <c r="D104" s="4">
        <v>798</v>
      </c>
      <c r="E104" s="5">
        <v>519</v>
      </c>
      <c r="F104" s="6">
        <f>_xlfn.XLOOKUP(C104,$K$2:K125,$L$2:L125)</f>
        <v>16.73</v>
      </c>
      <c r="G104" s="6">
        <f t="shared" si="1"/>
        <v>8682.87</v>
      </c>
      <c r="H104" s="5"/>
    </row>
    <row r="105" spans="1:8">
      <c r="A105" t="s">
        <v>21</v>
      </c>
      <c r="B105" t="s">
        <v>9</v>
      </c>
      <c r="C105" t="s">
        <v>45</v>
      </c>
      <c r="D105" s="4">
        <v>2933</v>
      </c>
      <c r="E105" s="5">
        <v>9</v>
      </c>
      <c r="F105" s="6">
        <f>_xlfn.XLOOKUP(C105,$K$2:K126,$L$2:L126)</f>
        <v>9</v>
      </c>
      <c r="G105" s="6">
        <f t="shared" si="1"/>
        <v>81</v>
      </c>
      <c r="H105" s="5"/>
    </row>
    <row r="106" spans="1:8">
      <c r="A106" t="s">
        <v>43</v>
      </c>
      <c r="B106" t="s">
        <v>14</v>
      </c>
      <c r="C106" t="s">
        <v>19</v>
      </c>
      <c r="D106" s="4">
        <v>2744</v>
      </c>
      <c r="E106" s="5">
        <v>9</v>
      </c>
      <c r="F106" s="6">
        <f>_xlfn.XLOOKUP(C106,$K$2:K127,$L$2:L127)</f>
        <v>11.88</v>
      </c>
      <c r="G106" s="6">
        <f t="shared" si="1"/>
        <v>106.92</v>
      </c>
      <c r="H106" s="5"/>
    </row>
    <row r="107" spans="1:8">
      <c r="A107" t="s">
        <v>8</v>
      </c>
      <c r="B107" t="s">
        <v>22</v>
      </c>
      <c r="C107" t="s">
        <v>31</v>
      </c>
      <c r="D107" s="4">
        <v>9772</v>
      </c>
      <c r="E107" s="5">
        <v>90</v>
      </c>
      <c r="F107" s="6">
        <f>_xlfn.XLOOKUP(C107,$K$2:K128,$L$2:L128)</f>
        <v>12.37</v>
      </c>
      <c r="G107" s="6">
        <f t="shared" si="1"/>
        <v>1113.3</v>
      </c>
      <c r="H107" s="5"/>
    </row>
    <row r="108" spans="1:8">
      <c r="A108" t="s">
        <v>40</v>
      </c>
      <c r="B108" t="s">
        <v>50</v>
      </c>
      <c r="C108" t="s">
        <v>28</v>
      </c>
      <c r="D108" s="4">
        <v>1568</v>
      </c>
      <c r="E108" s="5">
        <v>96</v>
      </c>
      <c r="F108" s="6">
        <f>_xlfn.XLOOKUP(C108,$K$2:K129,$L$2:L129)</f>
        <v>13.15</v>
      </c>
      <c r="G108" s="6">
        <f t="shared" si="1"/>
        <v>1262.4</v>
      </c>
      <c r="H108" s="5"/>
    </row>
    <row r="109" spans="1:8">
      <c r="A109" t="s">
        <v>46</v>
      </c>
      <c r="B109" t="s">
        <v>22</v>
      </c>
      <c r="C109" t="s">
        <v>30</v>
      </c>
      <c r="D109" s="4">
        <v>11417</v>
      </c>
      <c r="E109" s="5">
        <v>21</v>
      </c>
      <c r="F109" s="6">
        <f>_xlfn.XLOOKUP(C109,$K$2:K130,$L$2:L130)</f>
        <v>8.79</v>
      </c>
      <c r="G109" s="6">
        <f t="shared" si="1"/>
        <v>184.59</v>
      </c>
      <c r="H109" s="5"/>
    </row>
    <row r="110" spans="1:8">
      <c r="A110" t="s">
        <v>8</v>
      </c>
      <c r="B110" t="s">
        <v>50</v>
      </c>
      <c r="C110" t="s">
        <v>51</v>
      </c>
      <c r="D110" s="4">
        <v>6748</v>
      </c>
      <c r="E110" s="5">
        <v>48</v>
      </c>
      <c r="F110" s="6">
        <f>_xlfn.XLOOKUP(C110,$K$2:K131,$L$2:L131)</f>
        <v>5.6</v>
      </c>
      <c r="G110" s="6">
        <f t="shared" si="1"/>
        <v>268.8</v>
      </c>
      <c r="H110" s="5"/>
    </row>
    <row r="111" spans="1:8">
      <c r="A111" t="s">
        <v>55</v>
      </c>
      <c r="B111" t="s">
        <v>22</v>
      </c>
      <c r="C111" t="s">
        <v>53</v>
      </c>
      <c r="D111" s="4">
        <v>1407</v>
      </c>
      <c r="E111" s="5">
        <v>72</v>
      </c>
      <c r="F111" s="6">
        <f>_xlfn.XLOOKUP(C111,$K$2:K132,$L$2:L132)</f>
        <v>16.73</v>
      </c>
      <c r="G111" s="6">
        <f t="shared" si="1"/>
        <v>1204.56</v>
      </c>
      <c r="H111" s="5"/>
    </row>
    <row r="112" spans="1:8">
      <c r="A112" t="s">
        <v>13</v>
      </c>
      <c r="B112" t="s">
        <v>14</v>
      </c>
      <c r="C112" t="s">
        <v>52</v>
      </c>
      <c r="D112" s="4">
        <v>2023</v>
      </c>
      <c r="E112" s="5">
        <v>168</v>
      </c>
      <c r="F112" s="6">
        <f>_xlfn.XLOOKUP(C112,$K$2:K133,$L$2:L133)</f>
        <v>7.16</v>
      </c>
      <c r="G112" s="6">
        <f t="shared" si="1"/>
        <v>1202.88</v>
      </c>
      <c r="H112" s="5"/>
    </row>
    <row r="113" spans="1:8">
      <c r="A113" t="s">
        <v>43</v>
      </c>
      <c r="B113" t="s">
        <v>27</v>
      </c>
      <c r="C113" t="s">
        <v>51</v>
      </c>
      <c r="D113" s="4">
        <v>5236</v>
      </c>
      <c r="E113" s="5">
        <v>51</v>
      </c>
      <c r="F113" s="6">
        <f>_xlfn.XLOOKUP(C113,$K$2:K134,$L$2:L134)</f>
        <v>5.6</v>
      </c>
      <c r="G113" s="6">
        <f t="shared" si="1"/>
        <v>285.6</v>
      </c>
      <c r="H113" s="5"/>
    </row>
    <row r="114" spans="1:8">
      <c r="A114" t="s">
        <v>21</v>
      </c>
      <c r="B114" t="s">
        <v>22</v>
      </c>
      <c r="C114" t="s">
        <v>39</v>
      </c>
      <c r="D114" s="4">
        <v>1925</v>
      </c>
      <c r="E114" s="5">
        <v>192</v>
      </c>
      <c r="F114" s="6">
        <f>_xlfn.XLOOKUP(C114,$K$2:K135,$L$2:L135)</f>
        <v>7.64</v>
      </c>
      <c r="G114" s="6">
        <f t="shared" si="1"/>
        <v>1466.88</v>
      </c>
      <c r="H114" s="5"/>
    </row>
    <row r="115" spans="1:8">
      <c r="A115" t="s">
        <v>40</v>
      </c>
      <c r="B115" t="s">
        <v>9</v>
      </c>
      <c r="C115" t="s">
        <v>17</v>
      </c>
      <c r="D115" s="4">
        <v>6608</v>
      </c>
      <c r="E115" s="5">
        <v>225</v>
      </c>
      <c r="F115" s="6">
        <f>_xlfn.XLOOKUP(C115,$K$2:K136,$L$2:L136)</f>
        <v>11.7</v>
      </c>
      <c r="G115" s="6">
        <f t="shared" si="1"/>
        <v>2632.5</v>
      </c>
      <c r="H115" s="5"/>
    </row>
    <row r="116" spans="1:8">
      <c r="A116" t="s">
        <v>26</v>
      </c>
      <c r="B116" t="s">
        <v>50</v>
      </c>
      <c r="C116" t="s">
        <v>51</v>
      </c>
      <c r="D116" s="4">
        <v>8008</v>
      </c>
      <c r="E116" s="5">
        <v>456</v>
      </c>
      <c r="F116" s="6">
        <f>_xlfn.XLOOKUP(C116,$K$2:K137,$L$2:L137)</f>
        <v>5.6</v>
      </c>
      <c r="G116" s="6">
        <f t="shared" si="1"/>
        <v>2553.6</v>
      </c>
      <c r="H116" s="5"/>
    </row>
    <row r="117" spans="1:8">
      <c r="A117" t="s">
        <v>55</v>
      </c>
      <c r="B117" t="s">
        <v>50</v>
      </c>
      <c r="C117" t="s">
        <v>28</v>
      </c>
      <c r="D117" s="4">
        <v>1428</v>
      </c>
      <c r="E117" s="5">
        <v>93</v>
      </c>
      <c r="F117" s="6">
        <f>_xlfn.XLOOKUP(C117,$K$2:K138,$L$2:L138)</f>
        <v>13.15</v>
      </c>
      <c r="G117" s="6">
        <f t="shared" si="1"/>
        <v>1222.95</v>
      </c>
      <c r="H117" s="5"/>
    </row>
    <row r="118" spans="1:8">
      <c r="A118" t="s">
        <v>26</v>
      </c>
      <c r="B118" t="s">
        <v>50</v>
      </c>
      <c r="C118" t="s">
        <v>19</v>
      </c>
      <c r="D118" s="4">
        <v>525</v>
      </c>
      <c r="E118" s="5">
        <v>48</v>
      </c>
      <c r="F118" s="6">
        <f>_xlfn.XLOOKUP(C118,$K$2:K139,$L$2:L139)</f>
        <v>11.88</v>
      </c>
      <c r="G118" s="6">
        <f t="shared" si="1"/>
        <v>570.24</v>
      </c>
      <c r="H118" s="5"/>
    </row>
    <row r="119" spans="1:8">
      <c r="A119" t="s">
        <v>26</v>
      </c>
      <c r="B119" t="s">
        <v>9</v>
      </c>
      <c r="C119" t="s">
        <v>23</v>
      </c>
      <c r="D119" s="4">
        <v>1505</v>
      </c>
      <c r="E119" s="5">
        <v>102</v>
      </c>
      <c r="F119" s="6">
        <f>_xlfn.XLOOKUP(C119,$K$2:K140,$L$2:L140)</f>
        <v>6.47</v>
      </c>
      <c r="G119" s="6">
        <f t="shared" si="1"/>
        <v>659.94</v>
      </c>
      <c r="H119" s="5"/>
    </row>
    <row r="120" spans="1:8">
      <c r="A120" t="s">
        <v>40</v>
      </c>
      <c r="B120" t="s">
        <v>14</v>
      </c>
      <c r="C120" t="s">
        <v>10</v>
      </c>
      <c r="D120" s="4">
        <v>6755</v>
      </c>
      <c r="E120" s="5">
        <v>252</v>
      </c>
      <c r="F120" s="6">
        <f>_xlfn.XLOOKUP(C120,$K$2:K141,$L$2:L141)</f>
        <v>14.49</v>
      </c>
      <c r="G120" s="6">
        <f t="shared" si="1"/>
        <v>3651.48</v>
      </c>
      <c r="H120" s="5"/>
    </row>
    <row r="121" spans="1:8">
      <c r="A121" t="s">
        <v>46</v>
      </c>
      <c r="B121" t="s">
        <v>9</v>
      </c>
      <c r="C121" t="s">
        <v>23</v>
      </c>
      <c r="D121" s="4">
        <v>11571</v>
      </c>
      <c r="E121" s="5">
        <v>138</v>
      </c>
      <c r="F121" s="6">
        <f>_xlfn.XLOOKUP(C121,$K$2:K142,$L$2:L142)</f>
        <v>6.47</v>
      </c>
      <c r="G121" s="6">
        <f t="shared" si="1"/>
        <v>892.86</v>
      </c>
      <c r="H121" s="5"/>
    </row>
    <row r="122" spans="1:8">
      <c r="A122" t="s">
        <v>8</v>
      </c>
      <c r="B122" t="s">
        <v>34</v>
      </c>
      <c r="C122" t="s">
        <v>28</v>
      </c>
      <c r="D122" s="4">
        <v>2541</v>
      </c>
      <c r="E122" s="5">
        <v>90</v>
      </c>
      <c r="F122" s="6">
        <f>_xlfn.XLOOKUP(C122,$K$2:K143,$L$2:L143)</f>
        <v>13.15</v>
      </c>
      <c r="G122" s="6">
        <f t="shared" si="1"/>
        <v>1183.5</v>
      </c>
      <c r="H122" s="5"/>
    </row>
    <row r="123" spans="1:8">
      <c r="A123" t="s">
        <v>21</v>
      </c>
      <c r="B123" t="s">
        <v>9</v>
      </c>
      <c r="C123" t="s">
        <v>10</v>
      </c>
      <c r="D123" s="4">
        <v>1526</v>
      </c>
      <c r="E123" s="5">
        <v>240</v>
      </c>
      <c r="F123" s="6">
        <f>_xlfn.XLOOKUP(C123,$K$2:K144,$L$2:L144)</f>
        <v>14.49</v>
      </c>
      <c r="G123" s="6">
        <f t="shared" si="1"/>
        <v>3477.6</v>
      </c>
      <c r="H123" s="5"/>
    </row>
    <row r="124" spans="1:8">
      <c r="A124" t="s">
        <v>8</v>
      </c>
      <c r="B124" t="s">
        <v>34</v>
      </c>
      <c r="C124" t="s">
        <v>19</v>
      </c>
      <c r="D124" s="4">
        <v>6125</v>
      </c>
      <c r="E124" s="5">
        <v>102</v>
      </c>
      <c r="F124" s="6">
        <f>_xlfn.XLOOKUP(C124,$K$2:K145,$L$2:L145)</f>
        <v>11.88</v>
      </c>
      <c r="G124" s="6">
        <f t="shared" si="1"/>
        <v>1211.76</v>
      </c>
      <c r="H124" s="5"/>
    </row>
    <row r="125" spans="1:8">
      <c r="A125" t="s">
        <v>21</v>
      </c>
      <c r="B125" t="s">
        <v>14</v>
      </c>
      <c r="C125" t="s">
        <v>53</v>
      </c>
      <c r="D125" s="4">
        <v>847</v>
      </c>
      <c r="E125" s="5">
        <v>129</v>
      </c>
      <c r="F125" s="6">
        <f>_xlfn.XLOOKUP(C125,$K$2:K146,$L$2:L146)</f>
        <v>16.73</v>
      </c>
      <c r="G125" s="6">
        <f t="shared" si="1"/>
        <v>2158.17</v>
      </c>
      <c r="H125" s="5"/>
    </row>
    <row r="126" spans="1:8">
      <c r="A126" t="s">
        <v>13</v>
      </c>
      <c r="B126" t="s">
        <v>14</v>
      </c>
      <c r="C126" t="s">
        <v>53</v>
      </c>
      <c r="D126" s="4">
        <v>4753</v>
      </c>
      <c r="E126" s="5">
        <v>300</v>
      </c>
      <c r="F126" s="6">
        <f>_xlfn.XLOOKUP(C126,$K$2:K147,$L$2:L147)</f>
        <v>16.73</v>
      </c>
      <c r="G126" s="6">
        <f t="shared" si="1"/>
        <v>5019</v>
      </c>
      <c r="H126" s="5"/>
    </row>
    <row r="127" spans="1:8">
      <c r="A127" t="s">
        <v>26</v>
      </c>
      <c r="B127" t="s">
        <v>34</v>
      </c>
      <c r="C127" t="s">
        <v>31</v>
      </c>
      <c r="D127" s="4">
        <v>959</v>
      </c>
      <c r="E127" s="5">
        <v>135</v>
      </c>
      <c r="F127" s="6">
        <f>_xlfn.XLOOKUP(C127,$K$2:K148,$L$2:L148)</f>
        <v>12.37</v>
      </c>
      <c r="G127" s="6">
        <f t="shared" si="1"/>
        <v>1669.95</v>
      </c>
      <c r="H127" s="5"/>
    </row>
    <row r="128" spans="1:8">
      <c r="A128" t="s">
        <v>40</v>
      </c>
      <c r="B128" t="s">
        <v>14</v>
      </c>
      <c r="C128" t="s">
        <v>49</v>
      </c>
      <c r="D128" s="4">
        <v>2793</v>
      </c>
      <c r="E128" s="5">
        <v>114</v>
      </c>
      <c r="F128" s="6">
        <f>_xlfn.XLOOKUP(C128,$K$2:K149,$L$2:L149)</f>
        <v>4.97</v>
      </c>
      <c r="G128" s="6">
        <f t="shared" si="1"/>
        <v>566.58</v>
      </c>
      <c r="H128" s="5"/>
    </row>
    <row r="129" spans="1:8">
      <c r="A129" t="s">
        <v>40</v>
      </c>
      <c r="B129" t="s">
        <v>14</v>
      </c>
      <c r="C129" t="s">
        <v>17</v>
      </c>
      <c r="D129" s="4">
        <v>4606</v>
      </c>
      <c r="E129" s="5">
        <v>63</v>
      </c>
      <c r="F129" s="6">
        <f>_xlfn.XLOOKUP(C129,$K$2:K150,$L$2:L150)</f>
        <v>11.7</v>
      </c>
      <c r="G129" s="6">
        <f t="shared" si="1"/>
        <v>737.1</v>
      </c>
      <c r="H129" s="5"/>
    </row>
    <row r="130" spans="1:8">
      <c r="A130" t="s">
        <v>40</v>
      </c>
      <c r="B130" t="s">
        <v>22</v>
      </c>
      <c r="C130" t="s">
        <v>52</v>
      </c>
      <c r="D130" s="4">
        <v>5551</v>
      </c>
      <c r="E130" s="5">
        <v>252</v>
      </c>
      <c r="F130" s="6">
        <f>_xlfn.XLOOKUP(C130,$K$2:K151,$L$2:L151)</f>
        <v>7.16</v>
      </c>
      <c r="G130" s="6">
        <f t="shared" si="1"/>
        <v>1804.32</v>
      </c>
      <c r="H130" s="5"/>
    </row>
    <row r="131" spans="1:8">
      <c r="A131" t="s">
        <v>55</v>
      </c>
      <c r="B131" t="s">
        <v>22</v>
      </c>
      <c r="C131" t="s">
        <v>15</v>
      </c>
      <c r="D131" s="4">
        <v>6657</v>
      </c>
      <c r="E131" s="5">
        <v>303</v>
      </c>
      <c r="F131" s="6">
        <f>_xlfn.XLOOKUP(C131,$K$2:K152,$L$2:L152)</f>
        <v>8.65</v>
      </c>
      <c r="G131" s="6">
        <f t="shared" si="1"/>
        <v>2620.95</v>
      </c>
      <c r="H131" s="5"/>
    </row>
    <row r="132" spans="1:8">
      <c r="A132" t="s">
        <v>40</v>
      </c>
      <c r="B132" t="s">
        <v>27</v>
      </c>
      <c r="C132" t="s">
        <v>33</v>
      </c>
      <c r="D132" s="4">
        <v>4438</v>
      </c>
      <c r="E132" s="5">
        <v>246</v>
      </c>
      <c r="F132" s="6">
        <f>_xlfn.XLOOKUP(C132,$K$2:K153,$L$2:L153)</f>
        <v>3.11</v>
      </c>
      <c r="G132" s="6">
        <f t="shared" ref="G132:G195" si="2">F132*E132</f>
        <v>765.06</v>
      </c>
      <c r="H132" s="5"/>
    </row>
    <row r="133" spans="1:8">
      <c r="A133" t="s">
        <v>13</v>
      </c>
      <c r="B133" t="s">
        <v>34</v>
      </c>
      <c r="C133" t="s">
        <v>37</v>
      </c>
      <c r="D133" s="4">
        <v>168</v>
      </c>
      <c r="E133" s="5">
        <v>84</v>
      </c>
      <c r="F133" s="6">
        <f>_xlfn.XLOOKUP(C133,$K$2:K154,$L$2:L154)</f>
        <v>9.77</v>
      </c>
      <c r="G133" s="6">
        <f t="shared" si="2"/>
        <v>820.68</v>
      </c>
      <c r="H133" s="5"/>
    </row>
    <row r="134" spans="1:8">
      <c r="A134" t="s">
        <v>40</v>
      </c>
      <c r="B134" t="s">
        <v>50</v>
      </c>
      <c r="C134" t="s">
        <v>33</v>
      </c>
      <c r="D134" s="4">
        <v>7777</v>
      </c>
      <c r="E134" s="5">
        <v>39</v>
      </c>
      <c r="F134" s="6">
        <f>_xlfn.XLOOKUP(C134,$K$2:K155,$L$2:L155)</f>
        <v>3.11</v>
      </c>
      <c r="G134" s="6">
        <f t="shared" si="2"/>
        <v>121.29</v>
      </c>
      <c r="H134" s="5"/>
    </row>
    <row r="135" spans="1:8">
      <c r="A135" t="s">
        <v>43</v>
      </c>
      <c r="B135" t="s">
        <v>22</v>
      </c>
      <c r="C135" t="s">
        <v>33</v>
      </c>
      <c r="D135" s="4">
        <v>3339</v>
      </c>
      <c r="E135" s="5">
        <v>348</v>
      </c>
      <c r="F135" s="6">
        <f>_xlfn.XLOOKUP(C135,$K$2:K156,$L$2:L156)</f>
        <v>3.11</v>
      </c>
      <c r="G135" s="6">
        <f t="shared" si="2"/>
        <v>1082.28</v>
      </c>
      <c r="H135" s="5"/>
    </row>
    <row r="136" spans="1:8">
      <c r="A136" t="s">
        <v>40</v>
      </c>
      <c r="B136" t="s">
        <v>9</v>
      </c>
      <c r="C136" t="s">
        <v>31</v>
      </c>
      <c r="D136" s="4">
        <v>6391</v>
      </c>
      <c r="E136" s="5">
        <v>48</v>
      </c>
      <c r="F136" s="6">
        <f>_xlfn.XLOOKUP(C136,$K$2:K157,$L$2:L157)</f>
        <v>12.37</v>
      </c>
      <c r="G136" s="6">
        <f t="shared" si="2"/>
        <v>593.76</v>
      </c>
      <c r="H136" s="5"/>
    </row>
    <row r="137" spans="1:8">
      <c r="A137" t="s">
        <v>43</v>
      </c>
      <c r="B137" t="s">
        <v>9</v>
      </c>
      <c r="C137" t="s">
        <v>37</v>
      </c>
      <c r="D137" s="4">
        <v>518</v>
      </c>
      <c r="E137" s="5">
        <v>75</v>
      </c>
      <c r="F137" s="6">
        <f>_xlfn.XLOOKUP(C137,$K$2:K158,$L$2:L158)</f>
        <v>9.77</v>
      </c>
      <c r="G137" s="6">
        <f t="shared" si="2"/>
        <v>732.75</v>
      </c>
      <c r="H137" s="5"/>
    </row>
    <row r="138" spans="1:8">
      <c r="A138" t="s">
        <v>40</v>
      </c>
      <c r="B138" t="s">
        <v>34</v>
      </c>
      <c r="C138" t="s">
        <v>54</v>
      </c>
      <c r="D138" s="4">
        <v>5677</v>
      </c>
      <c r="E138" s="5">
        <v>258</v>
      </c>
      <c r="F138" s="6">
        <f>_xlfn.XLOOKUP(C138,$K$2:K159,$L$2:L159)</f>
        <v>10.38</v>
      </c>
      <c r="G138" s="6">
        <f t="shared" si="2"/>
        <v>2678.04</v>
      </c>
      <c r="H138" s="5"/>
    </row>
    <row r="139" spans="1:8">
      <c r="A139" t="s">
        <v>26</v>
      </c>
      <c r="B139" t="s">
        <v>27</v>
      </c>
      <c r="C139" t="s">
        <v>33</v>
      </c>
      <c r="D139" s="4">
        <v>6048</v>
      </c>
      <c r="E139" s="5">
        <v>27</v>
      </c>
      <c r="F139" s="6">
        <f>_xlfn.XLOOKUP(C139,$K$2:K160,$L$2:L160)</f>
        <v>3.11</v>
      </c>
      <c r="G139" s="6">
        <f t="shared" si="2"/>
        <v>83.97</v>
      </c>
      <c r="H139" s="5"/>
    </row>
    <row r="140" spans="1:8">
      <c r="A140" t="s">
        <v>13</v>
      </c>
      <c r="B140" t="s">
        <v>34</v>
      </c>
      <c r="C140" t="s">
        <v>15</v>
      </c>
      <c r="D140" s="4">
        <v>3752</v>
      </c>
      <c r="E140" s="5">
        <v>213</v>
      </c>
      <c r="F140" s="6">
        <f>_xlfn.XLOOKUP(C140,$K$2:K161,$L$2:L161)</f>
        <v>8.65</v>
      </c>
      <c r="G140" s="6">
        <f t="shared" si="2"/>
        <v>1842.45</v>
      </c>
      <c r="H140" s="5"/>
    </row>
    <row r="141" spans="1:8">
      <c r="A141" t="s">
        <v>43</v>
      </c>
      <c r="B141" t="s">
        <v>14</v>
      </c>
      <c r="C141" t="s">
        <v>52</v>
      </c>
      <c r="D141" s="4">
        <v>4480</v>
      </c>
      <c r="E141" s="5">
        <v>357</v>
      </c>
      <c r="F141" s="6">
        <f>_xlfn.XLOOKUP(C141,$K$2:K162,$L$2:L162)</f>
        <v>7.16</v>
      </c>
      <c r="G141" s="6">
        <f t="shared" si="2"/>
        <v>2556.12</v>
      </c>
      <c r="H141" s="5"/>
    </row>
    <row r="142" spans="1:8">
      <c r="A142" t="s">
        <v>18</v>
      </c>
      <c r="B142" t="s">
        <v>9</v>
      </c>
      <c r="C142" t="s">
        <v>19</v>
      </c>
      <c r="D142" s="4">
        <v>259</v>
      </c>
      <c r="E142" s="5">
        <v>207</v>
      </c>
      <c r="F142" s="6">
        <f>_xlfn.XLOOKUP(C142,$K$2:K163,$L$2:L163)</f>
        <v>11.88</v>
      </c>
      <c r="G142" s="6">
        <f t="shared" si="2"/>
        <v>2459.16</v>
      </c>
      <c r="H142" s="5"/>
    </row>
    <row r="143" spans="1:8">
      <c r="A143" t="s">
        <v>13</v>
      </c>
      <c r="B143" t="s">
        <v>9</v>
      </c>
      <c r="C143" t="s">
        <v>10</v>
      </c>
      <c r="D143" s="4">
        <v>42</v>
      </c>
      <c r="E143" s="5">
        <v>150</v>
      </c>
      <c r="F143" s="6">
        <f>_xlfn.XLOOKUP(C143,$K$2:K164,$L$2:L164)</f>
        <v>14.49</v>
      </c>
      <c r="G143" s="6">
        <f t="shared" si="2"/>
        <v>2173.5</v>
      </c>
      <c r="H143" s="5"/>
    </row>
    <row r="144" spans="1:8">
      <c r="A144" t="s">
        <v>21</v>
      </c>
      <c r="B144" t="s">
        <v>22</v>
      </c>
      <c r="C144" t="s">
        <v>51</v>
      </c>
      <c r="D144" s="4">
        <v>98</v>
      </c>
      <c r="E144" s="5">
        <v>204</v>
      </c>
      <c r="F144" s="6">
        <f>_xlfn.XLOOKUP(C144,$K$2:K165,$L$2:L165)</f>
        <v>5.6</v>
      </c>
      <c r="G144" s="6">
        <f t="shared" si="2"/>
        <v>1142.4</v>
      </c>
      <c r="H144" s="5"/>
    </row>
    <row r="145" spans="1:8">
      <c r="A145" t="s">
        <v>40</v>
      </c>
      <c r="B145" t="s">
        <v>14</v>
      </c>
      <c r="C145" t="s">
        <v>53</v>
      </c>
      <c r="D145" s="4">
        <v>2478</v>
      </c>
      <c r="E145" s="5">
        <v>21</v>
      </c>
      <c r="F145" s="6">
        <f>_xlfn.XLOOKUP(C145,$K$2:K166,$L$2:L166)</f>
        <v>16.73</v>
      </c>
      <c r="G145" s="6">
        <f t="shared" si="2"/>
        <v>351.33</v>
      </c>
      <c r="H145" s="5"/>
    </row>
    <row r="146" spans="1:8">
      <c r="A146" t="s">
        <v>21</v>
      </c>
      <c r="B146" t="s">
        <v>50</v>
      </c>
      <c r="C146" t="s">
        <v>31</v>
      </c>
      <c r="D146" s="4">
        <v>7847</v>
      </c>
      <c r="E146" s="5">
        <v>174</v>
      </c>
      <c r="F146" s="6">
        <f>_xlfn.XLOOKUP(C146,$K$2:K167,$L$2:L167)</f>
        <v>12.37</v>
      </c>
      <c r="G146" s="6">
        <f t="shared" si="2"/>
        <v>2152.38</v>
      </c>
      <c r="H146" s="5"/>
    </row>
    <row r="147" spans="1:8">
      <c r="A147" t="s">
        <v>46</v>
      </c>
      <c r="B147" t="s">
        <v>9</v>
      </c>
      <c r="C147" t="s">
        <v>33</v>
      </c>
      <c r="D147" s="4">
        <v>9926</v>
      </c>
      <c r="E147" s="5">
        <v>201</v>
      </c>
      <c r="F147" s="6">
        <f>_xlfn.XLOOKUP(C147,$K$2:K168,$L$2:L168)</f>
        <v>3.11</v>
      </c>
      <c r="G147" s="6">
        <f t="shared" si="2"/>
        <v>625.11</v>
      </c>
      <c r="H147" s="5"/>
    </row>
    <row r="148" spans="1:8">
      <c r="A148" t="s">
        <v>13</v>
      </c>
      <c r="B148" t="s">
        <v>34</v>
      </c>
      <c r="C148" t="s">
        <v>12</v>
      </c>
      <c r="D148" s="4">
        <v>819</v>
      </c>
      <c r="E148" s="5">
        <v>510</v>
      </c>
      <c r="F148" s="6">
        <f>_xlfn.XLOOKUP(C148,$K$2:K169,$L$2:L169)</f>
        <v>9.33</v>
      </c>
      <c r="G148" s="6">
        <f t="shared" si="2"/>
        <v>4758.3</v>
      </c>
      <c r="H148" s="5"/>
    </row>
    <row r="149" spans="1:8">
      <c r="A149" t="s">
        <v>26</v>
      </c>
      <c r="B149" t="s">
        <v>27</v>
      </c>
      <c r="C149" t="s">
        <v>52</v>
      </c>
      <c r="D149" s="4">
        <v>3052</v>
      </c>
      <c r="E149" s="5">
        <v>378</v>
      </c>
      <c r="F149" s="6">
        <f>_xlfn.XLOOKUP(C149,$K$2:K170,$L$2:L170)</f>
        <v>7.16</v>
      </c>
      <c r="G149" s="6">
        <f t="shared" si="2"/>
        <v>2706.48</v>
      </c>
      <c r="H149" s="5"/>
    </row>
    <row r="150" spans="1:8">
      <c r="A150" t="s">
        <v>18</v>
      </c>
      <c r="B150" t="s">
        <v>50</v>
      </c>
      <c r="C150" t="s">
        <v>45</v>
      </c>
      <c r="D150" s="4">
        <v>6832</v>
      </c>
      <c r="E150" s="5">
        <v>27</v>
      </c>
      <c r="F150" s="6">
        <f>_xlfn.XLOOKUP(C150,$K$2:K171,$L$2:L171)</f>
        <v>9</v>
      </c>
      <c r="G150" s="6">
        <f t="shared" si="2"/>
        <v>243</v>
      </c>
      <c r="H150" s="5"/>
    </row>
    <row r="151" spans="1:8">
      <c r="A151" t="s">
        <v>46</v>
      </c>
      <c r="B151" t="s">
        <v>27</v>
      </c>
      <c r="C151" t="s">
        <v>30</v>
      </c>
      <c r="D151" s="4">
        <v>2016</v>
      </c>
      <c r="E151" s="5">
        <v>117</v>
      </c>
      <c r="F151" s="6">
        <f>_xlfn.XLOOKUP(C151,$K$2:K172,$L$2:L172)</f>
        <v>8.79</v>
      </c>
      <c r="G151" s="6">
        <f t="shared" si="2"/>
        <v>1028.43</v>
      </c>
      <c r="H151" s="5"/>
    </row>
    <row r="152" spans="1:8">
      <c r="A152" t="s">
        <v>26</v>
      </c>
      <c r="B152" t="s">
        <v>34</v>
      </c>
      <c r="C152" t="s">
        <v>45</v>
      </c>
      <c r="D152" s="4">
        <v>7322</v>
      </c>
      <c r="E152" s="5">
        <v>36</v>
      </c>
      <c r="F152" s="6">
        <f>_xlfn.XLOOKUP(C152,$K$2:K173,$L$2:L173)</f>
        <v>9</v>
      </c>
      <c r="G152" s="6">
        <f t="shared" si="2"/>
        <v>324</v>
      </c>
      <c r="H152" s="5"/>
    </row>
    <row r="153" spans="1:8">
      <c r="A153" t="s">
        <v>13</v>
      </c>
      <c r="B153" t="s">
        <v>14</v>
      </c>
      <c r="C153" t="s">
        <v>31</v>
      </c>
      <c r="D153" s="4">
        <v>357</v>
      </c>
      <c r="E153" s="5">
        <v>126</v>
      </c>
      <c r="F153" s="6">
        <f>_xlfn.XLOOKUP(C153,$K$2:K174,$L$2:L174)</f>
        <v>12.37</v>
      </c>
      <c r="G153" s="6">
        <f t="shared" si="2"/>
        <v>1558.62</v>
      </c>
      <c r="H153" s="5"/>
    </row>
    <row r="154" spans="1:8">
      <c r="A154" t="s">
        <v>18</v>
      </c>
      <c r="B154" t="s">
        <v>27</v>
      </c>
      <c r="C154" t="s">
        <v>28</v>
      </c>
      <c r="D154" s="4">
        <v>3192</v>
      </c>
      <c r="E154" s="5">
        <v>72</v>
      </c>
      <c r="F154" s="6">
        <f>_xlfn.XLOOKUP(C154,$K$2:K175,$L$2:L175)</f>
        <v>13.15</v>
      </c>
      <c r="G154" s="6">
        <f t="shared" si="2"/>
        <v>946.8</v>
      </c>
      <c r="H154" s="5"/>
    </row>
    <row r="155" spans="1:8">
      <c r="A155" t="s">
        <v>40</v>
      </c>
      <c r="B155" t="s">
        <v>22</v>
      </c>
      <c r="C155" t="s">
        <v>37</v>
      </c>
      <c r="D155" s="4">
        <v>8435</v>
      </c>
      <c r="E155" s="5">
        <v>42</v>
      </c>
      <c r="F155" s="6">
        <f>_xlfn.XLOOKUP(C155,$K$2:K176,$L$2:L176)</f>
        <v>9.77</v>
      </c>
      <c r="G155" s="6">
        <f t="shared" si="2"/>
        <v>410.34</v>
      </c>
      <c r="H155" s="5"/>
    </row>
    <row r="156" spans="1:8">
      <c r="A156" t="s">
        <v>8</v>
      </c>
      <c r="B156" t="s">
        <v>27</v>
      </c>
      <c r="C156" t="s">
        <v>52</v>
      </c>
      <c r="D156" s="4">
        <v>0</v>
      </c>
      <c r="E156" s="5">
        <v>135</v>
      </c>
      <c r="F156" s="6">
        <f>_xlfn.XLOOKUP(C156,$K$2:K177,$L$2:L177)</f>
        <v>7.16</v>
      </c>
      <c r="G156" s="6">
        <f t="shared" si="2"/>
        <v>966.6</v>
      </c>
      <c r="H156" s="5"/>
    </row>
    <row r="157" spans="1:8">
      <c r="A157" t="s">
        <v>40</v>
      </c>
      <c r="B157" t="s">
        <v>50</v>
      </c>
      <c r="C157" t="s">
        <v>49</v>
      </c>
      <c r="D157" s="4">
        <v>8862</v>
      </c>
      <c r="E157" s="5">
        <v>189</v>
      </c>
      <c r="F157" s="6">
        <f>_xlfn.XLOOKUP(C157,$K$2:K178,$L$2:L178)</f>
        <v>4.97</v>
      </c>
      <c r="G157" s="6">
        <f t="shared" si="2"/>
        <v>939.33</v>
      </c>
      <c r="H157" s="5"/>
    </row>
    <row r="158" spans="1:8">
      <c r="A158" t="s">
        <v>26</v>
      </c>
      <c r="B158" t="s">
        <v>9</v>
      </c>
      <c r="C158" t="s">
        <v>54</v>
      </c>
      <c r="D158" s="4">
        <v>3556</v>
      </c>
      <c r="E158" s="5">
        <v>459</v>
      </c>
      <c r="F158" s="6">
        <f>_xlfn.XLOOKUP(C158,$K$2:K179,$L$2:L179)</f>
        <v>10.38</v>
      </c>
      <c r="G158" s="6">
        <f t="shared" si="2"/>
        <v>4764.42</v>
      </c>
      <c r="H158" s="5"/>
    </row>
    <row r="159" spans="1:8">
      <c r="A159" t="s">
        <v>43</v>
      </c>
      <c r="B159" t="s">
        <v>50</v>
      </c>
      <c r="C159" t="s">
        <v>25</v>
      </c>
      <c r="D159" s="4">
        <v>7280</v>
      </c>
      <c r="E159" s="5">
        <v>201</v>
      </c>
      <c r="F159" s="6">
        <f>_xlfn.XLOOKUP(C159,$K$2:K180,$L$2:L180)</f>
        <v>11.73</v>
      </c>
      <c r="G159" s="6">
        <f t="shared" si="2"/>
        <v>2357.73</v>
      </c>
      <c r="H159" s="5"/>
    </row>
    <row r="160" spans="1:8">
      <c r="A160" t="s">
        <v>26</v>
      </c>
      <c r="B160" t="s">
        <v>50</v>
      </c>
      <c r="C160" t="s">
        <v>10</v>
      </c>
      <c r="D160" s="4">
        <v>3402</v>
      </c>
      <c r="E160" s="5">
        <v>366</v>
      </c>
      <c r="F160" s="6">
        <f>_xlfn.XLOOKUP(C160,$K$2:K181,$L$2:L181)</f>
        <v>14.49</v>
      </c>
      <c r="G160" s="6">
        <f t="shared" si="2"/>
        <v>5303.34</v>
      </c>
      <c r="H160" s="5"/>
    </row>
    <row r="161" spans="1:8">
      <c r="A161" t="s">
        <v>47</v>
      </c>
      <c r="B161" t="s">
        <v>9</v>
      </c>
      <c r="C161" t="s">
        <v>52</v>
      </c>
      <c r="D161" s="4">
        <v>4592</v>
      </c>
      <c r="E161" s="5">
        <v>324</v>
      </c>
      <c r="F161" s="6">
        <f>_xlfn.XLOOKUP(C161,$K$2:K182,$L$2:L182)</f>
        <v>7.16</v>
      </c>
      <c r="G161" s="6">
        <f t="shared" si="2"/>
        <v>2319.84</v>
      </c>
      <c r="H161" s="5"/>
    </row>
    <row r="162" spans="1:8">
      <c r="A162" t="s">
        <v>18</v>
      </c>
      <c r="B162" t="s">
        <v>14</v>
      </c>
      <c r="C162" t="s">
        <v>25</v>
      </c>
      <c r="D162" s="4">
        <v>7833</v>
      </c>
      <c r="E162" s="5">
        <v>243</v>
      </c>
      <c r="F162" s="6">
        <f>_xlfn.XLOOKUP(C162,$K$2:K183,$L$2:L183)</f>
        <v>11.73</v>
      </c>
      <c r="G162" s="6">
        <f t="shared" si="2"/>
        <v>2850.39</v>
      </c>
      <c r="H162" s="5"/>
    </row>
    <row r="163" spans="1:8">
      <c r="A163" t="s">
        <v>46</v>
      </c>
      <c r="B163" t="s">
        <v>27</v>
      </c>
      <c r="C163" t="s">
        <v>45</v>
      </c>
      <c r="D163" s="4">
        <v>7651</v>
      </c>
      <c r="E163" s="5">
        <v>213</v>
      </c>
      <c r="F163" s="6">
        <f>_xlfn.XLOOKUP(C163,$K$2:K184,$L$2:L184)</f>
        <v>9</v>
      </c>
      <c r="G163" s="6">
        <f t="shared" si="2"/>
        <v>1917</v>
      </c>
      <c r="H163" s="5"/>
    </row>
    <row r="164" spans="1:8">
      <c r="A164" t="s">
        <v>8</v>
      </c>
      <c r="B164" t="s">
        <v>14</v>
      </c>
      <c r="C164" t="s">
        <v>10</v>
      </c>
      <c r="D164" s="4">
        <v>2275</v>
      </c>
      <c r="E164" s="5">
        <v>447</v>
      </c>
      <c r="F164" s="6">
        <f>_xlfn.XLOOKUP(C164,$K$2:K185,$L$2:L185)</f>
        <v>14.49</v>
      </c>
      <c r="G164" s="6">
        <f t="shared" si="2"/>
        <v>6477.03</v>
      </c>
      <c r="H164" s="5"/>
    </row>
    <row r="165" spans="1:8">
      <c r="A165" t="s">
        <v>8</v>
      </c>
      <c r="B165" t="s">
        <v>34</v>
      </c>
      <c r="C165" t="s">
        <v>12</v>
      </c>
      <c r="D165" s="4">
        <v>5670</v>
      </c>
      <c r="E165" s="5">
        <v>297</v>
      </c>
      <c r="F165" s="6">
        <f>_xlfn.XLOOKUP(C165,$K$2:K186,$L$2:L186)</f>
        <v>9.33</v>
      </c>
      <c r="G165" s="6">
        <f t="shared" si="2"/>
        <v>2771.01</v>
      </c>
      <c r="H165" s="5"/>
    </row>
    <row r="166" spans="1:8">
      <c r="A166" t="s">
        <v>40</v>
      </c>
      <c r="B166" t="s">
        <v>14</v>
      </c>
      <c r="C166" t="s">
        <v>30</v>
      </c>
      <c r="D166" s="4">
        <v>2135</v>
      </c>
      <c r="E166" s="5">
        <v>27</v>
      </c>
      <c r="F166" s="6">
        <f>_xlfn.XLOOKUP(C166,$K$2:K187,$L$2:L187)</f>
        <v>8.79</v>
      </c>
      <c r="G166" s="6">
        <f t="shared" si="2"/>
        <v>237.33</v>
      </c>
      <c r="H166" s="5"/>
    </row>
    <row r="167" spans="1:8">
      <c r="A167" t="s">
        <v>8</v>
      </c>
      <c r="B167" t="s">
        <v>50</v>
      </c>
      <c r="C167" t="s">
        <v>48</v>
      </c>
      <c r="D167" s="4">
        <v>2779</v>
      </c>
      <c r="E167" s="5">
        <v>75</v>
      </c>
      <c r="F167" s="6">
        <f>_xlfn.XLOOKUP(C167,$K$2:K188,$L$2:L188)</f>
        <v>6.49</v>
      </c>
      <c r="G167" s="6">
        <f t="shared" si="2"/>
        <v>486.75</v>
      </c>
      <c r="H167" s="5"/>
    </row>
    <row r="168" spans="1:8">
      <c r="A168" t="s">
        <v>55</v>
      </c>
      <c r="B168" t="s">
        <v>27</v>
      </c>
      <c r="C168" t="s">
        <v>31</v>
      </c>
      <c r="D168" s="4">
        <v>12950</v>
      </c>
      <c r="E168" s="5">
        <v>30</v>
      </c>
      <c r="F168" s="6">
        <f>_xlfn.XLOOKUP(C168,$K$2:K189,$L$2:L189)</f>
        <v>12.37</v>
      </c>
      <c r="G168" s="6">
        <f t="shared" si="2"/>
        <v>371.1</v>
      </c>
      <c r="H168" s="5"/>
    </row>
    <row r="169" spans="1:8">
      <c r="A169" t="s">
        <v>40</v>
      </c>
      <c r="B169" t="s">
        <v>22</v>
      </c>
      <c r="C169" t="s">
        <v>23</v>
      </c>
      <c r="D169" s="4">
        <v>2646</v>
      </c>
      <c r="E169" s="5">
        <v>177</v>
      </c>
      <c r="F169" s="6">
        <f>_xlfn.XLOOKUP(C169,$K$2:K190,$L$2:L190)</f>
        <v>6.47</v>
      </c>
      <c r="G169" s="6">
        <f t="shared" si="2"/>
        <v>1145.19</v>
      </c>
      <c r="H169" s="5"/>
    </row>
    <row r="170" spans="1:8">
      <c r="A170" t="s">
        <v>8</v>
      </c>
      <c r="B170" t="s">
        <v>50</v>
      </c>
      <c r="C170" t="s">
        <v>31</v>
      </c>
      <c r="D170" s="4">
        <v>3794</v>
      </c>
      <c r="E170" s="5">
        <v>159</v>
      </c>
      <c r="F170" s="6">
        <f>_xlfn.XLOOKUP(C170,$K$2:K191,$L$2:L191)</f>
        <v>12.37</v>
      </c>
      <c r="G170" s="6">
        <f t="shared" si="2"/>
        <v>1966.83</v>
      </c>
      <c r="H170" s="5"/>
    </row>
    <row r="171" spans="1:8">
      <c r="A171" t="s">
        <v>47</v>
      </c>
      <c r="B171" t="s">
        <v>14</v>
      </c>
      <c r="C171" t="s">
        <v>31</v>
      </c>
      <c r="D171" s="4">
        <v>819</v>
      </c>
      <c r="E171" s="5">
        <v>306</v>
      </c>
      <c r="F171" s="6">
        <f>_xlfn.XLOOKUP(C171,$K$2:K192,$L$2:L192)</f>
        <v>12.37</v>
      </c>
      <c r="G171" s="6">
        <f t="shared" si="2"/>
        <v>3785.22</v>
      </c>
      <c r="H171" s="5"/>
    </row>
    <row r="172" spans="1:8">
      <c r="A172" t="s">
        <v>47</v>
      </c>
      <c r="B172" t="s">
        <v>50</v>
      </c>
      <c r="C172" t="s">
        <v>42</v>
      </c>
      <c r="D172" s="4">
        <v>2583</v>
      </c>
      <c r="E172" s="5">
        <v>18</v>
      </c>
      <c r="F172" s="6">
        <f>_xlfn.XLOOKUP(C172,$K$2:K193,$L$2:L193)</f>
        <v>10.62</v>
      </c>
      <c r="G172" s="6">
        <f t="shared" si="2"/>
        <v>191.16</v>
      </c>
      <c r="H172" s="5"/>
    </row>
    <row r="173" spans="1:8">
      <c r="A173" t="s">
        <v>40</v>
      </c>
      <c r="B173" t="s">
        <v>14</v>
      </c>
      <c r="C173" t="s">
        <v>39</v>
      </c>
      <c r="D173" s="4">
        <v>4585</v>
      </c>
      <c r="E173" s="5">
        <v>240</v>
      </c>
      <c r="F173" s="6">
        <f>_xlfn.XLOOKUP(C173,$K$2:K194,$L$2:L194)</f>
        <v>7.64</v>
      </c>
      <c r="G173" s="6">
        <f t="shared" si="2"/>
        <v>1833.6</v>
      </c>
      <c r="H173" s="5"/>
    </row>
    <row r="174" spans="1:8">
      <c r="A174" t="s">
        <v>43</v>
      </c>
      <c r="B174" t="s">
        <v>50</v>
      </c>
      <c r="C174" t="s">
        <v>31</v>
      </c>
      <c r="D174" s="4">
        <v>1652</v>
      </c>
      <c r="E174" s="5">
        <v>93</v>
      </c>
      <c r="F174" s="6">
        <f>_xlfn.XLOOKUP(C174,$K$2:K195,$L$2:L195)</f>
        <v>12.37</v>
      </c>
      <c r="G174" s="6">
        <f t="shared" si="2"/>
        <v>1150.41</v>
      </c>
      <c r="H174" s="5"/>
    </row>
    <row r="175" spans="1:8">
      <c r="A175" t="s">
        <v>55</v>
      </c>
      <c r="B175" t="s">
        <v>50</v>
      </c>
      <c r="C175" t="s">
        <v>51</v>
      </c>
      <c r="D175" s="4">
        <v>4991</v>
      </c>
      <c r="E175" s="5">
        <v>9</v>
      </c>
      <c r="F175" s="6">
        <f>_xlfn.XLOOKUP(C175,$K$2:K196,$L$2:L196)</f>
        <v>5.6</v>
      </c>
      <c r="G175" s="6">
        <f t="shared" si="2"/>
        <v>50.4</v>
      </c>
      <c r="H175" s="5"/>
    </row>
    <row r="176" spans="1:8">
      <c r="A176" t="s">
        <v>13</v>
      </c>
      <c r="B176" t="s">
        <v>50</v>
      </c>
      <c r="C176" t="s">
        <v>30</v>
      </c>
      <c r="D176" s="4">
        <v>2009</v>
      </c>
      <c r="E176" s="5">
        <v>219</v>
      </c>
      <c r="F176" s="6">
        <f>_xlfn.XLOOKUP(C176,$K$2:K197,$L$2:L197)</f>
        <v>8.79</v>
      </c>
      <c r="G176" s="6">
        <f t="shared" si="2"/>
        <v>1925.01</v>
      </c>
      <c r="H176" s="5"/>
    </row>
    <row r="177" spans="1:8">
      <c r="A177" t="s">
        <v>46</v>
      </c>
      <c r="B177" t="s">
        <v>27</v>
      </c>
      <c r="C177" t="s">
        <v>37</v>
      </c>
      <c r="D177" s="4">
        <v>1568</v>
      </c>
      <c r="E177" s="5">
        <v>141</v>
      </c>
      <c r="F177" s="6">
        <f>_xlfn.XLOOKUP(C177,$K$2:K198,$L$2:L198)</f>
        <v>9.77</v>
      </c>
      <c r="G177" s="6">
        <f t="shared" si="2"/>
        <v>1377.57</v>
      </c>
      <c r="H177" s="5"/>
    </row>
    <row r="178" spans="1:8">
      <c r="A178" t="s">
        <v>21</v>
      </c>
      <c r="B178" t="s">
        <v>9</v>
      </c>
      <c r="C178" t="s">
        <v>42</v>
      </c>
      <c r="D178" s="4">
        <v>3388</v>
      </c>
      <c r="E178" s="5">
        <v>123</v>
      </c>
      <c r="F178" s="6">
        <f>_xlfn.XLOOKUP(C178,$K$2:K199,$L$2:L199)</f>
        <v>10.62</v>
      </c>
      <c r="G178" s="6">
        <f t="shared" si="2"/>
        <v>1306.26</v>
      </c>
      <c r="H178" s="5"/>
    </row>
    <row r="179" spans="1:8">
      <c r="A179" t="s">
        <v>8</v>
      </c>
      <c r="B179" t="s">
        <v>34</v>
      </c>
      <c r="C179" t="s">
        <v>49</v>
      </c>
      <c r="D179" s="4">
        <v>623</v>
      </c>
      <c r="E179" s="5">
        <v>51</v>
      </c>
      <c r="F179" s="6">
        <f>_xlfn.XLOOKUP(C179,$K$2:K200,$L$2:L200)</f>
        <v>4.97</v>
      </c>
      <c r="G179" s="6">
        <f t="shared" si="2"/>
        <v>253.47</v>
      </c>
      <c r="H179" s="5"/>
    </row>
    <row r="180" spans="1:8">
      <c r="A180" t="s">
        <v>26</v>
      </c>
      <c r="B180" t="s">
        <v>22</v>
      </c>
      <c r="C180" t="s">
        <v>19</v>
      </c>
      <c r="D180" s="4">
        <v>10073</v>
      </c>
      <c r="E180" s="5">
        <v>120</v>
      </c>
      <c r="F180" s="6">
        <f>_xlfn.XLOOKUP(C180,$K$2:K201,$L$2:L201)</f>
        <v>11.88</v>
      </c>
      <c r="G180" s="6">
        <f t="shared" si="2"/>
        <v>1425.6</v>
      </c>
      <c r="H180" s="5"/>
    </row>
    <row r="181" spans="1:8">
      <c r="A181" t="s">
        <v>13</v>
      </c>
      <c r="B181" t="s">
        <v>27</v>
      </c>
      <c r="C181" t="s">
        <v>51</v>
      </c>
      <c r="D181" s="4">
        <v>1561</v>
      </c>
      <c r="E181" s="5">
        <v>27</v>
      </c>
      <c r="F181" s="6">
        <f>_xlfn.XLOOKUP(C181,$K$2:K202,$L$2:L202)</f>
        <v>5.6</v>
      </c>
      <c r="G181" s="6">
        <f t="shared" si="2"/>
        <v>151.2</v>
      </c>
      <c r="H181" s="5"/>
    </row>
    <row r="182" spans="1:8">
      <c r="A182" t="s">
        <v>18</v>
      </c>
      <c r="B182" t="s">
        <v>22</v>
      </c>
      <c r="C182" t="s">
        <v>53</v>
      </c>
      <c r="D182" s="4">
        <v>11522</v>
      </c>
      <c r="E182" s="5">
        <v>204</v>
      </c>
      <c r="F182" s="6">
        <f>_xlfn.XLOOKUP(C182,$K$2:K203,$L$2:L203)</f>
        <v>16.73</v>
      </c>
      <c r="G182" s="6">
        <f t="shared" si="2"/>
        <v>3412.92</v>
      </c>
      <c r="H182" s="5"/>
    </row>
    <row r="183" spans="1:8">
      <c r="A183" t="s">
        <v>26</v>
      </c>
      <c r="B183" t="s">
        <v>34</v>
      </c>
      <c r="C183" t="s">
        <v>12</v>
      </c>
      <c r="D183" s="4">
        <v>2317</v>
      </c>
      <c r="E183" s="5">
        <v>123</v>
      </c>
      <c r="F183" s="6">
        <f>_xlfn.XLOOKUP(C183,$K$2:K204,$L$2:L204)</f>
        <v>9.33</v>
      </c>
      <c r="G183" s="6">
        <f t="shared" si="2"/>
        <v>1147.59</v>
      </c>
      <c r="H183" s="5"/>
    </row>
    <row r="184" spans="1:8">
      <c r="A184" t="s">
        <v>55</v>
      </c>
      <c r="B184" t="s">
        <v>9</v>
      </c>
      <c r="C184" t="s">
        <v>54</v>
      </c>
      <c r="D184" s="4">
        <v>3059</v>
      </c>
      <c r="E184" s="5">
        <v>27</v>
      </c>
      <c r="F184" s="6">
        <f>_xlfn.XLOOKUP(C184,$K$2:K205,$L$2:L205)</f>
        <v>10.38</v>
      </c>
      <c r="G184" s="6">
        <f t="shared" si="2"/>
        <v>280.26</v>
      </c>
      <c r="H184" s="5"/>
    </row>
    <row r="185" spans="1:8">
      <c r="A185" t="s">
        <v>21</v>
      </c>
      <c r="B185" t="s">
        <v>9</v>
      </c>
      <c r="C185" t="s">
        <v>51</v>
      </c>
      <c r="D185" s="4">
        <v>2324</v>
      </c>
      <c r="E185" s="5">
        <v>177</v>
      </c>
      <c r="F185" s="6">
        <f>_xlfn.XLOOKUP(C185,$K$2:K206,$L$2:L206)</f>
        <v>5.6</v>
      </c>
      <c r="G185" s="6">
        <f t="shared" si="2"/>
        <v>991.2</v>
      </c>
      <c r="H185" s="5"/>
    </row>
    <row r="186" spans="1:8">
      <c r="A186" t="s">
        <v>47</v>
      </c>
      <c r="B186" t="s">
        <v>27</v>
      </c>
      <c r="C186" t="s">
        <v>51</v>
      </c>
      <c r="D186" s="4">
        <v>4956</v>
      </c>
      <c r="E186" s="5">
        <v>171</v>
      </c>
      <c r="F186" s="6">
        <f>_xlfn.XLOOKUP(C186,$K$2:K207,$L$2:L207)</f>
        <v>5.6</v>
      </c>
      <c r="G186" s="6">
        <f t="shared" si="2"/>
        <v>957.6</v>
      </c>
      <c r="H186" s="5"/>
    </row>
    <row r="187" spans="1:8">
      <c r="A187" t="s">
        <v>55</v>
      </c>
      <c r="B187" t="s">
        <v>50</v>
      </c>
      <c r="C187" t="s">
        <v>39</v>
      </c>
      <c r="D187" s="4">
        <v>5355</v>
      </c>
      <c r="E187" s="5">
        <v>204</v>
      </c>
      <c r="F187" s="6">
        <f>_xlfn.XLOOKUP(C187,$K$2:K208,$L$2:L208)</f>
        <v>7.64</v>
      </c>
      <c r="G187" s="6">
        <f t="shared" si="2"/>
        <v>1558.56</v>
      </c>
      <c r="H187" s="5"/>
    </row>
    <row r="188" spans="1:8">
      <c r="A188" t="s">
        <v>47</v>
      </c>
      <c r="B188" t="s">
        <v>50</v>
      </c>
      <c r="C188" t="s">
        <v>17</v>
      </c>
      <c r="D188" s="4">
        <v>7259</v>
      </c>
      <c r="E188" s="5">
        <v>276</v>
      </c>
      <c r="F188" s="6">
        <f>_xlfn.XLOOKUP(C188,$K$2:K209,$L$2:L209)</f>
        <v>11.7</v>
      </c>
      <c r="G188" s="6">
        <f t="shared" si="2"/>
        <v>3229.2</v>
      </c>
      <c r="H188" s="5"/>
    </row>
    <row r="189" spans="1:8">
      <c r="A189" t="s">
        <v>13</v>
      </c>
      <c r="B189" t="s">
        <v>9</v>
      </c>
      <c r="C189" t="s">
        <v>51</v>
      </c>
      <c r="D189" s="4">
        <v>6279</v>
      </c>
      <c r="E189" s="5">
        <v>45</v>
      </c>
      <c r="F189" s="6">
        <f>_xlfn.XLOOKUP(C189,$K$2:K210,$L$2:L210)</f>
        <v>5.6</v>
      </c>
      <c r="G189" s="6">
        <f t="shared" si="2"/>
        <v>252</v>
      </c>
      <c r="H189" s="5"/>
    </row>
    <row r="190" spans="1:8">
      <c r="A190" t="s">
        <v>8</v>
      </c>
      <c r="B190" t="s">
        <v>34</v>
      </c>
      <c r="C190" t="s">
        <v>52</v>
      </c>
      <c r="D190" s="4">
        <v>2541</v>
      </c>
      <c r="E190" s="5">
        <v>45</v>
      </c>
      <c r="F190" s="6">
        <f>_xlfn.XLOOKUP(C190,$K$2:K211,$L$2:L211)</f>
        <v>7.16</v>
      </c>
      <c r="G190" s="6">
        <f t="shared" si="2"/>
        <v>322.2</v>
      </c>
      <c r="H190" s="5"/>
    </row>
    <row r="191" spans="1:8">
      <c r="A191" t="s">
        <v>26</v>
      </c>
      <c r="B191" t="s">
        <v>14</v>
      </c>
      <c r="C191" t="s">
        <v>53</v>
      </c>
      <c r="D191" s="4">
        <v>3864</v>
      </c>
      <c r="E191" s="5">
        <v>177</v>
      </c>
      <c r="F191" s="6">
        <f>_xlfn.XLOOKUP(C191,$K$2:K212,$L$2:L212)</f>
        <v>16.73</v>
      </c>
      <c r="G191" s="6">
        <f t="shared" si="2"/>
        <v>2961.21</v>
      </c>
      <c r="H191" s="5"/>
    </row>
    <row r="192" spans="1:8">
      <c r="A192" t="s">
        <v>43</v>
      </c>
      <c r="B192" t="s">
        <v>22</v>
      </c>
      <c r="C192" t="s">
        <v>12</v>
      </c>
      <c r="D192" s="4">
        <v>6146</v>
      </c>
      <c r="E192" s="5">
        <v>63</v>
      </c>
      <c r="F192" s="6">
        <f>_xlfn.XLOOKUP(C192,$K$2:K213,$L$2:L213)</f>
        <v>9.33</v>
      </c>
      <c r="G192" s="6">
        <f t="shared" si="2"/>
        <v>587.79</v>
      </c>
      <c r="H192" s="5"/>
    </row>
    <row r="193" spans="1:8">
      <c r="A193" t="s">
        <v>18</v>
      </c>
      <c r="B193" t="s">
        <v>27</v>
      </c>
      <c r="C193" t="s">
        <v>23</v>
      </c>
      <c r="D193" s="4">
        <v>2639</v>
      </c>
      <c r="E193" s="5">
        <v>204</v>
      </c>
      <c r="F193" s="6">
        <f>_xlfn.XLOOKUP(C193,$K$2:K214,$L$2:L214)</f>
        <v>6.47</v>
      </c>
      <c r="G193" s="6">
        <f t="shared" si="2"/>
        <v>1319.88</v>
      </c>
      <c r="H193" s="5"/>
    </row>
    <row r="194" spans="1:8">
      <c r="A194" t="s">
        <v>13</v>
      </c>
      <c r="B194" t="s">
        <v>9</v>
      </c>
      <c r="C194" t="s">
        <v>37</v>
      </c>
      <c r="D194" s="4">
        <v>1890</v>
      </c>
      <c r="E194" s="5">
        <v>195</v>
      </c>
      <c r="F194" s="6">
        <f>_xlfn.XLOOKUP(C194,$K$2:K215,$L$2:L215)</f>
        <v>9.77</v>
      </c>
      <c r="G194" s="6">
        <f t="shared" si="2"/>
        <v>1905.15</v>
      </c>
      <c r="H194" s="5"/>
    </row>
    <row r="195" spans="1:8">
      <c r="A195" t="s">
        <v>40</v>
      </c>
      <c r="B195" t="s">
        <v>50</v>
      </c>
      <c r="C195" t="s">
        <v>17</v>
      </c>
      <c r="D195" s="4">
        <v>1932</v>
      </c>
      <c r="E195" s="5">
        <v>369</v>
      </c>
      <c r="F195" s="6">
        <f>_xlfn.XLOOKUP(C195,$K$2:K216,$L$2:L216)</f>
        <v>11.7</v>
      </c>
      <c r="G195" s="6">
        <f t="shared" si="2"/>
        <v>4317.3</v>
      </c>
      <c r="H195" s="5"/>
    </row>
    <row r="196" spans="1:8">
      <c r="A196" t="s">
        <v>47</v>
      </c>
      <c r="B196" t="s">
        <v>50</v>
      </c>
      <c r="C196" t="s">
        <v>28</v>
      </c>
      <c r="D196" s="4">
        <v>6300</v>
      </c>
      <c r="E196" s="5">
        <v>42</v>
      </c>
      <c r="F196" s="6">
        <f>_xlfn.XLOOKUP(C196,$K$2:K217,$L$2:L217)</f>
        <v>13.15</v>
      </c>
      <c r="G196" s="6">
        <f t="shared" ref="G196:G259" si="3">F196*E196</f>
        <v>552.3</v>
      </c>
      <c r="H196" s="5"/>
    </row>
    <row r="197" spans="1:8">
      <c r="A197" t="s">
        <v>26</v>
      </c>
      <c r="B197" t="s">
        <v>9</v>
      </c>
      <c r="C197" t="s">
        <v>10</v>
      </c>
      <c r="D197" s="4">
        <v>560</v>
      </c>
      <c r="E197" s="5">
        <v>81</v>
      </c>
      <c r="F197" s="6">
        <f>_xlfn.XLOOKUP(C197,$K$2:K218,$L$2:L218)</f>
        <v>14.49</v>
      </c>
      <c r="G197" s="6">
        <f t="shared" si="3"/>
        <v>1173.69</v>
      </c>
      <c r="H197" s="5"/>
    </row>
    <row r="198" spans="1:8">
      <c r="A198" t="s">
        <v>18</v>
      </c>
      <c r="B198" t="s">
        <v>9</v>
      </c>
      <c r="C198" t="s">
        <v>51</v>
      </c>
      <c r="D198" s="4">
        <v>2856</v>
      </c>
      <c r="E198" s="5">
        <v>246</v>
      </c>
      <c r="F198" s="6">
        <f>_xlfn.XLOOKUP(C198,$K$2:K219,$L$2:L219)</f>
        <v>5.6</v>
      </c>
      <c r="G198" s="6">
        <f t="shared" si="3"/>
        <v>1377.6</v>
      </c>
      <c r="H198" s="5"/>
    </row>
    <row r="199" spans="1:8">
      <c r="A199" t="s">
        <v>18</v>
      </c>
      <c r="B199" t="s">
        <v>50</v>
      </c>
      <c r="C199" t="s">
        <v>33</v>
      </c>
      <c r="D199" s="4">
        <v>707</v>
      </c>
      <c r="E199" s="5">
        <v>174</v>
      </c>
      <c r="F199" s="6">
        <f>_xlfn.XLOOKUP(C199,$K$2:K220,$L$2:L220)</f>
        <v>3.11</v>
      </c>
      <c r="G199" s="6">
        <f t="shared" si="3"/>
        <v>541.14</v>
      </c>
      <c r="H199" s="5"/>
    </row>
    <row r="200" spans="1:8">
      <c r="A200" t="s">
        <v>13</v>
      </c>
      <c r="B200" t="s">
        <v>14</v>
      </c>
      <c r="C200" t="s">
        <v>10</v>
      </c>
      <c r="D200" s="4">
        <v>3598</v>
      </c>
      <c r="E200" s="5">
        <v>81</v>
      </c>
      <c r="F200" s="6">
        <f>_xlfn.XLOOKUP(C200,$K$2:K221,$L$2:L221)</f>
        <v>14.49</v>
      </c>
      <c r="G200" s="6">
        <f t="shared" si="3"/>
        <v>1173.69</v>
      </c>
      <c r="H200" s="5"/>
    </row>
    <row r="201" spans="1:8">
      <c r="A201" t="s">
        <v>8</v>
      </c>
      <c r="B201" t="s">
        <v>14</v>
      </c>
      <c r="C201" t="s">
        <v>37</v>
      </c>
      <c r="D201" s="4">
        <v>6853</v>
      </c>
      <c r="E201" s="5">
        <v>372</v>
      </c>
      <c r="F201" s="6">
        <f>_xlfn.XLOOKUP(C201,$K$2:K222,$L$2:L222)</f>
        <v>9.77</v>
      </c>
      <c r="G201" s="6">
        <f t="shared" si="3"/>
        <v>3634.44</v>
      </c>
      <c r="H201" s="5"/>
    </row>
    <row r="202" spans="1:8">
      <c r="A202" t="s">
        <v>8</v>
      </c>
      <c r="B202" t="s">
        <v>14</v>
      </c>
      <c r="C202" t="s">
        <v>30</v>
      </c>
      <c r="D202" s="4">
        <v>4725</v>
      </c>
      <c r="E202" s="5">
        <v>174</v>
      </c>
      <c r="F202" s="6">
        <f>_xlfn.XLOOKUP(C202,$K$2:K223,$L$2:L223)</f>
        <v>8.79</v>
      </c>
      <c r="G202" s="6">
        <f t="shared" si="3"/>
        <v>1529.46</v>
      </c>
      <c r="H202" s="5"/>
    </row>
    <row r="203" spans="1:8">
      <c r="A203" t="s">
        <v>21</v>
      </c>
      <c r="B203" t="s">
        <v>22</v>
      </c>
      <c r="C203" t="s">
        <v>15</v>
      </c>
      <c r="D203" s="4">
        <v>10304</v>
      </c>
      <c r="E203" s="5">
        <v>84</v>
      </c>
      <c r="F203" s="6">
        <f>_xlfn.XLOOKUP(C203,$K$2:K224,$L$2:L224)</f>
        <v>8.65</v>
      </c>
      <c r="G203" s="6">
        <f t="shared" si="3"/>
        <v>726.6</v>
      </c>
      <c r="H203" s="5"/>
    </row>
    <row r="204" spans="1:8">
      <c r="A204" t="s">
        <v>21</v>
      </c>
      <c r="B204" t="s">
        <v>50</v>
      </c>
      <c r="C204" t="s">
        <v>30</v>
      </c>
      <c r="D204" s="4">
        <v>1274</v>
      </c>
      <c r="E204" s="5">
        <v>225</v>
      </c>
      <c r="F204" s="6">
        <f>_xlfn.XLOOKUP(C204,$K$2:K225,$L$2:L225)</f>
        <v>8.79</v>
      </c>
      <c r="G204" s="6">
        <f t="shared" si="3"/>
        <v>1977.75</v>
      </c>
      <c r="H204" s="5"/>
    </row>
    <row r="205" spans="1:8">
      <c r="A205" t="s">
        <v>43</v>
      </c>
      <c r="B205" t="s">
        <v>22</v>
      </c>
      <c r="C205" t="s">
        <v>10</v>
      </c>
      <c r="D205" s="4">
        <v>1526</v>
      </c>
      <c r="E205" s="5">
        <v>105</v>
      </c>
      <c r="F205" s="6">
        <f>_xlfn.XLOOKUP(C205,$K$2:K226,$L$2:L226)</f>
        <v>14.49</v>
      </c>
      <c r="G205" s="6">
        <f t="shared" si="3"/>
        <v>1521.45</v>
      </c>
      <c r="H205" s="5"/>
    </row>
    <row r="206" spans="1:8">
      <c r="A206" t="s">
        <v>8</v>
      </c>
      <c r="B206" t="s">
        <v>27</v>
      </c>
      <c r="C206" t="s">
        <v>54</v>
      </c>
      <c r="D206" s="4">
        <v>3101</v>
      </c>
      <c r="E206" s="5">
        <v>225</v>
      </c>
      <c r="F206" s="6">
        <f>_xlfn.XLOOKUP(C206,$K$2:K227,$L$2:L227)</f>
        <v>10.38</v>
      </c>
      <c r="G206" s="6">
        <f t="shared" si="3"/>
        <v>2335.5</v>
      </c>
      <c r="H206" s="5"/>
    </row>
    <row r="207" spans="1:8">
      <c r="A207" t="s">
        <v>46</v>
      </c>
      <c r="B207" t="s">
        <v>9</v>
      </c>
      <c r="C207" t="s">
        <v>17</v>
      </c>
      <c r="D207" s="4">
        <v>1057</v>
      </c>
      <c r="E207" s="5">
        <v>54</v>
      </c>
      <c r="F207" s="6">
        <f>_xlfn.XLOOKUP(C207,$K$2:K228,$L$2:L228)</f>
        <v>11.7</v>
      </c>
      <c r="G207" s="6">
        <f t="shared" si="3"/>
        <v>631.8</v>
      </c>
      <c r="H207" s="5"/>
    </row>
    <row r="208" spans="1:8">
      <c r="A208" t="s">
        <v>40</v>
      </c>
      <c r="B208" t="s">
        <v>9</v>
      </c>
      <c r="C208" t="s">
        <v>51</v>
      </c>
      <c r="D208" s="4">
        <v>5306</v>
      </c>
      <c r="E208" s="5">
        <v>0</v>
      </c>
      <c r="F208" s="6">
        <f>_xlfn.XLOOKUP(C208,$K$2:K229,$L$2:L229)</f>
        <v>5.6</v>
      </c>
      <c r="G208" s="6">
        <f t="shared" si="3"/>
        <v>0</v>
      </c>
      <c r="H208" s="5"/>
    </row>
    <row r="209" spans="1:8">
      <c r="A209" t="s">
        <v>43</v>
      </c>
      <c r="B209" t="s">
        <v>27</v>
      </c>
      <c r="C209" t="s">
        <v>49</v>
      </c>
      <c r="D209" s="4">
        <v>4018</v>
      </c>
      <c r="E209" s="5">
        <v>171</v>
      </c>
      <c r="F209" s="6">
        <f>_xlfn.XLOOKUP(C209,$K$2:K230,$L$2:L230)</f>
        <v>4.97</v>
      </c>
      <c r="G209" s="6">
        <f t="shared" si="3"/>
        <v>849.87</v>
      </c>
      <c r="H209" s="5"/>
    </row>
    <row r="210" spans="1:8">
      <c r="A210" t="s">
        <v>18</v>
      </c>
      <c r="B210" t="s">
        <v>50</v>
      </c>
      <c r="C210" t="s">
        <v>30</v>
      </c>
      <c r="D210" s="4">
        <v>938</v>
      </c>
      <c r="E210" s="5">
        <v>189</v>
      </c>
      <c r="F210" s="6">
        <f>_xlfn.XLOOKUP(C210,$K$2:K231,$L$2:L231)</f>
        <v>8.79</v>
      </c>
      <c r="G210" s="6">
        <f t="shared" si="3"/>
        <v>1661.31</v>
      </c>
      <c r="H210" s="5"/>
    </row>
    <row r="211" spans="1:8">
      <c r="A211" t="s">
        <v>40</v>
      </c>
      <c r="B211" t="s">
        <v>34</v>
      </c>
      <c r="C211" t="s">
        <v>23</v>
      </c>
      <c r="D211" s="4">
        <v>1778</v>
      </c>
      <c r="E211" s="5">
        <v>270</v>
      </c>
      <c r="F211" s="6">
        <f>_xlfn.XLOOKUP(C211,$K$2:K232,$L$2:L232)</f>
        <v>6.47</v>
      </c>
      <c r="G211" s="6">
        <f t="shared" si="3"/>
        <v>1746.9</v>
      </c>
      <c r="H211" s="5"/>
    </row>
    <row r="212" spans="1:8">
      <c r="A212" t="s">
        <v>26</v>
      </c>
      <c r="B212" t="s">
        <v>27</v>
      </c>
      <c r="C212" t="s">
        <v>10</v>
      </c>
      <c r="D212" s="4">
        <v>1638</v>
      </c>
      <c r="E212" s="5">
        <v>63</v>
      </c>
      <c r="F212" s="6">
        <f>_xlfn.XLOOKUP(C212,$K$2:K233,$L$2:L233)</f>
        <v>14.49</v>
      </c>
      <c r="G212" s="6">
        <f t="shared" si="3"/>
        <v>912.87</v>
      </c>
      <c r="H212" s="5"/>
    </row>
    <row r="213" spans="1:8">
      <c r="A213" t="s">
        <v>21</v>
      </c>
      <c r="B213" t="s">
        <v>34</v>
      </c>
      <c r="C213" t="s">
        <v>28</v>
      </c>
      <c r="D213" s="4">
        <v>154</v>
      </c>
      <c r="E213" s="5">
        <v>21</v>
      </c>
      <c r="F213" s="6">
        <f>_xlfn.XLOOKUP(C213,$K$2:K234,$L$2:L234)</f>
        <v>13.15</v>
      </c>
      <c r="G213" s="6">
        <f t="shared" si="3"/>
        <v>276.15</v>
      </c>
      <c r="H213" s="5"/>
    </row>
    <row r="214" spans="1:8">
      <c r="A214" t="s">
        <v>40</v>
      </c>
      <c r="B214" t="s">
        <v>9</v>
      </c>
      <c r="C214" t="s">
        <v>37</v>
      </c>
      <c r="D214" s="4">
        <v>9835</v>
      </c>
      <c r="E214" s="5">
        <v>207</v>
      </c>
      <c r="F214" s="6">
        <f>_xlfn.XLOOKUP(C214,$K$2:K235,$L$2:L235)</f>
        <v>9.77</v>
      </c>
      <c r="G214" s="6">
        <f t="shared" si="3"/>
        <v>2022.39</v>
      </c>
      <c r="H214" s="5"/>
    </row>
    <row r="215" spans="1:8">
      <c r="A215" t="s">
        <v>18</v>
      </c>
      <c r="B215" t="s">
        <v>9</v>
      </c>
      <c r="C215" t="s">
        <v>42</v>
      </c>
      <c r="D215" s="4">
        <v>7273</v>
      </c>
      <c r="E215" s="5">
        <v>96</v>
      </c>
      <c r="F215" s="6">
        <f>_xlfn.XLOOKUP(C215,$K$2:K236,$L$2:L236)</f>
        <v>10.62</v>
      </c>
      <c r="G215" s="6">
        <f t="shared" si="3"/>
        <v>1019.52</v>
      </c>
      <c r="H215" s="5"/>
    </row>
    <row r="216" spans="1:8">
      <c r="A216" t="s">
        <v>43</v>
      </c>
      <c r="B216" t="s">
        <v>27</v>
      </c>
      <c r="C216" t="s">
        <v>37</v>
      </c>
      <c r="D216" s="4">
        <v>6909</v>
      </c>
      <c r="E216" s="5">
        <v>81</v>
      </c>
      <c r="F216" s="6">
        <f>_xlfn.XLOOKUP(C216,$K$2:K237,$L$2:L237)</f>
        <v>9.77</v>
      </c>
      <c r="G216" s="6">
        <f t="shared" si="3"/>
        <v>791.37</v>
      </c>
      <c r="H216" s="5"/>
    </row>
    <row r="217" spans="1:8">
      <c r="A217" t="s">
        <v>18</v>
      </c>
      <c r="B217" t="s">
        <v>27</v>
      </c>
      <c r="C217" t="s">
        <v>49</v>
      </c>
      <c r="D217" s="4">
        <v>3920</v>
      </c>
      <c r="E217" s="5">
        <v>306</v>
      </c>
      <c r="F217" s="6">
        <f>_xlfn.XLOOKUP(C217,$K$2:K238,$L$2:L238)</f>
        <v>4.97</v>
      </c>
      <c r="G217" s="6">
        <f t="shared" si="3"/>
        <v>1520.82</v>
      </c>
      <c r="H217" s="5"/>
    </row>
    <row r="218" spans="1:8">
      <c r="A218" t="s">
        <v>55</v>
      </c>
      <c r="B218" t="s">
        <v>27</v>
      </c>
      <c r="C218" t="s">
        <v>45</v>
      </c>
      <c r="D218" s="4">
        <v>4858</v>
      </c>
      <c r="E218" s="5">
        <v>279</v>
      </c>
      <c r="F218" s="6">
        <f>_xlfn.XLOOKUP(C218,$K$2:K239,$L$2:L239)</f>
        <v>9</v>
      </c>
      <c r="G218" s="6">
        <f t="shared" si="3"/>
        <v>2511</v>
      </c>
      <c r="H218" s="5"/>
    </row>
    <row r="219" spans="1:8">
      <c r="A219" t="s">
        <v>46</v>
      </c>
      <c r="B219" t="s">
        <v>34</v>
      </c>
      <c r="C219" t="s">
        <v>19</v>
      </c>
      <c r="D219" s="4">
        <v>3549</v>
      </c>
      <c r="E219" s="5">
        <v>3</v>
      </c>
      <c r="F219" s="6">
        <f>_xlfn.XLOOKUP(C219,$K$2:K240,$L$2:L240)</f>
        <v>11.88</v>
      </c>
      <c r="G219" s="6">
        <f t="shared" si="3"/>
        <v>35.64</v>
      </c>
      <c r="H219" s="5"/>
    </row>
    <row r="220" spans="1:8">
      <c r="A220" t="s">
        <v>40</v>
      </c>
      <c r="B220" t="s">
        <v>27</v>
      </c>
      <c r="C220" t="s">
        <v>53</v>
      </c>
      <c r="D220" s="4">
        <v>966</v>
      </c>
      <c r="E220" s="5">
        <v>198</v>
      </c>
      <c r="F220" s="6">
        <f>_xlfn.XLOOKUP(C220,$K$2:K241,$L$2:L241)</f>
        <v>16.73</v>
      </c>
      <c r="G220" s="6">
        <f t="shared" si="3"/>
        <v>3312.54</v>
      </c>
      <c r="H220" s="5"/>
    </row>
    <row r="221" spans="1:8">
      <c r="A221" t="s">
        <v>43</v>
      </c>
      <c r="B221" t="s">
        <v>27</v>
      </c>
      <c r="C221" t="s">
        <v>23</v>
      </c>
      <c r="D221" s="4">
        <v>385</v>
      </c>
      <c r="E221" s="5">
        <v>249</v>
      </c>
      <c r="F221" s="6">
        <f>_xlfn.XLOOKUP(C221,$K$2:K242,$L$2:L242)</f>
        <v>6.47</v>
      </c>
      <c r="G221" s="6">
        <f t="shared" si="3"/>
        <v>1611.03</v>
      </c>
      <c r="H221" s="5"/>
    </row>
    <row r="222" spans="1:8">
      <c r="A222" t="s">
        <v>26</v>
      </c>
      <c r="B222" t="s">
        <v>50</v>
      </c>
      <c r="C222" t="s">
        <v>30</v>
      </c>
      <c r="D222" s="4">
        <v>2219</v>
      </c>
      <c r="E222" s="5">
        <v>75</v>
      </c>
      <c r="F222" s="6">
        <f>_xlfn.XLOOKUP(C222,$K$2:K243,$L$2:L243)</f>
        <v>8.79</v>
      </c>
      <c r="G222" s="6">
        <f t="shared" si="3"/>
        <v>659.25</v>
      </c>
      <c r="H222" s="5"/>
    </row>
    <row r="223" spans="1:8">
      <c r="A223" t="s">
        <v>18</v>
      </c>
      <c r="B223" t="s">
        <v>22</v>
      </c>
      <c r="C223" t="s">
        <v>15</v>
      </c>
      <c r="D223" s="4">
        <v>2954</v>
      </c>
      <c r="E223" s="5">
        <v>189</v>
      </c>
      <c r="F223" s="6">
        <f>_xlfn.XLOOKUP(C223,$K$2:K244,$L$2:L244)</f>
        <v>8.65</v>
      </c>
      <c r="G223" s="6">
        <f t="shared" si="3"/>
        <v>1634.85</v>
      </c>
      <c r="H223" s="5"/>
    </row>
    <row r="224" spans="1:8">
      <c r="A224" t="s">
        <v>40</v>
      </c>
      <c r="B224" t="s">
        <v>22</v>
      </c>
      <c r="C224" t="s">
        <v>15</v>
      </c>
      <c r="D224" s="4">
        <v>280</v>
      </c>
      <c r="E224" s="5">
        <v>87</v>
      </c>
      <c r="F224" s="6">
        <f>_xlfn.XLOOKUP(C224,$K$2:K245,$L$2:L245)</f>
        <v>8.65</v>
      </c>
      <c r="G224" s="6">
        <f t="shared" si="3"/>
        <v>752.55</v>
      </c>
      <c r="H224" s="5"/>
    </row>
    <row r="225" spans="1:8">
      <c r="A225" t="s">
        <v>21</v>
      </c>
      <c r="B225" t="s">
        <v>22</v>
      </c>
      <c r="C225" t="s">
        <v>10</v>
      </c>
      <c r="D225" s="4">
        <v>6118</v>
      </c>
      <c r="E225" s="5">
        <v>174</v>
      </c>
      <c r="F225" s="6">
        <f>_xlfn.XLOOKUP(C225,$K$2:K246,$L$2:L246)</f>
        <v>14.49</v>
      </c>
      <c r="G225" s="6">
        <f t="shared" si="3"/>
        <v>2521.26</v>
      </c>
      <c r="H225" s="5"/>
    </row>
    <row r="226" spans="1:8">
      <c r="A226" t="s">
        <v>46</v>
      </c>
      <c r="B226" t="s">
        <v>27</v>
      </c>
      <c r="C226" t="s">
        <v>25</v>
      </c>
      <c r="D226" s="4">
        <v>4802</v>
      </c>
      <c r="E226" s="5">
        <v>36</v>
      </c>
      <c r="F226" s="6">
        <f>_xlfn.XLOOKUP(C226,$K$2:K247,$L$2:L247)</f>
        <v>11.73</v>
      </c>
      <c r="G226" s="6">
        <f t="shared" si="3"/>
        <v>422.28</v>
      </c>
      <c r="H226" s="5"/>
    </row>
    <row r="227" spans="1:8">
      <c r="A227" t="s">
        <v>18</v>
      </c>
      <c r="B227" t="s">
        <v>34</v>
      </c>
      <c r="C227" t="s">
        <v>49</v>
      </c>
      <c r="D227" s="4">
        <v>4137</v>
      </c>
      <c r="E227" s="5">
        <v>60</v>
      </c>
      <c r="F227" s="6">
        <f>_xlfn.XLOOKUP(C227,$K$2:K248,$L$2:L248)</f>
        <v>4.97</v>
      </c>
      <c r="G227" s="6">
        <f t="shared" si="3"/>
        <v>298.2</v>
      </c>
      <c r="H227" s="5"/>
    </row>
    <row r="228" spans="1:8">
      <c r="A228" t="s">
        <v>47</v>
      </c>
      <c r="B228" t="s">
        <v>14</v>
      </c>
      <c r="C228" t="s">
        <v>48</v>
      </c>
      <c r="D228" s="4">
        <v>2023</v>
      </c>
      <c r="E228" s="5">
        <v>78</v>
      </c>
      <c r="F228" s="6">
        <f>_xlfn.XLOOKUP(C228,$K$2:K249,$L$2:L249)</f>
        <v>6.49</v>
      </c>
      <c r="G228" s="6">
        <f t="shared" si="3"/>
        <v>506.22</v>
      </c>
      <c r="H228" s="5"/>
    </row>
    <row r="229" spans="1:8">
      <c r="A229" t="s">
        <v>18</v>
      </c>
      <c r="B229" t="s">
        <v>22</v>
      </c>
      <c r="C229" t="s">
        <v>10</v>
      </c>
      <c r="D229" s="4">
        <v>9051</v>
      </c>
      <c r="E229" s="5">
        <v>57</v>
      </c>
      <c r="F229" s="6">
        <f>_xlfn.XLOOKUP(C229,$K$2:K250,$L$2:L250)</f>
        <v>14.49</v>
      </c>
      <c r="G229" s="6">
        <f t="shared" si="3"/>
        <v>825.93</v>
      </c>
      <c r="H229" s="5"/>
    </row>
    <row r="230" spans="1:8">
      <c r="A230" t="s">
        <v>18</v>
      </c>
      <c r="B230" t="s">
        <v>9</v>
      </c>
      <c r="C230" t="s">
        <v>54</v>
      </c>
      <c r="D230" s="4">
        <v>2919</v>
      </c>
      <c r="E230" s="5">
        <v>45</v>
      </c>
      <c r="F230" s="6">
        <f>_xlfn.XLOOKUP(C230,$K$2:K251,$L$2:L251)</f>
        <v>10.38</v>
      </c>
      <c r="G230" s="6">
        <f t="shared" si="3"/>
        <v>467.1</v>
      </c>
      <c r="H230" s="5"/>
    </row>
    <row r="231" spans="1:8">
      <c r="A231" t="s">
        <v>21</v>
      </c>
      <c r="B231" t="s">
        <v>34</v>
      </c>
      <c r="C231" t="s">
        <v>37</v>
      </c>
      <c r="D231" s="4">
        <v>5915</v>
      </c>
      <c r="E231" s="5">
        <v>3</v>
      </c>
      <c r="F231" s="6">
        <f>_xlfn.XLOOKUP(C231,$K$2:K252,$L$2:L252)</f>
        <v>9.77</v>
      </c>
      <c r="G231" s="6">
        <f t="shared" si="3"/>
        <v>29.31</v>
      </c>
      <c r="H231" s="5"/>
    </row>
    <row r="232" spans="1:8">
      <c r="A232" t="s">
        <v>55</v>
      </c>
      <c r="B232" t="s">
        <v>14</v>
      </c>
      <c r="C232" t="s">
        <v>25</v>
      </c>
      <c r="D232" s="4">
        <v>2562</v>
      </c>
      <c r="E232" s="5">
        <v>6</v>
      </c>
      <c r="F232" s="6">
        <f>_xlfn.XLOOKUP(C232,$K$2:K253,$L$2:L253)</f>
        <v>11.73</v>
      </c>
      <c r="G232" s="6">
        <f t="shared" si="3"/>
        <v>70.38</v>
      </c>
      <c r="H232" s="5"/>
    </row>
    <row r="233" spans="1:8">
      <c r="A233" t="s">
        <v>43</v>
      </c>
      <c r="B233" t="s">
        <v>9</v>
      </c>
      <c r="C233" t="s">
        <v>28</v>
      </c>
      <c r="D233" s="4">
        <v>8813</v>
      </c>
      <c r="E233" s="5">
        <v>21</v>
      </c>
      <c r="F233" s="6">
        <f>_xlfn.XLOOKUP(C233,$K$2:K254,$L$2:L254)</f>
        <v>13.15</v>
      </c>
      <c r="G233" s="6">
        <f t="shared" si="3"/>
        <v>276.15</v>
      </c>
      <c r="H233" s="5"/>
    </row>
    <row r="234" spans="1:8">
      <c r="A234" t="s">
        <v>43</v>
      </c>
      <c r="B234" t="s">
        <v>22</v>
      </c>
      <c r="C234" t="s">
        <v>23</v>
      </c>
      <c r="D234" s="4">
        <v>6111</v>
      </c>
      <c r="E234" s="5">
        <v>3</v>
      </c>
      <c r="F234" s="6">
        <f>_xlfn.XLOOKUP(C234,$K$2:K255,$L$2:L255)</f>
        <v>6.47</v>
      </c>
      <c r="G234" s="6">
        <f t="shared" si="3"/>
        <v>19.41</v>
      </c>
      <c r="H234" s="5"/>
    </row>
    <row r="235" spans="1:8">
      <c r="A235" t="s">
        <v>13</v>
      </c>
      <c r="B235" t="s">
        <v>50</v>
      </c>
      <c r="C235" t="s">
        <v>35</v>
      </c>
      <c r="D235" s="4">
        <v>3507</v>
      </c>
      <c r="E235" s="5">
        <v>288</v>
      </c>
      <c r="F235" s="6">
        <f>_xlfn.XLOOKUP(C235,$K$2:K256,$L$2:L256)</f>
        <v>5.79</v>
      </c>
      <c r="G235" s="6">
        <f t="shared" si="3"/>
        <v>1667.52</v>
      </c>
      <c r="H235" s="5"/>
    </row>
    <row r="236" spans="1:8">
      <c r="A236" t="s">
        <v>26</v>
      </c>
      <c r="B236" t="s">
        <v>22</v>
      </c>
      <c r="C236" t="s">
        <v>12</v>
      </c>
      <c r="D236" s="4">
        <v>4319</v>
      </c>
      <c r="E236" s="5">
        <v>30</v>
      </c>
      <c r="F236" s="6">
        <f>_xlfn.XLOOKUP(C236,$K$2:K257,$L$2:L257)</f>
        <v>9.33</v>
      </c>
      <c r="G236" s="6">
        <f t="shared" si="3"/>
        <v>279.9</v>
      </c>
      <c r="H236" s="5"/>
    </row>
    <row r="237" spans="1:8">
      <c r="A237" t="s">
        <v>8</v>
      </c>
      <c r="B237" t="s">
        <v>34</v>
      </c>
      <c r="C237" t="s">
        <v>51</v>
      </c>
      <c r="D237" s="4">
        <v>609</v>
      </c>
      <c r="E237" s="5">
        <v>87</v>
      </c>
      <c r="F237" s="6">
        <f>_xlfn.XLOOKUP(C237,$K$2:K258,$L$2:L258)</f>
        <v>5.6</v>
      </c>
      <c r="G237" s="6">
        <f t="shared" si="3"/>
        <v>487.2</v>
      </c>
      <c r="H237" s="5"/>
    </row>
    <row r="238" spans="1:8">
      <c r="A238" t="s">
        <v>8</v>
      </c>
      <c r="B238" t="s">
        <v>27</v>
      </c>
      <c r="C238" t="s">
        <v>53</v>
      </c>
      <c r="D238" s="4">
        <v>6370</v>
      </c>
      <c r="E238" s="5">
        <v>30</v>
      </c>
      <c r="F238" s="6">
        <f>_xlfn.XLOOKUP(C238,$K$2:K259,$L$2:L259)</f>
        <v>16.73</v>
      </c>
      <c r="G238" s="6">
        <f t="shared" si="3"/>
        <v>501.9</v>
      </c>
      <c r="H238" s="5"/>
    </row>
    <row r="239" spans="1:8">
      <c r="A239" t="s">
        <v>43</v>
      </c>
      <c r="B239" t="s">
        <v>34</v>
      </c>
      <c r="C239" t="s">
        <v>39</v>
      </c>
      <c r="D239" s="4">
        <v>5474</v>
      </c>
      <c r="E239" s="5">
        <v>168</v>
      </c>
      <c r="F239" s="6">
        <f>_xlfn.XLOOKUP(C239,$K$2:K260,$L$2:L260)</f>
        <v>7.64</v>
      </c>
      <c r="G239" s="6">
        <f t="shared" si="3"/>
        <v>1283.52</v>
      </c>
      <c r="H239" s="5"/>
    </row>
    <row r="240" spans="1:8">
      <c r="A240" t="s">
        <v>8</v>
      </c>
      <c r="B240" t="s">
        <v>22</v>
      </c>
      <c r="C240" t="s">
        <v>53</v>
      </c>
      <c r="D240" s="4">
        <v>3164</v>
      </c>
      <c r="E240" s="5">
        <v>306</v>
      </c>
      <c r="F240" s="6">
        <f>_xlfn.XLOOKUP(C240,$K$2:K261,$L$2:L261)</f>
        <v>16.73</v>
      </c>
      <c r="G240" s="6">
        <f t="shared" si="3"/>
        <v>5119.38</v>
      </c>
      <c r="H240" s="5"/>
    </row>
    <row r="241" spans="1:8">
      <c r="A241" t="s">
        <v>26</v>
      </c>
      <c r="B241" t="s">
        <v>14</v>
      </c>
      <c r="C241" t="s">
        <v>19</v>
      </c>
      <c r="D241" s="4">
        <v>1302</v>
      </c>
      <c r="E241" s="5">
        <v>402</v>
      </c>
      <c r="F241" s="6">
        <f>_xlfn.XLOOKUP(C241,$K$2:K262,$L$2:L262)</f>
        <v>11.88</v>
      </c>
      <c r="G241" s="6">
        <f t="shared" si="3"/>
        <v>4775.76</v>
      </c>
      <c r="H241" s="5"/>
    </row>
    <row r="242" spans="1:8">
      <c r="A242" t="s">
        <v>47</v>
      </c>
      <c r="B242" t="s">
        <v>9</v>
      </c>
      <c r="C242" t="s">
        <v>54</v>
      </c>
      <c r="D242" s="4">
        <v>7308</v>
      </c>
      <c r="E242" s="5">
        <v>327</v>
      </c>
      <c r="F242" s="6">
        <f>_xlfn.XLOOKUP(C242,$K$2:K263,$L$2:L263)</f>
        <v>10.38</v>
      </c>
      <c r="G242" s="6">
        <f t="shared" si="3"/>
        <v>3394.26</v>
      </c>
      <c r="H242" s="5"/>
    </row>
    <row r="243" spans="1:8">
      <c r="A243" t="s">
        <v>8</v>
      </c>
      <c r="B243" t="s">
        <v>9</v>
      </c>
      <c r="C243" t="s">
        <v>53</v>
      </c>
      <c r="D243" s="4">
        <v>6132</v>
      </c>
      <c r="E243" s="5">
        <v>93</v>
      </c>
      <c r="F243" s="6">
        <f>_xlfn.XLOOKUP(C243,$K$2:K264,$L$2:L264)</f>
        <v>16.73</v>
      </c>
      <c r="G243" s="6">
        <f t="shared" si="3"/>
        <v>1555.89</v>
      </c>
      <c r="H243" s="5"/>
    </row>
    <row r="244" spans="1:8">
      <c r="A244" t="s">
        <v>55</v>
      </c>
      <c r="B244" t="s">
        <v>14</v>
      </c>
      <c r="C244" t="s">
        <v>17</v>
      </c>
      <c r="D244" s="4">
        <v>3472</v>
      </c>
      <c r="E244" s="5">
        <v>96</v>
      </c>
      <c r="F244" s="6">
        <f>_xlfn.XLOOKUP(C244,$K$2:K265,$L$2:L265)</f>
        <v>11.7</v>
      </c>
      <c r="G244" s="6">
        <f t="shared" si="3"/>
        <v>1123.2</v>
      </c>
      <c r="H244" s="5"/>
    </row>
    <row r="245" spans="1:8">
      <c r="A245" t="s">
        <v>13</v>
      </c>
      <c r="B245" t="s">
        <v>27</v>
      </c>
      <c r="C245" t="s">
        <v>23</v>
      </c>
      <c r="D245" s="4">
        <v>9660</v>
      </c>
      <c r="E245" s="5">
        <v>27</v>
      </c>
      <c r="F245" s="6">
        <f>_xlfn.XLOOKUP(C245,$K$2:K266,$L$2:L266)</f>
        <v>6.47</v>
      </c>
      <c r="G245" s="6">
        <f t="shared" si="3"/>
        <v>174.69</v>
      </c>
      <c r="H245" s="5"/>
    </row>
    <row r="246" spans="1:8">
      <c r="A246" t="s">
        <v>18</v>
      </c>
      <c r="B246" t="s">
        <v>34</v>
      </c>
      <c r="C246" t="s">
        <v>51</v>
      </c>
      <c r="D246" s="4">
        <v>2436</v>
      </c>
      <c r="E246" s="5">
        <v>99</v>
      </c>
      <c r="F246" s="6">
        <f>_xlfn.XLOOKUP(C246,$K$2:K267,$L$2:L267)</f>
        <v>5.6</v>
      </c>
      <c r="G246" s="6">
        <f t="shared" si="3"/>
        <v>554.4</v>
      </c>
      <c r="H246" s="5"/>
    </row>
    <row r="247" spans="1:8">
      <c r="A247" t="s">
        <v>18</v>
      </c>
      <c r="B247" t="s">
        <v>34</v>
      </c>
      <c r="C247" t="s">
        <v>31</v>
      </c>
      <c r="D247" s="4">
        <v>9506</v>
      </c>
      <c r="E247" s="5">
        <v>87</v>
      </c>
      <c r="F247" s="6">
        <f>_xlfn.XLOOKUP(C247,$K$2:K268,$L$2:L268)</f>
        <v>12.37</v>
      </c>
      <c r="G247" s="6">
        <f t="shared" si="3"/>
        <v>1076.19</v>
      </c>
      <c r="H247" s="5"/>
    </row>
    <row r="248" spans="1:8">
      <c r="A248" t="s">
        <v>55</v>
      </c>
      <c r="B248" t="s">
        <v>9</v>
      </c>
      <c r="C248" t="s">
        <v>45</v>
      </c>
      <c r="D248" s="4">
        <v>245</v>
      </c>
      <c r="E248" s="5">
        <v>288</v>
      </c>
      <c r="F248" s="6">
        <f>_xlfn.XLOOKUP(C248,$K$2:K269,$L$2:L269)</f>
        <v>9</v>
      </c>
      <c r="G248" s="6">
        <f t="shared" si="3"/>
        <v>2592</v>
      </c>
      <c r="H248" s="5"/>
    </row>
    <row r="249" spans="1:8">
      <c r="A249" t="s">
        <v>13</v>
      </c>
      <c r="B249" t="s">
        <v>14</v>
      </c>
      <c r="C249" t="s">
        <v>42</v>
      </c>
      <c r="D249" s="4">
        <v>2702</v>
      </c>
      <c r="E249" s="5">
        <v>363</v>
      </c>
      <c r="F249" s="6">
        <f>_xlfn.XLOOKUP(C249,$K$2:K270,$L$2:L270)</f>
        <v>10.62</v>
      </c>
      <c r="G249" s="6">
        <f t="shared" si="3"/>
        <v>3855.06</v>
      </c>
      <c r="H249" s="5"/>
    </row>
    <row r="250" spans="1:8">
      <c r="A250" t="s">
        <v>55</v>
      </c>
      <c r="B250" t="s">
        <v>50</v>
      </c>
      <c r="C250" t="s">
        <v>33</v>
      </c>
      <c r="D250" s="4">
        <v>700</v>
      </c>
      <c r="E250" s="5">
        <v>87</v>
      </c>
      <c r="F250" s="6">
        <f>_xlfn.XLOOKUP(C250,$K$2:K271,$L$2:L271)</f>
        <v>3.11</v>
      </c>
      <c r="G250" s="6">
        <f t="shared" si="3"/>
        <v>270.57</v>
      </c>
      <c r="H250" s="5"/>
    </row>
    <row r="251" spans="1:8">
      <c r="A251" t="s">
        <v>26</v>
      </c>
      <c r="B251" t="s">
        <v>50</v>
      </c>
      <c r="C251" t="s">
        <v>33</v>
      </c>
      <c r="D251" s="4">
        <v>3759</v>
      </c>
      <c r="E251" s="5">
        <v>150</v>
      </c>
      <c r="F251" s="6">
        <f>_xlfn.XLOOKUP(C251,$K$2:K272,$L$2:L272)</f>
        <v>3.11</v>
      </c>
      <c r="G251" s="6">
        <f t="shared" si="3"/>
        <v>466.5</v>
      </c>
      <c r="H251" s="5"/>
    </row>
    <row r="252" spans="1:8">
      <c r="A252" t="s">
        <v>46</v>
      </c>
      <c r="B252" t="s">
        <v>14</v>
      </c>
      <c r="C252" t="s">
        <v>33</v>
      </c>
      <c r="D252" s="4">
        <v>1589</v>
      </c>
      <c r="E252" s="5">
        <v>303</v>
      </c>
      <c r="F252" s="6">
        <f>_xlfn.XLOOKUP(C252,$K$2:K273,$L$2:L273)</f>
        <v>3.11</v>
      </c>
      <c r="G252" s="6">
        <f t="shared" si="3"/>
        <v>942.33</v>
      </c>
      <c r="H252" s="5"/>
    </row>
    <row r="253" spans="1:8">
      <c r="A253" t="s">
        <v>40</v>
      </c>
      <c r="B253" t="s">
        <v>14</v>
      </c>
      <c r="C253" t="s">
        <v>54</v>
      </c>
      <c r="D253" s="4">
        <v>5194</v>
      </c>
      <c r="E253" s="5">
        <v>288</v>
      </c>
      <c r="F253" s="6">
        <f>_xlfn.XLOOKUP(C253,$K$2:K274,$L$2:L274)</f>
        <v>10.38</v>
      </c>
      <c r="G253" s="6">
        <f t="shared" si="3"/>
        <v>2989.44</v>
      </c>
      <c r="H253" s="5"/>
    </row>
    <row r="254" spans="1:8">
      <c r="A254" t="s">
        <v>55</v>
      </c>
      <c r="B254" t="s">
        <v>22</v>
      </c>
      <c r="C254" t="s">
        <v>12</v>
      </c>
      <c r="D254" s="4">
        <v>945</v>
      </c>
      <c r="E254" s="5">
        <v>75</v>
      </c>
      <c r="F254" s="6">
        <f>_xlfn.XLOOKUP(C254,$K$2:K275,$L$2:L275)</f>
        <v>9.33</v>
      </c>
      <c r="G254" s="6">
        <f t="shared" si="3"/>
        <v>699.75</v>
      </c>
      <c r="H254" s="5"/>
    </row>
    <row r="255" spans="1:8">
      <c r="A255" t="s">
        <v>8</v>
      </c>
      <c r="B255" t="s">
        <v>34</v>
      </c>
      <c r="C255" t="s">
        <v>35</v>
      </c>
      <c r="D255" s="4">
        <v>1988</v>
      </c>
      <c r="E255" s="5">
        <v>39</v>
      </c>
      <c r="F255" s="6">
        <f>_xlfn.XLOOKUP(C255,$K$2:K276,$L$2:L276)</f>
        <v>5.79</v>
      </c>
      <c r="G255" s="6">
        <f t="shared" si="3"/>
        <v>225.81</v>
      </c>
      <c r="H255" s="5"/>
    </row>
    <row r="256" spans="1:8">
      <c r="A256" t="s">
        <v>26</v>
      </c>
      <c r="B256" t="s">
        <v>50</v>
      </c>
      <c r="C256" t="s">
        <v>15</v>
      </c>
      <c r="D256" s="4">
        <v>6734</v>
      </c>
      <c r="E256" s="5">
        <v>123</v>
      </c>
      <c r="F256" s="6">
        <f>_xlfn.XLOOKUP(C256,$K$2:K277,$L$2:L277)</f>
        <v>8.65</v>
      </c>
      <c r="G256" s="6">
        <f t="shared" si="3"/>
        <v>1063.95</v>
      </c>
      <c r="H256" s="5"/>
    </row>
    <row r="257" spans="1:8">
      <c r="A257" t="s">
        <v>8</v>
      </c>
      <c r="B257" t="s">
        <v>22</v>
      </c>
      <c r="C257" t="s">
        <v>19</v>
      </c>
      <c r="D257" s="4">
        <v>217</v>
      </c>
      <c r="E257" s="5">
        <v>36</v>
      </c>
      <c r="F257" s="6">
        <f>_xlfn.XLOOKUP(C257,$K$2:K278,$L$2:L278)</f>
        <v>11.88</v>
      </c>
      <c r="G257" s="6">
        <f t="shared" si="3"/>
        <v>427.68</v>
      </c>
      <c r="H257" s="5"/>
    </row>
    <row r="258" spans="1:8">
      <c r="A258" t="s">
        <v>43</v>
      </c>
      <c r="B258" t="s">
        <v>50</v>
      </c>
      <c r="C258" t="s">
        <v>37</v>
      </c>
      <c r="D258" s="4">
        <v>6279</v>
      </c>
      <c r="E258" s="5">
        <v>237</v>
      </c>
      <c r="F258" s="6">
        <f>_xlfn.XLOOKUP(C258,$K$2:K279,$L$2:L279)</f>
        <v>9.77</v>
      </c>
      <c r="G258" s="6">
        <f t="shared" si="3"/>
        <v>2315.49</v>
      </c>
      <c r="H258" s="5"/>
    </row>
    <row r="259" spans="1:8">
      <c r="A259" t="s">
        <v>8</v>
      </c>
      <c r="B259" t="s">
        <v>22</v>
      </c>
      <c r="C259" t="s">
        <v>12</v>
      </c>
      <c r="D259" s="4">
        <v>4424</v>
      </c>
      <c r="E259" s="5">
        <v>201</v>
      </c>
      <c r="F259" s="6">
        <f>_xlfn.XLOOKUP(C259,$K$2:K280,$L$2:L280)</f>
        <v>9.33</v>
      </c>
      <c r="G259" s="6">
        <f t="shared" si="3"/>
        <v>1875.33</v>
      </c>
      <c r="H259" s="5"/>
    </row>
    <row r="260" spans="1:8">
      <c r="A260" t="s">
        <v>46</v>
      </c>
      <c r="B260" t="s">
        <v>22</v>
      </c>
      <c r="C260" t="s">
        <v>33</v>
      </c>
      <c r="D260" s="4">
        <v>189</v>
      </c>
      <c r="E260" s="5">
        <v>48</v>
      </c>
      <c r="F260" s="6">
        <f>_xlfn.XLOOKUP(C260,$K$2:K281,$L$2:L281)</f>
        <v>3.11</v>
      </c>
      <c r="G260" s="6">
        <f t="shared" ref="G260:G302" si="4">F260*E260</f>
        <v>149.28</v>
      </c>
      <c r="H260" s="5"/>
    </row>
    <row r="261" spans="1:8">
      <c r="A261" t="s">
        <v>43</v>
      </c>
      <c r="B261" t="s">
        <v>14</v>
      </c>
      <c r="C261" t="s">
        <v>37</v>
      </c>
      <c r="D261" s="4">
        <v>490</v>
      </c>
      <c r="E261" s="5">
        <v>84</v>
      </c>
      <c r="F261" s="6">
        <f>_xlfn.XLOOKUP(C261,$K$2:K282,$L$2:L282)</f>
        <v>9.77</v>
      </c>
      <c r="G261" s="6">
        <f t="shared" si="4"/>
        <v>820.68</v>
      </c>
      <c r="H261" s="5"/>
    </row>
    <row r="262" spans="1:8">
      <c r="A262" t="s">
        <v>13</v>
      </c>
      <c r="B262" t="s">
        <v>9</v>
      </c>
      <c r="C262" t="s">
        <v>45</v>
      </c>
      <c r="D262" s="4">
        <v>434</v>
      </c>
      <c r="E262" s="5">
        <v>87</v>
      </c>
      <c r="F262" s="6">
        <f>_xlfn.XLOOKUP(C262,$K$2:K283,$L$2:L283)</f>
        <v>9</v>
      </c>
      <c r="G262" s="6">
        <f t="shared" si="4"/>
        <v>783</v>
      </c>
      <c r="H262" s="5"/>
    </row>
    <row r="263" spans="1:8">
      <c r="A263" t="s">
        <v>40</v>
      </c>
      <c r="B263" t="s">
        <v>34</v>
      </c>
      <c r="C263" t="s">
        <v>10</v>
      </c>
      <c r="D263" s="4">
        <v>10129</v>
      </c>
      <c r="E263" s="5">
        <v>312</v>
      </c>
      <c r="F263" s="6">
        <f>_xlfn.XLOOKUP(C263,$K$2:K284,$L$2:L284)</f>
        <v>14.49</v>
      </c>
      <c r="G263" s="6">
        <f t="shared" si="4"/>
        <v>4520.88</v>
      </c>
      <c r="H263" s="5"/>
    </row>
    <row r="264" spans="1:8">
      <c r="A264" t="s">
        <v>47</v>
      </c>
      <c r="B264" t="s">
        <v>27</v>
      </c>
      <c r="C264" t="s">
        <v>54</v>
      </c>
      <c r="D264" s="4">
        <v>1652</v>
      </c>
      <c r="E264" s="5">
        <v>102</v>
      </c>
      <c r="F264" s="6">
        <f>_xlfn.XLOOKUP(C264,$K$2:K285,$L$2:L285)</f>
        <v>10.38</v>
      </c>
      <c r="G264" s="6">
        <f t="shared" si="4"/>
        <v>1058.76</v>
      </c>
      <c r="H264" s="5"/>
    </row>
    <row r="265" spans="1:8">
      <c r="A265" t="s">
        <v>13</v>
      </c>
      <c r="B265" t="s">
        <v>34</v>
      </c>
      <c r="C265" t="s">
        <v>45</v>
      </c>
      <c r="D265" s="4">
        <v>6433</v>
      </c>
      <c r="E265" s="5">
        <v>78</v>
      </c>
      <c r="F265" s="6">
        <f>_xlfn.XLOOKUP(C265,$K$2:K286,$L$2:L286)</f>
        <v>9</v>
      </c>
      <c r="G265" s="6">
        <f t="shared" si="4"/>
        <v>702</v>
      </c>
      <c r="H265" s="5"/>
    </row>
    <row r="266" spans="1:8">
      <c r="A266" t="s">
        <v>47</v>
      </c>
      <c r="B266" t="s">
        <v>50</v>
      </c>
      <c r="C266" t="s">
        <v>48</v>
      </c>
      <c r="D266" s="4">
        <v>2212</v>
      </c>
      <c r="E266" s="5">
        <v>117</v>
      </c>
      <c r="F266" s="6">
        <f>_xlfn.XLOOKUP(C266,$K$2:K287,$L$2:L287)</f>
        <v>6.49</v>
      </c>
      <c r="G266" s="6">
        <f t="shared" si="4"/>
        <v>759.33</v>
      </c>
      <c r="H266" s="5"/>
    </row>
    <row r="267" spans="1:8">
      <c r="A267" t="s">
        <v>21</v>
      </c>
      <c r="B267" t="s">
        <v>14</v>
      </c>
      <c r="C267" t="s">
        <v>39</v>
      </c>
      <c r="D267" s="4">
        <v>609</v>
      </c>
      <c r="E267" s="5">
        <v>99</v>
      </c>
      <c r="F267" s="6">
        <f>_xlfn.XLOOKUP(C267,$K$2:K288,$L$2:L288)</f>
        <v>7.64</v>
      </c>
      <c r="G267" s="6">
        <f t="shared" si="4"/>
        <v>756.36</v>
      </c>
      <c r="H267" s="5"/>
    </row>
    <row r="268" spans="1:8">
      <c r="A268" t="s">
        <v>8</v>
      </c>
      <c r="B268" t="s">
        <v>14</v>
      </c>
      <c r="C268" t="s">
        <v>49</v>
      </c>
      <c r="D268" s="4">
        <v>1638</v>
      </c>
      <c r="E268" s="5">
        <v>48</v>
      </c>
      <c r="F268" s="6">
        <f>_xlfn.XLOOKUP(C268,$K$2:K289,$L$2:L289)</f>
        <v>4.97</v>
      </c>
      <c r="G268" s="6">
        <f t="shared" si="4"/>
        <v>238.56</v>
      </c>
      <c r="H268" s="5"/>
    </row>
    <row r="269" spans="1:8">
      <c r="A269" t="s">
        <v>40</v>
      </c>
      <c r="B269" t="s">
        <v>50</v>
      </c>
      <c r="C269" t="s">
        <v>25</v>
      </c>
      <c r="D269" s="4">
        <v>3829</v>
      </c>
      <c r="E269" s="5">
        <v>24</v>
      </c>
      <c r="F269" s="6">
        <f>_xlfn.XLOOKUP(C269,$K$2:K290,$L$2:L290)</f>
        <v>11.73</v>
      </c>
      <c r="G269" s="6">
        <f t="shared" si="4"/>
        <v>281.52</v>
      </c>
      <c r="H269" s="5"/>
    </row>
    <row r="270" spans="1:8">
      <c r="A270" t="s">
        <v>8</v>
      </c>
      <c r="B270" t="s">
        <v>27</v>
      </c>
      <c r="C270" t="s">
        <v>25</v>
      </c>
      <c r="D270" s="4">
        <v>5775</v>
      </c>
      <c r="E270" s="5">
        <v>42</v>
      </c>
      <c r="F270" s="6">
        <f>_xlfn.XLOOKUP(C270,$K$2:K291,$L$2:L291)</f>
        <v>11.73</v>
      </c>
      <c r="G270" s="6">
        <f t="shared" si="4"/>
        <v>492.66</v>
      </c>
      <c r="H270" s="5"/>
    </row>
    <row r="271" spans="1:8">
      <c r="A271" t="s">
        <v>26</v>
      </c>
      <c r="B271" t="s">
        <v>14</v>
      </c>
      <c r="C271" t="s">
        <v>42</v>
      </c>
      <c r="D271" s="4">
        <v>1071</v>
      </c>
      <c r="E271" s="5">
        <v>270</v>
      </c>
      <c r="F271" s="6">
        <f>_xlfn.XLOOKUP(C271,$K$2:K292,$L$2:L292)</f>
        <v>10.62</v>
      </c>
      <c r="G271" s="6">
        <f t="shared" si="4"/>
        <v>2867.4</v>
      </c>
      <c r="H271" s="5"/>
    </row>
    <row r="272" spans="1:8">
      <c r="A272" t="s">
        <v>13</v>
      </c>
      <c r="B272" t="s">
        <v>22</v>
      </c>
      <c r="C272" t="s">
        <v>48</v>
      </c>
      <c r="D272" s="4">
        <v>5019</v>
      </c>
      <c r="E272" s="5">
        <v>150</v>
      </c>
      <c r="F272" s="6">
        <f>_xlfn.XLOOKUP(C272,$K$2:K293,$L$2:L293)</f>
        <v>6.49</v>
      </c>
      <c r="G272" s="6">
        <f t="shared" si="4"/>
        <v>973.5</v>
      </c>
      <c r="H272" s="5"/>
    </row>
    <row r="273" spans="1:8">
      <c r="A273" t="s">
        <v>46</v>
      </c>
      <c r="B273" t="s">
        <v>9</v>
      </c>
      <c r="C273" t="s">
        <v>25</v>
      </c>
      <c r="D273" s="4">
        <v>2863</v>
      </c>
      <c r="E273" s="5">
        <v>42</v>
      </c>
      <c r="F273" s="6">
        <f>_xlfn.XLOOKUP(C273,$K$2:K294,$L$2:L294)</f>
        <v>11.73</v>
      </c>
      <c r="G273" s="6">
        <f t="shared" si="4"/>
        <v>492.66</v>
      </c>
      <c r="H273" s="5"/>
    </row>
    <row r="274" spans="1:8">
      <c r="A274" t="s">
        <v>8</v>
      </c>
      <c r="B274" t="s">
        <v>14</v>
      </c>
      <c r="C274" t="s">
        <v>52</v>
      </c>
      <c r="D274" s="4">
        <v>1617</v>
      </c>
      <c r="E274" s="5">
        <v>126</v>
      </c>
      <c r="F274" s="6">
        <f>_xlfn.XLOOKUP(C274,$K$2:K295,$L$2:L295)</f>
        <v>7.16</v>
      </c>
      <c r="G274" s="6">
        <f t="shared" si="4"/>
        <v>902.16</v>
      </c>
      <c r="H274" s="5"/>
    </row>
    <row r="275" spans="1:8">
      <c r="A275" t="s">
        <v>26</v>
      </c>
      <c r="B275" t="s">
        <v>9</v>
      </c>
      <c r="C275" t="s">
        <v>51</v>
      </c>
      <c r="D275" s="4">
        <v>6818</v>
      </c>
      <c r="E275" s="5">
        <v>6</v>
      </c>
      <c r="F275" s="6">
        <f>_xlfn.XLOOKUP(C275,$K$2:K296,$L$2:L296)</f>
        <v>5.6</v>
      </c>
      <c r="G275" s="6">
        <f t="shared" si="4"/>
        <v>33.6</v>
      </c>
      <c r="H275" s="5"/>
    </row>
    <row r="276" spans="1:8">
      <c r="A276" t="s">
        <v>47</v>
      </c>
      <c r="B276" t="s">
        <v>14</v>
      </c>
      <c r="C276" t="s">
        <v>25</v>
      </c>
      <c r="D276" s="4">
        <v>6657</v>
      </c>
      <c r="E276" s="5">
        <v>276</v>
      </c>
      <c r="F276" s="6">
        <f>_xlfn.XLOOKUP(C276,$K$2:K297,$L$2:L297)</f>
        <v>11.73</v>
      </c>
      <c r="G276" s="6">
        <f t="shared" si="4"/>
        <v>3237.48</v>
      </c>
      <c r="H276" s="5"/>
    </row>
    <row r="277" spans="1:8">
      <c r="A277" t="s">
        <v>47</v>
      </c>
      <c r="B277" t="s">
        <v>50</v>
      </c>
      <c r="C277" t="s">
        <v>33</v>
      </c>
      <c r="D277" s="4">
        <v>2919</v>
      </c>
      <c r="E277" s="5">
        <v>93</v>
      </c>
      <c r="F277" s="6">
        <f>_xlfn.XLOOKUP(C277,$K$2:K298,$L$2:L298)</f>
        <v>3.11</v>
      </c>
      <c r="G277" s="6">
        <f t="shared" si="4"/>
        <v>289.23</v>
      </c>
      <c r="H277" s="5"/>
    </row>
    <row r="278" spans="1:8">
      <c r="A278" t="s">
        <v>46</v>
      </c>
      <c r="B278" t="s">
        <v>22</v>
      </c>
      <c r="C278" t="s">
        <v>35</v>
      </c>
      <c r="D278" s="4">
        <v>3094</v>
      </c>
      <c r="E278" s="5">
        <v>246</v>
      </c>
      <c r="F278" s="6">
        <f>_xlfn.XLOOKUP(C278,$K$2:K299,$L$2:L299)</f>
        <v>5.79</v>
      </c>
      <c r="G278" s="6">
        <f t="shared" si="4"/>
        <v>1424.34</v>
      </c>
      <c r="H278" s="5"/>
    </row>
    <row r="279" spans="1:8">
      <c r="A279" t="s">
        <v>26</v>
      </c>
      <c r="B279" t="s">
        <v>27</v>
      </c>
      <c r="C279" t="s">
        <v>49</v>
      </c>
      <c r="D279" s="4">
        <v>2989</v>
      </c>
      <c r="E279" s="5">
        <v>3</v>
      </c>
      <c r="F279" s="6">
        <f>_xlfn.XLOOKUP(C279,$K$2:K300,$L$2:L300)</f>
        <v>4.97</v>
      </c>
      <c r="G279" s="6">
        <f t="shared" si="4"/>
        <v>14.91</v>
      </c>
      <c r="H279" s="5"/>
    </row>
    <row r="280" spans="1:8">
      <c r="A280" t="s">
        <v>13</v>
      </c>
      <c r="B280" t="s">
        <v>34</v>
      </c>
      <c r="C280" t="s">
        <v>53</v>
      </c>
      <c r="D280" s="4">
        <v>2268</v>
      </c>
      <c r="E280" s="5">
        <v>63</v>
      </c>
      <c r="F280" s="6">
        <f>_xlfn.XLOOKUP(C280,$K$2:K301,$L$2:L301)</f>
        <v>16.73</v>
      </c>
      <c r="G280" s="6">
        <f t="shared" si="4"/>
        <v>1053.99</v>
      </c>
      <c r="H280" s="5"/>
    </row>
    <row r="281" spans="1:8">
      <c r="A281" t="s">
        <v>43</v>
      </c>
      <c r="B281" t="s">
        <v>14</v>
      </c>
      <c r="C281" t="s">
        <v>35</v>
      </c>
      <c r="D281" s="4">
        <v>4753</v>
      </c>
      <c r="E281" s="5">
        <v>246</v>
      </c>
      <c r="F281" s="6">
        <f>_xlfn.XLOOKUP(C281,$K$2:K302,$L$2:L302)</f>
        <v>5.79</v>
      </c>
      <c r="G281" s="6">
        <f t="shared" si="4"/>
        <v>1424.34</v>
      </c>
      <c r="H281" s="5"/>
    </row>
    <row r="282" spans="1:8">
      <c r="A282" t="s">
        <v>46</v>
      </c>
      <c r="B282" t="s">
        <v>50</v>
      </c>
      <c r="C282" t="s">
        <v>39</v>
      </c>
      <c r="D282" s="4">
        <v>7511</v>
      </c>
      <c r="E282" s="5">
        <v>120</v>
      </c>
      <c r="F282" s="6">
        <f>_xlfn.XLOOKUP(C282,$K$2:K303,$L$2:L303)</f>
        <v>7.64</v>
      </c>
      <c r="G282" s="6">
        <f t="shared" si="4"/>
        <v>916.8</v>
      </c>
      <c r="H282" s="5"/>
    </row>
    <row r="283" spans="1:8">
      <c r="A283" t="s">
        <v>46</v>
      </c>
      <c r="B283" t="s">
        <v>34</v>
      </c>
      <c r="C283" t="s">
        <v>35</v>
      </c>
      <c r="D283" s="4">
        <v>4326</v>
      </c>
      <c r="E283" s="5">
        <v>348</v>
      </c>
      <c r="F283" s="6">
        <f>_xlfn.XLOOKUP(C283,$K$2:K304,$L$2:L304)</f>
        <v>5.79</v>
      </c>
      <c r="G283" s="6">
        <f t="shared" si="4"/>
        <v>2014.92</v>
      </c>
      <c r="H283" s="5"/>
    </row>
    <row r="284" spans="1:8">
      <c r="A284" t="s">
        <v>21</v>
      </c>
      <c r="B284" t="s">
        <v>50</v>
      </c>
      <c r="C284" t="s">
        <v>48</v>
      </c>
      <c r="D284" s="4">
        <v>4935</v>
      </c>
      <c r="E284" s="5">
        <v>126</v>
      </c>
      <c r="F284" s="6">
        <f>_xlfn.XLOOKUP(C284,$K$2:K305,$L$2:L305)</f>
        <v>6.49</v>
      </c>
      <c r="G284" s="6">
        <f t="shared" si="4"/>
        <v>817.74</v>
      </c>
      <c r="H284" s="5"/>
    </row>
    <row r="285" spans="1:8">
      <c r="A285" t="s">
        <v>26</v>
      </c>
      <c r="B285" t="s">
        <v>14</v>
      </c>
      <c r="C285" t="s">
        <v>10</v>
      </c>
      <c r="D285" s="4">
        <v>4781</v>
      </c>
      <c r="E285" s="5">
        <v>123</v>
      </c>
      <c r="F285" s="6">
        <f>_xlfn.XLOOKUP(C285,$K$2:K306,$L$2:L306)</f>
        <v>14.49</v>
      </c>
      <c r="G285" s="6">
        <f t="shared" si="4"/>
        <v>1782.27</v>
      </c>
      <c r="H285" s="5"/>
    </row>
    <row r="286" spans="1:8">
      <c r="A286" t="s">
        <v>43</v>
      </c>
      <c r="B286" t="s">
        <v>34</v>
      </c>
      <c r="C286" t="s">
        <v>28</v>
      </c>
      <c r="D286" s="4">
        <v>7483</v>
      </c>
      <c r="E286" s="5">
        <v>45</v>
      </c>
      <c r="F286" s="6">
        <f>_xlfn.XLOOKUP(C286,$K$2:K307,$L$2:L307)</f>
        <v>13.15</v>
      </c>
      <c r="G286" s="6">
        <f t="shared" si="4"/>
        <v>591.75</v>
      </c>
      <c r="H286" s="5"/>
    </row>
    <row r="287" spans="1:8">
      <c r="A287" t="s">
        <v>55</v>
      </c>
      <c r="B287" t="s">
        <v>34</v>
      </c>
      <c r="C287" t="s">
        <v>19</v>
      </c>
      <c r="D287" s="4">
        <v>6860</v>
      </c>
      <c r="E287" s="5">
        <v>126</v>
      </c>
      <c r="F287" s="6">
        <f>_xlfn.XLOOKUP(C287,$K$2:K308,$L$2:L308)</f>
        <v>11.88</v>
      </c>
      <c r="G287" s="6">
        <f t="shared" si="4"/>
        <v>1496.88</v>
      </c>
      <c r="H287" s="5"/>
    </row>
    <row r="288" spans="1:8">
      <c r="A288" t="s">
        <v>8</v>
      </c>
      <c r="B288" t="s">
        <v>9</v>
      </c>
      <c r="C288" t="s">
        <v>52</v>
      </c>
      <c r="D288" s="4">
        <v>9002</v>
      </c>
      <c r="E288" s="5">
        <v>72</v>
      </c>
      <c r="F288" s="6">
        <f>_xlfn.XLOOKUP(C288,$K$2:K309,$L$2:L309)</f>
        <v>7.16</v>
      </c>
      <c r="G288" s="6">
        <f t="shared" si="4"/>
        <v>515.52</v>
      </c>
      <c r="H288" s="5"/>
    </row>
    <row r="289" spans="1:8">
      <c r="A289" t="s">
        <v>26</v>
      </c>
      <c r="B289" t="s">
        <v>22</v>
      </c>
      <c r="C289" t="s">
        <v>52</v>
      </c>
      <c r="D289" s="4">
        <v>1400</v>
      </c>
      <c r="E289" s="5">
        <v>135</v>
      </c>
      <c r="F289" s="6">
        <f>_xlfn.XLOOKUP(C289,$K$2:K310,$L$2:L310)</f>
        <v>7.16</v>
      </c>
      <c r="G289" s="6">
        <f t="shared" si="4"/>
        <v>966.6</v>
      </c>
      <c r="H289" s="5"/>
    </row>
    <row r="290" spans="1:8">
      <c r="A290" t="s">
        <v>55</v>
      </c>
      <c r="B290" t="s">
        <v>50</v>
      </c>
      <c r="C290" t="s">
        <v>37</v>
      </c>
      <c r="D290" s="4">
        <v>4053</v>
      </c>
      <c r="E290" s="5">
        <v>24</v>
      </c>
      <c r="F290" s="6">
        <f>_xlfn.XLOOKUP(C290,$K$2:K311,$L$2:L311)</f>
        <v>9.77</v>
      </c>
      <c r="G290" s="6">
        <f t="shared" si="4"/>
        <v>234.48</v>
      </c>
      <c r="H290" s="5"/>
    </row>
    <row r="291" spans="1:8">
      <c r="A291" t="s">
        <v>40</v>
      </c>
      <c r="B291" t="s">
        <v>22</v>
      </c>
      <c r="C291" t="s">
        <v>35</v>
      </c>
      <c r="D291" s="4">
        <v>2149</v>
      </c>
      <c r="E291" s="5">
        <v>117</v>
      </c>
      <c r="F291" s="6">
        <f>_xlfn.XLOOKUP(C291,$K$2:K312,$L$2:L312)</f>
        <v>5.79</v>
      </c>
      <c r="G291" s="6">
        <f t="shared" si="4"/>
        <v>677.43</v>
      </c>
      <c r="H291" s="5"/>
    </row>
    <row r="292" spans="1:8">
      <c r="A292" t="s">
        <v>47</v>
      </c>
      <c r="B292" t="s">
        <v>27</v>
      </c>
      <c r="C292" t="s">
        <v>52</v>
      </c>
      <c r="D292" s="4">
        <v>3640</v>
      </c>
      <c r="E292" s="5">
        <v>51</v>
      </c>
      <c r="F292" s="6">
        <f>_xlfn.XLOOKUP(C292,$K$2:K313,$L$2:L313)</f>
        <v>7.16</v>
      </c>
      <c r="G292" s="6">
        <f t="shared" si="4"/>
        <v>365.16</v>
      </c>
      <c r="H292" s="5"/>
    </row>
    <row r="293" spans="1:8">
      <c r="A293" t="s">
        <v>46</v>
      </c>
      <c r="B293" t="s">
        <v>27</v>
      </c>
      <c r="C293" t="s">
        <v>48</v>
      </c>
      <c r="D293" s="4">
        <v>630</v>
      </c>
      <c r="E293" s="5">
        <v>36</v>
      </c>
      <c r="F293" s="6">
        <f>_xlfn.XLOOKUP(C293,$K$2:K314,$L$2:L314)</f>
        <v>6.49</v>
      </c>
      <c r="G293" s="6">
        <f t="shared" si="4"/>
        <v>233.64</v>
      </c>
      <c r="H293" s="5"/>
    </row>
    <row r="294" spans="1:8">
      <c r="A294" t="s">
        <v>18</v>
      </c>
      <c r="B294" t="s">
        <v>14</v>
      </c>
      <c r="C294" t="s">
        <v>53</v>
      </c>
      <c r="D294" s="4">
        <v>2429</v>
      </c>
      <c r="E294" s="5">
        <v>144</v>
      </c>
      <c r="F294" s="6">
        <f>_xlfn.XLOOKUP(C294,$K$2:K315,$L$2:L315)</f>
        <v>16.73</v>
      </c>
      <c r="G294" s="6">
        <f t="shared" si="4"/>
        <v>2409.12</v>
      </c>
      <c r="H294" s="5"/>
    </row>
    <row r="295" spans="1:8">
      <c r="A295" t="s">
        <v>18</v>
      </c>
      <c r="B295" t="s">
        <v>22</v>
      </c>
      <c r="C295" t="s">
        <v>28</v>
      </c>
      <c r="D295" s="4">
        <v>2142</v>
      </c>
      <c r="E295" s="5">
        <v>114</v>
      </c>
      <c r="F295" s="6">
        <f>_xlfn.XLOOKUP(C295,$K$2:K316,$L$2:L316)</f>
        <v>13.15</v>
      </c>
      <c r="G295" s="6">
        <f t="shared" si="4"/>
        <v>1499.1</v>
      </c>
      <c r="H295" s="5"/>
    </row>
    <row r="296" spans="1:8">
      <c r="A296" t="s">
        <v>40</v>
      </c>
      <c r="B296" t="s">
        <v>9</v>
      </c>
      <c r="C296" t="s">
        <v>10</v>
      </c>
      <c r="D296" s="4">
        <v>6454</v>
      </c>
      <c r="E296" s="5">
        <v>54</v>
      </c>
      <c r="F296" s="6">
        <f>_xlfn.XLOOKUP(C296,$K$2:K317,$L$2:L317)</f>
        <v>14.49</v>
      </c>
      <c r="G296" s="6">
        <f t="shared" si="4"/>
        <v>782.46</v>
      </c>
      <c r="H296" s="5"/>
    </row>
    <row r="297" spans="1:8">
      <c r="A297" t="s">
        <v>40</v>
      </c>
      <c r="B297" t="s">
        <v>9</v>
      </c>
      <c r="C297" t="s">
        <v>30</v>
      </c>
      <c r="D297" s="4">
        <v>4487</v>
      </c>
      <c r="E297" s="5">
        <v>333</v>
      </c>
      <c r="F297" s="6">
        <f>_xlfn.XLOOKUP(C297,$K$2:K318,$L$2:L318)</f>
        <v>8.79</v>
      </c>
      <c r="G297" s="6">
        <f t="shared" si="4"/>
        <v>2927.07</v>
      </c>
      <c r="H297" s="5"/>
    </row>
    <row r="298" spans="1:8">
      <c r="A298" t="s">
        <v>47</v>
      </c>
      <c r="B298" t="s">
        <v>9</v>
      </c>
      <c r="C298" t="s">
        <v>19</v>
      </c>
      <c r="D298" s="4">
        <v>938</v>
      </c>
      <c r="E298" s="5">
        <v>366</v>
      </c>
      <c r="F298" s="6">
        <f>_xlfn.XLOOKUP(C298,$K$2:K319,$L$2:L319)</f>
        <v>11.88</v>
      </c>
      <c r="G298" s="6">
        <f t="shared" si="4"/>
        <v>4348.08</v>
      </c>
      <c r="H298" s="5"/>
    </row>
    <row r="299" spans="1:8">
      <c r="A299" t="s">
        <v>47</v>
      </c>
      <c r="B299" t="s">
        <v>34</v>
      </c>
      <c r="C299" t="s">
        <v>51</v>
      </c>
      <c r="D299" s="4">
        <v>8841</v>
      </c>
      <c r="E299" s="5">
        <v>303</v>
      </c>
      <c r="F299" s="6">
        <f>_xlfn.XLOOKUP(C299,$K$2:K320,$L$2:L320)</f>
        <v>5.6</v>
      </c>
      <c r="G299" s="6">
        <f t="shared" si="4"/>
        <v>1696.8</v>
      </c>
      <c r="H299" s="5"/>
    </row>
    <row r="300" spans="1:8">
      <c r="A300" t="s">
        <v>46</v>
      </c>
      <c r="B300" t="s">
        <v>27</v>
      </c>
      <c r="C300" t="s">
        <v>31</v>
      </c>
      <c r="D300" s="4">
        <v>4018</v>
      </c>
      <c r="E300" s="5">
        <v>126</v>
      </c>
      <c r="F300" s="6">
        <f>_xlfn.XLOOKUP(C300,$K$2:K321,$L$2:L321)</f>
        <v>12.37</v>
      </c>
      <c r="G300" s="6">
        <f t="shared" si="4"/>
        <v>1558.62</v>
      </c>
      <c r="H300" s="5"/>
    </row>
    <row r="301" spans="1:8">
      <c r="A301" t="s">
        <v>21</v>
      </c>
      <c r="B301" t="s">
        <v>9</v>
      </c>
      <c r="C301" t="s">
        <v>25</v>
      </c>
      <c r="D301" s="4">
        <v>714</v>
      </c>
      <c r="E301" s="5">
        <v>231</v>
      </c>
      <c r="F301" s="6">
        <f>_xlfn.XLOOKUP(C301,$K$2:K322,$L$2:L322)</f>
        <v>11.73</v>
      </c>
      <c r="G301" s="6">
        <f t="shared" si="4"/>
        <v>2709.63</v>
      </c>
      <c r="H301" s="5"/>
    </row>
    <row r="302" spans="1:8">
      <c r="A302" t="s">
        <v>18</v>
      </c>
      <c r="B302" t="s">
        <v>34</v>
      </c>
      <c r="C302" t="s">
        <v>28</v>
      </c>
      <c r="D302" s="4">
        <v>3850</v>
      </c>
      <c r="E302" s="5">
        <v>102</v>
      </c>
      <c r="F302" s="6">
        <f>_xlfn.XLOOKUP(C302,$K$2:K323,$L$2:L323)</f>
        <v>13.15</v>
      </c>
      <c r="G302" s="6">
        <f t="shared" si="4"/>
        <v>1341.3</v>
      </c>
      <c r="H302" s="5"/>
    </row>
  </sheetData>
  <mergeCells count="1">
    <mergeCell ref="A1:N1"/>
  </mergeCells>
  <pageMargins left="0.75" right="0.75" top="1" bottom="1" header="0.5" footer="0.5"/>
  <headerFooter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X33"/>
  <sheetViews>
    <sheetView showGridLines="0" topLeftCell="A14" workbookViewId="0">
      <selection activeCell="P14" sqref="P14"/>
    </sheetView>
  </sheetViews>
  <sheetFormatPr defaultColWidth="8.72727272727273" defaultRowHeight="14.5"/>
  <cols>
    <col min="1" max="1" width="8.72727272727273" style="49"/>
    <col min="2" max="2" width="5.54545454545455" style="49" customWidth="1"/>
    <col min="3" max="3" width="15.5454545454545" style="49" customWidth="1"/>
    <col min="4" max="4" width="6.81818181818182" style="49" customWidth="1"/>
    <col min="5" max="5" width="14.2727272727273" style="49" customWidth="1"/>
    <col min="6" max="6" width="10.9090909090909" style="49" customWidth="1"/>
    <col min="7" max="7" width="5.45454545454545" style="49" customWidth="1"/>
    <col min="8" max="8" width="3.72727272727273" style="49" customWidth="1"/>
    <col min="9" max="9" width="16.5454545454545" style="49" customWidth="1"/>
    <col min="10" max="10" width="20.5454545454545" style="49" customWidth="1"/>
    <col min="11" max="11" width="9.90909090909091" style="49"/>
    <col min="12" max="12" width="8.72727272727273" style="49"/>
    <col min="13" max="13" width="4.90909090909091" style="49" customWidth="1"/>
    <col min="14" max="21" width="5.72727272727273" style="49" customWidth="1"/>
    <col min="22" max="22" width="12.6363636363636" style="49" customWidth="1"/>
    <col min="23" max="23" width="4.81818181818182" style="49" customWidth="1"/>
    <col min="24" max="24" width="22.2727272727273" style="49" customWidth="1"/>
    <col min="25" max="16384" width="8.72727272727273" style="49"/>
  </cols>
  <sheetData>
    <row r="3" spans="1:15">
      <c r="A3" s="50"/>
      <c r="B3" s="51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79"/>
    </row>
    <row r="4" spans="2:15">
      <c r="B4" s="53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80"/>
    </row>
    <row r="5" spans="2:15">
      <c r="B5" s="53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80"/>
    </row>
    <row r="6" ht="26" spans="2:21">
      <c r="B6" s="55"/>
      <c r="C6" s="56"/>
      <c r="D6" s="57" t="s">
        <v>56</v>
      </c>
      <c r="E6" s="58"/>
      <c r="F6" s="58"/>
      <c r="G6" s="58"/>
      <c r="H6" s="58"/>
      <c r="I6" s="58"/>
      <c r="J6" s="58"/>
      <c r="K6" s="58"/>
      <c r="L6" s="58"/>
      <c r="M6" s="58"/>
      <c r="N6" s="58"/>
      <c r="O6" s="81"/>
      <c r="P6" s="82"/>
      <c r="Q6" s="82"/>
      <c r="R6" s="82"/>
      <c r="S6" s="82"/>
      <c r="T6" s="82"/>
      <c r="U6" s="82"/>
    </row>
    <row r="7" spans="2:21">
      <c r="B7" s="55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83"/>
      <c r="P7" s="84"/>
      <c r="Q7" s="84"/>
      <c r="R7" s="84"/>
      <c r="S7" s="84"/>
      <c r="T7" s="84"/>
      <c r="U7" s="84"/>
    </row>
    <row r="8" ht="16.5" spans="2:15">
      <c r="B8" s="55"/>
      <c r="C8" s="61" t="s">
        <v>57</v>
      </c>
      <c r="D8" s="62"/>
      <c r="E8" s="63" t="s">
        <v>9</v>
      </c>
      <c r="F8" s="62"/>
      <c r="G8" s="62"/>
      <c r="H8" s="62"/>
      <c r="I8" s="61" t="s">
        <v>58</v>
      </c>
      <c r="J8" s="63" t="s">
        <v>37</v>
      </c>
      <c r="K8" s="62"/>
      <c r="L8" s="62"/>
      <c r="M8" s="59"/>
      <c r="N8" s="59"/>
      <c r="O8" s="85"/>
    </row>
    <row r="9" ht="16.5" spans="2:15">
      <c r="B9" s="55"/>
      <c r="C9" s="61"/>
      <c r="D9" s="62"/>
      <c r="E9" s="64"/>
      <c r="F9" s="62"/>
      <c r="G9" s="62"/>
      <c r="H9" s="62"/>
      <c r="I9" s="61"/>
      <c r="J9" s="62"/>
      <c r="K9" s="62"/>
      <c r="L9" s="62"/>
      <c r="M9" s="59"/>
      <c r="N9" s="59"/>
      <c r="O9" s="85"/>
    </row>
    <row r="10" ht="16.5" spans="2:15">
      <c r="B10" s="55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59"/>
      <c r="N10" s="59"/>
      <c r="O10" s="85"/>
    </row>
    <row r="11" ht="16.5" spans="2:24">
      <c r="B11" s="55"/>
      <c r="C11" s="65" t="s">
        <v>59</v>
      </c>
      <c r="D11" s="66"/>
      <c r="E11" s="66"/>
      <c r="F11" s="62"/>
      <c r="G11" s="62"/>
      <c r="H11" s="62"/>
      <c r="I11" s="65" t="s">
        <v>60</v>
      </c>
      <c r="J11" s="66"/>
      <c r="K11" s="66"/>
      <c r="L11" s="66"/>
      <c r="M11" s="59"/>
      <c r="N11" s="59"/>
      <c r="O11" s="85"/>
      <c r="P11" s="86"/>
      <c r="Q11" s="86"/>
      <c r="R11" s="86"/>
      <c r="S11" s="86"/>
      <c r="T11" s="86"/>
      <c r="U11" s="96"/>
      <c r="V11" s="97" t="s">
        <v>61</v>
      </c>
      <c r="X11" s="98" t="s">
        <v>3</v>
      </c>
    </row>
    <row r="12" ht="16.5" spans="2:24">
      <c r="B12" s="55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59"/>
      <c r="N12" s="59"/>
      <c r="O12" s="85"/>
      <c r="P12" s="86"/>
      <c r="Q12" s="86"/>
      <c r="R12" s="86"/>
      <c r="S12" s="86"/>
      <c r="T12" s="86"/>
      <c r="U12" s="96"/>
      <c r="V12" s="99" t="s">
        <v>50</v>
      </c>
      <c r="X12" s="100" t="s">
        <v>10</v>
      </c>
    </row>
    <row r="13" ht="16.5" spans="2:24">
      <c r="B13" s="55"/>
      <c r="C13" s="65" t="s">
        <v>62</v>
      </c>
      <c r="D13" s="66"/>
      <c r="E13" s="66"/>
      <c r="F13" s="62">
        <f>COUNTIFS(data[Geography],E8,data[Product],J8)</f>
        <v>3</v>
      </c>
      <c r="G13" s="62"/>
      <c r="H13" s="62"/>
      <c r="I13" s="66"/>
      <c r="J13" s="87" t="s">
        <v>63</v>
      </c>
      <c r="K13" s="87" t="s">
        <v>5</v>
      </c>
      <c r="L13" s="88" t="s">
        <v>64</v>
      </c>
      <c r="M13" s="59"/>
      <c r="N13" s="59"/>
      <c r="O13" s="85"/>
      <c r="P13" s="86"/>
      <c r="Q13" s="86"/>
      <c r="R13" s="86"/>
      <c r="S13" s="86"/>
      <c r="T13" s="86"/>
      <c r="U13" s="96"/>
      <c r="V13" s="99" t="s">
        <v>22</v>
      </c>
      <c r="X13" s="100" t="s">
        <v>15</v>
      </c>
    </row>
    <row r="14" ht="16.5" spans="2:24">
      <c r="B14" s="55"/>
      <c r="C14" s="62"/>
      <c r="D14" s="62"/>
      <c r="E14" s="62"/>
      <c r="F14" s="62"/>
      <c r="G14" s="62"/>
      <c r="H14" s="62"/>
      <c r="I14" s="67" t="s">
        <v>8</v>
      </c>
      <c r="J14" s="69">
        <f>SUMIFS(data[Amount],data[Sales Person],$I$14,data[Geography],$E$8,data[Product],$J$8)</f>
        <v>0</v>
      </c>
      <c r="K14" s="89">
        <f>SUMIFS(data[Units],data[Sales Person],I14,data[Geography],$E$8,data[Product],$J$8)</f>
        <v>0</v>
      </c>
      <c r="L14" s="90">
        <f>IF(J14&gt;1500,1,-1)</f>
        <v>-1</v>
      </c>
      <c r="M14" s="59"/>
      <c r="N14" s="59"/>
      <c r="O14" s="85"/>
      <c r="P14" s="86"/>
      <c r="Q14" s="86"/>
      <c r="R14" s="86"/>
      <c r="S14" s="86"/>
      <c r="T14" s="86"/>
      <c r="U14" s="96"/>
      <c r="V14" s="99" t="s">
        <v>9</v>
      </c>
      <c r="X14" s="100" t="s">
        <v>19</v>
      </c>
    </row>
    <row r="15" ht="16.5" spans="2:24">
      <c r="B15" s="55"/>
      <c r="C15" s="66"/>
      <c r="D15" s="66"/>
      <c r="E15" s="65" t="s">
        <v>65</v>
      </c>
      <c r="F15" s="65" t="s">
        <v>66</v>
      </c>
      <c r="G15" s="62"/>
      <c r="H15" s="62"/>
      <c r="I15" s="70" t="s">
        <v>13</v>
      </c>
      <c r="J15" s="72">
        <f>SUMIFS(data[Amount],data[Sales Person],I15,data[Geography],$E$8,data[Product],$J$8)</f>
        <v>1890</v>
      </c>
      <c r="K15" s="91">
        <f>SUMIFS(data[Units],data[Sales Person],I15,data[Geography],$E$8,data[Product],$J$8)</f>
        <v>195</v>
      </c>
      <c r="L15" s="92">
        <f t="shared" ref="L15:L23" si="0">IF(J15&gt;1500,1,-1)</f>
        <v>1</v>
      </c>
      <c r="M15" s="59"/>
      <c r="N15" s="59"/>
      <c r="O15" s="85"/>
      <c r="P15" s="86"/>
      <c r="Q15" s="86"/>
      <c r="R15" s="86"/>
      <c r="S15" s="86"/>
      <c r="T15" s="86"/>
      <c r="U15" s="96"/>
      <c r="V15" s="99" t="s">
        <v>14</v>
      </c>
      <c r="X15" s="100" t="s">
        <v>23</v>
      </c>
    </row>
    <row r="16" ht="16.5" spans="2:24">
      <c r="B16" s="55"/>
      <c r="C16" s="67" t="s">
        <v>67</v>
      </c>
      <c r="D16" s="68"/>
      <c r="E16" s="69">
        <f>SUMIFS(data[Amount],data[Geography],E$8,data[Product],J$8)</f>
        <v>12243</v>
      </c>
      <c r="F16" s="69">
        <f>AVERAGEIFS(data[Amount],data[Geography],E$8,data[Product],J$8)</f>
        <v>4081</v>
      </c>
      <c r="G16" s="62"/>
      <c r="H16" s="62"/>
      <c r="I16" s="70" t="s">
        <v>18</v>
      </c>
      <c r="J16" s="72">
        <f>SUMIFS(data[Amount],data[Sales Person],I16,data[Geography],$E$8,data[Product],$J$8)</f>
        <v>0</v>
      </c>
      <c r="K16" s="91">
        <f>SUMIFS(data[Units],data[Sales Person],I16,data[Geography],$E$8,data[Product],$J$8)</f>
        <v>0</v>
      </c>
      <c r="L16" s="92">
        <f t="shared" si="0"/>
        <v>-1</v>
      </c>
      <c r="M16" s="59"/>
      <c r="N16" s="59"/>
      <c r="O16" s="85"/>
      <c r="P16" s="86"/>
      <c r="Q16" s="86"/>
      <c r="R16" s="86"/>
      <c r="S16" s="86"/>
      <c r="T16" s="86"/>
      <c r="U16" s="96"/>
      <c r="V16" s="99" t="s">
        <v>27</v>
      </c>
      <c r="X16" s="100" t="s">
        <v>28</v>
      </c>
    </row>
    <row r="17" ht="16.5" spans="2:24">
      <c r="B17" s="55"/>
      <c r="C17" s="70" t="s">
        <v>68</v>
      </c>
      <c r="D17" s="71"/>
      <c r="E17" s="72">
        <f>SUMIFS(data1[Total Cost],data1[Geography],E$8,data1[Product],J$8)</f>
        <v>4660.29</v>
      </c>
      <c r="F17" s="72">
        <f>AVERAGEIFS(data1[Total Cost],data1[Geography],E$8,data1[Product],J$8)</f>
        <v>1553.43</v>
      </c>
      <c r="G17" s="62"/>
      <c r="H17" s="62"/>
      <c r="I17" s="70" t="s">
        <v>21</v>
      </c>
      <c r="J17" s="72">
        <f>SUMIFS(data[Amount],data[Sales Person],I17,data[Geography],$E$8,data[Product],$J$8)</f>
        <v>0</v>
      </c>
      <c r="K17" s="91">
        <f>SUMIFS(data[Units],data[Sales Person],I17,data[Geography],$E$8,data[Product],$J$8)</f>
        <v>0</v>
      </c>
      <c r="L17" s="92">
        <f t="shared" si="0"/>
        <v>-1</v>
      </c>
      <c r="M17" s="59"/>
      <c r="N17" s="59"/>
      <c r="O17" s="85"/>
      <c r="P17" s="86"/>
      <c r="Q17" s="86"/>
      <c r="R17" s="86"/>
      <c r="S17" s="86"/>
      <c r="T17" s="86"/>
      <c r="U17" s="96"/>
      <c r="V17" s="99" t="s">
        <v>34</v>
      </c>
      <c r="X17" s="100" t="s">
        <v>31</v>
      </c>
    </row>
    <row r="18" ht="16.5" spans="2:24">
      <c r="B18" s="55"/>
      <c r="C18" s="70" t="s">
        <v>69</v>
      </c>
      <c r="D18" s="71"/>
      <c r="E18" s="72">
        <f>E16-E17</f>
        <v>7582.71</v>
      </c>
      <c r="F18" s="72">
        <f>F16-F17</f>
        <v>2527.57</v>
      </c>
      <c r="G18" s="62"/>
      <c r="H18" s="62"/>
      <c r="I18" s="70" t="s">
        <v>26</v>
      </c>
      <c r="J18" s="72">
        <f>SUMIFS(data[Amount],data[Sales Person],I18,data[Geography],$E$8,data[Product],$J$8)</f>
        <v>0</v>
      </c>
      <c r="K18" s="91">
        <f>SUMIFS(data[Units],data[Sales Person],I18,data[Geography],$E$8,data[Product],$J$8)</f>
        <v>0</v>
      </c>
      <c r="L18" s="92">
        <f t="shared" si="0"/>
        <v>-1</v>
      </c>
      <c r="M18" s="59"/>
      <c r="N18" s="59"/>
      <c r="O18" s="85"/>
      <c r="X18" s="100" t="s">
        <v>35</v>
      </c>
    </row>
    <row r="19" ht="16.5" spans="2:24">
      <c r="B19" s="55"/>
      <c r="C19" s="70" t="s">
        <v>70</v>
      </c>
      <c r="D19" s="71"/>
      <c r="E19" s="72">
        <f>SUMIFS(data[Units],data[Geography],E$8,data[Product],J$8)</f>
        <v>477</v>
      </c>
      <c r="F19" s="72">
        <f>AVERAGEIFS(data[Units],data[Geography],E$8,data[Product],J$8)</f>
        <v>159</v>
      </c>
      <c r="G19" s="62"/>
      <c r="H19" s="62"/>
      <c r="I19" s="70" t="s">
        <v>40</v>
      </c>
      <c r="J19" s="72">
        <f>SUMIFS(data[Amount],data[Sales Person],I19,data[Geography],$E$8,data[Product],$J$8)</f>
        <v>9835</v>
      </c>
      <c r="K19" s="91">
        <f>SUMIFS(data[Units],data[Sales Person],I19,data[Geography],$E$8,data[Product],$J$8)</f>
        <v>207</v>
      </c>
      <c r="L19" s="92">
        <f t="shared" si="0"/>
        <v>1</v>
      </c>
      <c r="M19" s="59"/>
      <c r="N19" s="59"/>
      <c r="O19" s="85"/>
      <c r="X19" s="100" t="s">
        <v>37</v>
      </c>
    </row>
    <row r="20" ht="16.5" spans="2:24">
      <c r="B20" s="55"/>
      <c r="C20" s="73" t="s">
        <v>71</v>
      </c>
      <c r="D20" s="74"/>
      <c r="E20" s="75">
        <f>SUMIFS(data1[Cost Per Unit],data1[Geography],E$8,data1[Product],J$8)</f>
        <v>29.31</v>
      </c>
      <c r="F20" s="75">
        <f>AVERAGEIFS(data1[Cost Per Unit],data1[Geography],E$8,data[Product],J$8)</f>
        <v>9.77</v>
      </c>
      <c r="G20" s="62"/>
      <c r="H20" s="62"/>
      <c r="I20" s="70" t="s">
        <v>43</v>
      </c>
      <c r="J20" s="72">
        <f>SUMIFS(data[Amount],data[Sales Person],I20,data[Geography],$E$8,data[Product],$J$8)</f>
        <v>518</v>
      </c>
      <c r="K20" s="91">
        <f>SUMIFS(data[Units],data[Sales Person],I20,data[Geography],$E$8,data[Product],$J$8)</f>
        <v>75</v>
      </c>
      <c r="L20" s="92">
        <f t="shared" si="0"/>
        <v>-1</v>
      </c>
      <c r="M20" s="59"/>
      <c r="N20" s="59"/>
      <c r="O20" s="85"/>
      <c r="X20" s="100" t="s">
        <v>17</v>
      </c>
    </row>
    <row r="21" ht="16.5" spans="2:24">
      <c r="B21" s="55"/>
      <c r="C21" s="62"/>
      <c r="D21" s="62"/>
      <c r="E21" s="62"/>
      <c r="F21" s="62"/>
      <c r="G21" s="62"/>
      <c r="H21" s="62"/>
      <c r="I21" s="70" t="s">
        <v>46</v>
      </c>
      <c r="J21" s="72">
        <f>SUMIFS(data[Amount],data[Sales Person],I21,data[Geography],$E$8,data[Product],$J$8)</f>
        <v>0</v>
      </c>
      <c r="K21" s="91">
        <f>SUMIFS(data[Units],data[Sales Person],I21,data[Geography],$E$8,data[Product],$J$8)</f>
        <v>0</v>
      </c>
      <c r="L21" s="92">
        <f t="shared" si="0"/>
        <v>-1</v>
      </c>
      <c r="M21" s="59"/>
      <c r="N21" s="59"/>
      <c r="O21" s="85"/>
      <c r="X21" s="100" t="s">
        <v>33</v>
      </c>
    </row>
    <row r="22" ht="16.5" spans="2:24">
      <c r="B22" s="55"/>
      <c r="C22" s="62"/>
      <c r="D22" s="62"/>
      <c r="E22" s="62"/>
      <c r="F22" s="62"/>
      <c r="G22" s="62"/>
      <c r="H22" s="62"/>
      <c r="I22" s="70" t="s">
        <v>47</v>
      </c>
      <c r="J22" s="72">
        <f>SUMIFS(data[Amount],data[Sales Person],I22,data[Geography],$E$8,data[Product],$J$8)</f>
        <v>0</v>
      </c>
      <c r="K22" s="91">
        <f>SUMIFS(data[Units],data[Sales Person],I22,data[Geography],$E$8,data[Product],$J$8)</f>
        <v>0</v>
      </c>
      <c r="L22" s="92">
        <f t="shared" si="0"/>
        <v>-1</v>
      </c>
      <c r="M22" s="59"/>
      <c r="N22" s="59"/>
      <c r="O22" s="85"/>
      <c r="X22" s="100" t="s">
        <v>30</v>
      </c>
    </row>
    <row r="23" ht="16.5" spans="2:24">
      <c r="B23" s="55"/>
      <c r="C23" s="62"/>
      <c r="D23" s="62"/>
      <c r="E23" s="62"/>
      <c r="F23" s="62"/>
      <c r="G23" s="62"/>
      <c r="H23" s="62"/>
      <c r="I23" s="73" t="s">
        <v>55</v>
      </c>
      <c r="J23" s="75">
        <f>SUMIFS(data[Amount],data[Sales Person],I23,data[Geography],$E$8,data[Product],$J$8)</f>
        <v>0</v>
      </c>
      <c r="K23" s="93">
        <f>SUMIFS(data[Units],data[Sales Person],I23,data[Geography],$E$8,data[Product],$J$8)</f>
        <v>0</v>
      </c>
      <c r="L23" s="94">
        <f t="shared" si="0"/>
        <v>-1</v>
      </c>
      <c r="M23" s="59"/>
      <c r="N23" s="59"/>
      <c r="O23" s="85"/>
      <c r="X23" s="100" t="s">
        <v>12</v>
      </c>
    </row>
    <row r="24" ht="17" spans="2:24">
      <c r="B24" s="55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59"/>
      <c r="N24" s="59"/>
      <c r="O24" s="85"/>
      <c r="X24" s="100" t="s">
        <v>52</v>
      </c>
    </row>
    <row r="25" spans="2:24">
      <c r="B25" s="55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85"/>
      <c r="X25" s="100" t="s">
        <v>42</v>
      </c>
    </row>
    <row r="26" spans="2:24">
      <c r="B26" s="55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85"/>
      <c r="X26" s="100" t="s">
        <v>48</v>
      </c>
    </row>
    <row r="27" spans="2:24">
      <c r="B27" s="55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85"/>
      <c r="X27" s="100" t="s">
        <v>39</v>
      </c>
    </row>
    <row r="28" spans="2:24">
      <c r="B28" s="77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95"/>
      <c r="X28" s="100" t="s">
        <v>25</v>
      </c>
    </row>
    <row r="29" spans="24:24">
      <c r="X29" s="100" t="s">
        <v>49</v>
      </c>
    </row>
    <row r="30" spans="24:24">
      <c r="X30" s="100" t="s">
        <v>53</v>
      </c>
    </row>
    <row r="31" spans="24:24">
      <c r="X31" s="100" t="s">
        <v>54</v>
      </c>
    </row>
    <row r="32" spans="24:24">
      <c r="X32" s="100" t="s">
        <v>45</v>
      </c>
    </row>
    <row r="33" spans="24:24">
      <c r="X33" s="100" t="s">
        <v>51</v>
      </c>
    </row>
  </sheetData>
  <mergeCells count="1">
    <mergeCell ref="D6:N6"/>
  </mergeCells>
  <conditionalFormatting sqref="J14:J2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{55382fbd-db09-4de4-aa6c-24e0447c80df}</x14:id>
        </ext>
      </extLst>
    </cfRule>
  </conditionalFormatting>
  <dataValidations count="2">
    <dataValidation type="list" allowBlank="1" showInputMessage="1" showErrorMessage="1" sqref="E8 E9">
      <formula1>$V$12:$V$17</formula1>
    </dataValidation>
    <dataValidation type="list" allowBlank="1" showInputMessage="1" showErrorMessage="1" sqref="J8">
      <formula1>$X$12:$X$33</formula1>
    </dataValidation>
  </dataValidations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382fbd-db09-4de4-aa6c-24e0447c80d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J14:J23</xm:sqref>
        </x14:conditionalFormatting>
        <x14:conditionalFormatting xmlns:xm="http://schemas.microsoft.com/office/excel/2006/main">
          <x14:cfRule type="iconSet" priority="1" id="{81364d55-bf24-4036-a0e9-e45e1772f695}">
            <x14:iconSet iconSet="3Symbols2" custom="1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NoIcons" iconId="0"/>
              <x14:cfIcon iconSet="3Symbols2" iconId="2"/>
            </x14:iconSet>
          </x14:cfRule>
          <xm:sqref>L14:L23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U32"/>
  <sheetViews>
    <sheetView showGridLines="0" workbookViewId="0">
      <selection activeCell="M17" sqref="M17"/>
    </sheetView>
  </sheetViews>
  <sheetFormatPr defaultColWidth="8.72727272727273" defaultRowHeight="14.5"/>
  <cols>
    <col min="1" max="1" width="8.72727272727273" style="40"/>
    <col min="2" max="2" width="12.7272727272727" style="40"/>
    <col min="3" max="3" width="14.2727272727273" style="40"/>
    <col min="4" max="4" width="15.2727272727273" style="40"/>
    <col min="5" max="5" width="2.72727272727273" style="40" customWidth="1"/>
    <col min="6" max="6" width="3.18181818181818" style="40" customWidth="1"/>
    <col min="7" max="7" width="15.2727272727273" style="40" hidden="1" customWidth="1"/>
    <col min="8" max="8" width="11.7272727272727" style="40" hidden="1" customWidth="1"/>
    <col min="9" max="9" width="2.18181818181818" style="40" customWidth="1"/>
    <col min="10" max="10" width="14.5" style="40" customWidth="1"/>
    <col min="11" max="11" width="14.2727272727273" style="40"/>
    <col min="12" max="12" width="15.2727272727273" style="40"/>
    <col min="13" max="16384" width="8.72727272727273" style="40"/>
  </cols>
  <sheetData>
    <row r="2" ht="21" spans="1:21">
      <c r="A2" s="41" t="s">
        <v>72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</row>
    <row r="3" spans="1:16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</row>
    <row r="4" spans="1:16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</row>
    <row r="5" spans="1:16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</row>
    <row r="6" spans="1:16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</row>
    <row r="7" spans="1:16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</row>
    <row r="8" spans="1:16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</row>
    <row r="9" spans="1:16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</row>
    <row r="10" spans="1:16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</row>
    <row r="11" spans="1:16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</row>
    <row r="12" spans="2:12">
      <c r="B12" s="44" t="s">
        <v>73</v>
      </c>
      <c r="C12" s="45"/>
      <c r="D12" s="45"/>
      <c r="E12" s="46"/>
      <c r="F12" s="46"/>
      <c r="G12" s="46"/>
      <c r="H12" s="46"/>
      <c r="I12" s="46"/>
      <c r="J12" s="44" t="s">
        <v>74</v>
      </c>
      <c r="K12" s="45"/>
      <c r="L12" s="45"/>
    </row>
    <row r="13" spans="2:12">
      <c r="B13" s="47" t="s">
        <v>2</v>
      </c>
      <c r="C13" s="47" t="s">
        <v>1</v>
      </c>
      <c r="D13" s="47" t="s">
        <v>75</v>
      </c>
      <c r="E13" s="46"/>
      <c r="F13" s="46"/>
      <c r="G13" s="46"/>
      <c r="H13" s="46"/>
      <c r="I13" s="46"/>
      <c r="J13" s="47" t="s">
        <v>2</v>
      </c>
      <c r="K13" s="47" t="s">
        <v>1</v>
      </c>
      <c r="L13" s="47" t="s">
        <v>75</v>
      </c>
    </row>
    <row r="14" spans="2:12">
      <c r="B14" s="47" t="s">
        <v>34</v>
      </c>
      <c r="C14" s="46"/>
      <c r="D14" s="48">
        <v>50204</v>
      </c>
      <c r="E14" s="46"/>
      <c r="F14" s="46"/>
      <c r="G14" s="46"/>
      <c r="H14" s="46"/>
      <c r="I14" s="46"/>
      <c r="J14" s="47" t="s">
        <v>34</v>
      </c>
      <c r="K14" s="46"/>
      <c r="L14" s="48">
        <v>50204</v>
      </c>
    </row>
    <row r="15" spans="2:12">
      <c r="B15" s="46"/>
      <c r="C15" s="47" t="s">
        <v>18</v>
      </c>
      <c r="D15" s="48">
        <v>24983</v>
      </c>
      <c r="E15" s="46"/>
      <c r="F15" s="46"/>
      <c r="G15" s="46"/>
      <c r="H15" s="46"/>
      <c r="I15" s="46"/>
      <c r="J15" s="46"/>
      <c r="K15" s="47" t="s">
        <v>43</v>
      </c>
      <c r="L15" s="48">
        <v>25221</v>
      </c>
    </row>
    <row r="16" spans="2:12">
      <c r="B16" s="46"/>
      <c r="C16" s="47" t="s">
        <v>43</v>
      </c>
      <c r="D16" s="48">
        <v>25221</v>
      </c>
      <c r="E16" s="46"/>
      <c r="F16" s="46"/>
      <c r="G16" s="46"/>
      <c r="H16" s="46"/>
      <c r="I16" s="46"/>
      <c r="J16" s="46"/>
      <c r="K16" s="47" t="s">
        <v>18</v>
      </c>
      <c r="L16" s="48">
        <v>24983</v>
      </c>
    </row>
    <row r="17" spans="2:12">
      <c r="B17" s="47" t="s">
        <v>22</v>
      </c>
      <c r="C17" s="46"/>
      <c r="D17" s="48">
        <v>78862</v>
      </c>
      <c r="E17" s="46"/>
      <c r="F17" s="46"/>
      <c r="G17" s="46"/>
      <c r="H17" s="46"/>
      <c r="I17" s="46"/>
      <c r="J17" s="47" t="s">
        <v>22</v>
      </c>
      <c r="K17" s="46"/>
      <c r="L17" s="48">
        <v>78862</v>
      </c>
    </row>
    <row r="18" spans="2:12">
      <c r="B18" s="46"/>
      <c r="C18" s="47" t="s">
        <v>21</v>
      </c>
      <c r="D18" s="48">
        <v>39242</v>
      </c>
      <c r="E18" s="46"/>
      <c r="F18" s="46"/>
      <c r="G18" s="46"/>
      <c r="H18" s="46"/>
      <c r="I18" s="46"/>
      <c r="J18" s="46"/>
      <c r="K18" s="47" t="s">
        <v>43</v>
      </c>
      <c r="L18" s="48">
        <v>39620</v>
      </c>
    </row>
    <row r="19" spans="2:12">
      <c r="B19" s="46"/>
      <c r="C19" s="47" t="s">
        <v>43</v>
      </c>
      <c r="D19" s="48">
        <v>39620</v>
      </c>
      <c r="E19" s="46"/>
      <c r="F19" s="46"/>
      <c r="G19" s="46"/>
      <c r="H19" s="46"/>
      <c r="I19" s="46"/>
      <c r="J19" s="46"/>
      <c r="K19" s="47" t="s">
        <v>21</v>
      </c>
      <c r="L19" s="48">
        <v>39242</v>
      </c>
    </row>
    <row r="20" spans="2:12">
      <c r="B20" s="47" t="s">
        <v>50</v>
      </c>
      <c r="C20" s="46"/>
      <c r="D20" s="48">
        <v>80983</v>
      </c>
      <c r="E20" s="46"/>
      <c r="F20" s="46"/>
      <c r="G20" s="46"/>
      <c r="H20" s="46"/>
      <c r="I20" s="46"/>
      <c r="J20" s="47" t="s">
        <v>50</v>
      </c>
      <c r="K20" s="46"/>
      <c r="L20" s="48">
        <v>80983</v>
      </c>
    </row>
    <row r="21" spans="2:12">
      <c r="B21" s="46"/>
      <c r="C21" s="47" t="s">
        <v>18</v>
      </c>
      <c r="D21" s="48">
        <v>39424</v>
      </c>
      <c r="E21" s="46"/>
      <c r="F21" s="46"/>
      <c r="G21" s="46"/>
      <c r="H21" s="46"/>
      <c r="I21" s="46"/>
      <c r="J21" s="46"/>
      <c r="K21" s="47" t="s">
        <v>43</v>
      </c>
      <c r="L21" s="48">
        <v>41559</v>
      </c>
    </row>
    <row r="22" spans="2:12">
      <c r="B22" s="46"/>
      <c r="C22" s="47" t="s">
        <v>43</v>
      </c>
      <c r="D22" s="48">
        <v>41559</v>
      </c>
      <c r="E22" s="46"/>
      <c r="F22" s="46"/>
      <c r="G22" s="46"/>
      <c r="H22" s="46"/>
      <c r="I22" s="46"/>
      <c r="J22" s="46"/>
      <c r="K22" s="47" t="s">
        <v>18</v>
      </c>
      <c r="L22" s="48">
        <v>39424</v>
      </c>
    </row>
    <row r="23" spans="2:12">
      <c r="B23" s="47" t="s">
        <v>9</v>
      </c>
      <c r="C23" s="46"/>
      <c r="D23" s="48">
        <v>70553</v>
      </c>
      <c r="E23" s="46"/>
      <c r="F23" s="46"/>
      <c r="G23" s="46"/>
      <c r="H23" s="46"/>
      <c r="I23" s="46"/>
      <c r="J23" s="47" t="s">
        <v>9</v>
      </c>
      <c r="K23" s="46"/>
      <c r="L23" s="48">
        <v>70553</v>
      </c>
    </row>
    <row r="24" spans="2:12">
      <c r="B24" s="46"/>
      <c r="C24" s="47" t="s">
        <v>26</v>
      </c>
      <c r="D24" s="48">
        <v>26985</v>
      </c>
      <c r="E24" s="46"/>
      <c r="F24" s="46"/>
      <c r="G24" s="46"/>
      <c r="H24" s="46"/>
      <c r="I24" s="46"/>
      <c r="J24" s="46"/>
      <c r="K24" s="47" t="s">
        <v>40</v>
      </c>
      <c r="L24" s="48">
        <v>43568</v>
      </c>
    </row>
    <row r="25" spans="2:12">
      <c r="B25" s="46"/>
      <c r="C25" s="47" t="s">
        <v>40</v>
      </c>
      <c r="D25" s="48">
        <v>43568</v>
      </c>
      <c r="E25" s="46"/>
      <c r="F25" s="46"/>
      <c r="G25" s="46"/>
      <c r="H25" s="46"/>
      <c r="I25" s="46"/>
      <c r="J25" s="46"/>
      <c r="K25" s="47" t="s">
        <v>26</v>
      </c>
      <c r="L25" s="48">
        <v>26985</v>
      </c>
    </row>
    <row r="26" spans="2:12">
      <c r="B26" s="47" t="s">
        <v>27</v>
      </c>
      <c r="C26" s="46"/>
      <c r="D26" s="48">
        <v>72884</v>
      </c>
      <c r="E26" s="46"/>
      <c r="F26" s="46"/>
      <c r="G26" s="46"/>
      <c r="H26" s="46"/>
      <c r="I26" s="46"/>
      <c r="J26" s="47" t="s">
        <v>27</v>
      </c>
      <c r="K26" s="46"/>
      <c r="L26" s="48">
        <v>72884</v>
      </c>
    </row>
    <row r="27" spans="2:12">
      <c r="B27" s="46"/>
      <c r="C27" s="47" t="s">
        <v>13</v>
      </c>
      <c r="D27" s="48">
        <v>27132</v>
      </c>
      <c r="E27" s="46"/>
      <c r="F27" s="46"/>
      <c r="G27" s="46"/>
      <c r="H27" s="46"/>
      <c r="I27" s="46"/>
      <c r="J27" s="46"/>
      <c r="K27" s="47" t="s">
        <v>46</v>
      </c>
      <c r="L27" s="48">
        <v>45752</v>
      </c>
    </row>
    <row r="28" spans="2:12">
      <c r="B28" s="46"/>
      <c r="C28" s="47" t="s">
        <v>46</v>
      </c>
      <c r="D28" s="48">
        <v>45752</v>
      </c>
      <c r="E28" s="46"/>
      <c r="F28" s="46"/>
      <c r="G28" s="46"/>
      <c r="H28" s="46"/>
      <c r="I28" s="46"/>
      <c r="J28" s="46"/>
      <c r="K28" s="47" t="s">
        <v>13</v>
      </c>
      <c r="L28" s="48">
        <v>27132</v>
      </c>
    </row>
    <row r="29" spans="2:12">
      <c r="B29" s="47" t="s">
        <v>14</v>
      </c>
      <c r="C29" s="46"/>
      <c r="D29" s="48">
        <v>66871</v>
      </c>
      <c r="E29" s="46"/>
      <c r="F29" s="46"/>
      <c r="G29" s="46"/>
      <c r="H29" s="46"/>
      <c r="I29" s="46"/>
      <c r="J29" s="47" t="s">
        <v>14</v>
      </c>
      <c r="K29" s="46"/>
      <c r="L29" s="48">
        <v>66871</v>
      </c>
    </row>
    <row r="30" spans="2:12">
      <c r="B30" s="46"/>
      <c r="C30" s="47" t="s">
        <v>40</v>
      </c>
      <c r="D30" s="48">
        <v>28546</v>
      </c>
      <c r="E30" s="46"/>
      <c r="F30" s="46"/>
      <c r="G30" s="46"/>
      <c r="H30" s="46"/>
      <c r="I30" s="46"/>
      <c r="J30" s="46"/>
      <c r="K30" s="47" t="s">
        <v>8</v>
      </c>
      <c r="L30" s="48">
        <v>38325</v>
      </c>
    </row>
    <row r="31" spans="2:12">
      <c r="B31" s="46"/>
      <c r="C31" s="47" t="s">
        <v>8</v>
      </c>
      <c r="D31" s="48">
        <v>38325</v>
      </c>
      <c r="E31" s="46"/>
      <c r="F31" s="46"/>
      <c r="G31" s="46"/>
      <c r="H31" s="46"/>
      <c r="I31" s="46"/>
      <c r="J31" s="46"/>
      <c r="K31" s="47" t="s">
        <v>40</v>
      </c>
      <c r="L31" s="48">
        <v>28546</v>
      </c>
    </row>
    <row r="32" spans="2:12">
      <c r="B32" s="47" t="s">
        <v>76</v>
      </c>
      <c r="C32" s="46"/>
      <c r="D32" s="48">
        <v>420357</v>
      </c>
      <c r="E32" s="46"/>
      <c r="F32" s="46"/>
      <c r="G32" s="46"/>
      <c r="H32" s="46"/>
      <c r="I32" s="46"/>
      <c r="J32" s="47" t="s">
        <v>76</v>
      </c>
      <c r="K32" s="46"/>
      <c r="L32" s="48">
        <v>420357</v>
      </c>
    </row>
  </sheetData>
  <mergeCells count="3">
    <mergeCell ref="A2:U2"/>
    <mergeCell ref="B12:D12"/>
    <mergeCell ref="J12:L12"/>
  </mergeCells>
  <pageMargins left="0.75" right="0.75" top="1" bottom="1" header="0.5" footer="0.5"/>
  <pageSetup paperSize="1" orientation="portrait"/>
  <headerFooter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8"/>
  <sheetViews>
    <sheetView showGridLines="0" tabSelected="1" topLeftCell="A3" workbookViewId="0">
      <selection activeCell="H9" sqref="H9"/>
    </sheetView>
  </sheetViews>
  <sheetFormatPr defaultColWidth="8.72727272727273" defaultRowHeight="14.5"/>
  <cols>
    <col min="1" max="1" width="8.72727272727273" style="32"/>
    <col min="2" max="2" width="22.2727272727273" style="32"/>
    <col min="3" max="3" width="20" style="32"/>
    <col min="4" max="4" width="17.0909090909091" style="32"/>
    <col min="5" max="5" width="15.2727272727273" style="32"/>
    <col min="6" max="6" width="15.0909090909091" style="32"/>
    <col min="7" max="16384" width="8.72727272727273" style="32"/>
  </cols>
  <sheetData>
    <row r="1" spans="1:15">
      <c r="A1" s="33" t="s">
        <v>77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15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</row>
    <row r="3" spans="1:1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</row>
    <row r="4" spans="1:15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</row>
    <row r="6" spans="2:6">
      <c r="B6" s="32" t="s">
        <v>3</v>
      </c>
      <c r="C6" s="32" t="s">
        <v>78</v>
      </c>
      <c r="D6" s="32" t="s">
        <v>79</v>
      </c>
      <c r="E6" s="32" t="s">
        <v>75</v>
      </c>
      <c r="F6" s="36" t="s">
        <v>80</v>
      </c>
    </row>
    <row r="7" spans="2:6">
      <c r="B7" s="37" t="s">
        <v>53</v>
      </c>
      <c r="C7" s="38">
        <v>301.14</v>
      </c>
      <c r="D7" s="38">
        <v>49888.86</v>
      </c>
      <c r="E7" s="38">
        <v>69461</v>
      </c>
      <c r="F7" s="39">
        <v>0.281771641640633</v>
      </c>
    </row>
    <row r="8" spans="2:6">
      <c r="B8" s="37" t="s">
        <v>10</v>
      </c>
      <c r="C8" s="38">
        <v>231.84</v>
      </c>
      <c r="D8" s="38">
        <v>40600.98</v>
      </c>
      <c r="E8" s="38">
        <v>66500</v>
      </c>
      <c r="F8" s="39">
        <v>0.389458947368421</v>
      </c>
    </row>
    <row r="9" spans="2:6">
      <c r="B9" s="37" t="s">
        <v>19</v>
      </c>
      <c r="C9" s="38">
        <v>130.68</v>
      </c>
      <c r="D9" s="38">
        <v>18604.08</v>
      </c>
      <c r="E9" s="38">
        <v>33551</v>
      </c>
      <c r="F9" s="39">
        <v>0.445498494828768</v>
      </c>
    </row>
    <row r="10" spans="2:6">
      <c r="B10" s="37" t="s">
        <v>17</v>
      </c>
      <c r="C10" s="38">
        <v>128.7</v>
      </c>
      <c r="D10" s="38">
        <v>23657.4</v>
      </c>
      <c r="E10" s="38">
        <v>43183</v>
      </c>
      <c r="F10" s="39">
        <v>0.452159414584443</v>
      </c>
    </row>
    <row r="11" spans="2:6">
      <c r="B11" s="37" t="s">
        <v>28</v>
      </c>
      <c r="C11" s="38">
        <v>223.55</v>
      </c>
      <c r="D11" s="38">
        <v>27693.9</v>
      </c>
      <c r="E11" s="38">
        <v>57372</v>
      </c>
      <c r="F11" s="39">
        <v>0.517292407446141</v>
      </c>
    </row>
    <row r="12" spans="2:6">
      <c r="B12" s="37" t="s">
        <v>54</v>
      </c>
      <c r="C12" s="38">
        <v>155.7</v>
      </c>
      <c r="D12" s="38">
        <v>33288.66</v>
      </c>
      <c r="E12" s="38">
        <v>72373</v>
      </c>
      <c r="F12" s="39">
        <v>0.540040346538074</v>
      </c>
    </row>
    <row r="13" spans="2:6">
      <c r="B13" s="37" t="s">
        <v>42</v>
      </c>
      <c r="C13" s="38">
        <v>106.2</v>
      </c>
      <c r="D13" s="38">
        <v>23321.52</v>
      </c>
      <c r="E13" s="38">
        <v>54712</v>
      </c>
      <c r="F13" s="39">
        <v>0.573740312911244</v>
      </c>
    </row>
    <row r="14" spans="2:6">
      <c r="B14" s="37" t="s">
        <v>12</v>
      </c>
      <c r="C14" s="38">
        <v>121.29</v>
      </c>
      <c r="D14" s="38">
        <v>17549.73</v>
      </c>
      <c r="E14" s="38">
        <v>47271</v>
      </c>
      <c r="F14" s="39">
        <v>0.628742146347655</v>
      </c>
    </row>
    <row r="15" spans="2:6">
      <c r="B15" s="37" t="s">
        <v>52</v>
      </c>
      <c r="C15" s="38">
        <v>121.72</v>
      </c>
      <c r="D15" s="38">
        <v>21308.16</v>
      </c>
      <c r="E15" s="38">
        <v>58009</v>
      </c>
      <c r="F15" s="39">
        <v>0.63267492975228</v>
      </c>
    </row>
    <row r="16" spans="2:6">
      <c r="B16" s="37" t="s">
        <v>39</v>
      </c>
      <c r="C16" s="38">
        <v>106.96</v>
      </c>
      <c r="D16" s="38">
        <v>14943.84</v>
      </c>
      <c r="E16" s="38">
        <v>44744</v>
      </c>
      <c r="F16" s="39">
        <v>0.666014661183622</v>
      </c>
    </row>
    <row r="17" spans="2:6">
      <c r="B17" s="37" t="s">
        <v>31</v>
      </c>
      <c r="C17" s="38">
        <v>160.81</v>
      </c>
      <c r="D17" s="38">
        <v>22933.98</v>
      </c>
      <c r="E17" s="38">
        <v>69160</v>
      </c>
      <c r="F17" s="39">
        <v>0.668392423366108</v>
      </c>
    </row>
    <row r="18" spans="2:6">
      <c r="B18" s="37" t="s">
        <v>45</v>
      </c>
      <c r="C18" s="38">
        <v>90</v>
      </c>
      <c r="D18" s="38">
        <v>11772</v>
      </c>
      <c r="E18" s="38">
        <v>37772</v>
      </c>
      <c r="F18" s="39">
        <v>0.688340569734195</v>
      </c>
    </row>
    <row r="19" spans="2:6">
      <c r="B19" s="37" t="s">
        <v>30</v>
      </c>
      <c r="C19" s="38">
        <v>131.85</v>
      </c>
      <c r="D19" s="38">
        <v>18933.66</v>
      </c>
      <c r="E19" s="38">
        <v>62111</v>
      </c>
      <c r="F19" s="39">
        <v>0.695164141617427</v>
      </c>
    </row>
    <row r="20" spans="2:6">
      <c r="B20" s="37" t="s">
        <v>37</v>
      </c>
      <c r="C20" s="38">
        <v>156.32</v>
      </c>
      <c r="D20" s="38">
        <v>20048.04</v>
      </c>
      <c r="E20" s="38">
        <v>66283</v>
      </c>
      <c r="F20" s="39">
        <v>0.697538735422356</v>
      </c>
    </row>
    <row r="21" spans="2:6">
      <c r="B21" s="37" t="s">
        <v>15</v>
      </c>
      <c r="C21" s="38">
        <v>103.8</v>
      </c>
      <c r="D21" s="38">
        <v>19903.65</v>
      </c>
      <c r="E21" s="38">
        <v>71967</v>
      </c>
      <c r="F21" s="39">
        <v>0.723433657092834</v>
      </c>
    </row>
    <row r="22" spans="2:6">
      <c r="B22" s="37" t="s">
        <v>25</v>
      </c>
      <c r="C22" s="38">
        <v>152.49</v>
      </c>
      <c r="D22" s="38">
        <v>17982.09</v>
      </c>
      <c r="E22" s="38">
        <v>68971</v>
      </c>
      <c r="F22" s="39">
        <v>0.739280422206435</v>
      </c>
    </row>
    <row r="23" spans="2:6">
      <c r="B23" s="37" t="s">
        <v>35</v>
      </c>
      <c r="C23" s="38">
        <v>57.9</v>
      </c>
      <c r="D23" s="38">
        <v>9744.57</v>
      </c>
      <c r="E23" s="38">
        <v>39263</v>
      </c>
      <c r="F23" s="39">
        <v>0.751812902732853</v>
      </c>
    </row>
    <row r="24" spans="2:6">
      <c r="B24" s="37" t="s">
        <v>23</v>
      </c>
      <c r="C24" s="38">
        <v>71.17</v>
      </c>
      <c r="D24" s="38">
        <v>11335.44</v>
      </c>
      <c r="E24" s="38">
        <v>52150</v>
      </c>
      <c r="F24" s="39">
        <v>0.782637775647172</v>
      </c>
    </row>
    <row r="25" spans="2:6">
      <c r="B25" s="37" t="s">
        <v>48</v>
      </c>
      <c r="C25" s="38">
        <v>97.35</v>
      </c>
      <c r="D25" s="38">
        <v>11759.88</v>
      </c>
      <c r="E25" s="38">
        <v>56644</v>
      </c>
      <c r="F25" s="39">
        <v>0.792389661747052</v>
      </c>
    </row>
    <row r="26" spans="2:6">
      <c r="B26" s="37" t="s">
        <v>51</v>
      </c>
      <c r="C26" s="38">
        <v>95.2</v>
      </c>
      <c r="D26" s="38">
        <v>11995.2</v>
      </c>
      <c r="E26" s="38">
        <v>70273</v>
      </c>
      <c r="F26" s="39">
        <v>0.829305707739815</v>
      </c>
    </row>
    <row r="27" spans="2:6">
      <c r="B27" s="37" t="s">
        <v>49</v>
      </c>
      <c r="C27" s="38">
        <v>44.73</v>
      </c>
      <c r="D27" s="38">
        <v>5188.68</v>
      </c>
      <c r="E27" s="38">
        <v>35378</v>
      </c>
      <c r="F27" s="39">
        <v>0.853335971507717</v>
      </c>
    </row>
    <row r="28" spans="2:6">
      <c r="B28" s="37" t="s">
        <v>33</v>
      </c>
      <c r="C28" s="38">
        <v>52.87</v>
      </c>
      <c r="D28" s="38">
        <v>7249.41</v>
      </c>
      <c r="E28" s="38">
        <v>63721</v>
      </c>
      <c r="F28" s="39">
        <v>0.886232011424805</v>
      </c>
    </row>
  </sheetData>
  <mergeCells count="1">
    <mergeCell ref="A1:O1"/>
  </mergeCells>
  <conditionalFormatting sqref="F6:F29">
    <cfRule type="colorScale" priority="2">
      <colorScale>
        <cfvo type="min"/>
        <cfvo type="max"/>
        <color rgb="FFFCFCFF"/>
        <color rgb="FF63BE7B"/>
      </colorScale>
    </cfRule>
  </conditionalFormatting>
  <conditionalFormatting sqref="F6 F7:F28">
    <cfRule type="colorScale" priority="1">
      <colorScale>
        <cfvo type="min"/>
        <cfvo type="max"/>
        <color rgb="FFF8696B"/>
        <color rgb="FFFCFCFF"/>
      </colorScale>
    </cfRule>
  </conditionalFormatting>
  <pageMargins left="0.75" right="0.75" top="1" bottom="1" header="0.5" footer="0.5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15"/>
  <sheetViews>
    <sheetView showGridLines="0" workbookViewId="0">
      <selection activeCell="K3" sqref="K3"/>
    </sheetView>
  </sheetViews>
  <sheetFormatPr defaultColWidth="8.72727272727273" defaultRowHeight="14.5"/>
  <cols>
    <col min="2" max="2" width="22.2727272727273"/>
    <col min="3" max="3" width="20.2727272727273"/>
    <col min="4" max="5" width="20.0909090909091"/>
  </cols>
  <sheetData>
    <row r="2" ht="23.5" spans="1:11">
      <c r="A2" s="27" t="s">
        <v>81</v>
      </c>
      <c r="B2" s="28"/>
      <c r="C2" s="28"/>
      <c r="D2" s="28"/>
      <c r="E2" s="28"/>
      <c r="F2" s="28"/>
      <c r="G2" s="28"/>
      <c r="H2" s="28"/>
      <c r="I2" s="28"/>
      <c r="J2" s="28"/>
      <c r="K2" s="28"/>
    </row>
    <row r="3" spans="11:11">
      <c r="K3" s="31"/>
    </row>
    <row r="4" spans="2:3">
      <c r="B4" t="s">
        <v>3</v>
      </c>
      <c r="C4" t="s">
        <v>82</v>
      </c>
    </row>
    <row r="5" spans="2:3">
      <c r="B5" s="29" t="s">
        <v>25</v>
      </c>
      <c r="C5" s="30">
        <v>44.9908675799087</v>
      </c>
    </row>
    <row r="6" spans="2:3">
      <c r="B6" s="29" t="s">
        <v>31</v>
      </c>
      <c r="C6" s="30">
        <v>37.3031283710895</v>
      </c>
    </row>
    <row r="7" spans="2:3">
      <c r="B7" s="29" t="s">
        <v>49</v>
      </c>
      <c r="C7" s="30">
        <v>33.8869731800766</v>
      </c>
    </row>
    <row r="8" spans="2:3">
      <c r="B8" s="29" t="s">
        <v>51</v>
      </c>
      <c r="C8" s="30">
        <v>32.8071895424837</v>
      </c>
    </row>
    <row r="9" spans="2:3">
      <c r="B9" s="29" t="s">
        <v>37</v>
      </c>
      <c r="C9" s="30">
        <v>32.301656920078</v>
      </c>
    </row>
    <row r="10" spans="2:3">
      <c r="B10" s="29" t="s">
        <v>15</v>
      </c>
      <c r="C10" s="30">
        <v>31.2764015645372</v>
      </c>
    </row>
    <row r="11" spans="2:3">
      <c r="B11" s="29" t="s">
        <v>48</v>
      </c>
      <c r="C11" s="30">
        <v>31.2604856512141</v>
      </c>
    </row>
    <row r="12" spans="2:3">
      <c r="B12" s="29" t="s">
        <v>23</v>
      </c>
      <c r="C12" s="30">
        <v>29.7659817351598</v>
      </c>
    </row>
    <row r="13" spans="2:3">
      <c r="B13" s="29" t="s">
        <v>45</v>
      </c>
      <c r="C13" s="30">
        <v>28.8776758409786</v>
      </c>
    </row>
    <row r="14" spans="2:3">
      <c r="B14" s="29" t="s">
        <v>30</v>
      </c>
      <c r="C14" s="30">
        <v>28.8351903435469</v>
      </c>
    </row>
    <row r="15" spans="2:3">
      <c r="B15" s="29" t="s">
        <v>76</v>
      </c>
      <c r="C15" s="30">
        <v>32.9049131016043</v>
      </c>
    </row>
  </sheetData>
  <mergeCells count="1">
    <mergeCell ref="A2:K2"/>
  </mergeCells>
  <pageMargins left="0.75" right="0.75" top="1" bottom="1" header="0.5" footer="0.5"/>
  <headerFooter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9"/>
  <sheetViews>
    <sheetView showGridLines="0" workbookViewId="0">
      <selection activeCell="J13" sqref="J13"/>
    </sheetView>
  </sheetViews>
  <sheetFormatPr defaultColWidth="8.72727272727273" defaultRowHeight="14.5"/>
  <cols>
    <col min="2" max="2" width="12.6363636363636" customWidth="1"/>
    <col min="3" max="3" width="12.2727272727273"/>
    <col min="4" max="4" width="10.5454545454545"/>
    <col min="8" max="8" width="12.6363636363636" customWidth="1"/>
    <col min="9" max="9" width="9.45454545454546" customWidth="1"/>
    <col min="10" max="10" width="7.90909090909091" customWidth="1"/>
  </cols>
  <sheetData>
    <row r="1" spans="2:8">
      <c r="B1" s="10" t="s">
        <v>83</v>
      </c>
      <c r="C1" s="10"/>
      <c r="D1" s="10"/>
      <c r="E1" s="10"/>
      <c r="F1" s="10"/>
      <c r="G1" s="10"/>
      <c r="H1" s="10"/>
    </row>
    <row r="2" spans="6:6">
      <c r="F2" s="11"/>
    </row>
    <row r="3" spans="2:10">
      <c r="B3" s="12" t="s">
        <v>61</v>
      </c>
      <c r="C3" s="12" t="s">
        <v>4</v>
      </c>
      <c r="D3" s="13"/>
      <c r="E3" s="12" t="s">
        <v>5</v>
      </c>
      <c r="F3" s="11"/>
      <c r="H3" s="2"/>
      <c r="I3" s="2"/>
      <c r="J3" s="2"/>
    </row>
    <row r="4" spans="2:10">
      <c r="B4" s="14" t="s">
        <v>50</v>
      </c>
      <c r="C4" s="15">
        <f>SUMIFS(data[Amount],data[Geography],B4)</f>
        <v>252469</v>
      </c>
      <c r="D4" s="16">
        <f t="shared" ref="D4:D9" si="0">C4</f>
        <v>252469</v>
      </c>
      <c r="E4" s="17">
        <f>SUMIFS(data[Units],data[Geography],B4)</f>
        <v>8760</v>
      </c>
      <c r="I4" s="4"/>
      <c r="J4" s="26"/>
    </row>
    <row r="5" spans="2:10">
      <c r="B5" s="18" t="s">
        <v>22</v>
      </c>
      <c r="C5" s="19">
        <f>SUMIFS(data[Amount],data[Geography],B5)</f>
        <v>237944</v>
      </c>
      <c r="D5" s="20">
        <f t="shared" si="0"/>
        <v>237944</v>
      </c>
      <c r="E5" s="21">
        <f>SUMIFS(data[Units],data[Geography],B5)</f>
        <v>7302</v>
      </c>
      <c r="I5" s="4"/>
      <c r="J5" s="26"/>
    </row>
    <row r="6" spans="2:10">
      <c r="B6" s="18" t="s">
        <v>9</v>
      </c>
      <c r="C6" s="19">
        <f>SUMIFS(data[Amount],data[Geography],B6)</f>
        <v>218813</v>
      </c>
      <c r="D6" s="20">
        <f t="shared" si="0"/>
        <v>218813</v>
      </c>
      <c r="E6" s="21">
        <f>SUMIFS(data[Units],data[Geography],B6)</f>
        <v>7431</v>
      </c>
      <c r="I6" s="4"/>
      <c r="J6" s="26"/>
    </row>
    <row r="7" spans="2:10">
      <c r="B7" s="18" t="s">
        <v>14</v>
      </c>
      <c r="C7" s="19">
        <f>SUMIFS(data[Amount],data[Geography],B7)</f>
        <v>189434</v>
      </c>
      <c r="D7" s="20">
        <f t="shared" si="0"/>
        <v>189434</v>
      </c>
      <c r="E7" s="21">
        <f>SUMIFS(data[Units],data[Geography],B7)</f>
        <v>10158</v>
      </c>
      <c r="I7" s="4"/>
      <c r="J7" s="26"/>
    </row>
    <row r="8" spans="2:10">
      <c r="B8" s="18" t="s">
        <v>27</v>
      </c>
      <c r="C8" s="19">
        <f>SUMIFS(data[Amount],data[Geography],B8)</f>
        <v>173530</v>
      </c>
      <c r="D8" s="20">
        <f t="shared" si="0"/>
        <v>173530</v>
      </c>
      <c r="E8" s="21">
        <f>SUMIFS(data[Units],data[Geography],B8)</f>
        <v>5745</v>
      </c>
      <c r="I8" s="4"/>
      <c r="J8" s="26"/>
    </row>
    <row r="9" spans="2:10">
      <c r="B9" s="22" t="s">
        <v>34</v>
      </c>
      <c r="C9" s="23">
        <f>SUMIFS(data[Amount],data[Geography],B9)</f>
        <v>168679</v>
      </c>
      <c r="D9" s="24">
        <f t="shared" si="0"/>
        <v>168679</v>
      </c>
      <c r="E9" s="25">
        <f>SUMIFS(data[Units],data[Geography],B9)</f>
        <v>6264</v>
      </c>
      <c r="I9" s="4"/>
      <c r="J9" s="26"/>
    </row>
  </sheetData>
  <mergeCells count="1">
    <mergeCell ref="B1:H1"/>
  </mergeCells>
  <conditionalFormatting sqref="D4:D9">
    <cfRule type="dataBar" priority="1">
      <dataBar showValue="0">
        <cfvo type="min"/>
        <cfvo type="max"/>
        <color theme="4" tint="0.6"/>
      </dataBar>
      <extLst>
        <ext xmlns:x14="http://schemas.microsoft.com/office/spreadsheetml/2009/9/main" uri="{B025F937-C7B1-47D3-B67F-A62EFF666E3E}">
          <x14:id>{a09e2803-ac97-4e5a-bfbd-f2d97d792d6e}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{6b806370-916e-4843-b162-8a0d20b9da07}</x14:id>
        </ext>
      </extLst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9e2803-ac97-4e5a-bfbd-f2d97d792d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b806370-916e-4843-b162-8a0d20b9da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D4:D9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O19" sqref="O19"/>
    </sheetView>
  </sheetViews>
  <sheetFormatPr defaultColWidth="8.72727272727273" defaultRowHeight="14.5"/>
  <sheetData/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304"/>
  <sheetViews>
    <sheetView workbookViewId="0">
      <selection activeCell="J7" sqref="J7"/>
    </sheetView>
  </sheetViews>
  <sheetFormatPr defaultColWidth="8.72727272727273" defaultRowHeight="14.5" outlineLevelCol="6"/>
  <cols>
    <col min="1" max="1" width="16.5454545454545" customWidth="1"/>
    <col min="2" max="2" width="12.6363636363636" customWidth="1"/>
    <col min="3" max="3" width="22.2727272727273" customWidth="1"/>
    <col min="4" max="4" width="11" customWidth="1"/>
    <col min="5" max="5" width="12.7272727272727" customWidth="1"/>
  </cols>
  <sheetData>
    <row r="2" spans="1:7">
      <c r="A2" s="10" t="s">
        <v>84</v>
      </c>
      <c r="B2" s="10"/>
      <c r="C2" s="10"/>
      <c r="D2" s="10"/>
      <c r="E2" s="10"/>
      <c r="F2" s="10"/>
      <c r="G2" s="10"/>
    </row>
    <row r="4" spans="1:5">
      <c r="A4" s="2" t="s">
        <v>1</v>
      </c>
      <c r="B4" s="2" t="s">
        <v>2</v>
      </c>
      <c r="C4" s="2" t="s">
        <v>3</v>
      </c>
      <c r="D4" s="3" t="s">
        <v>4</v>
      </c>
      <c r="E4" s="3" t="s">
        <v>5</v>
      </c>
    </row>
    <row r="5" spans="1:5">
      <c r="A5" t="s">
        <v>55</v>
      </c>
      <c r="B5" t="s">
        <v>34</v>
      </c>
      <c r="C5" t="s">
        <v>17</v>
      </c>
      <c r="D5" s="4">
        <v>5586</v>
      </c>
      <c r="E5" s="5">
        <v>525</v>
      </c>
    </row>
    <row r="6" spans="1:5">
      <c r="A6" t="s">
        <v>46</v>
      </c>
      <c r="B6" t="s">
        <v>22</v>
      </c>
      <c r="C6" t="s">
        <v>53</v>
      </c>
      <c r="D6" s="4">
        <v>798</v>
      </c>
      <c r="E6" s="5">
        <v>519</v>
      </c>
    </row>
    <row r="7" spans="1:5">
      <c r="A7" t="s">
        <v>13</v>
      </c>
      <c r="B7" t="s">
        <v>34</v>
      </c>
      <c r="C7" t="s">
        <v>12</v>
      </c>
      <c r="D7" s="4">
        <v>819</v>
      </c>
      <c r="E7" s="5">
        <v>510</v>
      </c>
    </row>
    <row r="8" spans="1:5">
      <c r="A8" t="s">
        <v>47</v>
      </c>
      <c r="B8" t="s">
        <v>50</v>
      </c>
      <c r="C8" t="s">
        <v>15</v>
      </c>
      <c r="D8" s="4">
        <v>7777</v>
      </c>
      <c r="E8" s="5">
        <v>504</v>
      </c>
    </row>
    <row r="9" spans="1:5">
      <c r="A9" t="s">
        <v>18</v>
      </c>
      <c r="B9" t="s">
        <v>50</v>
      </c>
      <c r="C9" t="s">
        <v>42</v>
      </c>
      <c r="D9" s="4">
        <v>8463</v>
      </c>
      <c r="E9" s="5">
        <v>492</v>
      </c>
    </row>
    <row r="10" spans="1:5">
      <c r="A10" t="s">
        <v>46</v>
      </c>
      <c r="B10" t="s">
        <v>27</v>
      </c>
      <c r="C10" t="s">
        <v>28</v>
      </c>
      <c r="D10" s="4">
        <v>1785</v>
      </c>
      <c r="E10" s="5">
        <v>462</v>
      </c>
    </row>
    <row r="11" spans="1:5">
      <c r="A11" t="s">
        <v>13</v>
      </c>
      <c r="B11" t="s">
        <v>14</v>
      </c>
      <c r="C11" t="s">
        <v>15</v>
      </c>
      <c r="D11" s="4">
        <v>6706</v>
      </c>
      <c r="E11" s="5">
        <v>459</v>
      </c>
    </row>
    <row r="12" spans="1:5">
      <c r="A12" t="s">
        <v>26</v>
      </c>
      <c r="B12" t="s">
        <v>9</v>
      </c>
      <c r="C12" t="s">
        <v>54</v>
      </c>
      <c r="D12" s="4">
        <v>3556</v>
      </c>
      <c r="E12" s="5">
        <v>459</v>
      </c>
    </row>
    <row r="13" spans="1:5">
      <c r="A13" t="s">
        <v>26</v>
      </c>
      <c r="B13" t="s">
        <v>50</v>
      </c>
      <c r="C13" t="s">
        <v>51</v>
      </c>
      <c r="D13" s="4">
        <v>8008</v>
      </c>
      <c r="E13" s="5">
        <v>456</v>
      </c>
    </row>
    <row r="14" spans="1:5">
      <c r="A14" t="s">
        <v>8</v>
      </c>
      <c r="B14" t="s">
        <v>14</v>
      </c>
      <c r="C14" t="s">
        <v>10</v>
      </c>
      <c r="D14" s="4">
        <v>2275</v>
      </c>
      <c r="E14" s="5">
        <v>447</v>
      </c>
    </row>
    <row r="15" spans="1:5">
      <c r="A15" t="s">
        <v>8</v>
      </c>
      <c r="B15" t="s">
        <v>14</v>
      </c>
      <c r="C15" t="s">
        <v>31</v>
      </c>
      <c r="D15" s="4">
        <v>8869</v>
      </c>
      <c r="E15" s="5">
        <v>432</v>
      </c>
    </row>
    <row r="16" spans="1:5">
      <c r="A16" t="s">
        <v>26</v>
      </c>
      <c r="B16" t="s">
        <v>27</v>
      </c>
      <c r="C16" t="s">
        <v>28</v>
      </c>
      <c r="D16" s="4">
        <v>2100</v>
      </c>
      <c r="E16" s="5">
        <v>414</v>
      </c>
    </row>
    <row r="17" spans="1:5">
      <c r="A17" t="s">
        <v>26</v>
      </c>
      <c r="B17" t="s">
        <v>9</v>
      </c>
      <c r="C17" t="s">
        <v>30</v>
      </c>
      <c r="D17" s="4">
        <v>1904</v>
      </c>
      <c r="E17" s="5">
        <v>405</v>
      </c>
    </row>
    <row r="18" spans="1:5">
      <c r="A18" t="s">
        <v>26</v>
      </c>
      <c r="B18" t="s">
        <v>14</v>
      </c>
      <c r="C18" t="s">
        <v>19</v>
      </c>
      <c r="D18" s="4">
        <v>1302</v>
      </c>
      <c r="E18" s="5">
        <v>402</v>
      </c>
    </row>
    <row r="19" spans="1:5">
      <c r="A19" t="s">
        <v>26</v>
      </c>
      <c r="B19" t="s">
        <v>27</v>
      </c>
      <c r="C19" t="s">
        <v>52</v>
      </c>
      <c r="D19" s="4">
        <v>3052</v>
      </c>
      <c r="E19" s="5">
        <v>378</v>
      </c>
    </row>
    <row r="20" spans="1:5">
      <c r="A20" t="s">
        <v>8</v>
      </c>
      <c r="B20" t="s">
        <v>14</v>
      </c>
      <c r="C20" t="s">
        <v>37</v>
      </c>
      <c r="D20" s="4">
        <v>6853</v>
      </c>
      <c r="E20" s="5">
        <v>372</v>
      </c>
    </row>
    <row r="21" spans="1:5">
      <c r="A21" t="s">
        <v>40</v>
      </c>
      <c r="B21" t="s">
        <v>50</v>
      </c>
      <c r="C21" t="s">
        <v>17</v>
      </c>
      <c r="D21" s="4">
        <v>1932</v>
      </c>
      <c r="E21" s="5">
        <v>369</v>
      </c>
    </row>
    <row r="22" spans="1:5">
      <c r="A22" t="s">
        <v>26</v>
      </c>
      <c r="B22" t="s">
        <v>50</v>
      </c>
      <c r="C22" t="s">
        <v>10</v>
      </c>
      <c r="D22" s="4">
        <v>3402</v>
      </c>
      <c r="E22" s="5">
        <v>366</v>
      </c>
    </row>
    <row r="23" spans="1:5">
      <c r="A23" t="s">
        <v>47</v>
      </c>
      <c r="B23" t="s">
        <v>9</v>
      </c>
      <c r="C23" t="s">
        <v>19</v>
      </c>
      <c r="D23" s="4">
        <v>938</v>
      </c>
      <c r="E23" s="5">
        <v>366</v>
      </c>
    </row>
    <row r="24" spans="1:5">
      <c r="A24" t="s">
        <v>13</v>
      </c>
      <c r="B24" t="s">
        <v>14</v>
      </c>
      <c r="C24" t="s">
        <v>42</v>
      </c>
      <c r="D24" s="4">
        <v>2702</v>
      </c>
      <c r="E24" s="5">
        <v>363</v>
      </c>
    </row>
    <row r="25" spans="1:5">
      <c r="A25" t="s">
        <v>43</v>
      </c>
      <c r="B25" t="s">
        <v>14</v>
      </c>
      <c r="C25" t="s">
        <v>52</v>
      </c>
      <c r="D25" s="4">
        <v>4480</v>
      </c>
      <c r="E25" s="5">
        <v>357</v>
      </c>
    </row>
    <row r="26" spans="1:5">
      <c r="A26" t="s">
        <v>46</v>
      </c>
      <c r="B26" t="s">
        <v>34</v>
      </c>
      <c r="C26" t="s">
        <v>35</v>
      </c>
      <c r="D26" s="4">
        <v>4326</v>
      </c>
      <c r="E26" s="5">
        <v>348</v>
      </c>
    </row>
    <row r="27" spans="1:5">
      <c r="A27" t="s">
        <v>43</v>
      </c>
      <c r="B27" t="s">
        <v>22</v>
      </c>
      <c r="C27" t="s">
        <v>33</v>
      </c>
      <c r="D27" s="4">
        <v>3339</v>
      </c>
      <c r="E27" s="5">
        <v>348</v>
      </c>
    </row>
    <row r="28" spans="1:5">
      <c r="A28" t="s">
        <v>55</v>
      </c>
      <c r="B28" t="s">
        <v>22</v>
      </c>
      <c r="C28" t="s">
        <v>52</v>
      </c>
      <c r="D28" s="4">
        <v>2471</v>
      </c>
      <c r="E28" s="5">
        <v>342</v>
      </c>
    </row>
    <row r="29" spans="1:5">
      <c r="A29" t="s">
        <v>43</v>
      </c>
      <c r="B29" t="s">
        <v>50</v>
      </c>
      <c r="C29" t="s">
        <v>42</v>
      </c>
      <c r="D29" s="4">
        <v>15610</v>
      </c>
      <c r="E29" s="5">
        <v>339</v>
      </c>
    </row>
    <row r="30" spans="1:5">
      <c r="A30" t="s">
        <v>40</v>
      </c>
      <c r="B30" t="s">
        <v>9</v>
      </c>
      <c r="C30" t="s">
        <v>30</v>
      </c>
      <c r="D30" s="4">
        <v>4487</v>
      </c>
      <c r="E30" s="5">
        <v>333</v>
      </c>
    </row>
    <row r="31" spans="1:5">
      <c r="A31" t="s">
        <v>47</v>
      </c>
      <c r="B31" t="s">
        <v>9</v>
      </c>
      <c r="C31" t="s">
        <v>54</v>
      </c>
      <c r="D31" s="4">
        <v>7308</v>
      </c>
      <c r="E31" s="5">
        <v>327</v>
      </c>
    </row>
    <row r="32" spans="1:5">
      <c r="A32" t="s">
        <v>47</v>
      </c>
      <c r="B32" t="s">
        <v>9</v>
      </c>
      <c r="C32" t="s">
        <v>52</v>
      </c>
      <c r="D32" s="4">
        <v>4592</v>
      </c>
      <c r="E32" s="5">
        <v>324</v>
      </c>
    </row>
    <row r="33" spans="1:5">
      <c r="A33" t="s">
        <v>40</v>
      </c>
      <c r="B33" t="s">
        <v>34</v>
      </c>
      <c r="C33" t="s">
        <v>10</v>
      </c>
      <c r="D33" s="4">
        <v>10129</v>
      </c>
      <c r="E33" s="5">
        <v>312</v>
      </c>
    </row>
    <row r="34" spans="1:5">
      <c r="A34" t="s">
        <v>47</v>
      </c>
      <c r="B34" t="s">
        <v>50</v>
      </c>
      <c r="C34" t="s">
        <v>54</v>
      </c>
      <c r="D34" s="4">
        <v>3689</v>
      </c>
      <c r="E34" s="5">
        <v>312</v>
      </c>
    </row>
    <row r="35" spans="1:5">
      <c r="A35" t="s">
        <v>21</v>
      </c>
      <c r="B35" t="s">
        <v>22</v>
      </c>
      <c r="C35" t="s">
        <v>54</v>
      </c>
      <c r="D35" s="4">
        <v>854</v>
      </c>
      <c r="E35" s="5">
        <v>309</v>
      </c>
    </row>
    <row r="36" spans="1:5">
      <c r="A36" t="s">
        <v>18</v>
      </c>
      <c r="B36" t="s">
        <v>27</v>
      </c>
      <c r="C36" t="s">
        <v>49</v>
      </c>
      <c r="D36" s="4">
        <v>3920</v>
      </c>
      <c r="E36" s="5">
        <v>306</v>
      </c>
    </row>
    <row r="37" spans="1:5">
      <c r="A37" t="s">
        <v>8</v>
      </c>
      <c r="B37" t="s">
        <v>22</v>
      </c>
      <c r="C37" t="s">
        <v>53</v>
      </c>
      <c r="D37" s="4">
        <v>3164</v>
      </c>
      <c r="E37" s="5">
        <v>306</v>
      </c>
    </row>
    <row r="38" spans="1:5">
      <c r="A38" t="s">
        <v>47</v>
      </c>
      <c r="B38" t="s">
        <v>14</v>
      </c>
      <c r="C38" t="s">
        <v>31</v>
      </c>
      <c r="D38" s="4">
        <v>819</v>
      </c>
      <c r="E38" s="5">
        <v>306</v>
      </c>
    </row>
    <row r="39" spans="1:5">
      <c r="A39" t="s">
        <v>47</v>
      </c>
      <c r="B39" t="s">
        <v>34</v>
      </c>
      <c r="C39" t="s">
        <v>51</v>
      </c>
      <c r="D39" s="4">
        <v>8841</v>
      </c>
      <c r="E39" s="5">
        <v>303</v>
      </c>
    </row>
    <row r="40" spans="1:5">
      <c r="A40" t="s">
        <v>55</v>
      </c>
      <c r="B40" t="s">
        <v>22</v>
      </c>
      <c r="C40" t="s">
        <v>15</v>
      </c>
      <c r="D40" s="4">
        <v>6657</v>
      </c>
      <c r="E40" s="5">
        <v>303</v>
      </c>
    </row>
    <row r="41" spans="1:5">
      <c r="A41" t="s">
        <v>46</v>
      </c>
      <c r="B41" t="s">
        <v>14</v>
      </c>
      <c r="C41" t="s">
        <v>33</v>
      </c>
      <c r="D41" s="4">
        <v>1589</v>
      </c>
      <c r="E41" s="5">
        <v>303</v>
      </c>
    </row>
    <row r="42" spans="1:5">
      <c r="A42" t="s">
        <v>13</v>
      </c>
      <c r="B42" t="s">
        <v>14</v>
      </c>
      <c r="C42" t="s">
        <v>53</v>
      </c>
      <c r="D42" s="4">
        <v>4753</v>
      </c>
      <c r="E42" s="5">
        <v>300</v>
      </c>
    </row>
    <row r="43" spans="1:5">
      <c r="A43" t="s">
        <v>40</v>
      </c>
      <c r="B43" t="s">
        <v>22</v>
      </c>
      <c r="C43" t="s">
        <v>39</v>
      </c>
      <c r="D43" s="4">
        <v>2870</v>
      </c>
      <c r="E43" s="5">
        <v>300</v>
      </c>
    </row>
    <row r="44" spans="1:5">
      <c r="A44" t="s">
        <v>8</v>
      </c>
      <c r="B44" t="s">
        <v>34</v>
      </c>
      <c r="C44" t="s">
        <v>12</v>
      </c>
      <c r="D44" s="4">
        <v>5670</v>
      </c>
      <c r="E44" s="5">
        <v>297</v>
      </c>
    </row>
    <row r="45" spans="1:5">
      <c r="A45" t="s">
        <v>21</v>
      </c>
      <c r="B45" t="s">
        <v>22</v>
      </c>
      <c r="C45" t="s">
        <v>23</v>
      </c>
      <c r="D45" s="4">
        <v>9632</v>
      </c>
      <c r="E45" s="5">
        <v>288</v>
      </c>
    </row>
    <row r="46" spans="1:5">
      <c r="A46" t="s">
        <v>40</v>
      </c>
      <c r="B46" t="s">
        <v>14</v>
      </c>
      <c r="C46" t="s">
        <v>54</v>
      </c>
      <c r="D46" s="4">
        <v>5194</v>
      </c>
      <c r="E46" s="5">
        <v>288</v>
      </c>
    </row>
    <row r="47" spans="1:5">
      <c r="A47" t="s">
        <v>13</v>
      </c>
      <c r="B47" t="s">
        <v>50</v>
      </c>
      <c r="C47" t="s">
        <v>35</v>
      </c>
      <c r="D47" s="4">
        <v>3507</v>
      </c>
      <c r="E47" s="5">
        <v>288</v>
      </c>
    </row>
    <row r="48" spans="1:5">
      <c r="A48" t="s">
        <v>55</v>
      </c>
      <c r="B48" t="s">
        <v>9</v>
      </c>
      <c r="C48" t="s">
        <v>45</v>
      </c>
      <c r="D48" s="4">
        <v>245</v>
      </c>
      <c r="E48" s="5">
        <v>288</v>
      </c>
    </row>
    <row r="49" spans="1:5">
      <c r="A49" t="s">
        <v>26</v>
      </c>
      <c r="B49" t="s">
        <v>34</v>
      </c>
      <c r="C49" t="s">
        <v>53</v>
      </c>
      <c r="D49" s="4">
        <v>1134</v>
      </c>
      <c r="E49" s="5">
        <v>282</v>
      </c>
    </row>
    <row r="50" spans="1:5">
      <c r="A50" t="s">
        <v>55</v>
      </c>
      <c r="B50" t="s">
        <v>27</v>
      </c>
      <c r="C50" t="s">
        <v>45</v>
      </c>
      <c r="D50" s="4">
        <v>4858</v>
      </c>
      <c r="E50" s="5">
        <v>279</v>
      </c>
    </row>
    <row r="51" spans="1:5">
      <c r="A51" t="s">
        <v>55</v>
      </c>
      <c r="B51" t="s">
        <v>14</v>
      </c>
      <c r="C51" t="s">
        <v>23</v>
      </c>
      <c r="D51" s="4">
        <v>3808</v>
      </c>
      <c r="E51" s="5">
        <v>279</v>
      </c>
    </row>
    <row r="52" spans="1:5">
      <c r="A52" t="s">
        <v>47</v>
      </c>
      <c r="B52" t="s">
        <v>50</v>
      </c>
      <c r="C52" t="s">
        <v>17</v>
      </c>
      <c r="D52" s="4">
        <v>7259</v>
      </c>
      <c r="E52" s="5">
        <v>276</v>
      </c>
    </row>
    <row r="53" spans="1:5">
      <c r="A53" t="s">
        <v>47</v>
      </c>
      <c r="B53" t="s">
        <v>14</v>
      </c>
      <c r="C53" t="s">
        <v>25</v>
      </c>
      <c r="D53" s="4">
        <v>6657</v>
      </c>
      <c r="E53" s="5">
        <v>276</v>
      </c>
    </row>
    <row r="54" spans="1:5">
      <c r="A54" t="s">
        <v>18</v>
      </c>
      <c r="B54" t="s">
        <v>9</v>
      </c>
      <c r="C54" t="s">
        <v>52</v>
      </c>
      <c r="D54" s="4">
        <v>1085</v>
      </c>
      <c r="E54" s="5">
        <v>273</v>
      </c>
    </row>
    <row r="55" spans="1:5">
      <c r="A55" t="s">
        <v>40</v>
      </c>
      <c r="B55" t="s">
        <v>34</v>
      </c>
      <c r="C55" t="s">
        <v>23</v>
      </c>
      <c r="D55" s="4">
        <v>1778</v>
      </c>
      <c r="E55" s="5">
        <v>270</v>
      </c>
    </row>
    <row r="56" spans="1:5">
      <c r="A56" t="s">
        <v>26</v>
      </c>
      <c r="B56" t="s">
        <v>14</v>
      </c>
      <c r="C56" t="s">
        <v>42</v>
      </c>
      <c r="D56" s="4">
        <v>1071</v>
      </c>
      <c r="E56" s="5">
        <v>270</v>
      </c>
    </row>
    <row r="57" spans="1:5">
      <c r="A57" t="s">
        <v>55</v>
      </c>
      <c r="B57" t="s">
        <v>22</v>
      </c>
      <c r="C57" t="s">
        <v>48</v>
      </c>
      <c r="D57" s="4">
        <v>2317</v>
      </c>
      <c r="E57" s="5">
        <v>261</v>
      </c>
    </row>
    <row r="58" spans="1:5">
      <c r="A58" t="s">
        <v>40</v>
      </c>
      <c r="B58" t="s">
        <v>34</v>
      </c>
      <c r="C58" t="s">
        <v>54</v>
      </c>
      <c r="D58" s="4">
        <v>5677</v>
      </c>
      <c r="E58" s="5">
        <v>258</v>
      </c>
    </row>
    <row r="59" spans="1:5">
      <c r="A59" t="s">
        <v>47</v>
      </c>
      <c r="B59" t="s">
        <v>14</v>
      </c>
      <c r="C59" t="s">
        <v>17</v>
      </c>
      <c r="D59" s="4">
        <v>2415</v>
      </c>
      <c r="E59" s="5">
        <v>255</v>
      </c>
    </row>
    <row r="60" spans="1:5">
      <c r="A60" t="s">
        <v>40</v>
      </c>
      <c r="B60" t="s">
        <v>14</v>
      </c>
      <c r="C60" t="s">
        <v>10</v>
      </c>
      <c r="D60" s="4">
        <v>6755</v>
      </c>
      <c r="E60" s="5">
        <v>252</v>
      </c>
    </row>
    <row r="61" spans="1:5">
      <c r="A61" t="s">
        <v>40</v>
      </c>
      <c r="B61" t="s">
        <v>22</v>
      </c>
      <c r="C61" t="s">
        <v>52</v>
      </c>
      <c r="D61" s="4">
        <v>5551</v>
      </c>
      <c r="E61" s="5">
        <v>252</v>
      </c>
    </row>
    <row r="62" spans="1:5">
      <c r="A62" t="s">
        <v>43</v>
      </c>
      <c r="B62" t="s">
        <v>27</v>
      </c>
      <c r="C62" t="s">
        <v>23</v>
      </c>
      <c r="D62" s="4">
        <v>385</v>
      </c>
      <c r="E62" s="5">
        <v>249</v>
      </c>
    </row>
    <row r="63" spans="1:5">
      <c r="A63" t="s">
        <v>43</v>
      </c>
      <c r="B63" t="s">
        <v>14</v>
      </c>
      <c r="C63" t="s">
        <v>35</v>
      </c>
      <c r="D63" s="4">
        <v>4753</v>
      </c>
      <c r="E63" s="5">
        <v>246</v>
      </c>
    </row>
    <row r="64" spans="1:5">
      <c r="A64" t="s">
        <v>40</v>
      </c>
      <c r="B64" t="s">
        <v>27</v>
      </c>
      <c r="C64" t="s">
        <v>33</v>
      </c>
      <c r="D64" s="4">
        <v>4438</v>
      </c>
      <c r="E64" s="5">
        <v>246</v>
      </c>
    </row>
    <row r="65" spans="1:5">
      <c r="A65" t="s">
        <v>46</v>
      </c>
      <c r="B65" t="s">
        <v>22</v>
      </c>
      <c r="C65" t="s">
        <v>35</v>
      </c>
      <c r="D65" s="4">
        <v>3094</v>
      </c>
      <c r="E65" s="5">
        <v>246</v>
      </c>
    </row>
    <row r="66" spans="1:5">
      <c r="A66" t="s">
        <v>18</v>
      </c>
      <c r="B66" t="s">
        <v>9</v>
      </c>
      <c r="C66" t="s">
        <v>51</v>
      </c>
      <c r="D66" s="4">
        <v>2856</v>
      </c>
      <c r="E66" s="5">
        <v>246</v>
      </c>
    </row>
    <row r="67" spans="1:5">
      <c r="A67" t="s">
        <v>18</v>
      </c>
      <c r="B67" t="s">
        <v>14</v>
      </c>
      <c r="C67" t="s">
        <v>25</v>
      </c>
      <c r="D67" s="4">
        <v>7833</v>
      </c>
      <c r="E67" s="5">
        <v>243</v>
      </c>
    </row>
    <row r="68" spans="1:5">
      <c r="A68" t="s">
        <v>40</v>
      </c>
      <c r="B68" t="s">
        <v>14</v>
      </c>
      <c r="C68" t="s">
        <v>39</v>
      </c>
      <c r="D68" s="4">
        <v>4585</v>
      </c>
      <c r="E68" s="5">
        <v>240</v>
      </c>
    </row>
    <row r="69" spans="1:5">
      <c r="A69" t="s">
        <v>21</v>
      </c>
      <c r="B69" t="s">
        <v>9</v>
      </c>
      <c r="C69" t="s">
        <v>10</v>
      </c>
      <c r="D69" s="4">
        <v>1526</v>
      </c>
      <c r="E69" s="5">
        <v>240</v>
      </c>
    </row>
    <row r="70" spans="1:5">
      <c r="A70" t="s">
        <v>43</v>
      </c>
      <c r="B70" t="s">
        <v>50</v>
      </c>
      <c r="C70" t="s">
        <v>37</v>
      </c>
      <c r="D70" s="4">
        <v>6279</v>
      </c>
      <c r="E70" s="5">
        <v>237</v>
      </c>
    </row>
    <row r="71" spans="1:5">
      <c r="A71" t="s">
        <v>8</v>
      </c>
      <c r="B71" t="s">
        <v>14</v>
      </c>
      <c r="C71" t="s">
        <v>15</v>
      </c>
      <c r="D71" s="4">
        <v>12348</v>
      </c>
      <c r="E71" s="5">
        <v>234</v>
      </c>
    </row>
    <row r="72" spans="1:5">
      <c r="A72" t="s">
        <v>47</v>
      </c>
      <c r="B72" t="s">
        <v>14</v>
      </c>
      <c r="C72" t="s">
        <v>28</v>
      </c>
      <c r="D72" s="4">
        <v>2464</v>
      </c>
      <c r="E72" s="5">
        <v>234</v>
      </c>
    </row>
    <row r="73" spans="1:5">
      <c r="A73" t="s">
        <v>13</v>
      </c>
      <c r="B73" t="s">
        <v>34</v>
      </c>
      <c r="C73" t="s">
        <v>48</v>
      </c>
      <c r="D73" s="4">
        <v>1701</v>
      </c>
      <c r="E73" s="5">
        <v>234</v>
      </c>
    </row>
    <row r="74" spans="1:5">
      <c r="A74" t="s">
        <v>21</v>
      </c>
      <c r="B74" t="s">
        <v>22</v>
      </c>
      <c r="C74" t="s">
        <v>12</v>
      </c>
      <c r="D74" s="4">
        <v>10311</v>
      </c>
      <c r="E74" s="5">
        <v>231</v>
      </c>
    </row>
    <row r="75" spans="1:5">
      <c r="A75" t="s">
        <v>21</v>
      </c>
      <c r="B75" t="s">
        <v>9</v>
      </c>
      <c r="C75" t="s">
        <v>25</v>
      </c>
      <c r="D75" s="4">
        <v>714</v>
      </c>
      <c r="E75" s="5">
        <v>231</v>
      </c>
    </row>
    <row r="76" spans="1:5">
      <c r="A76" t="s">
        <v>55</v>
      </c>
      <c r="B76" t="s">
        <v>14</v>
      </c>
      <c r="C76" t="s">
        <v>45</v>
      </c>
      <c r="D76" s="4">
        <v>567</v>
      </c>
      <c r="E76" s="5">
        <v>228</v>
      </c>
    </row>
    <row r="77" spans="1:5">
      <c r="A77" t="s">
        <v>40</v>
      </c>
      <c r="B77" t="s">
        <v>9</v>
      </c>
      <c r="C77" t="s">
        <v>17</v>
      </c>
      <c r="D77" s="4">
        <v>6608</v>
      </c>
      <c r="E77" s="5">
        <v>225</v>
      </c>
    </row>
    <row r="78" spans="1:5">
      <c r="A78" t="s">
        <v>8</v>
      </c>
      <c r="B78" t="s">
        <v>27</v>
      </c>
      <c r="C78" t="s">
        <v>54</v>
      </c>
      <c r="D78" s="4">
        <v>3101</v>
      </c>
      <c r="E78" s="5">
        <v>225</v>
      </c>
    </row>
    <row r="79" spans="1:5">
      <c r="A79" t="s">
        <v>21</v>
      </c>
      <c r="B79" t="s">
        <v>50</v>
      </c>
      <c r="C79" t="s">
        <v>30</v>
      </c>
      <c r="D79" s="4">
        <v>1274</v>
      </c>
      <c r="E79" s="5">
        <v>225</v>
      </c>
    </row>
    <row r="80" spans="1:5">
      <c r="A80" t="s">
        <v>13</v>
      </c>
      <c r="B80" t="s">
        <v>50</v>
      </c>
      <c r="C80" t="s">
        <v>30</v>
      </c>
      <c r="D80" s="4">
        <v>2009</v>
      </c>
      <c r="E80" s="5">
        <v>219</v>
      </c>
    </row>
    <row r="81" spans="1:5">
      <c r="A81" t="s">
        <v>21</v>
      </c>
      <c r="B81" t="s">
        <v>14</v>
      </c>
      <c r="C81" t="s">
        <v>54</v>
      </c>
      <c r="D81" s="4">
        <v>7455</v>
      </c>
      <c r="E81" s="5">
        <v>216</v>
      </c>
    </row>
    <row r="82" spans="1:5">
      <c r="A82" t="s">
        <v>46</v>
      </c>
      <c r="B82" t="s">
        <v>27</v>
      </c>
      <c r="C82" t="s">
        <v>45</v>
      </c>
      <c r="D82" s="4">
        <v>7651</v>
      </c>
      <c r="E82" s="5">
        <v>213</v>
      </c>
    </row>
    <row r="83" spans="1:5">
      <c r="A83" t="s">
        <v>13</v>
      </c>
      <c r="B83" t="s">
        <v>34</v>
      </c>
      <c r="C83" t="s">
        <v>15</v>
      </c>
      <c r="D83" s="4">
        <v>3752</v>
      </c>
      <c r="E83" s="5">
        <v>213</v>
      </c>
    </row>
    <row r="84" spans="1:5">
      <c r="A84" t="s">
        <v>13</v>
      </c>
      <c r="B84" t="s">
        <v>27</v>
      </c>
      <c r="C84" t="s">
        <v>35</v>
      </c>
      <c r="D84" s="4">
        <v>8890</v>
      </c>
      <c r="E84" s="5">
        <v>210</v>
      </c>
    </row>
    <row r="85" spans="1:5">
      <c r="A85" t="s">
        <v>13</v>
      </c>
      <c r="B85" t="s">
        <v>14</v>
      </c>
      <c r="C85" t="s">
        <v>37</v>
      </c>
      <c r="D85" s="4">
        <v>5012</v>
      </c>
      <c r="E85" s="5">
        <v>210</v>
      </c>
    </row>
    <row r="86" spans="1:5">
      <c r="A86" t="s">
        <v>40</v>
      </c>
      <c r="B86" t="s">
        <v>9</v>
      </c>
      <c r="C86" t="s">
        <v>37</v>
      </c>
      <c r="D86" s="4">
        <v>9835</v>
      </c>
      <c r="E86" s="5">
        <v>207</v>
      </c>
    </row>
    <row r="87" spans="1:5">
      <c r="A87" t="s">
        <v>26</v>
      </c>
      <c r="B87" t="s">
        <v>50</v>
      </c>
      <c r="C87" t="s">
        <v>53</v>
      </c>
      <c r="D87" s="4">
        <v>4242</v>
      </c>
      <c r="E87" s="5">
        <v>207</v>
      </c>
    </row>
    <row r="88" spans="1:5">
      <c r="A88" t="s">
        <v>18</v>
      </c>
      <c r="B88" t="s">
        <v>9</v>
      </c>
      <c r="C88" t="s">
        <v>19</v>
      </c>
      <c r="D88" s="4">
        <v>259</v>
      </c>
      <c r="E88" s="5">
        <v>207</v>
      </c>
    </row>
    <row r="89" spans="1:5">
      <c r="A89" t="s">
        <v>18</v>
      </c>
      <c r="B89" t="s">
        <v>22</v>
      </c>
      <c r="C89" t="s">
        <v>53</v>
      </c>
      <c r="D89" s="4">
        <v>11522</v>
      </c>
      <c r="E89" s="5">
        <v>204</v>
      </c>
    </row>
    <row r="90" spans="1:5">
      <c r="A90" t="s">
        <v>55</v>
      </c>
      <c r="B90" t="s">
        <v>50</v>
      </c>
      <c r="C90" t="s">
        <v>39</v>
      </c>
      <c r="D90" s="4">
        <v>5355</v>
      </c>
      <c r="E90" s="5">
        <v>204</v>
      </c>
    </row>
    <row r="91" spans="1:5">
      <c r="A91" t="s">
        <v>18</v>
      </c>
      <c r="B91" t="s">
        <v>27</v>
      </c>
      <c r="C91" t="s">
        <v>23</v>
      </c>
      <c r="D91" s="4">
        <v>2639</v>
      </c>
      <c r="E91" s="5">
        <v>204</v>
      </c>
    </row>
    <row r="92" spans="1:5">
      <c r="A92" t="s">
        <v>13</v>
      </c>
      <c r="B92" t="s">
        <v>9</v>
      </c>
      <c r="C92" t="s">
        <v>39</v>
      </c>
      <c r="D92" s="4">
        <v>1771</v>
      </c>
      <c r="E92" s="5">
        <v>204</v>
      </c>
    </row>
    <row r="93" spans="1:5">
      <c r="A93" t="s">
        <v>21</v>
      </c>
      <c r="B93" t="s">
        <v>22</v>
      </c>
      <c r="C93" t="s">
        <v>51</v>
      </c>
      <c r="D93" s="4">
        <v>98</v>
      </c>
      <c r="E93" s="5">
        <v>204</v>
      </c>
    </row>
    <row r="94" spans="1:5">
      <c r="A94" t="s">
        <v>43</v>
      </c>
      <c r="B94" t="s">
        <v>14</v>
      </c>
      <c r="C94" t="s">
        <v>25</v>
      </c>
      <c r="D94" s="4">
        <v>13391</v>
      </c>
      <c r="E94" s="5">
        <v>201</v>
      </c>
    </row>
    <row r="95" spans="1:5">
      <c r="A95" t="s">
        <v>46</v>
      </c>
      <c r="B95" t="s">
        <v>9</v>
      </c>
      <c r="C95" t="s">
        <v>33</v>
      </c>
      <c r="D95" s="4">
        <v>9926</v>
      </c>
      <c r="E95" s="5">
        <v>201</v>
      </c>
    </row>
    <row r="96" spans="1:5">
      <c r="A96" t="s">
        <v>43</v>
      </c>
      <c r="B96" t="s">
        <v>50</v>
      </c>
      <c r="C96" t="s">
        <v>25</v>
      </c>
      <c r="D96" s="4">
        <v>7280</v>
      </c>
      <c r="E96" s="5">
        <v>201</v>
      </c>
    </row>
    <row r="97" spans="1:5">
      <c r="A97" t="s">
        <v>8</v>
      </c>
      <c r="B97" t="s">
        <v>22</v>
      </c>
      <c r="C97" t="s">
        <v>12</v>
      </c>
      <c r="D97" s="4">
        <v>4424</v>
      </c>
      <c r="E97" s="5">
        <v>201</v>
      </c>
    </row>
    <row r="98" spans="1:5">
      <c r="A98" t="s">
        <v>40</v>
      </c>
      <c r="B98" t="s">
        <v>27</v>
      </c>
      <c r="C98" t="s">
        <v>53</v>
      </c>
      <c r="D98" s="4">
        <v>966</v>
      </c>
      <c r="E98" s="5">
        <v>198</v>
      </c>
    </row>
    <row r="99" spans="1:5">
      <c r="A99" t="s">
        <v>55</v>
      </c>
      <c r="B99" t="s">
        <v>14</v>
      </c>
      <c r="C99" t="s">
        <v>42</v>
      </c>
      <c r="D99" s="4">
        <v>1974</v>
      </c>
      <c r="E99" s="5">
        <v>195</v>
      </c>
    </row>
    <row r="100" spans="1:5">
      <c r="A100" t="s">
        <v>13</v>
      </c>
      <c r="B100" t="s">
        <v>9</v>
      </c>
      <c r="C100" t="s">
        <v>37</v>
      </c>
      <c r="D100" s="4">
        <v>1890</v>
      </c>
      <c r="E100" s="5">
        <v>195</v>
      </c>
    </row>
    <row r="101" spans="1:5">
      <c r="A101" t="s">
        <v>43</v>
      </c>
      <c r="B101" t="s">
        <v>50</v>
      </c>
      <c r="C101" t="s">
        <v>39</v>
      </c>
      <c r="D101" s="4">
        <v>861</v>
      </c>
      <c r="E101" s="5">
        <v>195</v>
      </c>
    </row>
    <row r="102" spans="1:5">
      <c r="A102" t="s">
        <v>21</v>
      </c>
      <c r="B102" t="s">
        <v>22</v>
      </c>
      <c r="C102" t="s">
        <v>39</v>
      </c>
      <c r="D102" s="4">
        <v>1925</v>
      </c>
      <c r="E102" s="5">
        <v>192</v>
      </c>
    </row>
    <row r="103" spans="1:5">
      <c r="A103" t="s">
        <v>40</v>
      </c>
      <c r="B103" t="s">
        <v>50</v>
      </c>
      <c r="C103" t="s">
        <v>49</v>
      </c>
      <c r="D103" s="4">
        <v>8862</v>
      </c>
      <c r="E103" s="5">
        <v>189</v>
      </c>
    </row>
    <row r="104" spans="1:5">
      <c r="A104" t="s">
        <v>26</v>
      </c>
      <c r="B104" t="s">
        <v>9</v>
      </c>
      <c r="C104" t="s">
        <v>48</v>
      </c>
      <c r="D104" s="4">
        <v>4949</v>
      </c>
      <c r="E104" s="5">
        <v>189</v>
      </c>
    </row>
    <row r="105" spans="1:5">
      <c r="A105" t="s">
        <v>18</v>
      </c>
      <c r="B105" t="s">
        <v>22</v>
      </c>
      <c r="C105" t="s">
        <v>15</v>
      </c>
      <c r="D105" s="4">
        <v>2954</v>
      </c>
      <c r="E105" s="5">
        <v>189</v>
      </c>
    </row>
    <row r="106" spans="1:5">
      <c r="A106" t="s">
        <v>18</v>
      </c>
      <c r="B106" t="s">
        <v>50</v>
      </c>
      <c r="C106" t="s">
        <v>30</v>
      </c>
      <c r="D106" s="4">
        <v>938</v>
      </c>
      <c r="E106" s="5">
        <v>189</v>
      </c>
    </row>
    <row r="107" spans="1:5">
      <c r="A107" t="s">
        <v>21</v>
      </c>
      <c r="B107" t="s">
        <v>14</v>
      </c>
      <c r="C107" t="s">
        <v>25</v>
      </c>
      <c r="D107" s="4">
        <v>2114</v>
      </c>
      <c r="E107" s="5">
        <v>186</v>
      </c>
    </row>
    <row r="108" spans="1:5">
      <c r="A108" t="s">
        <v>13</v>
      </c>
      <c r="B108" t="s">
        <v>27</v>
      </c>
      <c r="C108" t="s">
        <v>10</v>
      </c>
      <c r="D108" s="4">
        <v>7021</v>
      </c>
      <c r="E108" s="5">
        <v>183</v>
      </c>
    </row>
    <row r="109" spans="1:5">
      <c r="A109" t="s">
        <v>46</v>
      </c>
      <c r="B109" t="s">
        <v>34</v>
      </c>
      <c r="C109" t="s">
        <v>54</v>
      </c>
      <c r="D109" s="4">
        <v>6580</v>
      </c>
      <c r="E109" s="5">
        <v>183</v>
      </c>
    </row>
    <row r="110" spans="1:5">
      <c r="A110" t="s">
        <v>26</v>
      </c>
      <c r="B110" t="s">
        <v>14</v>
      </c>
      <c r="C110" t="s">
        <v>53</v>
      </c>
      <c r="D110" s="4">
        <v>3864</v>
      </c>
      <c r="E110" s="5">
        <v>177</v>
      </c>
    </row>
    <row r="111" spans="1:5">
      <c r="A111" t="s">
        <v>40</v>
      </c>
      <c r="B111" t="s">
        <v>22</v>
      </c>
      <c r="C111" t="s">
        <v>23</v>
      </c>
      <c r="D111" s="4">
        <v>2646</v>
      </c>
      <c r="E111" s="5">
        <v>177</v>
      </c>
    </row>
    <row r="112" spans="1:5">
      <c r="A112" t="s">
        <v>21</v>
      </c>
      <c r="B112" t="s">
        <v>9</v>
      </c>
      <c r="C112" t="s">
        <v>51</v>
      </c>
      <c r="D112" s="4">
        <v>2324</v>
      </c>
      <c r="E112" s="5">
        <v>177</v>
      </c>
    </row>
    <row r="113" spans="1:5">
      <c r="A113" t="s">
        <v>21</v>
      </c>
      <c r="B113" t="s">
        <v>50</v>
      </c>
      <c r="C113" t="s">
        <v>31</v>
      </c>
      <c r="D113" s="4">
        <v>7847</v>
      </c>
      <c r="E113" s="5">
        <v>174</v>
      </c>
    </row>
    <row r="114" spans="1:5">
      <c r="A114" t="s">
        <v>21</v>
      </c>
      <c r="B114" t="s">
        <v>22</v>
      </c>
      <c r="C114" t="s">
        <v>10</v>
      </c>
      <c r="D114" s="4">
        <v>6118</v>
      </c>
      <c r="E114" s="5">
        <v>174</v>
      </c>
    </row>
    <row r="115" spans="1:5">
      <c r="A115" t="s">
        <v>8</v>
      </c>
      <c r="B115" t="s">
        <v>14</v>
      </c>
      <c r="C115" t="s">
        <v>30</v>
      </c>
      <c r="D115" s="4">
        <v>4725</v>
      </c>
      <c r="E115" s="5">
        <v>174</v>
      </c>
    </row>
    <row r="116" spans="1:5">
      <c r="A116" t="s">
        <v>18</v>
      </c>
      <c r="B116" t="s">
        <v>50</v>
      </c>
      <c r="C116" t="s">
        <v>33</v>
      </c>
      <c r="D116" s="4">
        <v>707</v>
      </c>
      <c r="E116" s="5">
        <v>174</v>
      </c>
    </row>
    <row r="117" spans="1:5">
      <c r="A117" t="s">
        <v>47</v>
      </c>
      <c r="B117" t="s">
        <v>27</v>
      </c>
      <c r="C117" t="s">
        <v>51</v>
      </c>
      <c r="D117" s="4">
        <v>4956</v>
      </c>
      <c r="E117" s="5">
        <v>171</v>
      </c>
    </row>
    <row r="118" spans="1:5">
      <c r="A118" t="s">
        <v>43</v>
      </c>
      <c r="B118" t="s">
        <v>27</v>
      </c>
      <c r="C118" t="s">
        <v>49</v>
      </c>
      <c r="D118" s="4">
        <v>4018</v>
      </c>
      <c r="E118" s="5">
        <v>171</v>
      </c>
    </row>
    <row r="119" spans="1:5">
      <c r="A119" t="s">
        <v>43</v>
      </c>
      <c r="B119" t="s">
        <v>34</v>
      </c>
      <c r="C119" t="s">
        <v>39</v>
      </c>
      <c r="D119" s="4">
        <v>5474</v>
      </c>
      <c r="E119" s="5">
        <v>168</v>
      </c>
    </row>
    <row r="120" spans="1:5">
      <c r="A120" t="s">
        <v>13</v>
      </c>
      <c r="B120" t="s">
        <v>14</v>
      </c>
      <c r="C120" t="s">
        <v>52</v>
      </c>
      <c r="D120" s="4">
        <v>2023</v>
      </c>
      <c r="E120" s="5">
        <v>168</v>
      </c>
    </row>
    <row r="121" spans="1:5">
      <c r="A121" t="s">
        <v>47</v>
      </c>
      <c r="B121" t="s">
        <v>27</v>
      </c>
      <c r="C121" t="s">
        <v>30</v>
      </c>
      <c r="D121" s="4">
        <v>21</v>
      </c>
      <c r="E121" s="5">
        <v>168</v>
      </c>
    </row>
    <row r="122" spans="1:5">
      <c r="A122" t="s">
        <v>47</v>
      </c>
      <c r="B122" t="s">
        <v>22</v>
      </c>
      <c r="C122" t="s">
        <v>48</v>
      </c>
      <c r="D122" s="4">
        <v>3773</v>
      </c>
      <c r="E122" s="5">
        <v>165</v>
      </c>
    </row>
    <row r="123" spans="1:5">
      <c r="A123" t="s">
        <v>46</v>
      </c>
      <c r="B123" t="s">
        <v>27</v>
      </c>
      <c r="C123" t="s">
        <v>42</v>
      </c>
      <c r="D123" s="4">
        <v>9443</v>
      </c>
      <c r="E123" s="5">
        <v>162</v>
      </c>
    </row>
    <row r="124" spans="1:5">
      <c r="A124" t="s">
        <v>8</v>
      </c>
      <c r="B124" t="s">
        <v>50</v>
      </c>
      <c r="C124" t="s">
        <v>39</v>
      </c>
      <c r="D124" s="4">
        <v>4018</v>
      </c>
      <c r="E124" s="5">
        <v>162</v>
      </c>
    </row>
    <row r="125" spans="1:5">
      <c r="A125" t="s">
        <v>47</v>
      </c>
      <c r="B125" t="s">
        <v>22</v>
      </c>
      <c r="C125" t="s">
        <v>54</v>
      </c>
      <c r="D125" s="4">
        <v>973</v>
      </c>
      <c r="E125" s="5">
        <v>162</v>
      </c>
    </row>
    <row r="126" spans="1:5">
      <c r="A126" t="s">
        <v>8</v>
      </c>
      <c r="B126" t="s">
        <v>50</v>
      </c>
      <c r="C126" t="s">
        <v>31</v>
      </c>
      <c r="D126" s="4">
        <v>3794</v>
      </c>
      <c r="E126" s="5">
        <v>159</v>
      </c>
    </row>
    <row r="127" spans="1:5">
      <c r="A127" t="s">
        <v>18</v>
      </c>
      <c r="B127" t="s">
        <v>14</v>
      </c>
      <c r="C127" t="s">
        <v>51</v>
      </c>
      <c r="D127" s="4">
        <v>98</v>
      </c>
      <c r="E127" s="5">
        <v>159</v>
      </c>
    </row>
    <row r="128" spans="1:5">
      <c r="A128" t="s">
        <v>8</v>
      </c>
      <c r="B128" t="s">
        <v>50</v>
      </c>
      <c r="C128" t="s">
        <v>33</v>
      </c>
      <c r="D128" s="4">
        <v>5019</v>
      </c>
      <c r="E128" s="5">
        <v>156</v>
      </c>
    </row>
    <row r="129" spans="1:5">
      <c r="A129" t="s">
        <v>26</v>
      </c>
      <c r="B129" t="s">
        <v>22</v>
      </c>
      <c r="C129" t="s">
        <v>33</v>
      </c>
      <c r="D129" s="4">
        <v>4970</v>
      </c>
      <c r="E129" s="5">
        <v>156</v>
      </c>
    </row>
    <row r="130" spans="1:5">
      <c r="A130" t="s">
        <v>18</v>
      </c>
      <c r="B130" t="s">
        <v>9</v>
      </c>
      <c r="C130" t="s">
        <v>28</v>
      </c>
      <c r="D130" s="4">
        <v>4305</v>
      </c>
      <c r="E130" s="5">
        <v>156</v>
      </c>
    </row>
    <row r="131" spans="1:5">
      <c r="A131" t="s">
        <v>46</v>
      </c>
      <c r="B131" t="s">
        <v>34</v>
      </c>
      <c r="C131" t="s">
        <v>48</v>
      </c>
      <c r="D131" s="4">
        <v>4417</v>
      </c>
      <c r="E131" s="5">
        <v>153</v>
      </c>
    </row>
    <row r="132" spans="1:5">
      <c r="A132" t="s">
        <v>18</v>
      </c>
      <c r="B132" t="s">
        <v>50</v>
      </c>
      <c r="C132" t="s">
        <v>54</v>
      </c>
      <c r="D132" s="4">
        <v>14329</v>
      </c>
      <c r="E132" s="5">
        <v>150</v>
      </c>
    </row>
    <row r="133" spans="1:5">
      <c r="A133" t="s">
        <v>13</v>
      </c>
      <c r="B133" t="s">
        <v>22</v>
      </c>
      <c r="C133" t="s">
        <v>48</v>
      </c>
      <c r="D133" s="4">
        <v>5019</v>
      </c>
      <c r="E133" s="5">
        <v>150</v>
      </c>
    </row>
    <row r="134" spans="1:5">
      <c r="A134" t="s">
        <v>26</v>
      </c>
      <c r="B134" t="s">
        <v>50</v>
      </c>
      <c r="C134" t="s">
        <v>33</v>
      </c>
      <c r="D134" s="4">
        <v>3759</v>
      </c>
      <c r="E134" s="5">
        <v>150</v>
      </c>
    </row>
    <row r="135" spans="1:5">
      <c r="A135" t="s">
        <v>13</v>
      </c>
      <c r="B135" t="s">
        <v>9</v>
      </c>
      <c r="C135" t="s">
        <v>10</v>
      </c>
      <c r="D135" s="4">
        <v>42</v>
      </c>
      <c r="E135" s="5">
        <v>150</v>
      </c>
    </row>
    <row r="136" spans="1:5">
      <c r="A136" t="s">
        <v>18</v>
      </c>
      <c r="B136" t="s">
        <v>14</v>
      </c>
      <c r="C136" t="s">
        <v>19</v>
      </c>
      <c r="D136" s="4">
        <v>959</v>
      </c>
      <c r="E136" s="5">
        <v>147</v>
      </c>
    </row>
    <row r="137" spans="1:5">
      <c r="A137" t="s">
        <v>46</v>
      </c>
      <c r="B137" t="s">
        <v>27</v>
      </c>
      <c r="C137" t="s">
        <v>54</v>
      </c>
      <c r="D137" s="4">
        <v>6027</v>
      </c>
      <c r="E137" s="5">
        <v>144</v>
      </c>
    </row>
    <row r="138" spans="1:5">
      <c r="A138" t="s">
        <v>47</v>
      </c>
      <c r="B138" t="s">
        <v>9</v>
      </c>
      <c r="C138" t="s">
        <v>33</v>
      </c>
      <c r="D138" s="4">
        <v>3983</v>
      </c>
      <c r="E138" s="5">
        <v>144</v>
      </c>
    </row>
    <row r="139" spans="1:5">
      <c r="A139" t="s">
        <v>18</v>
      </c>
      <c r="B139" t="s">
        <v>14</v>
      </c>
      <c r="C139" t="s">
        <v>53</v>
      </c>
      <c r="D139" s="4">
        <v>2429</v>
      </c>
      <c r="E139" s="5">
        <v>144</v>
      </c>
    </row>
    <row r="140" spans="1:5">
      <c r="A140" t="s">
        <v>21</v>
      </c>
      <c r="B140" t="s">
        <v>50</v>
      </c>
      <c r="C140" t="s">
        <v>37</v>
      </c>
      <c r="D140" s="4">
        <v>336</v>
      </c>
      <c r="E140" s="5">
        <v>144</v>
      </c>
    </row>
    <row r="141" spans="1:5">
      <c r="A141" t="s">
        <v>55</v>
      </c>
      <c r="B141" t="s">
        <v>34</v>
      </c>
      <c r="C141" t="s">
        <v>37</v>
      </c>
      <c r="D141" s="4">
        <v>2205</v>
      </c>
      <c r="E141" s="5">
        <v>141</v>
      </c>
    </row>
    <row r="142" spans="1:5">
      <c r="A142" t="s">
        <v>46</v>
      </c>
      <c r="B142" t="s">
        <v>27</v>
      </c>
      <c r="C142" t="s">
        <v>37</v>
      </c>
      <c r="D142" s="4">
        <v>1568</v>
      </c>
      <c r="E142" s="5">
        <v>141</v>
      </c>
    </row>
    <row r="143" spans="1:5">
      <c r="A143" t="s">
        <v>46</v>
      </c>
      <c r="B143" t="s">
        <v>9</v>
      </c>
      <c r="C143" t="s">
        <v>23</v>
      </c>
      <c r="D143" s="4">
        <v>11571</v>
      </c>
      <c r="E143" s="5">
        <v>138</v>
      </c>
    </row>
    <row r="144" spans="1:5">
      <c r="A144" t="s">
        <v>40</v>
      </c>
      <c r="B144" t="s">
        <v>50</v>
      </c>
      <c r="C144" t="s">
        <v>42</v>
      </c>
      <c r="D144" s="4">
        <v>2205</v>
      </c>
      <c r="E144" s="5">
        <v>138</v>
      </c>
    </row>
    <row r="145" spans="1:5">
      <c r="A145" t="s">
        <v>8</v>
      </c>
      <c r="B145" t="s">
        <v>50</v>
      </c>
      <c r="C145" t="s">
        <v>53</v>
      </c>
      <c r="D145" s="4">
        <v>2289</v>
      </c>
      <c r="E145" s="5">
        <v>135</v>
      </c>
    </row>
    <row r="146" spans="1:5">
      <c r="A146" t="s">
        <v>26</v>
      </c>
      <c r="B146" t="s">
        <v>22</v>
      </c>
      <c r="C146" t="s">
        <v>52</v>
      </c>
      <c r="D146" s="4">
        <v>1400</v>
      </c>
      <c r="E146" s="5">
        <v>135</v>
      </c>
    </row>
    <row r="147" spans="1:5">
      <c r="A147" t="s">
        <v>26</v>
      </c>
      <c r="B147" t="s">
        <v>34</v>
      </c>
      <c r="C147" t="s">
        <v>31</v>
      </c>
      <c r="D147" s="4">
        <v>959</v>
      </c>
      <c r="E147" s="5">
        <v>135</v>
      </c>
    </row>
    <row r="148" spans="1:5">
      <c r="A148" t="s">
        <v>8</v>
      </c>
      <c r="B148" t="s">
        <v>27</v>
      </c>
      <c r="C148" t="s">
        <v>52</v>
      </c>
      <c r="D148" s="4">
        <v>0</v>
      </c>
      <c r="E148" s="5">
        <v>135</v>
      </c>
    </row>
    <row r="149" spans="1:5">
      <c r="A149" t="s">
        <v>21</v>
      </c>
      <c r="B149" t="s">
        <v>14</v>
      </c>
      <c r="C149" t="s">
        <v>53</v>
      </c>
      <c r="D149" s="4">
        <v>847</v>
      </c>
      <c r="E149" s="5">
        <v>129</v>
      </c>
    </row>
    <row r="150" spans="1:5">
      <c r="A150" t="s">
        <v>55</v>
      </c>
      <c r="B150" t="s">
        <v>34</v>
      </c>
      <c r="C150" t="s">
        <v>19</v>
      </c>
      <c r="D150" s="4">
        <v>6860</v>
      </c>
      <c r="E150" s="5">
        <v>126</v>
      </c>
    </row>
    <row r="151" spans="1:5">
      <c r="A151" t="s">
        <v>21</v>
      </c>
      <c r="B151" t="s">
        <v>50</v>
      </c>
      <c r="C151" t="s">
        <v>48</v>
      </c>
      <c r="D151" s="4">
        <v>4935</v>
      </c>
      <c r="E151" s="5">
        <v>126</v>
      </c>
    </row>
    <row r="152" spans="1:5">
      <c r="A152" t="s">
        <v>46</v>
      </c>
      <c r="B152" t="s">
        <v>27</v>
      </c>
      <c r="C152" t="s">
        <v>31</v>
      </c>
      <c r="D152" s="4">
        <v>4018</v>
      </c>
      <c r="E152" s="5">
        <v>126</v>
      </c>
    </row>
    <row r="153" spans="1:5">
      <c r="A153" t="s">
        <v>8</v>
      </c>
      <c r="B153" t="s">
        <v>14</v>
      </c>
      <c r="C153" t="s">
        <v>52</v>
      </c>
      <c r="D153" s="4">
        <v>1617</v>
      </c>
      <c r="E153" s="5">
        <v>126</v>
      </c>
    </row>
    <row r="154" spans="1:5">
      <c r="A154" t="s">
        <v>13</v>
      </c>
      <c r="B154" t="s">
        <v>14</v>
      </c>
      <c r="C154" t="s">
        <v>31</v>
      </c>
      <c r="D154" s="4">
        <v>357</v>
      </c>
      <c r="E154" s="5">
        <v>126</v>
      </c>
    </row>
    <row r="155" spans="1:5">
      <c r="A155" t="s">
        <v>26</v>
      </c>
      <c r="B155" t="s">
        <v>50</v>
      </c>
      <c r="C155" t="s">
        <v>15</v>
      </c>
      <c r="D155" s="4">
        <v>6734</v>
      </c>
      <c r="E155" s="5">
        <v>123</v>
      </c>
    </row>
    <row r="156" spans="1:5">
      <c r="A156" t="s">
        <v>26</v>
      </c>
      <c r="B156" t="s">
        <v>14</v>
      </c>
      <c r="C156" t="s">
        <v>10</v>
      </c>
      <c r="D156" s="4">
        <v>4781</v>
      </c>
      <c r="E156" s="5">
        <v>123</v>
      </c>
    </row>
    <row r="157" spans="1:5">
      <c r="A157" t="s">
        <v>21</v>
      </c>
      <c r="B157" t="s">
        <v>9</v>
      </c>
      <c r="C157" t="s">
        <v>42</v>
      </c>
      <c r="D157" s="4">
        <v>3388</v>
      </c>
      <c r="E157" s="5">
        <v>123</v>
      </c>
    </row>
    <row r="158" spans="1:5">
      <c r="A158" t="s">
        <v>26</v>
      </c>
      <c r="B158" t="s">
        <v>34</v>
      </c>
      <c r="C158" t="s">
        <v>12</v>
      </c>
      <c r="D158" s="4">
        <v>2317</v>
      </c>
      <c r="E158" s="5">
        <v>123</v>
      </c>
    </row>
    <row r="159" spans="1:5">
      <c r="A159" t="s">
        <v>55</v>
      </c>
      <c r="B159" t="s">
        <v>34</v>
      </c>
      <c r="C159" t="s">
        <v>12</v>
      </c>
      <c r="D159" s="4">
        <v>63</v>
      </c>
      <c r="E159" s="5">
        <v>123</v>
      </c>
    </row>
    <row r="160" spans="1:5">
      <c r="A160" t="s">
        <v>26</v>
      </c>
      <c r="B160" t="s">
        <v>22</v>
      </c>
      <c r="C160" t="s">
        <v>19</v>
      </c>
      <c r="D160" s="4">
        <v>10073</v>
      </c>
      <c r="E160" s="5">
        <v>120</v>
      </c>
    </row>
    <row r="161" spans="1:5">
      <c r="A161" t="s">
        <v>46</v>
      </c>
      <c r="B161" t="s">
        <v>50</v>
      </c>
      <c r="C161" t="s">
        <v>39</v>
      </c>
      <c r="D161" s="4">
        <v>7511</v>
      </c>
      <c r="E161" s="5">
        <v>120</v>
      </c>
    </row>
    <row r="162" spans="1:5">
      <c r="A162" t="s">
        <v>18</v>
      </c>
      <c r="B162" t="s">
        <v>34</v>
      </c>
      <c r="C162" t="s">
        <v>30</v>
      </c>
      <c r="D162" s="4">
        <v>2646</v>
      </c>
      <c r="E162" s="5">
        <v>120</v>
      </c>
    </row>
    <row r="163" spans="1:5">
      <c r="A163" t="s">
        <v>47</v>
      </c>
      <c r="B163" t="s">
        <v>50</v>
      </c>
      <c r="C163" t="s">
        <v>48</v>
      </c>
      <c r="D163" s="4">
        <v>2212</v>
      </c>
      <c r="E163" s="5">
        <v>117</v>
      </c>
    </row>
    <row r="164" spans="1:5">
      <c r="A164" t="s">
        <v>40</v>
      </c>
      <c r="B164" t="s">
        <v>22</v>
      </c>
      <c r="C164" t="s">
        <v>35</v>
      </c>
      <c r="D164" s="4">
        <v>2149</v>
      </c>
      <c r="E164" s="5">
        <v>117</v>
      </c>
    </row>
    <row r="165" spans="1:5">
      <c r="A165" t="s">
        <v>46</v>
      </c>
      <c r="B165" t="s">
        <v>27</v>
      </c>
      <c r="C165" t="s">
        <v>30</v>
      </c>
      <c r="D165" s="4">
        <v>2016</v>
      </c>
      <c r="E165" s="5">
        <v>117</v>
      </c>
    </row>
    <row r="166" spans="1:5">
      <c r="A166" t="s">
        <v>40</v>
      </c>
      <c r="B166" t="s">
        <v>14</v>
      </c>
      <c r="C166" t="s">
        <v>49</v>
      </c>
      <c r="D166" s="4">
        <v>2793</v>
      </c>
      <c r="E166" s="5">
        <v>114</v>
      </c>
    </row>
    <row r="167" spans="1:5">
      <c r="A167" t="s">
        <v>18</v>
      </c>
      <c r="B167" t="s">
        <v>22</v>
      </c>
      <c r="C167" t="s">
        <v>28</v>
      </c>
      <c r="D167" s="4">
        <v>2142</v>
      </c>
      <c r="E167" s="5">
        <v>114</v>
      </c>
    </row>
    <row r="168" spans="1:5">
      <c r="A168" t="s">
        <v>8</v>
      </c>
      <c r="B168" t="s">
        <v>9</v>
      </c>
      <c r="C168" t="s">
        <v>10</v>
      </c>
      <c r="D168" s="4">
        <v>1624</v>
      </c>
      <c r="E168" s="5">
        <v>114</v>
      </c>
    </row>
    <row r="169" spans="1:5">
      <c r="A169" t="s">
        <v>40</v>
      </c>
      <c r="B169" t="s">
        <v>9</v>
      </c>
      <c r="C169" t="s">
        <v>33</v>
      </c>
      <c r="D169" s="4">
        <v>4487</v>
      </c>
      <c r="E169" s="5">
        <v>111</v>
      </c>
    </row>
    <row r="170" spans="1:5">
      <c r="A170" t="s">
        <v>43</v>
      </c>
      <c r="B170" t="s">
        <v>22</v>
      </c>
      <c r="C170" t="s">
        <v>10</v>
      </c>
      <c r="D170" s="4">
        <v>1526</v>
      </c>
      <c r="E170" s="5">
        <v>105</v>
      </c>
    </row>
    <row r="171" spans="1:5">
      <c r="A171" t="s">
        <v>21</v>
      </c>
      <c r="B171" t="s">
        <v>9</v>
      </c>
      <c r="C171" t="s">
        <v>49</v>
      </c>
      <c r="D171" s="4">
        <v>6398</v>
      </c>
      <c r="E171" s="5">
        <v>102</v>
      </c>
    </row>
    <row r="172" spans="1:5">
      <c r="A172" t="s">
        <v>8</v>
      </c>
      <c r="B172" t="s">
        <v>34</v>
      </c>
      <c r="C172" t="s">
        <v>19</v>
      </c>
      <c r="D172" s="4">
        <v>6125</v>
      </c>
      <c r="E172" s="5">
        <v>102</v>
      </c>
    </row>
    <row r="173" spans="1:5">
      <c r="A173" t="s">
        <v>18</v>
      </c>
      <c r="B173" t="s">
        <v>34</v>
      </c>
      <c r="C173" t="s">
        <v>28</v>
      </c>
      <c r="D173" s="4">
        <v>3850</v>
      </c>
      <c r="E173" s="5">
        <v>102</v>
      </c>
    </row>
    <row r="174" spans="1:5">
      <c r="A174" t="s">
        <v>43</v>
      </c>
      <c r="B174" t="s">
        <v>50</v>
      </c>
      <c r="C174" t="s">
        <v>52</v>
      </c>
      <c r="D174" s="4">
        <v>2891</v>
      </c>
      <c r="E174" s="5">
        <v>102</v>
      </c>
    </row>
    <row r="175" spans="1:5">
      <c r="A175" t="s">
        <v>47</v>
      </c>
      <c r="B175" t="s">
        <v>27</v>
      </c>
      <c r="C175" t="s">
        <v>54</v>
      </c>
      <c r="D175" s="4">
        <v>1652</v>
      </c>
      <c r="E175" s="5">
        <v>102</v>
      </c>
    </row>
    <row r="176" spans="1:5">
      <c r="A176" t="s">
        <v>26</v>
      </c>
      <c r="B176" t="s">
        <v>9</v>
      </c>
      <c r="C176" t="s">
        <v>23</v>
      </c>
      <c r="D176" s="4">
        <v>1505</v>
      </c>
      <c r="E176" s="5">
        <v>102</v>
      </c>
    </row>
    <row r="177" spans="1:5">
      <c r="A177" t="s">
        <v>18</v>
      </c>
      <c r="B177" t="s">
        <v>34</v>
      </c>
      <c r="C177" t="s">
        <v>51</v>
      </c>
      <c r="D177" s="4">
        <v>2436</v>
      </c>
      <c r="E177" s="5">
        <v>99</v>
      </c>
    </row>
    <row r="178" spans="1:5">
      <c r="A178" t="s">
        <v>21</v>
      </c>
      <c r="B178" t="s">
        <v>14</v>
      </c>
      <c r="C178" t="s">
        <v>39</v>
      </c>
      <c r="D178" s="4">
        <v>609</v>
      </c>
      <c r="E178" s="5">
        <v>99</v>
      </c>
    </row>
    <row r="179" spans="1:5">
      <c r="A179" t="s">
        <v>18</v>
      </c>
      <c r="B179" t="s">
        <v>9</v>
      </c>
      <c r="C179" t="s">
        <v>42</v>
      </c>
      <c r="D179" s="4">
        <v>7273</v>
      </c>
      <c r="E179" s="5">
        <v>96</v>
      </c>
    </row>
    <row r="180" spans="1:5">
      <c r="A180" t="s">
        <v>55</v>
      </c>
      <c r="B180" t="s">
        <v>14</v>
      </c>
      <c r="C180" t="s">
        <v>17</v>
      </c>
      <c r="D180" s="4">
        <v>3472</v>
      </c>
      <c r="E180" s="5">
        <v>96</v>
      </c>
    </row>
    <row r="181" spans="1:5">
      <c r="A181" t="s">
        <v>40</v>
      </c>
      <c r="B181" t="s">
        <v>50</v>
      </c>
      <c r="C181" t="s">
        <v>28</v>
      </c>
      <c r="D181" s="4">
        <v>1568</v>
      </c>
      <c r="E181" s="5">
        <v>96</v>
      </c>
    </row>
    <row r="182" spans="1:5">
      <c r="A182" t="s">
        <v>8</v>
      </c>
      <c r="B182" t="s">
        <v>9</v>
      </c>
      <c r="C182" t="s">
        <v>53</v>
      </c>
      <c r="D182" s="4">
        <v>6132</v>
      </c>
      <c r="E182" s="5">
        <v>93</v>
      </c>
    </row>
    <row r="183" spans="1:5">
      <c r="A183" t="s">
        <v>47</v>
      </c>
      <c r="B183" t="s">
        <v>50</v>
      </c>
      <c r="C183" t="s">
        <v>33</v>
      </c>
      <c r="D183" s="4">
        <v>2919</v>
      </c>
      <c r="E183" s="5">
        <v>93</v>
      </c>
    </row>
    <row r="184" spans="1:5">
      <c r="A184" t="s">
        <v>18</v>
      </c>
      <c r="B184" t="s">
        <v>9</v>
      </c>
      <c r="C184" t="s">
        <v>48</v>
      </c>
      <c r="D184" s="4">
        <v>2737</v>
      </c>
      <c r="E184" s="5">
        <v>93</v>
      </c>
    </row>
    <row r="185" spans="1:5">
      <c r="A185" t="s">
        <v>43</v>
      </c>
      <c r="B185" t="s">
        <v>50</v>
      </c>
      <c r="C185" t="s">
        <v>31</v>
      </c>
      <c r="D185" s="4">
        <v>1652</v>
      </c>
      <c r="E185" s="5">
        <v>93</v>
      </c>
    </row>
    <row r="186" spans="1:5">
      <c r="A186" t="s">
        <v>55</v>
      </c>
      <c r="B186" t="s">
        <v>50</v>
      </c>
      <c r="C186" t="s">
        <v>28</v>
      </c>
      <c r="D186" s="4">
        <v>1428</v>
      </c>
      <c r="E186" s="5">
        <v>93</v>
      </c>
    </row>
    <row r="187" spans="1:5">
      <c r="A187" t="s">
        <v>8</v>
      </c>
      <c r="B187" t="s">
        <v>22</v>
      </c>
      <c r="C187" t="s">
        <v>31</v>
      </c>
      <c r="D187" s="4">
        <v>9772</v>
      </c>
      <c r="E187" s="5">
        <v>90</v>
      </c>
    </row>
    <row r="188" spans="1:5">
      <c r="A188" t="s">
        <v>18</v>
      </c>
      <c r="B188" t="s">
        <v>50</v>
      </c>
      <c r="C188" t="s">
        <v>48</v>
      </c>
      <c r="D188" s="4">
        <v>8155</v>
      </c>
      <c r="E188" s="5">
        <v>90</v>
      </c>
    </row>
    <row r="189" spans="1:5">
      <c r="A189" t="s">
        <v>8</v>
      </c>
      <c r="B189" t="s">
        <v>34</v>
      </c>
      <c r="C189" t="s">
        <v>28</v>
      </c>
      <c r="D189" s="4">
        <v>2541</v>
      </c>
      <c r="E189" s="5">
        <v>90</v>
      </c>
    </row>
    <row r="190" spans="1:5">
      <c r="A190" t="s">
        <v>18</v>
      </c>
      <c r="B190" t="s">
        <v>34</v>
      </c>
      <c r="C190" t="s">
        <v>31</v>
      </c>
      <c r="D190" s="4">
        <v>9506</v>
      </c>
      <c r="E190" s="5">
        <v>87</v>
      </c>
    </row>
    <row r="191" spans="1:5">
      <c r="A191" t="s">
        <v>26</v>
      </c>
      <c r="B191" t="s">
        <v>9</v>
      </c>
      <c r="C191" t="s">
        <v>35</v>
      </c>
      <c r="D191" s="4">
        <v>7693</v>
      </c>
      <c r="E191" s="5">
        <v>87</v>
      </c>
    </row>
    <row r="192" spans="1:5">
      <c r="A192" t="s">
        <v>55</v>
      </c>
      <c r="B192" t="s">
        <v>50</v>
      </c>
      <c r="C192" t="s">
        <v>33</v>
      </c>
      <c r="D192" s="4">
        <v>700</v>
      </c>
      <c r="E192" s="5">
        <v>87</v>
      </c>
    </row>
    <row r="193" spans="1:5">
      <c r="A193" t="s">
        <v>8</v>
      </c>
      <c r="B193" t="s">
        <v>34</v>
      </c>
      <c r="C193" t="s">
        <v>51</v>
      </c>
      <c r="D193" s="4">
        <v>609</v>
      </c>
      <c r="E193" s="5">
        <v>87</v>
      </c>
    </row>
    <row r="194" spans="1:5">
      <c r="A194" t="s">
        <v>13</v>
      </c>
      <c r="B194" t="s">
        <v>9</v>
      </c>
      <c r="C194" t="s">
        <v>45</v>
      </c>
      <c r="D194" s="4">
        <v>434</v>
      </c>
      <c r="E194" s="5">
        <v>87</v>
      </c>
    </row>
    <row r="195" spans="1:5">
      <c r="A195" t="s">
        <v>40</v>
      </c>
      <c r="B195" t="s">
        <v>22</v>
      </c>
      <c r="C195" t="s">
        <v>15</v>
      </c>
      <c r="D195" s="4">
        <v>280</v>
      </c>
      <c r="E195" s="5">
        <v>87</v>
      </c>
    </row>
    <row r="196" spans="1:5">
      <c r="A196" t="s">
        <v>21</v>
      </c>
      <c r="B196" t="s">
        <v>22</v>
      </c>
      <c r="C196" t="s">
        <v>15</v>
      </c>
      <c r="D196" s="4">
        <v>10304</v>
      </c>
      <c r="E196" s="5">
        <v>84</v>
      </c>
    </row>
    <row r="197" spans="1:5">
      <c r="A197" t="s">
        <v>43</v>
      </c>
      <c r="B197" t="s">
        <v>14</v>
      </c>
      <c r="C197" t="s">
        <v>37</v>
      </c>
      <c r="D197" s="4">
        <v>490</v>
      </c>
      <c r="E197" s="5">
        <v>84</v>
      </c>
    </row>
    <row r="198" spans="1:5">
      <c r="A198" t="s">
        <v>13</v>
      </c>
      <c r="B198" t="s">
        <v>34</v>
      </c>
      <c r="C198" t="s">
        <v>37</v>
      </c>
      <c r="D198" s="4">
        <v>168</v>
      </c>
      <c r="E198" s="5">
        <v>84</v>
      </c>
    </row>
    <row r="199" spans="1:5">
      <c r="A199" t="s">
        <v>46</v>
      </c>
      <c r="B199" t="s">
        <v>27</v>
      </c>
      <c r="C199" t="s">
        <v>53</v>
      </c>
      <c r="D199" s="4">
        <v>7812</v>
      </c>
      <c r="E199" s="5">
        <v>81</v>
      </c>
    </row>
    <row r="200" spans="1:5">
      <c r="A200" t="s">
        <v>43</v>
      </c>
      <c r="B200" t="s">
        <v>27</v>
      </c>
      <c r="C200" t="s">
        <v>37</v>
      </c>
      <c r="D200" s="4">
        <v>6909</v>
      </c>
      <c r="E200" s="5">
        <v>81</v>
      </c>
    </row>
    <row r="201" spans="1:5">
      <c r="A201" t="s">
        <v>13</v>
      </c>
      <c r="B201" t="s">
        <v>14</v>
      </c>
      <c r="C201" t="s">
        <v>10</v>
      </c>
      <c r="D201" s="4">
        <v>3598</v>
      </c>
      <c r="E201" s="5">
        <v>81</v>
      </c>
    </row>
    <row r="202" spans="1:5">
      <c r="A202" t="s">
        <v>26</v>
      </c>
      <c r="B202" t="s">
        <v>9</v>
      </c>
      <c r="C202" t="s">
        <v>10</v>
      </c>
      <c r="D202" s="4">
        <v>560</v>
      </c>
      <c r="E202" s="5">
        <v>81</v>
      </c>
    </row>
    <row r="203" spans="1:5">
      <c r="A203" t="s">
        <v>13</v>
      </c>
      <c r="B203" t="s">
        <v>34</v>
      </c>
      <c r="C203" t="s">
        <v>45</v>
      </c>
      <c r="D203" s="4">
        <v>6433</v>
      </c>
      <c r="E203" s="5">
        <v>78</v>
      </c>
    </row>
    <row r="204" spans="1:5">
      <c r="A204" t="s">
        <v>47</v>
      </c>
      <c r="B204" t="s">
        <v>14</v>
      </c>
      <c r="C204" t="s">
        <v>48</v>
      </c>
      <c r="D204" s="4">
        <v>2023</v>
      </c>
      <c r="E204" s="5">
        <v>78</v>
      </c>
    </row>
    <row r="205" spans="1:5">
      <c r="A205" t="s">
        <v>46</v>
      </c>
      <c r="B205" t="s">
        <v>22</v>
      </c>
      <c r="C205" t="s">
        <v>52</v>
      </c>
      <c r="D205" s="4">
        <v>8211</v>
      </c>
      <c r="E205" s="5">
        <v>75</v>
      </c>
    </row>
    <row r="206" spans="1:5">
      <c r="A206" t="s">
        <v>26</v>
      </c>
      <c r="B206" t="s">
        <v>50</v>
      </c>
      <c r="C206" t="s">
        <v>52</v>
      </c>
      <c r="D206" s="4">
        <v>3339</v>
      </c>
      <c r="E206" s="5">
        <v>75</v>
      </c>
    </row>
    <row r="207" spans="1:5">
      <c r="A207" t="s">
        <v>40</v>
      </c>
      <c r="B207" t="s">
        <v>50</v>
      </c>
      <c r="C207" t="s">
        <v>15</v>
      </c>
      <c r="D207" s="4">
        <v>3262</v>
      </c>
      <c r="E207" s="5">
        <v>75</v>
      </c>
    </row>
    <row r="208" spans="1:5">
      <c r="A208" t="s">
        <v>8</v>
      </c>
      <c r="B208" t="s">
        <v>50</v>
      </c>
      <c r="C208" t="s">
        <v>48</v>
      </c>
      <c r="D208" s="4">
        <v>2779</v>
      </c>
      <c r="E208" s="5">
        <v>75</v>
      </c>
    </row>
    <row r="209" spans="1:5">
      <c r="A209" t="s">
        <v>26</v>
      </c>
      <c r="B209" t="s">
        <v>50</v>
      </c>
      <c r="C209" t="s">
        <v>30</v>
      </c>
      <c r="D209" s="4">
        <v>2219</v>
      </c>
      <c r="E209" s="5">
        <v>75</v>
      </c>
    </row>
    <row r="210" spans="1:5">
      <c r="A210" t="s">
        <v>40</v>
      </c>
      <c r="B210" t="s">
        <v>34</v>
      </c>
      <c r="C210" t="s">
        <v>17</v>
      </c>
      <c r="D210" s="4">
        <v>1281</v>
      </c>
      <c r="E210" s="5">
        <v>75</v>
      </c>
    </row>
    <row r="211" spans="1:5">
      <c r="A211" t="s">
        <v>55</v>
      </c>
      <c r="B211" t="s">
        <v>22</v>
      </c>
      <c r="C211" t="s">
        <v>12</v>
      </c>
      <c r="D211" s="4">
        <v>945</v>
      </c>
      <c r="E211" s="5">
        <v>75</v>
      </c>
    </row>
    <row r="212" spans="1:5">
      <c r="A212" t="s">
        <v>43</v>
      </c>
      <c r="B212" t="s">
        <v>9</v>
      </c>
      <c r="C212" t="s">
        <v>37</v>
      </c>
      <c r="D212" s="4">
        <v>518</v>
      </c>
      <c r="E212" s="5">
        <v>75</v>
      </c>
    </row>
    <row r="213" spans="1:5">
      <c r="A213" t="s">
        <v>26</v>
      </c>
      <c r="B213" t="s">
        <v>34</v>
      </c>
      <c r="C213" t="s">
        <v>28</v>
      </c>
      <c r="D213" s="4">
        <v>469</v>
      </c>
      <c r="E213" s="5">
        <v>75</v>
      </c>
    </row>
    <row r="214" spans="1:5">
      <c r="A214" t="s">
        <v>8</v>
      </c>
      <c r="B214" t="s">
        <v>9</v>
      </c>
      <c r="C214" t="s">
        <v>52</v>
      </c>
      <c r="D214" s="4">
        <v>9002</v>
      </c>
      <c r="E214" s="5">
        <v>72</v>
      </c>
    </row>
    <row r="215" spans="1:5">
      <c r="A215" t="s">
        <v>21</v>
      </c>
      <c r="B215" t="s">
        <v>27</v>
      </c>
      <c r="C215" t="s">
        <v>17</v>
      </c>
      <c r="D215" s="4">
        <v>3976</v>
      </c>
      <c r="E215" s="5">
        <v>72</v>
      </c>
    </row>
    <row r="216" spans="1:5">
      <c r="A216" t="s">
        <v>18</v>
      </c>
      <c r="B216" t="s">
        <v>27</v>
      </c>
      <c r="C216" t="s">
        <v>28</v>
      </c>
      <c r="D216" s="4">
        <v>3192</v>
      </c>
      <c r="E216" s="5">
        <v>72</v>
      </c>
    </row>
    <row r="217" spans="1:5">
      <c r="A217" t="s">
        <v>55</v>
      </c>
      <c r="B217" t="s">
        <v>22</v>
      </c>
      <c r="C217" t="s">
        <v>53</v>
      </c>
      <c r="D217" s="4">
        <v>1407</v>
      </c>
      <c r="E217" s="5">
        <v>72</v>
      </c>
    </row>
    <row r="218" spans="1:5">
      <c r="A218" t="s">
        <v>21</v>
      </c>
      <c r="B218" t="s">
        <v>14</v>
      </c>
      <c r="C218" t="s">
        <v>12</v>
      </c>
      <c r="D218" s="4">
        <v>4760</v>
      </c>
      <c r="E218" s="5">
        <v>69</v>
      </c>
    </row>
    <row r="219" spans="1:5">
      <c r="A219" t="s">
        <v>47</v>
      </c>
      <c r="B219" t="s">
        <v>14</v>
      </c>
      <c r="C219" t="s">
        <v>52</v>
      </c>
      <c r="D219" s="4">
        <v>2114</v>
      </c>
      <c r="E219" s="5">
        <v>66</v>
      </c>
    </row>
    <row r="220" spans="1:5">
      <c r="A220" t="s">
        <v>43</v>
      </c>
      <c r="B220" t="s">
        <v>22</v>
      </c>
      <c r="C220" t="s">
        <v>12</v>
      </c>
      <c r="D220" s="4">
        <v>6146</v>
      </c>
      <c r="E220" s="5">
        <v>63</v>
      </c>
    </row>
    <row r="221" spans="1:5">
      <c r="A221" t="s">
        <v>40</v>
      </c>
      <c r="B221" t="s">
        <v>14</v>
      </c>
      <c r="C221" t="s">
        <v>17</v>
      </c>
      <c r="D221" s="4">
        <v>4606</v>
      </c>
      <c r="E221" s="5">
        <v>63</v>
      </c>
    </row>
    <row r="222" spans="1:5">
      <c r="A222" t="s">
        <v>13</v>
      </c>
      <c r="B222" t="s">
        <v>34</v>
      </c>
      <c r="C222" t="s">
        <v>53</v>
      </c>
      <c r="D222" s="4">
        <v>2268</v>
      </c>
      <c r="E222" s="5">
        <v>63</v>
      </c>
    </row>
    <row r="223" spans="1:5">
      <c r="A223" t="s">
        <v>26</v>
      </c>
      <c r="B223" t="s">
        <v>27</v>
      </c>
      <c r="C223" t="s">
        <v>10</v>
      </c>
      <c r="D223" s="4">
        <v>1638</v>
      </c>
      <c r="E223" s="5">
        <v>63</v>
      </c>
    </row>
    <row r="224" spans="1:5">
      <c r="A224" t="s">
        <v>26</v>
      </c>
      <c r="B224" t="s">
        <v>22</v>
      </c>
      <c r="C224" t="s">
        <v>45</v>
      </c>
      <c r="D224" s="4">
        <v>497</v>
      </c>
      <c r="E224" s="5">
        <v>63</v>
      </c>
    </row>
    <row r="225" spans="1:5">
      <c r="A225" t="s">
        <v>18</v>
      </c>
      <c r="B225" t="s">
        <v>34</v>
      </c>
      <c r="C225" t="s">
        <v>49</v>
      </c>
      <c r="D225" s="4">
        <v>4137</v>
      </c>
      <c r="E225" s="5">
        <v>60</v>
      </c>
    </row>
    <row r="226" spans="1:5">
      <c r="A226" t="s">
        <v>18</v>
      </c>
      <c r="B226" t="s">
        <v>22</v>
      </c>
      <c r="C226" t="s">
        <v>10</v>
      </c>
      <c r="D226" s="4">
        <v>9051</v>
      </c>
      <c r="E226" s="5">
        <v>57</v>
      </c>
    </row>
    <row r="227" spans="1:5">
      <c r="A227" t="s">
        <v>43</v>
      </c>
      <c r="B227" t="s">
        <v>34</v>
      </c>
      <c r="C227" t="s">
        <v>12</v>
      </c>
      <c r="D227" s="4">
        <v>7189</v>
      </c>
      <c r="E227" s="5">
        <v>54</v>
      </c>
    </row>
    <row r="228" spans="1:5">
      <c r="A228" t="s">
        <v>40</v>
      </c>
      <c r="B228" t="s">
        <v>9</v>
      </c>
      <c r="C228" t="s">
        <v>10</v>
      </c>
      <c r="D228" s="4">
        <v>6454</v>
      </c>
      <c r="E228" s="5">
        <v>54</v>
      </c>
    </row>
    <row r="229" spans="1:5">
      <c r="A229" t="s">
        <v>47</v>
      </c>
      <c r="B229" t="s">
        <v>50</v>
      </c>
      <c r="C229" t="s">
        <v>51</v>
      </c>
      <c r="D229" s="4">
        <v>3108</v>
      </c>
      <c r="E229" s="5">
        <v>54</v>
      </c>
    </row>
    <row r="230" spans="1:5">
      <c r="A230" t="s">
        <v>26</v>
      </c>
      <c r="B230" t="s">
        <v>34</v>
      </c>
      <c r="C230" t="s">
        <v>35</v>
      </c>
      <c r="D230" s="4">
        <v>2681</v>
      </c>
      <c r="E230" s="5">
        <v>54</v>
      </c>
    </row>
    <row r="231" spans="1:5">
      <c r="A231" t="s">
        <v>46</v>
      </c>
      <c r="B231" t="s">
        <v>9</v>
      </c>
      <c r="C231" t="s">
        <v>17</v>
      </c>
      <c r="D231" s="4">
        <v>1057</v>
      </c>
      <c r="E231" s="5">
        <v>54</v>
      </c>
    </row>
    <row r="232" spans="1:5">
      <c r="A232" t="s">
        <v>46</v>
      </c>
      <c r="B232" t="s">
        <v>50</v>
      </c>
      <c r="C232" t="s">
        <v>12</v>
      </c>
      <c r="D232" s="4">
        <v>252</v>
      </c>
      <c r="E232" s="5">
        <v>54</v>
      </c>
    </row>
    <row r="233" spans="1:5">
      <c r="A233" t="s">
        <v>43</v>
      </c>
      <c r="B233" t="s">
        <v>27</v>
      </c>
      <c r="C233" t="s">
        <v>51</v>
      </c>
      <c r="D233" s="4">
        <v>5236</v>
      </c>
      <c r="E233" s="5">
        <v>51</v>
      </c>
    </row>
    <row r="234" spans="1:5">
      <c r="A234" t="s">
        <v>47</v>
      </c>
      <c r="B234" t="s">
        <v>27</v>
      </c>
      <c r="C234" t="s">
        <v>52</v>
      </c>
      <c r="D234" s="4">
        <v>3640</v>
      </c>
      <c r="E234" s="5">
        <v>51</v>
      </c>
    </row>
    <row r="235" spans="1:5">
      <c r="A235" t="s">
        <v>8</v>
      </c>
      <c r="B235" t="s">
        <v>34</v>
      </c>
      <c r="C235" t="s">
        <v>49</v>
      </c>
      <c r="D235" s="4">
        <v>623</v>
      </c>
      <c r="E235" s="5">
        <v>51</v>
      </c>
    </row>
    <row r="236" spans="1:5">
      <c r="A236" t="s">
        <v>46</v>
      </c>
      <c r="B236" t="s">
        <v>34</v>
      </c>
      <c r="C236" t="s">
        <v>12</v>
      </c>
      <c r="D236" s="4">
        <v>56</v>
      </c>
      <c r="E236" s="5">
        <v>51</v>
      </c>
    </row>
    <row r="237" spans="1:5">
      <c r="A237" t="s">
        <v>8</v>
      </c>
      <c r="B237" t="s">
        <v>50</v>
      </c>
      <c r="C237" t="s">
        <v>51</v>
      </c>
      <c r="D237" s="4">
        <v>6748</v>
      </c>
      <c r="E237" s="5">
        <v>48</v>
      </c>
    </row>
    <row r="238" spans="1:5">
      <c r="A238" t="s">
        <v>40</v>
      </c>
      <c r="B238" t="s">
        <v>9</v>
      </c>
      <c r="C238" t="s">
        <v>31</v>
      </c>
      <c r="D238" s="4">
        <v>6391</v>
      </c>
      <c r="E238" s="5">
        <v>48</v>
      </c>
    </row>
    <row r="239" spans="1:5">
      <c r="A239" t="s">
        <v>40</v>
      </c>
      <c r="B239" t="s">
        <v>50</v>
      </c>
      <c r="C239" t="s">
        <v>31</v>
      </c>
      <c r="D239" s="4">
        <v>2226</v>
      </c>
      <c r="E239" s="5">
        <v>48</v>
      </c>
    </row>
    <row r="240" spans="1:5">
      <c r="A240" t="s">
        <v>8</v>
      </c>
      <c r="B240" t="s">
        <v>14</v>
      </c>
      <c r="C240" t="s">
        <v>49</v>
      </c>
      <c r="D240" s="4">
        <v>1638</v>
      </c>
      <c r="E240" s="5">
        <v>48</v>
      </c>
    </row>
    <row r="241" spans="1:5">
      <c r="A241" t="s">
        <v>26</v>
      </c>
      <c r="B241" t="s">
        <v>50</v>
      </c>
      <c r="C241" t="s">
        <v>19</v>
      </c>
      <c r="D241" s="4">
        <v>525</v>
      </c>
      <c r="E241" s="5">
        <v>48</v>
      </c>
    </row>
    <row r="242" spans="1:5">
      <c r="A242" t="s">
        <v>46</v>
      </c>
      <c r="B242" t="s">
        <v>22</v>
      </c>
      <c r="C242" t="s">
        <v>33</v>
      </c>
      <c r="D242" s="4">
        <v>189</v>
      </c>
      <c r="E242" s="5">
        <v>48</v>
      </c>
    </row>
    <row r="243" spans="1:5">
      <c r="A243" t="s">
        <v>43</v>
      </c>
      <c r="B243" t="s">
        <v>9</v>
      </c>
      <c r="C243" t="s">
        <v>35</v>
      </c>
      <c r="D243" s="4">
        <v>182</v>
      </c>
      <c r="E243" s="5">
        <v>48</v>
      </c>
    </row>
    <row r="244" spans="1:5">
      <c r="A244" t="s">
        <v>43</v>
      </c>
      <c r="B244" t="s">
        <v>34</v>
      </c>
      <c r="C244" t="s">
        <v>28</v>
      </c>
      <c r="D244" s="4">
        <v>7483</v>
      </c>
      <c r="E244" s="5">
        <v>45</v>
      </c>
    </row>
    <row r="245" spans="1:5">
      <c r="A245" t="s">
        <v>13</v>
      </c>
      <c r="B245" t="s">
        <v>9</v>
      </c>
      <c r="C245" t="s">
        <v>51</v>
      </c>
      <c r="D245" s="4">
        <v>6279</v>
      </c>
      <c r="E245" s="5">
        <v>45</v>
      </c>
    </row>
    <row r="246" spans="1:5">
      <c r="A246" t="s">
        <v>18</v>
      </c>
      <c r="B246" t="s">
        <v>9</v>
      </c>
      <c r="C246" t="s">
        <v>54</v>
      </c>
      <c r="D246" s="4">
        <v>2919</v>
      </c>
      <c r="E246" s="5">
        <v>45</v>
      </c>
    </row>
    <row r="247" spans="1:5">
      <c r="A247" t="s">
        <v>8</v>
      </c>
      <c r="B247" t="s">
        <v>34</v>
      </c>
      <c r="C247" t="s">
        <v>52</v>
      </c>
      <c r="D247" s="4">
        <v>2541</v>
      </c>
      <c r="E247" s="5">
        <v>45</v>
      </c>
    </row>
    <row r="248" spans="1:5">
      <c r="A248" t="s">
        <v>40</v>
      </c>
      <c r="B248" t="s">
        <v>22</v>
      </c>
      <c r="C248" t="s">
        <v>37</v>
      </c>
      <c r="D248" s="4">
        <v>8435</v>
      </c>
      <c r="E248" s="5">
        <v>42</v>
      </c>
    </row>
    <row r="249" spans="1:5">
      <c r="A249" t="s">
        <v>47</v>
      </c>
      <c r="B249" t="s">
        <v>50</v>
      </c>
      <c r="C249" t="s">
        <v>28</v>
      </c>
      <c r="D249" s="4">
        <v>6300</v>
      </c>
      <c r="E249" s="5">
        <v>42</v>
      </c>
    </row>
    <row r="250" spans="1:5">
      <c r="A250" t="s">
        <v>8</v>
      </c>
      <c r="B250" t="s">
        <v>27</v>
      </c>
      <c r="C250" t="s">
        <v>25</v>
      </c>
      <c r="D250" s="4">
        <v>5775</v>
      </c>
      <c r="E250" s="5">
        <v>42</v>
      </c>
    </row>
    <row r="251" spans="1:5">
      <c r="A251" t="s">
        <v>46</v>
      </c>
      <c r="B251" t="s">
        <v>9</v>
      </c>
      <c r="C251" t="s">
        <v>25</v>
      </c>
      <c r="D251" s="4">
        <v>2863</v>
      </c>
      <c r="E251" s="5">
        <v>42</v>
      </c>
    </row>
    <row r="252" spans="1:5">
      <c r="A252" t="s">
        <v>43</v>
      </c>
      <c r="B252" t="s">
        <v>22</v>
      </c>
      <c r="C252" t="s">
        <v>30</v>
      </c>
      <c r="D252" s="4">
        <v>16184</v>
      </c>
      <c r="E252" s="5">
        <v>39</v>
      </c>
    </row>
    <row r="253" spans="1:5">
      <c r="A253" t="s">
        <v>40</v>
      </c>
      <c r="B253" t="s">
        <v>50</v>
      </c>
      <c r="C253" t="s">
        <v>33</v>
      </c>
      <c r="D253" s="4">
        <v>7777</v>
      </c>
      <c r="E253" s="5">
        <v>39</v>
      </c>
    </row>
    <row r="254" spans="1:5">
      <c r="A254" t="s">
        <v>47</v>
      </c>
      <c r="B254" t="s">
        <v>22</v>
      </c>
      <c r="C254" t="s">
        <v>28</v>
      </c>
      <c r="D254" s="4">
        <v>3339</v>
      </c>
      <c r="E254" s="5">
        <v>39</v>
      </c>
    </row>
    <row r="255" spans="1:5">
      <c r="A255" t="s">
        <v>8</v>
      </c>
      <c r="B255" t="s">
        <v>34</v>
      </c>
      <c r="C255" t="s">
        <v>35</v>
      </c>
      <c r="D255" s="4">
        <v>1988</v>
      </c>
      <c r="E255" s="5">
        <v>39</v>
      </c>
    </row>
    <row r="256" spans="1:5">
      <c r="A256" t="s">
        <v>21</v>
      </c>
      <c r="B256" t="s">
        <v>50</v>
      </c>
      <c r="C256" t="s">
        <v>33</v>
      </c>
      <c r="D256" s="4">
        <v>1463</v>
      </c>
      <c r="E256" s="5">
        <v>39</v>
      </c>
    </row>
    <row r="257" spans="1:5">
      <c r="A257" t="s">
        <v>47</v>
      </c>
      <c r="B257" t="s">
        <v>22</v>
      </c>
      <c r="C257" t="s">
        <v>30</v>
      </c>
      <c r="D257" s="4">
        <v>9198</v>
      </c>
      <c r="E257" s="5">
        <v>36</v>
      </c>
    </row>
    <row r="258" spans="1:5">
      <c r="A258" t="s">
        <v>26</v>
      </c>
      <c r="B258" t="s">
        <v>34</v>
      </c>
      <c r="C258" t="s">
        <v>45</v>
      </c>
      <c r="D258" s="4">
        <v>7322</v>
      </c>
      <c r="E258" s="5">
        <v>36</v>
      </c>
    </row>
    <row r="259" spans="1:5">
      <c r="A259" t="s">
        <v>46</v>
      </c>
      <c r="B259" t="s">
        <v>27</v>
      </c>
      <c r="C259" t="s">
        <v>25</v>
      </c>
      <c r="D259" s="4">
        <v>4802</v>
      </c>
      <c r="E259" s="5">
        <v>36</v>
      </c>
    </row>
    <row r="260" spans="1:5">
      <c r="A260" t="s">
        <v>46</v>
      </c>
      <c r="B260" t="s">
        <v>27</v>
      </c>
      <c r="C260" t="s">
        <v>48</v>
      </c>
      <c r="D260" s="4">
        <v>630</v>
      </c>
      <c r="E260" s="5">
        <v>36</v>
      </c>
    </row>
    <row r="261" spans="1:5">
      <c r="A261" t="s">
        <v>8</v>
      </c>
      <c r="B261" t="s">
        <v>22</v>
      </c>
      <c r="C261" t="s">
        <v>19</v>
      </c>
      <c r="D261" s="4">
        <v>217</v>
      </c>
      <c r="E261" s="5">
        <v>36</v>
      </c>
    </row>
    <row r="262" spans="1:5">
      <c r="A262" t="s">
        <v>55</v>
      </c>
      <c r="B262" t="s">
        <v>27</v>
      </c>
      <c r="C262" t="s">
        <v>31</v>
      </c>
      <c r="D262" s="4">
        <v>12950</v>
      </c>
      <c r="E262" s="5">
        <v>30</v>
      </c>
    </row>
    <row r="263" spans="1:5">
      <c r="A263" t="s">
        <v>13</v>
      </c>
      <c r="B263" t="s">
        <v>9</v>
      </c>
      <c r="C263" t="s">
        <v>25</v>
      </c>
      <c r="D263" s="4">
        <v>9709</v>
      </c>
      <c r="E263" s="5">
        <v>30</v>
      </c>
    </row>
    <row r="264" spans="1:5">
      <c r="A264" t="s">
        <v>8</v>
      </c>
      <c r="B264" t="s">
        <v>27</v>
      </c>
      <c r="C264" t="s">
        <v>53</v>
      </c>
      <c r="D264" s="4">
        <v>6370</v>
      </c>
      <c r="E264" s="5">
        <v>30</v>
      </c>
    </row>
    <row r="265" spans="1:5">
      <c r="A265" t="s">
        <v>8</v>
      </c>
      <c r="B265" t="s">
        <v>22</v>
      </c>
      <c r="C265" t="s">
        <v>28</v>
      </c>
      <c r="D265" s="4">
        <v>5439</v>
      </c>
      <c r="E265" s="5">
        <v>30</v>
      </c>
    </row>
    <row r="266" spans="1:5">
      <c r="A266" t="s">
        <v>55</v>
      </c>
      <c r="B266" t="s">
        <v>9</v>
      </c>
      <c r="C266" t="s">
        <v>48</v>
      </c>
      <c r="D266" s="4">
        <v>4683</v>
      </c>
      <c r="E266" s="5">
        <v>30</v>
      </c>
    </row>
    <row r="267" spans="1:5">
      <c r="A267" t="s">
        <v>26</v>
      </c>
      <c r="B267" t="s">
        <v>22</v>
      </c>
      <c r="C267" t="s">
        <v>12</v>
      </c>
      <c r="D267" s="4">
        <v>4319</v>
      </c>
      <c r="E267" s="5">
        <v>30</v>
      </c>
    </row>
    <row r="268" spans="1:5">
      <c r="A268" t="s">
        <v>13</v>
      </c>
      <c r="B268" t="s">
        <v>27</v>
      </c>
      <c r="C268" t="s">
        <v>23</v>
      </c>
      <c r="D268" s="4">
        <v>9660</v>
      </c>
      <c r="E268" s="5">
        <v>27</v>
      </c>
    </row>
    <row r="269" spans="1:5">
      <c r="A269" t="s">
        <v>18</v>
      </c>
      <c r="B269" t="s">
        <v>50</v>
      </c>
      <c r="C269" t="s">
        <v>45</v>
      </c>
      <c r="D269" s="4">
        <v>6832</v>
      </c>
      <c r="E269" s="5">
        <v>27</v>
      </c>
    </row>
    <row r="270" spans="1:5">
      <c r="A270" t="s">
        <v>26</v>
      </c>
      <c r="B270" t="s">
        <v>27</v>
      </c>
      <c r="C270" t="s">
        <v>33</v>
      </c>
      <c r="D270" s="4">
        <v>6048</v>
      </c>
      <c r="E270" s="5">
        <v>27</v>
      </c>
    </row>
    <row r="271" spans="1:5">
      <c r="A271" t="s">
        <v>55</v>
      </c>
      <c r="B271" t="s">
        <v>9</v>
      </c>
      <c r="C271" t="s">
        <v>54</v>
      </c>
      <c r="D271" s="4">
        <v>3059</v>
      </c>
      <c r="E271" s="5">
        <v>27</v>
      </c>
    </row>
    <row r="272" spans="1:5">
      <c r="A272" t="s">
        <v>40</v>
      </c>
      <c r="B272" t="s">
        <v>14</v>
      </c>
      <c r="C272" t="s">
        <v>30</v>
      </c>
      <c r="D272" s="4">
        <v>2135</v>
      </c>
      <c r="E272" s="5">
        <v>27</v>
      </c>
    </row>
    <row r="273" spans="1:5">
      <c r="A273" t="s">
        <v>13</v>
      </c>
      <c r="B273" t="s">
        <v>27</v>
      </c>
      <c r="C273" t="s">
        <v>51</v>
      </c>
      <c r="D273" s="4">
        <v>1561</v>
      </c>
      <c r="E273" s="5">
        <v>27</v>
      </c>
    </row>
    <row r="274" spans="1:5">
      <c r="A274" t="s">
        <v>55</v>
      </c>
      <c r="B274" t="s">
        <v>50</v>
      </c>
      <c r="C274" t="s">
        <v>37</v>
      </c>
      <c r="D274" s="4">
        <v>4053</v>
      </c>
      <c r="E274" s="5">
        <v>24</v>
      </c>
    </row>
    <row r="275" spans="1:5">
      <c r="A275" t="s">
        <v>40</v>
      </c>
      <c r="B275" t="s">
        <v>50</v>
      </c>
      <c r="C275" t="s">
        <v>25</v>
      </c>
      <c r="D275" s="4">
        <v>3829</v>
      </c>
      <c r="E275" s="5">
        <v>24</v>
      </c>
    </row>
    <row r="276" spans="1:5">
      <c r="A276" t="s">
        <v>46</v>
      </c>
      <c r="B276" t="s">
        <v>22</v>
      </c>
      <c r="C276" t="s">
        <v>30</v>
      </c>
      <c r="D276" s="4">
        <v>11417</v>
      </c>
      <c r="E276" s="5">
        <v>21</v>
      </c>
    </row>
    <row r="277" spans="1:5">
      <c r="A277" t="s">
        <v>43</v>
      </c>
      <c r="B277" t="s">
        <v>9</v>
      </c>
      <c r="C277" t="s">
        <v>28</v>
      </c>
      <c r="D277" s="4">
        <v>8813</v>
      </c>
      <c r="E277" s="5">
        <v>21</v>
      </c>
    </row>
    <row r="278" spans="1:5">
      <c r="A278" t="s">
        <v>8</v>
      </c>
      <c r="B278" t="s">
        <v>9</v>
      </c>
      <c r="C278" t="s">
        <v>39</v>
      </c>
      <c r="D278" s="4">
        <v>7693</v>
      </c>
      <c r="E278" s="5">
        <v>21</v>
      </c>
    </row>
    <row r="279" spans="1:5">
      <c r="A279" t="s">
        <v>43</v>
      </c>
      <c r="B279" t="s">
        <v>50</v>
      </c>
      <c r="C279" t="s">
        <v>53</v>
      </c>
      <c r="D279" s="4">
        <v>6986</v>
      </c>
      <c r="E279" s="5">
        <v>21</v>
      </c>
    </row>
    <row r="280" spans="1:5">
      <c r="A280" t="s">
        <v>43</v>
      </c>
      <c r="B280" t="s">
        <v>34</v>
      </c>
      <c r="C280" t="s">
        <v>15</v>
      </c>
      <c r="D280" s="4">
        <v>5075</v>
      </c>
      <c r="E280" s="5">
        <v>21</v>
      </c>
    </row>
    <row r="281" spans="1:5">
      <c r="A281" t="s">
        <v>40</v>
      </c>
      <c r="B281" t="s">
        <v>14</v>
      </c>
      <c r="C281" t="s">
        <v>53</v>
      </c>
      <c r="D281" s="4">
        <v>2478</v>
      </c>
      <c r="E281" s="5">
        <v>21</v>
      </c>
    </row>
    <row r="282" spans="1:5">
      <c r="A282" t="s">
        <v>21</v>
      </c>
      <c r="B282" t="s">
        <v>34</v>
      </c>
      <c r="C282" t="s">
        <v>28</v>
      </c>
      <c r="D282" s="4">
        <v>154</v>
      </c>
      <c r="E282" s="5">
        <v>21</v>
      </c>
    </row>
    <row r="283" spans="1:5">
      <c r="A283" t="s">
        <v>47</v>
      </c>
      <c r="B283" t="s">
        <v>50</v>
      </c>
      <c r="C283" t="s">
        <v>42</v>
      </c>
      <c r="D283" s="4">
        <v>2583</v>
      </c>
      <c r="E283" s="5">
        <v>18</v>
      </c>
    </row>
    <row r="284" spans="1:5">
      <c r="A284" t="s">
        <v>47</v>
      </c>
      <c r="B284" t="s">
        <v>22</v>
      </c>
      <c r="C284" t="s">
        <v>39</v>
      </c>
      <c r="D284" s="4">
        <v>1281</v>
      </c>
      <c r="E284" s="5">
        <v>18</v>
      </c>
    </row>
    <row r="285" spans="1:5">
      <c r="A285" t="s">
        <v>46</v>
      </c>
      <c r="B285" t="s">
        <v>9</v>
      </c>
      <c r="C285" t="s">
        <v>39</v>
      </c>
      <c r="D285" s="4">
        <v>238</v>
      </c>
      <c r="E285" s="5">
        <v>18</v>
      </c>
    </row>
    <row r="286" spans="1:5">
      <c r="A286" t="s">
        <v>43</v>
      </c>
      <c r="B286" t="s">
        <v>22</v>
      </c>
      <c r="C286" t="s">
        <v>48</v>
      </c>
      <c r="D286" s="4">
        <v>6314</v>
      </c>
      <c r="E286" s="5">
        <v>15</v>
      </c>
    </row>
    <row r="287" spans="1:5">
      <c r="A287" t="s">
        <v>43</v>
      </c>
      <c r="B287" t="s">
        <v>14</v>
      </c>
      <c r="C287" t="s">
        <v>23</v>
      </c>
      <c r="D287" s="4">
        <v>2415</v>
      </c>
      <c r="E287" s="5">
        <v>15</v>
      </c>
    </row>
    <row r="288" spans="1:5">
      <c r="A288" t="s">
        <v>26</v>
      </c>
      <c r="B288" t="s">
        <v>50</v>
      </c>
      <c r="C288" t="s">
        <v>25</v>
      </c>
      <c r="D288" s="4">
        <v>1442</v>
      </c>
      <c r="E288" s="5">
        <v>15</v>
      </c>
    </row>
    <row r="289" spans="1:5">
      <c r="A289" t="s">
        <v>46</v>
      </c>
      <c r="B289" t="s">
        <v>14</v>
      </c>
      <c r="C289" t="s">
        <v>39</v>
      </c>
      <c r="D289" s="4">
        <v>553</v>
      </c>
      <c r="E289" s="5">
        <v>15</v>
      </c>
    </row>
    <row r="290" spans="1:5">
      <c r="A290" t="s">
        <v>8</v>
      </c>
      <c r="B290" t="s">
        <v>27</v>
      </c>
      <c r="C290" t="s">
        <v>37</v>
      </c>
      <c r="D290" s="4">
        <v>5817</v>
      </c>
      <c r="E290" s="5">
        <v>12</v>
      </c>
    </row>
    <row r="291" spans="1:5">
      <c r="A291" t="s">
        <v>43</v>
      </c>
      <c r="B291" t="s">
        <v>9</v>
      </c>
      <c r="C291" t="s">
        <v>17</v>
      </c>
      <c r="D291" s="4">
        <v>4991</v>
      </c>
      <c r="E291" s="5">
        <v>12</v>
      </c>
    </row>
    <row r="292" spans="1:5">
      <c r="A292" t="s">
        <v>26</v>
      </c>
      <c r="B292" t="s">
        <v>22</v>
      </c>
      <c r="C292" t="s">
        <v>15</v>
      </c>
      <c r="D292" s="4">
        <v>6118</v>
      </c>
      <c r="E292" s="5">
        <v>9</v>
      </c>
    </row>
    <row r="293" spans="1:5">
      <c r="A293" t="s">
        <v>55</v>
      </c>
      <c r="B293" t="s">
        <v>50</v>
      </c>
      <c r="C293" t="s">
        <v>51</v>
      </c>
      <c r="D293" s="4">
        <v>4991</v>
      </c>
      <c r="E293" s="5">
        <v>9</v>
      </c>
    </row>
    <row r="294" spans="1:5">
      <c r="A294" t="s">
        <v>21</v>
      </c>
      <c r="B294" t="s">
        <v>9</v>
      </c>
      <c r="C294" t="s">
        <v>45</v>
      </c>
      <c r="D294" s="4">
        <v>2933</v>
      </c>
      <c r="E294" s="5">
        <v>9</v>
      </c>
    </row>
    <row r="295" spans="1:5">
      <c r="A295" t="s">
        <v>43</v>
      </c>
      <c r="B295" t="s">
        <v>14</v>
      </c>
      <c r="C295" t="s">
        <v>19</v>
      </c>
      <c r="D295" s="4">
        <v>2744</v>
      </c>
      <c r="E295" s="5">
        <v>9</v>
      </c>
    </row>
    <row r="296" spans="1:5">
      <c r="A296" t="s">
        <v>18</v>
      </c>
      <c r="B296" t="s">
        <v>34</v>
      </c>
      <c r="C296" t="s">
        <v>33</v>
      </c>
      <c r="D296" s="4">
        <v>2408</v>
      </c>
      <c r="E296" s="5">
        <v>9</v>
      </c>
    </row>
    <row r="297" spans="1:5">
      <c r="A297" t="s">
        <v>26</v>
      </c>
      <c r="B297" t="s">
        <v>9</v>
      </c>
      <c r="C297" t="s">
        <v>51</v>
      </c>
      <c r="D297" s="4">
        <v>6818</v>
      </c>
      <c r="E297" s="5">
        <v>6</v>
      </c>
    </row>
    <row r="298" spans="1:5">
      <c r="A298" t="s">
        <v>55</v>
      </c>
      <c r="B298" t="s">
        <v>14</v>
      </c>
      <c r="C298" t="s">
        <v>25</v>
      </c>
      <c r="D298" s="4">
        <v>2562</v>
      </c>
      <c r="E298" s="5">
        <v>6</v>
      </c>
    </row>
    <row r="299" spans="1:5">
      <c r="A299" t="s">
        <v>26</v>
      </c>
      <c r="B299" t="s">
        <v>34</v>
      </c>
      <c r="C299" t="s">
        <v>30</v>
      </c>
      <c r="D299" s="4">
        <v>938</v>
      </c>
      <c r="E299" s="5">
        <v>6</v>
      </c>
    </row>
    <row r="300" spans="1:5">
      <c r="A300" t="s">
        <v>43</v>
      </c>
      <c r="B300" t="s">
        <v>22</v>
      </c>
      <c r="C300" t="s">
        <v>23</v>
      </c>
      <c r="D300" s="4">
        <v>6111</v>
      </c>
      <c r="E300" s="5">
        <v>3</v>
      </c>
    </row>
    <row r="301" spans="1:5">
      <c r="A301" t="s">
        <v>21</v>
      </c>
      <c r="B301" t="s">
        <v>34</v>
      </c>
      <c r="C301" t="s">
        <v>37</v>
      </c>
      <c r="D301" s="4">
        <v>5915</v>
      </c>
      <c r="E301" s="5">
        <v>3</v>
      </c>
    </row>
    <row r="302" spans="1:5">
      <c r="A302" t="s">
        <v>46</v>
      </c>
      <c r="B302" t="s">
        <v>34</v>
      </c>
      <c r="C302" t="s">
        <v>19</v>
      </c>
      <c r="D302" s="4">
        <v>3549</v>
      </c>
      <c r="E302" s="5">
        <v>3</v>
      </c>
    </row>
    <row r="303" spans="1:5">
      <c r="A303" t="s">
        <v>26</v>
      </c>
      <c r="B303" t="s">
        <v>27</v>
      </c>
      <c r="C303" t="s">
        <v>49</v>
      </c>
      <c r="D303" s="4">
        <v>2989</v>
      </c>
      <c r="E303" s="5">
        <v>3</v>
      </c>
    </row>
    <row r="304" spans="1:5">
      <c r="A304" t="s">
        <v>40</v>
      </c>
      <c r="B304" t="s">
        <v>9</v>
      </c>
      <c r="C304" t="s">
        <v>51</v>
      </c>
      <c r="D304" s="4">
        <v>5306</v>
      </c>
      <c r="E304" s="5">
        <v>0</v>
      </c>
    </row>
  </sheetData>
  <mergeCells count="1">
    <mergeCell ref="A2:G2"/>
  </mergeCells>
  <conditionalFormatting sqref="D5:D30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30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{971705b9-5e59-4ab9-a5fa-8fda38dfbb99}</x14:id>
        </ext>
      </extLst>
    </cfRule>
  </conditionalFormatting>
  <pageMargins left="0.75" right="0.75" top="1" bottom="1" header="0.5" footer="0.5"/>
  <headerFooter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71705b9-5e59-4ab9-a5fa-8fda38dfbb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E5:E304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304"/>
  <sheetViews>
    <sheetView showGridLines="0" workbookViewId="0">
      <selection activeCell="I5" sqref="I5"/>
    </sheetView>
  </sheetViews>
  <sheetFormatPr defaultColWidth="8.72727272727273" defaultRowHeight="14.5"/>
  <cols>
    <col min="2" max="2" width="16.5454545454545" customWidth="1"/>
    <col min="3" max="3" width="12.6363636363636" customWidth="1"/>
    <col min="4" max="4" width="22.2727272727273" customWidth="1"/>
    <col min="5" max="6" width="10.1818181818182" customWidth="1"/>
  </cols>
  <sheetData>
    <row r="2" spans="1:14">
      <c r="A2" s="9"/>
      <c r="B2" s="1" t="s">
        <v>85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4" spans="2:6">
      <c r="B4" s="2" t="s">
        <v>1</v>
      </c>
      <c r="C4" s="2" t="s">
        <v>2</v>
      </c>
      <c r="D4" s="2" t="s">
        <v>3</v>
      </c>
      <c r="E4" s="3" t="s">
        <v>4</v>
      </c>
      <c r="F4" s="3" t="s">
        <v>5</v>
      </c>
    </row>
    <row r="5" spans="2:6">
      <c r="B5" t="s">
        <v>8</v>
      </c>
      <c r="C5" t="s">
        <v>9</v>
      </c>
      <c r="D5" t="s">
        <v>10</v>
      </c>
      <c r="E5" s="4">
        <v>1624</v>
      </c>
      <c r="F5" s="5">
        <v>114</v>
      </c>
    </row>
    <row r="6" spans="2:6">
      <c r="B6" t="s">
        <v>13</v>
      </c>
      <c r="C6" t="s">
        <v>14</v>
      </c>
      <c r="D6" t="s">
        <v>15</v>
      </c>
      <c r="E6" s="4">
        <v>6706</v>
      </c>
      <c r="F6" s="5">
        <v>459</v>
      </c>
    </row>
    <row r="7" spans="2:6">
      <c r="B7" t="s">
        <v>18</v>
      </c>
      <c r="C7" t="s">
        <v>14</v>
      </c>
      <c r="D7" t="s">
        <v>19</v>
      </c>
      <c r="E7" s="4">
        <v>959</v>
      </c>
      <c r="F7" s="5">
        <v>147</v>
      </c>
    </row>
    <row r="8" spans="2:6">
      <c r="B8" t="s">
        <v>21</v>
      </c>
      <c r="C8" t="s">
        <v>22</v>
      </c>
      <c r="D8" t="s">
        <v>23</v>
      </c>
      <c r="E8" s="4">
        <v>9632</v>
      </c>
      <c r="F8" s="5">
        <v>288</v>
      </c>
    </row>
    <row r="9" spans="2:6">
      <c r="B9" t="s">
        <v>26</v>
      </c>
      <c r="C9" t="s">
        <v>27</v>
      </c>
      <c r="D9" t="s">
        <v>28</v>
      </c>
      <c r="E9" s="4">
        <v>2100</v>
      </c>
      <c r="F9" s="5">
        <v>414</v>
      </c>
    </row>
    <row r="10" spans="2:6">
      <c r="B10" t="s">
        <v>8</v>
      </c>
      <c r="C10" t="s">
        <v>14</v>
      </c>
      <c r="D10" t="s">
        <v>31</v>
      </c>
      <c r="E10" s="4">
        <v>8869</v>
      </c>
      <c r="F10" s="5">
        <v>432</v>
      </c>
    </row>
    <row r="11" spans="2:6">
      <c r="B11" t="s">
        <v>26</v>
      </c>
      <c r="C11" t="s">
        <v>34</v>
      </c>
      <c r="D11" t="s">
        <v>35</v>
      </c>
      <c r="E11" s="4">
        <v>2681</v>
      </c>
      <c r="F11" s="5">
        <v>54</v>
      </c>
    </row>
    <row r="12" spans="2:6">
      <c r="B12" t="s">
        <v>13</v>
      </c>
      <c r="C12" t="s">
        <v>14</v>
      </c>
      <c r="D12" t="s">
        <v>37</v>
      </c>
      <c r="E12" s="4">
        <v>5012</v>
      </c>
      <c r="F12" s="5">
        <v>210</v>
      </c>
    </row>
    <row r="13" spans="2:6">
      <c r="B13" t="s">
        <v>40</v>
      </c>
      <c r="C13" t="s">
        <v>34</v>
      </c>
      <c r="D13" t="s">
        <v>17</v>
      </c>
      <c r="E13" s="4">
        <v>1281</v>
      </c>
      <c r="F13" s="5">
        <v>75</v>
      </c>
    </row>
    <row r="14" spans="2:6">
      <c r="B14" t="s">
        <v>43</v>
      </c>
      <c r="C14" t="s">
        <v>9</v>
      </c>
      <c r="D14" t="s">
        <v>17</v>
      </c>
      <c r="E14" s="4">
        <v>4991</v>
      </c>
      <c r="F14" s="5">
        <v>12</v>
      </c>
    </row>
    <row r="15" spans="2:6">
      <c r="B15" t="s">
        <v>46</v>
      </c>
      <c r="C15" t="s">
        <v>27</v>
      </c>
      <c r="D15" t="s">
        <v>28</v>
      </c>
      <c r="E15" s="4">
        <v>1785</v>
      </c>
      <c r="F15" s="5">
        <v>462</v>
      </c>
    </row>
    <row r="16" spans="2:6">
      <c r="B16" t="s">
        <v>47</v>
      </c>
      <c r="C16" t="s">
        <v>9</v>
      </c>
      <c r="D16" t="s">
        <v>33</v>
      </c>
      <c r="E16" s="4">
        <v>3983</v>
      </c>
      <c r="F16" s="5">
        <v>144</v>
      </c>
    </row>
    <row r="17" spans="2:6">
      <c r="B17" t="s">
        <v>18</v>
      </c>
      <c r="C17" t="s">
        <v>34</v>
      </c>
      <c r="D17" t="s">
        <v>30</v>
      </c>
      <c r="E17" s="4">
        <v>2646</v>
      </c>
      <c r="F17" s="5">
        <v>120</v>
      </c>
    </row>
    <row r="18" spans="2:6">
      <c r="B18" t="s">
        <v>46</v>
      </c>
      <c r="C18" t="s">
        <v>50</v>
      </c>
      <c r="D18" t="s">
        <v>12</v>
      </c>
      <c r="E18" s="4">
        <v>252</v>
      </c>
      <c r="F18" s="5">
        <v>54</v>
      </c>
    </row>
    <row r="19" spans="2:6">
      <c r="B19" t="s">
        <v>47</v>
      </c>
      <c r="C19" t="s">
        <v>14</v>
      </c>
      <c r="D19" t="s">
        <v>28</v>
      </c>
      <c r="E19" s="4">
        <v>2464</v>
      </c>
      <c r="F19" s="5">
        <v>234</v>
      </c>
    </row>
    <row r="20" spans="2:6">
      <c r="B20" t="s">
        <v>47</v>
      </c>
      <c r="C20" t="s">
        <v>14</v>
      </c>
      <c r="D20" t="s">
        <v>52</v>
      </c>
      <c r="E20" s="4">
        <v>2114</v>
      </c>
      <c r="F20" s="5">
        <v>66</v>
      </c>
    </row>
    <row r="21" spans="2:6">
      <c r="B21" t="s">
        <v>26</v>
      </c>
      <c r="C21" t="s">
        <v>9</v>
      </c>
      <c r="D21" t="s">
        <v>35</v>
      </c>
      <c r="E21" s="4">
        <v>7693</v>
      </c>
      <c r="F21" s="5">
        <v>87</v>
      </c>
    </row>
    <row r="22" spans="2:6">
      <c r="B22" t="s">
        <v>43</v>
      </c>
      <c r="C22" t="s">
        <v>50</v>
      </c>
      <c r="D22" t="s">
        <v>42</v>
      </c>
      <c r="E22" s="4">
        <v>15610</v>
      </c>
      <c r="F22" s="5">
        <v>339</v>
      </c>
    </row>
    <row r="23" spans="2:6">
      <c r="B23" t="s">
        <v>21</v>
      </c>
      <c r="C23" t="s">
        <v>50</v>
      </c>
      <c r="D23" t="s">
        <v>37</v>
      </c>
      <c r="E23" s="4">
        <v>336</v>
      </c>
      <c r="F23" s="5">
        <v>144</v>
      </c>
    </row>
    <row r="24" spans="2:6">
      <c r="B24" t="s">
        <v>46</v>
      </c>
      <c r="C24" t="s">
        <v>27</v>
      </c>
      <c r="D24" t="s">
        <v>42</v>
      </c>
      <c r="E24" s="4">
        <v>9443</v>
      </c>
      <c r="F24" s="5">
        <v>162</v>
      </c>
    </row>
    <row r="25" spans="2:6">
      <c r="B25" t="s">
        <v>18</v>
      </c>
      <c r="C25" t="s">
        <v>50</v>
      </c>
      <c r="D25" t="s">
        <v>48</v>
      </c>
      <c r="E25" s="4">
        <v>8155</v>
      </c>
      <c r="F25" s="5">
        <v>90</v>
      </c>
    </row>
    <row r="26" spans="2:6">
      <c r="B26" t="s">
        <v>13</v>
      </c>
      <c r="C26" t="s">
        <v>34</v>
      </c>
      <c r="D26" t="s">
        <v>48</v>
      </c>
      <c r="E26" s="4">
        <v>1701</v>
      </c>
      <c r="F26" s="5">
        <v>234</v>
      </c>
    </row>
    <row r="27" spans="2:6">
      <c r="B27" t="s">
        <v>55</v>
      </c>
      <c r="C27" t="s">
        <v>34</v>
      </c>
      <c r="D27" t="s">
        <v>37</v>
      </c>
      <c r="E27" s="4">
        <v>2205</v>
      </c>
      <c r="F27" s="5">
        <v>141</v>
      </c>
    </row>
    <row r="28" spans="2:6">
      <c r="B28" t="s">
        <v>13</v>
      </c>
      <c r="C28" t="s">
        <v>9</v>
      </c>
      <c r="D28" t="s">
        <v>39</v>
      </c>
      <c r="E28" s="4">
        <v>1771</v>
      </c>
      <c r="F28" s="5">
        <v>204</v>
      </c>
    </row>
    <row r="29" spans="2:6">
      <c r="B29" t="s">
        <v>21</v>
      </c>
      <c r="C29" t="s">
        <v>14</v>
      </c>
      <c r="D29" t="s">
        <v>25</v>
      </c>
      <c r="E29" s="4">
        <v>2114</v>
      </c>
      <c r="F29" s="5">
        <v>186</v>
      </c>
    </row>
    <row r="30" spans="2:6">
      <c r="B30" t="s">
        <v>21</v>
      </c>
      <c r="C30" t="s">
        <v>22</v>
      </c>
      <c r="D30" t="s">
        <v>12</v>
      </c>
      <c r="E30" s="4">
        <v>10311</v>
      </c>
      <c r="F30" s="5">
        <v>231</v>
      </c>
    </row>
    <row r="31" spans="2:6">
      <c r="B31" t="s">
        <v>47</v>
      </c>
      <c r="C31" t="s">
        <v>27</v>
      </c>
      <c r="D31" t="s">
        <v>30</v>
      </c>
      <c r="E31" s="4">
        <v>21</v>
      </c>
      <c r="F31" s="5">
        <v>168</v>
      </c>
    </row>
    <row r="32" spans="2:6">
      <c r="B32" t="s">
        <v>55</v>
      </c>
      <c r="C32" t="s">
        <v>14</v>
      </c>
      <c r="D32" t="s">
        <v>42</v>
      </c>
      <c r="E32" s="4">
        <v>1974</v>
      </c>
      <c r="F32" s="5">
        <v>195</v>
      </c>
    </row>
    <row r="33" spans="2:6">
      <c r="B33" t="s">
        <v>43</v>
      </c>
      <c r="C33" t="s">
        <v>22</v>
      </c>
      <c r="D33" t="s">
        <v>48</v>
      </c>
      <c r="E33" s="4">
        <v>6314</v>
      </c>
      <c r="F33" s="5">
        <v>15</v>
      </c>
    </row>
    <row r="34" spans="2:6">
      <c r="B34" t="s">
        <v>55</v>
      </c>
      <c r="C34" t="s">
        <v>9</v>
      </c>
      <c r="D34" t="s">
        <v>48</v>
      </c>
      <c r="E34" s="4">
        <v>4683</v>
      </c>
      <c r="F34" s="5">
        <v>30</v>
      </c>
    </row>
    <row r="35" spans="2:6">
      <c r="B35" t="s">
        <v>21</v>
      </c>
      <c r="C35" t="s">
        <v>9</v>
      </c>
      <c r="D35" t="s">
        <v>49</v>
      </c>
      <c r="E35" s="4">
        <v>6398</v>
      </c>
      <c r="F35" s="5">
        <v>102</v>
      </c>
    </row>
    <row r="36" spans="2:6">
      <c r="B36" t="s">
        <v>46</v>
      </c>
      <c r="C36" t="s">
        <v>14</v>
      </c>
      <c r="D36" t="s">
        <v>39</v>
      </c>
      <c r="E36" s="4">
        <v>553</v>
      </c>
      <c r="F36" s="5">
        <v>15</v>
      </c>
    </row>
    <row r="37" spans="2:6">
      <c r="B37" t="s">
        <v>13</v>
      </c>
      <c r="C37" t="s">
        <v>27</v>
      </c>
      <c r="D37" t="s">
        <v>10</v>
      </c>
      <c r="E37" s="4">
        <v>7021</v>
      </c>
      <c r="F37" s="5">
        <v>183</v>
      </c>
    </row>
    <row r="38" spans="2:6">
      <c r="B38" t="s">
        <v>8</v>
      </c>
      <c r="C38" t="s">
        <v>27</v>
      </c>
      <c r="D38" t="s">
        <v>37</v>
      </c>
      <c r="E38" s="4">
        <v>5817</v>
      </c>
      <c r="F38" s="5">
        <v>12</v>
      </c>
    </row>
    <row r="39" spans="2:6">
      <c r="B39" t="s">
        <v>21</v>
      </c>
      <c r="C39" t="s">
        <v>27</v>
      </c>
      <c r="D39" t="s">
        <v>17</v>
      </c>
      <c r="E39" s="4">
        <v>3976</v>
      </c>
      <c r="F39" s="5">
        <v>72</v>
      </c>
    </row>
    <row r="40" spans="2:6">
      <c r="B40" t="s">
        <v>26</v>
      </c>
      <c r="C40" t="s">
        <v>34</v>
      </c>
      <c r="D40" t="s">
        <v>53</v>
      </c>
      <c r="E40" s="4">
        <v>1134</v>
      </c>
      <c r="F40" s="5">
        <v>282</v>
      </c>
    </row>
    <row r="41" spans="2:6">
      <c r="B41" t="s">
        <v>46</v>
      </c>
      <c r="C41" t="s">
        <v>27</v>
      </c>
      <c r="D41" t="s">
        <v>54</v>
      </c>
      <c r="E41" s="4">
        <v>6027</v>
      </c>
      <c r="F41" s="5">
        <v>144</v>
      </c>
    </row>
    <row r="42" spans="2:6">
      <c r="B42" t="s">
        <v>26</v>
      </c>
      <c r="C42" t="s">
        <v>9</v>
      </c>
      <c r="D42" t="s">
        <v>30</v>
      </c>
      <c r="E42" s="4">
        <v>1904</v>
      </c>
      <c r="F42" s="5">
        <v>405</v>
      </c>
    </row>
    <row r="43" spans="2:6">
      <c r="B43" t="s">
        <v>40</v>
      </c>
      <c r="C43" t="s">
        <v>50</v>
      </c>
      <c r="D43" t="s">
        <v>15</v>
      </c>
      <c r="E43" s="4">
        <v>3262</v>
      </c>
      <c r="F43" s="5">
        <v>75</v>
      </c>
    </row>
    <row r="44" spans="2:6">
      <c r="B44" t="s">
        <v>8</v>
      </c>
      <c r="C44" t="s">
        <v>50</v>
      </c>
      <c r="D44" t="s">
        <v>53</v>
      </c>
      <c r="E44" s="4">
        <v>2289</v>
      </c>
      <c r="F44" s="5">
        <v>135</v>
      </c>
    </row>
    <row r="45" spans="2:6">
      <c r="B45" t="s">
        <v>43</v>
      </c>
      <c r="C45" t="s">
        <v>50</v>
      </c>
      <c r="D45" t="s">
        <v>53</v>
      </c>
      <c r="E45" s="4">
        <v>6986</v>
      </c>
      <c r="F45" s="5">
        <v>21</v>
      </c>
    </row>
    <row r="46" spans="2:6">
      <c r="B46" t="s">
        <v>46</v>
      </c>
      <c r="C46" t="s">
        <v>34</v>
      </c>
      <c r="D46" t="s">
        <v>48</v>
      </c>
      <c r="E46" s="4">
        <v>4417</v>
      </c>
      <c r="F46" s="5">
        <v>153</v>
      </c>
    </row>
    <row r="47" spans="2:6">
      <c r="B47" t="s">
        <v>26</v>
      </c>
      <c r="C47" t="s">
        <v>50</v>
      </c>
      <c r="D47" t="s">
        <v>25</v>
      </c>
      <c r="E47" s="4">
        <v>1442</v>
      </c>
      <c r="F47" s="5">
        <v>15</v>
      </c>
    </row>
    <row r="48" spans="2:6">
      <c r="B48" t="s">
        <v>47</v>
      </c>
      <c r="C48" t="s">
        <v>14</v>
      </c>
      <c r="D48" t="s">
        <v>17</v>
      </c>
      <c r="E48" s="4">
        <v>2415</v>
      </c>
      <c r="F48" s="5">
        <v>255</v>
      </c>
    </row>
    <row r="49" spans="2:6">
      <c r="B49" t="s">
        <v>46</v>
      </c>
      <c r="C49" t="s">
        <v>9</v>
      </c>
      <c r="D49" t="s">
        <v>39</v>
      </c>
      <c r="E49" s="4">
        <v>238</v>
      </c>
      <c r="F49" s="5">
        <v>18</v>
      </c>
    </row>
    <row r="50" spans="2:6">
      <c r="B50" t="s">
        <v>26</v>
      </c>
      <c r="C50" t="s">
        <v>9</v>
      </c>
      <c r="D50" t="s">
        <v>48</v>
      </c>
      <c r="E50" s="4">
        <v>4949</v>
      </c>
      <c r="F50" s="5">
        <v>189</v>
      </c>
    </row>
    <row r="51" spans="2:6">
      <c r="B51" t="s">
        <v>43</v>
      </c>
      <c r="C51" t="s">
        <v>34</v>
      </c>
      <c r="D51" t="s">
        <v>15</v>
      </c>
      <c r="E51" s="4">
        <v>5075</v>
      </c>
      <c r="F51" s="5">
        <v>21</v>
      </c>
    </row>
    <row r="52" spans="2:6">
      <c r="B52" t="s">
        <v>47</v>
      </c>
      <c r="C52" t="s">
        <v>22</v>
      </c>
      <c r="D52" t="s">
        <v>30</v>
      </c>
      <c r="E52" s="4">
        <v>9198</v>
      </c>
      <c r="F52" s="5">
        <v>36</v>
      </c>
    </row>
    <row r="53" spans="2:6">
      <c r="B53" t="s">
        <v>26</v>
      </c>
      <c r="C53" t="s">
        <v>50</v>
      </c>
      <c r="D53" t="s">
        <v>52</v>
      </c>
      <c r="E53" s="4">
        <v>3339</v>
      </c>
      <c r="F53" s="5">
        <v>75</v>
      </c>
    </row>
    <row r="54" spans="2:6">
      <c r="B54" t="s">
        <v>8</v>
      </c>
      <c r="C54" t="s">
        <v>50</v>
      </c>
      <c r="D54" t="s">
        <v>33</v>
      </c>
      <c r="E54" s="4">
        <v>5019</v>
      </c>
      <c r="F54" s="5">
        <v>156</v>
      </c>
    </row>
    <row r="55" spans="2:6">
      <c r="B55" t="s">
        <v>43</v>
      </c>
      <c r="C55" t="s">
        <v>22</v>
      </c>
      <c r="D55" t="s">
        <v>30</v>
      </c>
      <c r="E55" s="4">
        <v>16184</v>
      </c>
      <c r="F55" s="5">
        <v>39</v>
      </c>
    </row>
    <row r="56" spans="2:6">
      <c r="B56" t="s">
        <v>26</v>
      </c>
      <c r="C56" t="s">
        <v>22</v>
      </c>
      <c r="D56" t="s">
        <v>45</v>
      </c>
      <c r="E56" s="4">
        <v>497</v>
      </c>
      <c r="F56" s="5">
        <v>63</v>
      </c>
    </row>
    <row r="57" spans="2:6">
      <c r="B57" t="s">
        <v>46</v>
      </c>
      <c r="C57" t="s">
        <v>22</v>
      </c>
      <c r="D57" t="s">
        <v>52</v>
      </c>
      <c r="E57" s="4">
        <v>8211</v>
      </c>
      <c r="F57" s="5">
        <v>75</v>
      </c>
    </row>
    <row r="58" spans="2:6">
      <c r="B58" t="s">
        <v>46</v>
      </c>
      <c r="C58" t="s">
        <v>34</v>
      </c>
      <c r="D58" t="s">
        <v>54</v>
      </c>
      <c r="E58" s="4">
        <v>6580</v>
      </c>
      <c r="F58" s="5">
        <v>183</v>
      </c>
    </row>
    <row r="59" spans="2:6">
      <c r="B59" t="s">
        <v>21</v>
      </c>
      <c r="C59" t="s">
        <v>14</v>
      </c>
      <c r="D59" t="s">
        <v>12</v>
      </c>
      <c r="E59" s="4">
        <v>4760</v>
      </c>
      <c r="F59" s="5">
        <v>69</v>
      </c>
    </row>
    <row r="60" spans="2:6">
      <c r="B60" t="s">
        <v>8</v>
      </c>
      <c r="C60" t="s">
        <v>22</v>
      </c>
      <c r="D60" t="s">
        <v>28</v>
      </c>
      <c r="E60" s="4">
        <v>5439</v>
      </c>
      <c r="F60" s="5">
        <v>30</v>
      </c>
    </row>
    <row r="61" spans="2:6">
      <c r="B61" t="s">
        <v>21</v>
      </c>
      <c r="C61" t="s">
        <v>50</v>
      </c>
      <c r="D61" t="s">
        <v>33</v>
      </c>
      <c r="E61" s="4">
        <v>1463</v>
      </c>
      <c r="F61" s="5">
        <v>39</v>
      </c>
    </row>
    <row r="62" spans="2:6">
      <c r="B62" t="s">
        <v>47</v>
      </c>
      <c r="C62" t="s">
        <v>50</v>
      </c>
      <c r="D62" t="s">
        <v>15</v>
      </c>
      <c r="E62" s="4">
        <v>7777</v>
      </c>
      <c r="F62" s="5">
        <v>504</v>
      </c>
    </row>
    <row r="63" spans="2:6">
      <c r="B63" t="s">
        <v>18</v>
      </c>
      <c r="C63" t="s">
        <v>9</v>
      </c>
      <c r="D63" t="s">
        <v>52</v>
      </c>
      <c r="E63" s="4">
        <v>1085</v>
      </c>
      <c r="F63" s="5">
        <v>273</v>
      </c>
    </row>
    <row r="64" spans="2:6">
      <c r="B64" t="s">
        <v>43</v>
      </c>
      <c r="C64" t="s">
        <v>9</v>
      </c>
      <c r="D64" t="s">
        <v>35</v>
      </c>
      <c r="E64" s="4">
        <v>182</v>
      </c>
      <c r="F64" s="5">
        <v>48</v>
      </c>
    </row>
    <row r="65" spans="2:6">
      <c r="B65" t="s">
        <v>26</v>
      </c>
      <c r="C65" t="s">
        <v>50</v>
      </c>
      <c r="D65" t="s">
        <v>53</v>
      </c>
      <c r="E65" s="4">
        <v>4242</v>
      </c>
      <c r="F65" s="5">
        <v>207</v>
      </c>
    </row>
    <row r="66" spans="2:6">
      <c r="B66" t="s">
        <v>26</v>
      </c>
      <c r="C66" t="s">
        <v>22</v>
      </c>
      <c r="D66" t="s">
        <v>15</v>
      </c>
      <c r="E66" s="4">
        <v>6118</v>
      </c>
      <c r="F66" s="5">
        <v>9</v>
      </c>
    </row>
    <row r="67" spans="2:6">
      <c r="B67" t="s">
        <v>55</v>
      </c>
      <c r="C67" t="s">
        <v>22</v>
      </c>
      <c r="D67" t="s">
        <v>48</v>
      </c>
      <c r="E67" s="4">
        <v>2317</v>
      </c>
      <c r="F67" s="5">
        <v>261</v>
      </c>
    </row>
    <row r="68" spans="2:6">
      <c r="B68" t="s">
        <v>26</v>
      </c>
      <c r="C68" t="s">
        <v>34</v>
      </c>
      <c r="D68" t="s">
        <v>30</v>
      </c>
      <c r="E68" s="4">
        <v>938</v>
      </c>
      <c r="F68" s="5">
        <v>6</v>
      </c>
    </row>
    <row r="69" spans="2:6">
      <c r="B69" t="s">
        <v>13</v>
      </c>
      <c r="C69" t="s">
        <v>9</v>
      </c>
      <c r="D69" t="s">
        <v>25</v>
      </c>
      <c r="E69" s="4">
        <v>9709</v>
      </c>
      <c r="F69" s="5">
        <v>30</v>
      </c>
    </row>
    <row r="70" spans="2:6">
      <c r="B70" t="s">
        <v>40</v>
      </c>
      <c r="C70" t="s">
        <v>50</v>
      </c>
      <c r="D70" t="s">
        <v>42</v>
      </c>
      <c r="E70" s="4">
        <v>2205</v>
      </c>
      <c r="F70" s="5">
        <v>138</v>
      </c>
    </row>
    <row r="71" spans="2:6">
      <c r="B71" t="s">
        <v>40</v>
      </c>
      <c r="C71" t="s">
        <v>9</v>
      </c>
      <c r="D71" t="s">
        <v>33</v>
      </c>
      <c r="E71" s="4">
        <v>4487</v>
      </c>
      <c r="F71" s="5">
        <v>111</v>
      </c>
    </row>
    <row r="72" spans="2:6">
      <c r="B72" t="s">
        <v>43</v>
      </c>
      <c r="C72" t="s">
        <v>14</v>
      </c>
      <c r="D72" t="s">
        <v>23</v>
      </c>
      <c r="E72" s="4">
        <v>2415</v>
      </c>
      <c r="F72" s="5">
        <v>15</v>
      </c>
    </row>
    <row r="73" spans="2:6">
      <c r="B73" t="s">
        <v>8</v>
      </c>
      <c r="C73" t="s">
        <v>50</v>
      </c>
      <c r="D73" t="s">
        <v>39</v>
      </c>
      <c r="E73" s="4">
        <v>4018</v>
      </c>
      <c r="F73" s="5">
        <v>162</v>
      </c>
    </row>
    <row r="74" spans="2:6">
      <c r="B74" t="s">
        <v>43</v>
      </c>
      <c r="C74" t="s">
        <v>50</v>
      </c>
      <c r="D74" t="s">
        <v>39</v>
      </c>
      <c r="E74" s="4">
        <v>861</v>
      </c>
      <c r="F74" s="5">
        <v>195</v>
      </c>
    </row>
    <row r="75" spans="2:6">
      <c r="B75" t="s">
        <v>55</v>
      </c>
      <c r="C75" t="s">
        <v>34</v>
      </c>
      <c r="D75" t="s">
        <v>17</v>
      </c>
      <c r="E75" s="4">
        <v>5586</v>
      </c>
      <c r="F75" s="5">
        <v>525</v>
      </c>
    </row>
    <row r="76" spans="2:6">
      <c r="B76" t="s">
        <v>40</v>
      </c>
      <c r="C76" t="s">
        <v>50</v>
      </c>
      <c r="D76" t="s">
        <v>31</v>
      </c>
      <c r="E76" s="4">
        <v>2226</v>
      </c>
      <c r="F76" s="5">
        <v>48</v>
      </c>
    </row>
    <row r="77" spans="2:6">
      <c r="B77" t="s">
        <v>18</v>
      </c>
      <c r="C77" t="s">
        <v>50</v>
      </c>
      <c r="D77" t="s">
        <v>54</v>
      </c>
      <c r="E77" s="4">
        <v>14329</v>
      </c>
      <c r="F77" s="5">
        <v>150</v>
      </c>
    </row>
    <row r="78" spans="2:6">
      <c r="B78" t="s">
        <v>18</v>
      </c>
      <c r="C78" t="s">
        <v>50</v>
      </c>
      <c r="D78" t="s">
        <v>42</v>
      </c>
      <c r="E78" s="4">
        <v>8463</v>
      </c>
      <c r="F78" s="5">
        <v>492</v>
      </c>
    </row>
    <row r="79" spans="2:6">
      <c r="B79" t="s">
        <v>43</v>
      </c>
      <c r="C79" t="s">
        <v>50</v>
      </c>
      <c r="D79" t="s">
        <v>52</v>
      </c>
      <c r="E79" s="4">
        <v>2891</v>
      </c>
      <c r="F79" s="5">
        <v>102</v>
      </c>
    </row>
    <row r="80" spans="2:6">
      <c r="B80" t="s">
        <v>47</v>
      </c>
      <c r="C80" t="s">
        <v>22</v>
      </c>
      <c r="D80" t="s">
        <v>48</v>
      </c>
      <c r="E80" s="4">
        <v>3773</v>
      </c>
      <c r="F80" s="5">
        <v>165</v>
      </c>
    </row>
    <row r="81" spans="2:6">
      <c r="B81" t="s">
        <v>21</v>
      </c>
      <c r="C81" t="s">
        <v>22</v>
      </c>
      <c r="D81" t="s">
        <v>54</v>
      </c>
      <c r="E81" s="4">
        <v>854</v>
      </c>
      <c r="F81" s="5">
        <v>309</v>
      </c>
    </row>
    <row r="82" spans="2:6">
      <c r="B82" t="s">
        <v>26</v>
      </c>
      <c r="C82" t="s">
        <v>22</v>
      </c>
      <c r="D82" t="s">
        <v>33</v>
      </c>
      <c r="E82" s="4">
        <v>4970</v>
      </c>
      <c r="F82" s="5">
        <v>156</v>
      </c>
    </row>
    <row r="83" spans="2:6">
      <c r="B83" t="s">
        <v>18</v>
      </c>
      <c r="C83" t="s">
        <v>14</v>
      </c>
      <c r="D83" t="s">
        <v>51</v>
      </c>
      <c r="E83" s="4">
        <v>98</v>
      </c>
      <c r="F83" s="5">
        <v>159</v>
      </c>
    </row>
    <row r="84" spans="2:6">
      <c r="B84" t="s">
        <v>43</v>
      </c>
      <c r="C84" t="s">
        <v>14</v>
      </c>
      <c r="D84" t="s">
        <v>25</v>
      </c>
      <c r="E84" s="4">
        <v>13391</v>
      </c>
      <c r="F84" s="5">
        <v>201</v>
      </c>
    </row>
    <row r="85" spans="2:6">
      <c r="B85" t="s">
        <v>13</v>
      </c>
      <c r="C85" t="s">
        <v>27</v>
      </c>
      <c r="D85" t="s">
        <v>35</v>
      </c>
      <c r="E85" s="4">
        <v>8890</v>
      </c>
      <c r="F85" s="5">
        <v>210</v>
      </c>
    </row>
    <row r="86" spans="2:6">
      <c r="B86" t="s">
        <v>46</v>
      </c>
      <c r="C86" t="s">
        <v>34</v>
      </c>
      <c r="D86" t="s">
        <v>12</v>
      </c>
      <c r="E86" s="4">
        <v>56</v>
      </c>
      <c r="F86" s="5">
        <v>51</v>
      </c>
    </row>
    <row r="87" spans="2:6">
      <c r="B87" t="s">
        <v>47</v>
      </c>
      <c r="C87" t="s">
        <v>22</v>
      </c>
      <c r="D87" t="s">
        <v>28</v>
      </c>
      <c r="E87" s="4">
        <v>3339</v>
      </c>
      <c r="F87" s="5">
        <v>39</v>
      </c>
    </row>
    <row r="88" spans="2:6">
      <c r="B88" t="s">
        <v>55</v>
      </c>
      <c r="C88" t="s">
        <v>14</v>
      </c>
      <c r="D88" t="s">
        <v>23</v>
      </c>
      <c r="E88" s="4">
        <v>3808</v>
      </c>
      <c r="F88" s="5">
        <v>279</v>
      </c>
    </row>
    <row r="89" spans="2:6">
      <c r="B89" t="s">
        <v>55</v>
      </c>
      <c r="C89" t="s">
        <v>34</v>
      </c>
      <c r="D89" t="s">
        <v>12</v>
      </c>
      <c r="E89" s="4">
        <v>63</v>
      </c>
      <c r="F89" s="5">
        <v>123</v>
      </c>
    </row>
    <row r="90" spans="2:6">
      <c r="B90" t="s">
        <v>46</v>
      </c>
      <c r="C90" t="s">
        <v>27</v>
      </c>
      <c r="D90" t="s">
        <v>53</v>
      </c>
      <c r="E90" s="4">
        <v>7812</v>
      </c>
      <c r="F90" s="5">
        <v>81</v>
      </c>
    </row>
    <row r="91" spans="2:6">
      <c r="B91" t="s">
        <v>8</v>
      </c>
      <c r="C91" t="s">
        <v>9</v>
      </c>
      <c r="D91" t="s">
        <v>39</v>
      </c>
      <c r="E91" s="4">
        <v>7693</v>
      </c>
      <c r="F91" s="5">
        <v>21</v>
      </c>
    </row>
    <row r="92" spans="2:6">
      <c r="B92" t="s">
        <v>47</v>
      </c>
      <c r="C92" t="s">
        <v>22</v>
      </c>
      <c r="D92" t="s">
        <v>54</v>
      </c>
      <c r="E92" s="4">
        <v>973</v>
      </c>
      <c r="F92" s="5">
        <v>162</v>
      </c>
    </row>
    <row r="93" spans="2:6">
      <c r="B93" t="s">
        <v>55</v>
      </c>
      <c r="C93" t="s">
        <v>14</v>
      </c>
      <c r="D93" t="s">
        <v>45</v>
      </c>
      <c r="E93" s="4">
        <v>567</v>
      </c>
      <c r="F93" s="5">
        <v>228</v>
      </c>
    </row>
    <row r="94" spans="2:6">
      <c r="B94" t="s">
        <v>55</v>
      </c>
      <c r="C94" t="s">
        <v>22</v>
      </c>
      <c r="D94" t="s">
        <v>52</v>
      </c>
      <c r="E94" s="4">
        <v>2471</v>
      </c>
      <c r="F94" s="5">
        <v>342</v>
      </c>
    </row>
    <row r="95" spans="2:6">
      <c r="B95" t="s">
        <v>43</v>
      </c>
      <c r="C95" t="s">
        <v>34</v>
      </c>
      <c r="D95" t="s">
        <v>12</v>
      </c>
      <c r="E95" s="4">
        <v>7189</v>
      </c>
      <c r="F95" s="5">
        <v>54</v>
      </c>
    </row>
    <row r="96" spans="2:6">
      <c r="B96" t="s">
        <v>21</v>
      </c>
      <c r="C96" t="s">
        <v>14</v>
      </c>
      <c r="D96" t="s">
        <v>54</v>
      </c>
      <c r="E96" s="4">
        <v>7455</v>
      </c>
      <c r="F96" s="5">
        <v>216</v>
      </c>
    </row>
    <row r="97" spans="2:6">
      <c r="B97" t="s">
        <v>47</v>
      </c>
      <c r="C97" t="s">
        <v>50</v>
      </c>
      <c r="D97" t="s">
        <v>51</v>
      </c>
      <c r="E97" s="4">
        <v>3108</v>
      </c>
      <c r="F97" s="5">
        <v>54</v>
      </c>
    </row>
    <row r="98" spans="2:6">
      <c r="B98" t="s">
        <v>26</v>
      </c>
      <c r="C98" t="s">
        <v>34</v>
      </c>
      <c r="D98" t="s">
        <v>28</v>
      </c>
      <c r="E98" s="4">
        <v>469</v>
      </c>
      <c r="F98" s="5">
        <v>75</v>
      </c>
    </row>
    <row r="99" spans="2:6">
      <c r="B99" t="s">
        <v>18</v>
      </c>
      <c r="C99" t="s">
        <v>9</v>
      </c>
      <c r="D99" t="s">
        <v>48</v>
      </c>
      <c r="E99" s="4">
        <v>2737</v>
      </c>
      <c r="F99" s="5">
        <v>93</v>
      </c>
    </row>
    <row r="100" spans="2:6">
      <c r="B100" t="s">
        <v>18</v>
      </c>
      <c r="C100" t="s">
        <v>9</v>
      </c>
      <c r="D100" t="s">
        <v>28</v>
      </c>
      <c r="E100" s="4">
        <v>4305</v>
      </c>
      <c r="F100" s="5">
        <v>156</v>
      </c>
    </row>
    <row r="101" spans="2:6">
      <c r="B101" t="s">
        <v>18</v>
      </c>
      <c r="C101" t="s">
        <v>34</v>
      </c>
      <c r="D101" t="s">
        <v>33</v>
      </c>
      <c r="E101" s="4">
        <v>2408</v>
      </c>
      <c r="F101" s="5">
        <v>9</v>
      </c>
    </row>
    <row r="102" spans="2:6">
      <c r="B102" t="s">
        <v>47</v>
      </c>
      <c r="C102" t="s">
        <v>22</v>
      </c>
      <c r="D102" t="s">
        <v>39</v>
      </c>
      <c r="E102" s="4">
        <v>1281</v>
      </c>
      <c r="F102" s="5">
        <v>18</v>
      </c>
    </row>
    <row r="103" spans="2:6">
      <c r="B103" t="s">
        <v>8</v>
      </c>
      <c r="C103" t="s">
        <v>14</v>
      </c>
      <c r="D103" t="s">
        <v>15</v>
      </c>
      <c r="E103" s="4">
        <v>12348</v>
      </c>
      <c r="F103" s="5">
        <v>234</v>
      </c>
    </row>
    <row r="104" spans="2:6">
      <c r="B104" t="s">
        <v>47</v>
      </c>
      <c r="C104" t="s">
        <v>50</v>
      </c>
      <c r="D104" t="s">
        <v>54</v>
      </c>
      <c r="E104" s="4">
        <v>3689</v>
      </c>
      <c r="F104" s="5">
        <v>312</v>
      </c>
    </row>
    <row r="105" spans="2:6">
      <c r="B105" t="s">
        <v>40</v>
      </c>
      <c r="C105" t="s">
        <v>22</v>
      </c>
      <c r="D105" t="s">
        <v>39</v>
      </c>
      <c r="E105" s="4">
        <v>2870</v>
      </c>
      <c r="F105" s="5">
        <v>300</v>
      </c>
    </row>
    <row r="106" spans="2:6">
      <c r="B106" t="s">
        <v>46</v>
      </c>
      <c r="C106" t="s">
        <v>22</v>
      </c>
      <c r="D106" t="s">
        <v>53</v>
      </c>
      <c r="E106" s="4">
        <v>798</v>
      </c>
      <c r="F106" s="5">
        <v>519</v>
      </c>
    </row>
    <row r="107" spans="2:6">
      <c r="B107" t="s">
        <v>21</v>
      </c>
      <c r="C107" t="s">
        <v>9</v>
      </c>
      <c r="D107" t="s">
        <v>45</v>
      </c>
      <c r="E107" s="4">
        <v>2933</v>
      </c>
      <c r="F107" s="5">
        <v>9</v>
      </c>
    </row>
    <row r="108" spans="2:6">
      <c r="B108" t="s">
        <v>43</v>
      </c>
      <c r="C108" t="s">
        <v>14</v>
      </c>
      <c r="D108" t="s">
        <v>19</v>
      </c>
      <c r="E108" s="4">
        <v>2744</v>
      </c>
      <c r="F108" s="5">
        <v>9</v>
      </c>
    </row>
    <row r="109" spans="2:6">
      <c r="B109" t="s">
        <v>8</v>
      </c>
      <c r="C109" t="s">
        <v>22</v>
      </c>
      <c r="D109" t="s">
        <v>31</v>
      </c>
      <c r="E109" s="4">
        <v>9772</v>
      </c>
      <c r="F109" s="5">
        <v>90</v>
      </c>
    </row>
    <row r="110" spans="2:6">
      <c r="B110" t="s">
        <v>40</v>
      </c>
      <c r="C110" t="s">
        <v>50</v>
      </c>
      <c r="D110" t="s">
        <v>28</v>
      </c>
      <c r="E110" s="4">
        <v>1568</v>
      </c>
      <c r="F110" s="5">
        <v>96</v>
      </c>
    </row>
    <row r="111" spans="2:6">
      <c r="B111" t="s">
        <v>46</v>
      </c>
      <c r="C111" t="s">
        <v>22</v>
      </c>
      <c r="D111" t="s">
        <v>30</v>
      </c>
      <c r="E111" s="4">
        <v>11417</v>
      </c>
      <c r="F111" s="5">
        <v>21</v>
      </c>
    </row>
    <row r="112" spans="2:6">
      <c r="B112" t="s">
        <v>8</v>
      </c>
      <c r="C112" t="s">
        <v>50</v>
      </c>
      <c r="D112" t="s">
        <v>51</v>
      </c>
      <c r="E112" s="4">
        <v>6748</v>
      </c>
      <c r="F112" s="5">
        <v>48</v>
      </c>
    </row>
    <row r="113" spans="2:6">
      <c r="B113" t="s">
        <v>55</v>
      </c>
      <c r="C113" t="s">
        <v>22</v>
      </c>
      <c r="D113" t="s">
        <v>53</v>
      </c>
      <c r="E113" s="4">
        <v>1407</v>
      </c>
      <c r="F113" s="5">
        <v>72</v>
      </c>
    </row>
    <row r="114" spans="2:6">
      <c r="B114" t="s">
        <v>13</v>
      </c>
      <c r="C114" t="s">
        <v>14</v>
      </c>
      <c r="D114" t="s">
        <v>52</v>
      </c>
      <c r="E114" s="4">
        <v>2023</v>
      </c>
      <c r="F114" s="5">
        <v>168</v>
      </c>
    </row>
    <row r="115" spans="2:6">
      <c r="B115" t="s">
        <v>43</v>
      </c>
      <c r="C115" t="s">
        <v>27</v>
      </c>
      <c r="D115" t="s">
        <v>51</v>
      </c>
      <c r="E115" s="4">
        <v>5236</v>
      </c>
      <c r="F115" s="5">
        <v>51</v>
      </c>
    </row>
    <row r="116" spans="2:6">
      <c r="B116" t="s">
        <v>21</v>
      </c>
      <c r="C116" t="s">
        <v>22</v>
      </c>
      <c r="D116" t="s">
        <v>39</v>
      </c>
      <c r="E116" s="4">
        <v>1925</v>
      </c>
      <c r="F116" s="5">
        <v>192</v>
      </c>
    </row>
    <row r="117" spans="2:6">
      <c r="B117" t="s">
        <v>40</v>
      </c>
      <c r="C117" t="s">
        <v>9</v>
      </c>
      <c r="D117" t="s">
        <v>17</v>
      </c>
      <c r="E117" s="4">
        <v>6608</v>
      </c>
      <c r="F117" s="5">
        <v>225</v>
      </c>
    </row>
    <row r="118" spans="2:6">
      <c r="B118" t="s">
        <v>26</v>
      </c>
      <c r="C118" t="s">
        <v>50</v>
      </c>
      <c r="D118" t="s">
        <v>51</v>
      </c>
      <c r="E118" s="4">
        <v>8008</v>
      </c>
      <c r="F118" s="5">
        <v>456</v>
      </c>
    </row>
    <row r="119" spans="2:6">
      <c r="B119" t="s">
        <v>55</v>
      </c>
      <c r="C119" t="s">
        <v>50</v>
      </c>
      <c r="D119" t="s">
        <v>28</v>
      </c>
      <c r="E119" s="4">
        <v>1428</v>
      </c>
      <c r="F119" s="5">
        <v>93</v>
      </c>
    </row>
    <row r="120" spans="2:6">
      <c r="B120" t="s">
        <v>26</v>
      </c>
      <c r="C120" t="s">
        <v>50</v>
      </c>
      <c r="D120" t="s">
        <v>19</v>
      </c>
      <c r="E120" s="4">
        <v>525</v>
      </c>
      <c r="F120" s="5">
        <v>48</v>
      </c>
    </row>
    <row r="121" spans="2:6">
      <c r="B121" t="s">
        <v>26</v>
      </c>
      <c r="C121" t="s">
        <v>9</v>
      </c>
      <c r="D121" t="s">
        <v>23</v>
      </c>
      <c r="E121" s="4">
        <v>1505</v>
      </c>
      <c r="F121" s="5">
        <v>102</v>
      </c>
    </row>
    <row r="122" spans="2:6">
      <c r="B122" t="s">
        <v>40</v>
      </c>
      <c r="C122" t="s">
        <v>14</v>
      </c>
      <c r="D122" t="s">
        <v>10</v>
      </c>
      <c r="E122" s="4">
        <v>6755</v>
      </c>
      <c r="F122" s="5">
        <v>252</v>
      </c>
    </row>
    <row r="123" spans="2:6">
      <c r="B123" t="s">
        <v>46</v>
      </c>
      <c r="C123" t="s">
        <v>9</v>
      </c>
      <c r="D123" t="s">
        <v>23</v>
      </c>
      <c r="E123" s="4">
        <v>11571</v>
      </c>
      <c r="F123" s="5">
        <v>138</v>
      </c>
    </row>
    <row r="124" spans="2:6">
      <c r="B124" t="s">
        <v>8</v>
      </c>
      <c r="C124" t="s">
        <v>34</v>
      </c>
      <c r="D124" t="s">
        <v>28</v>
      </c>
      <c r="E124" s="4">
        <v>2541</v>
      </c>
      <c r="F124" s="5">
        <v>90</v>
      </c>
    </row>
    <row r="125" spans="2:6">
      <c r="B125" t="s">
        <v>21</v>
      </c>
      <c r="C125" t="s">
        <v>9</v>
      </c>
      <c r="D125" t="s">
        <v>10</v>
      </c>
      <c r="E125" s="4">
        <v>1526</v>
      </c>
      <c r="F125" s="5">
        <v>240</v>
      </c>
    </row>
    <row r="126" spans="2:6">
      <c r="B126" t="s">
        <v>8</v>
      </c>
      <c r="C126" t="s">
        <v>34</v>
      </c>
      <c r="D126" t="s">
        <v>19</v>
      </c>
      <c r="E126" s="4">
        <v>6125</v>
      </c>
      <c r="F126" s="5">
        <v>102</v>
      </c>
    </row>
    <row r="127" spans="2:6">
      <c r="B127" t="s">
        <v>21</v>
      </c>
      <c r="C127" t="s">
        <v>14</v>
      </c>
      <c r="D127" t="s">
        <v>53</v>
      </c>
      <c r="E127" s="4">
        <v>847</v>
      </c>
      <c r="F127" s="5">
        <v>129</v>
      </c>
    </row>
    <row r="128" spans="2:6">
      <c r="B128" t="s">
        <v>13</v>
      </c>
      <c r="C128" t="s">
        <v>14</v>
      </c>
      <c r="D128" t="s">
        <v>53</v>
      </c>
      <c r="E128" s="4">
        <v>4753</v>
      </c>
      <c r="F128" s="5">
        <v>300</v>
      </c>
    </row>
    <row r="129" spans="2:6">
      <c r="B129" t="s">
        <v>26</v>
      </c>
      <c r="C129" t="s">
        <v>34</v>
      </c>
      <c r="D129" t="s">
        <v>31</v>
      </c>
      <c r="E129" s="4">
        <v>959</v>
      </c>
      <c r="F129" s="5">
        <v>135</v>
      </c>
    </row>
    <row r="130" spans="2:6">
      <c r="B130" t="s">
        <v>40</v>
      </c>
      <c r="C130" t="s">
        <v>14</v>
      </c>
      <c r="D130" t="s">
        <v>49</v>
      </c>
      <c r="E130" s="4">
        <v>2793</v>
      </c>
      <c r="F130" s="5">
        <v>114</v>
      </c>
    </row>
    <row r="131" spans="2:6">
      <c r="B131" t="s">
        <v>40</v>
      </c>
      <c r="C131" t="s">
        <v>14</v>
      </c>
      <c r="D131" t="s">
        <v>17</v>
      </c>
      <c r="E131" s="4">
        <v>4606</v>
      </c>
      <c r="F131" s="5">
        <v>63</v>
      </c>
    </row>
    <row r="132" spans="2:6">
      <c r="B132" t="s">
        <v>40</v>
      </c>
      <c r="C132" t="s">
        <v>22</v>
      </c>
      <c r="D132" t="s">
        <v>52</v>
      </c>
      <c r="E132" s="4">
        <v>5551</v>
      </c>
      <c r="F132" s="5">
        <v>252</v>
      </c>
    </row>
    <row r="133" spans="2:6">
      <c r="B133" t="s">
        <v>55</v>
      </c>
      <c r="C133" t="s">
        <v>22</v>
      </c>
      <c r="D133" t="s">
        <v>15</v>
      </c>
      <c r="E133" s="4">
        <v>6657</v>
      </c>
      <c r="F133" s="5">
        <v>303</v>
      </c>
    </row>
    <row r="134" spans="2:6">
      <c r="B134" t="s">
        <v>40</v>
      </c>
      <c r="C134" t="s">
        <v>27</v>
      </c>
      <c r="D134" t="s">
        <v>33</v>
      </c>
      <c r="E134" s="4">
        <v>4438</v>
      </c>
      <c r="F134" s="5">
        <v>246</v>
      </c>
    </row>
    <row r="135" spans="2:6">
      <c r="B135" t="s">
        <v>13</v>
      </c>
      <c r="C135" t="s">
        <v>34</v>
      </c>
      <c r="D135" t="s">
        <v>37</v>
      </c>
      <c r="E135" s="4">
        <v>168</v>
      </c>
      <c r="F135" s="5">
        <v>84</v>
      </c>
    </row>
    <row r="136" spans="2:6">
      <c r="B136" t="s">
        <v>40</v>
      </c>
      <c r="C136" t="s">
        <v>50</v>
      </c>
      <c r="D136" t="s">
        <v>33</v>
      </c>
      <c r="E136" s="4">
        <v>7777</v>
      </c>
      <c r="F136" s="5">
        <v>39</v>
      </c>
    </row>
    <row r="137" spans="2:6">
      <c r="B137" t="s">
        <v>43</v>
      </c>
      <c r="C137" t="s">
        <v>22</v>
      </c>
      <c r="D137" t="s">
        <v>33</v>
      </c>
      <c r="E137" s="4">
        <v>3339</v>
      </c>
      <c r="F137" s="5">
        <v>348</v>
      </c>
    </row>
    <row r="138" spans="2:6">
      <c r="B138" t="s">
        <v>40</v>
      </c>
      <c r="C138" t="s">
        <v>9</v>
      </c>
      <c r="D138" t="s">
        <v>31</v>
      </c>
      <c r="E138" s="4">
        <v>6391</v>
      </c>
      <c r="F138" s="5">
        <v>48</v>
      </c>
    </row>
    <row r="139" spans="2:6">
      <c r="B139" t="s">
        <v>43</v>
      </c>
      <c r="C139" t="s">
        <v>9</v>
      </c>
      <c r="D139" t="s">
        <v>37</v>
      </c>
      <c r="E139" s="4">
        <v>518</v>
      </c>
      <c r="F139" s="5">
        <v>75</v>
      </c>
    </row>
    <row r="140" spans="2:6">
      <c r="B140" t="s">
        <v>40</v>
      </c>
      <c r="C140" t="s">
        <v>34</v>
      </c>
      <c r="D140" t="s">
        <v>54</v>
      </c>
      <c r="E140" s="4">
        <v>5677</v>
      </c>
      <c r="F140" s="5">
        <v>258</v>
      </c>
    </row>
    <row r="141" spans="2:6">
      <c r="B141" t="s">
        <v>26</v>
      </c>
      <c r="C141" t="s">
        <v>27</v>
      </c>
      <c r="D141" t="s">
        <v>33</v>
      </c>
      <c r="E141" s="4">
        <v>6048</v>
      </c>
      <c r="F141" s="5">
        <v>27</v>
      </c>
    </row>
    <row r="142" spans="2:6">
      <c r="B142" t="s">
        <v>13</v>
      </c>
      <c r="C142" t="s">
        <v>34</v>
      </c>
      <c r="D142" t="s">
        <v>15</v>
      </c>
      <c r="E142" s="4">
        <v>3752</v>
      </c>
      <c r="F142" s="5">
        <v>213</v>
      </c>
    </row>
    <row r="143" spans="2:6">
      <c r="B143" t="s">
        <v>43</v>
      </c>
      <c r="C143" t="s">
        <v>14</v>
      </c>
      <c r="D143" t="s">
        <v>52</v>
      </c>
      <c r="E143" s="4">
        <v>4480</v>
      </c>
      <c r="F143" s="5">
        <v>357</v>
      </c>
    </row>
    <row r="144" spans="2:6">
      <c r="B144" t="s">
        <v>18</v>
      </c>
      <c r="C144" t="s">
        <v>9</v>
      </c>
      <c r="D144" t="s">
        <v>19</v>
      </c>
      <c r="E144" s="4">
        <v>259</v>
      </c>
      <c r="F144" s="5">
        <v>207</v>
      </c>
    </row>
    <row r="145" spans="2:6">
      <c r="B145" t="s">
        <v>13</v>
      </c>
      <c r="C145" t="s">
        <v>9</v>
      </c>
      <c r="D145" t="s">
        <v>10</v>
      </c>
      <c r="E145" s="4">
        <v>42</v>
      </c>
      <c r="F145" s="5">
        <v>150</v>
      </c>
    </row>
    <row r="146" spans="2:6">
      <c r="B146" t="s">
        <v>21</v>
      </c>
      <c r="C146" t="s">
        <v>22</v>
      </c>
      <c r="D146" t="s">
        <v>51</v>
      </c>
      <c r="E146" s="4">
        <v>98</v>
      </c>
      <c r="F146" s="5">
        <v>204</v>
      </c>
    </row>
    <row r="147" spans="2:6">
      <c r="B147" t="s">
        <v>40</v>
      </c>
      <c r="C147" t="s">
        <v>14</v>
      </c>
      <c r="D147" t="s">
        <v>53</v>
      </c>
      <c r="E147" s="4">
        <v>2478</v>
      </c>
      <c r="F147" s="5">
        <v>21</v>
      </c>
    </row>
    <row r="148" spans="2:6">
      <c r="B148" t="s">
        <v>21</v>
      </c>
      <c r="C148" t="s">
        <v>50</v>
      </c>
      <c r="D148" t="s">
        <v>31</v>
      </c>
      <c r="E148" s="4">
        <v>7847</v>
      </c>
      <c r="F148" s="5">
        <v>174</v>
      </c>
    </row>
    <row r="149" spans="2:6">
      <c r="B149" t="s">
        <v>46</v>
      </c>
      <c r="C149" t="s">
        <v>9</v>
      </c>
      <c r="D149" t="s">
        <v>33</v>
      </c>
      <c r="E149" s="4">
        <v>9926</v>
      </c>
      <c r="F149" s="5">
        <v>201</v>
      </c>
    </row>
    <row r="150" spans="2:6">
      <c r="B150" t="s">
        <v>13</v>
      </c>
      <c r="C150" t="s">
        <v>34</v>
      </c>
      <c r="D150" t="s">
        <v>12</v>
      </c>
      <c r="E150" s="4">
        <v>819</v>
      </c>
      <c r="F150" s="5">
        <v>510</v>
      </c>
    </row>
    <row r="151" spans="2:6">
      <c r="B151" t="s">
        <v>26</v>
      </c>
      <c r="C151" t="s">
        <v>27</v>
      </c>
      <c r="D151" t="s">
        <v>52</v>
      </c>
      <c r="E151" s="4">
        <v>3052</v>
      </c>
      <c r="F151" s="5">
        <v>378</v>
      </c>
    </row>
    <row r="152" spans="2:6">
      <c r="B152" t="s">
        <v>18</v>
      </c>
      <c r="C152" t="s">
        <v>50</v>
      </c>
      <c r="D152" t="s">
        <v>45</v>
      </c>
      <c r="E152" s="4">
        <v>6832</v>
      </c>
      <c r="F152" s="5">
        <v>27</v>
      </c>
    </row>
    <row r="153" spans="2:6">
      <c r="B153" t="s">
        <v>46</v>
      </c>
      <c r="C153" t="s">
        <v>27</v>
      </c>
      <c r="D153" t="s">
        <v>30</v>
      </c>
      <c r="E153" s="4">
        <v>2016</v>
      </c>
      <c r="F153" s="5">
        <v>117</v>
      </c>
    </row>
    <row r="154" spans="2:6">
      <c r="B154" t="s">
        <v>26</v>
      </c>
      <c r="C154" t="s">
        <v>34</v>
      </c>
      <c r="D154" t="s">
        <v>45</v>
      </c>
      <c r="E154" s="4">
        <v>7322</v>
      </c>
      <c r="F154" s="5">
        <v>36</v>
      </c>
    </row>
    <row r="155" spans="2:6">
      <c r="B155" t="s">
        <v>13</v>
      </c>
      <c r="C155" t="s">
        <v>14</v>
      </c>
      <c r="D155" t="s">
        <v>31</v>
      </c>
      <c r="E155" s="4">
        <v>357</v>
      </c>
      <c r="F155" s="5">
        <v>126</v>
      </c>
    </row>
    <row r="156" spans="2:6">
      <c r="B156" t="s">
        <v>18</v>
      </c>
      <c r="C156" t="s">
        <v>27</v>
      </c>
      <c r="D156" t="s">
        <v>28</v>
      </c>
      <c r="E156" s="4">
        <v>3192</v>
      </c>
      <c r="F156" s="5">
        <v>72</v>
      </c>
    </row>
    <row r="157" spans="2:6">
      <c r="B157" t="s">
        <v>40</v>
      </c>
      <c r="C157" t="s">
        <v>22</v>
      </c>
      <c r="D157" t="s">
        <v>37</v>
      </c>
      <c r="E157" s="4">
        <v>8435</v>
      </c>
      <c r="F157" s="5">
        <v>42</v>
      </c>
    </row>
    <row r="158" spans="2:6">
      <c r="B158" t="s">
        <v>8</v>
      </c>
      <c r="C158" t="s">
        <v>27</v>
      </c>
      <c r="D158" t="s">
        <v>52</v>
      </c>
      <c r="E158" s="4">
        <v>0</v>
      </c>
      <c r="F158" s="5">
        <v>135</v>
      </c>
    </row>
    <row r="159" spans="2:6">
      <c r="B159" t="s">
        <v>40</v>
      </c>
      <c r="C159" t="s">
        <v>50</v>
      </c>
      <c r="D159" t="s">
        <v>49</v>
      </c>
      <c r="E159" s="4">
        <v>8862</v>
      </c>
      <c r="F159" s="5">
        <v>189</v>
      </c>
    </row>
    <row r="160" spans="2:6">
      <c r="B160" t="s">
        <v>26</v>
      </c>
      <c r="C160" t="s">
        <v>9</v>
      </c>
      <c r="D160" t="s">
        <v>54</v>
      </c>
      <c r="E160" s="4">
        <v>3556</v>
      </c>
      <c r="F160" s="5">
        <v>459</v>
      </c>
    </row>
    <row r="161" spans="2:6">
      <c r="B161" t="s">
        <v>43</v>
      </c>
      <c r="C161" t="s">
        <v>50</v>
      </c>
      <c r="D161" t="s">
        <v>25</v>
      </c>
      <c r="E161" s="4">
        <v>7280</v>
      </c>
      <c r="F161" s="5">
        <v>201</v>
      </c>
    </row>
    <row r="162" spans="2:6">
      <c r="B162" t="s">
        <v>26</v>
      </c>
      <c r="C162" t="s">
        <v>50</v>
      </c>
      <c r="D162" t="s">
        <v>10</v>
      </c>
      <c r="E162" s="4">
        <v>3402</v>
      </c>
      <c r="F162" s="5">
        <v>366</v>
      </c>
    </row>
    <row r="163" spans="2:6">
      <c r="B163" t="s">
        <v>47</v>
      </c>
      <c r="C163" t="s">
        <v>9</v>
      </c>
      <c r="D163" t="s">
        <v>52</v>
      </c>
      <c r="E163" s="4">
        <v>4592</v>
      </c>
      <c r="F163" s="5">
        <v>324</v>
      </c>
    </row>
    <row r="164" spans="2:6">
      <c r="B164" t="s">
        <v>18</v>
      </c>
      <c r="C164" t="s">
        <v>14</v>
      </c>
      <c r="D164" t="s">
        <v>25</v>
      </c>
      <c r="E164" s="4">
        <v>7833</v>
      </c>
      <c r="F164" s="5">
        <v>243</v>
      </c>
    </row>
    <row r="165" spans="2:6">
      <c r="B165" t="s">
        <v>46</v>
      </c>
      <c r="C165" t="s">
        <v>27</v>
      </c>
      <c r="D165" t="s">
        <v>45</v>
      </c>
      <c r="E165" s="4">
        <v>7651</v>
      </c>
      <c r="F165" s="5">
        <v>213</v>
      </c>
    </row>
    <row r="166" spans="2:6">
      <c r="B166" t="s">
        <v>8</v>
      </c>
      <c r="C166" t="s">
        <v>14</v>
      </c>
      <c r="D166" t="s">
        <v>10</v>
      </c>
      <c r="E166" s="4">
        <v>2275</v>
      </c>
      <c r="F166" s="5">
        <v>447</v>
      </c>
    </row>
    <row r="167" spans="2:6">
      <c r="B167" t="s">
        <v>8</v>
      </c>
      <c r="C167" t="s">
        <v>34</v>
      </c>
      <c r="D167" t="s">
        <v>12</v>
      </c>
      <c r="E167" s="4">
        <v>5670</v>
      </c>
      <c r="F167" s="5">
        <v>297</v>
      </c>
    </row>
    <row r="168" spans="2:6">
      <c r="B168" t="s">
        <v>40</v>
      </c>
      <c r="C168" t="s">
        <v>14</v>
      </c>
      <c r="D168" t="s">
        <v>30</v>
      </c>
      <c r="E168" s="4">
        <v>2135</v>
      </c>
      <c r="F168" s="5">
        <v>27</v>
      </c>
    </row>
    <row r="169" spans="2:6">
      <c r="B169" t="s">
        <v>8</v>
      </c>
      <c r="C169" t="s">
        <v>50</v>
      </c>
      <c r="D169" t="s">
        <v>48</v>
      </c>
      <c r="E169" s="4">
        <v>2779</v>
      </c>
      <c r="F169" s="5">
        <v>75</v>
      </c>
    </row>
    <row r="170" spans="2:6">
      <c r="B170" t="s">
        <v>55</v>
      </c>
      <c r="C170" t="s">
        <v>27</v>
      </c>
      <c r="D170" t="s">
        <v>31</v>
      </c>
      <c r="E170" s="4">
        <v>12950</v>
      </c>
      <c r="F170" s="5">
        <v>30</v>
      </c>
    </row>
    <row r="171" spans="2:6">
      <c r="B171" t="s">
        <v>40</v>
      </c>
      <c r="C171" t="s">
        <v>22</v>
      </c>
      <c r="D171" t="s">
        <v>23</v>
      </c>
      <c r="E171" s="4">
        <v>2646</v>
      </c>
      <c r="F171" s="5">
        <v>177</v>
      </c>
    </row>
    <row r="172" spans="2:6">
      <c r="B172" t="s">
        <v>8</v>
      </c>
      <c r="C172" t="s">
        <v>50</v>
      </c>
      <c r="D172" t="s">
        <v>31</v>
      </c>
      <c r="E172" s="4">
        <v>3794</v>
      </c>
      <c r="F172" s="5">
        <v>159</v>
      </c>
    </row>
    <row r="173" spans="2:6">
      <c r="B173" t="s">
        <v>47</v>
      </c>
      <c r="C173" t="s">
        <v>14</v>
      </c>
      <c r="D173" t="s">
        <v>31</v>
      </c>
      <c r="E173" s="4">
        <v>819</v>
      </c>
      <c r="F173" s="5">
        <v>306</v>
      </c>
    </row>
    <row r="174" spans="2:6">
      <c r="B174" t="s">
        <v>47</v>
      </c>
      <c r="C174" t="s">
        <v>50</v>
      </c>
      <c r="D174" t="s">
        <v>42</v>
      </c>
      <c r="E174" s="4">
        <v>2583</v>
      </c>
      <c r="F174" s="5">
        <v>18</v>
      </c>
    </row>
    <row r="175" spans="2:6">
      <c r="B175" t="s">
        <v>40</v>
      </c>
      <c r="C175" t="s">
        <v>14</v>
      </c>
      <c r="D175" t="s">
        <v>39</v>
      </c>
      <c r="E175" s="4">
        <v>4585</v>
      </c>
      <c r="F175" s="5">
        <v>240</v>
      </c>
    </row>
    <row r="176" spans="2:6">
      <c r="B176" t="s">
        <v>43</v>
      </c>
      <c r="C176" t="s">
        <v>50</v>
      </c>
      <c r="D176" t="s">
        <v>31</v>
      </c>
      <c r="E176" s="4">
        <v>1652</v>
      </c>
      <c r="F176" s="5">
        <v>93</v>
      </c>
    </row>
    <row r="177" spans="2:6">
      <c r="B177" t="s">
        <v>55</v>
      </c>
      <c r="C177" t="s">
        <v>50</v>
      </c>
      <c r="D177" t="s">
        <v>51</v>
      </c>
      <c r="E177" s="4">
        <v>4991</v>
      </c>
      <c r="F177" s="5">
        <v>9</v>
      </c>
    </row>
    <row r="178" spans="2:6">
      <c r="B178" t="s">
        <v>13</v>
      </c>
      <c r="C178" t="s">
        <v>50</v>
      </c>
      <c r="D178" t="s">
        <v>30</v>
      </c>
      <c r="E178" s="4">
        <v>2009</v>
      </c>
      <c r="F178" s="5">
        <v>219</v>
      </c>
    </row>
    <row r="179" spans="2:6">
      <c r="B179" t="s">
        <v>46</v>
      </c>
      <c r="C179" t="s">
        <v>27</v>
      </c>
      <c r="D179" t="s">
        <v>37</v>
      </c>
      <c r="E179" s="4">
        <v>1568</v>
      </c>
      <c r="F179" s="5">
        <v>141</v>
      </c>
    </row>
    <row r="180" spans="2:6">
      <c r="B180" t="s">
        <v>21</v>
      </c>
      <c r="C180" t="s">
        <v>9</v>
      </c>
      <c r="D180" t="s">
        <v>42</v>
      </c>
      <c r="E180" s="4">
        <v>3388</v>
      </c>
      <c r="F180" s="5">
        <v>123</v>
      </c>
    </row>
    <row r="181" spans="2:6">
      <c r="B181" t="s">
        <v>8</v>
      </c>
      <c r="C181" t="s">
        <v>34</v>
      </c>
      <c r="D181" t="s">
        <v>49</v>
      </c>
      <c r="E181" s="4">
        <v>623</v>
      </c>
      <c r="F181" s="5">
        <v>51</v>
      </c>
    </row>
    <row r="182" spans="2:6">
      <c r="B182" t="s">
        <v>26</v>
      </c>
      <c r="C182" t="s">
        <v>22</v>
      </c>
      <c r="D182" t="s">
        <v>19</v>
      </c>
      <c r="E182" s="4">
        <v>10073</v>
      </c>
      <c r="F182" s="5">
        <v>120</v>
      </c>
    </row>
    <row r="183" spans="2:6">
      <c r="B183" t="s">
        <v>13</v>
      </c>
      <c r="C183" t="s">
        <v>27</v>
      </c>
      <c r="D183" t="s">
        <v>51</v>
      </c>
      <c r="E183" s="4">
        <v>1561</v>
      </c>
      <c r="F183" s="5">
        <v>27</v>
      </c>
    </row>
    <row r="184" spans="2:6">
      <c r="B184" t="s">
        <v>18</v>
      </c>
      <c r="C184" t="s">
        <v>22</v>
      </c>
      <c r="D184" t="s">
        <v>53</v>
      </c>
      <c r="E184" s="4">
        <v>11522</v>
      </c>
      <c r="F184" s="5">
        <v>204</v>
      </c>
    </row>
    <row r="185" spans="2:6">
      <c r="B185" t="s">
        <v>26</v>
      </c>
      <c r="C185" t="s">
        <v>34</v>
      </c>
      <c r="D185" t="s">
        <v>12</v>
      </c>
      <c r="E185" s="4">
        <v>2317</v>
      </c>
      <c r="F185" s="5">
        <v>123</v>
      </c>
    </row>
    <row r="186" spans="2:6">
      <c r="B186" t="s">
        <v>55</v>
      </c>
      <c r="C186" t="s">
        <v>9</v>
      </c>
      <c r="D186" t="s">
        <v>54</v>
      </c>
      <c r="E186" s="4">
        <v>3059</v>
      </c>
      <c r="F186" s="5">
        <v>27</v>
      </c>
    </row>
    <row r="187" spans="2:6">
      <c r="B187" t="s">
        <v>21</v>
      </c>
      <c r="C187" t="s">
        <v>9</v>
      </c>
      <c r="D187" t="s">
        <v>51</v>
      </c>
      <c r="E187" s="4">
        <v>2324</v>
      </c>
      <c r="F187" s="5">
        <v>177</v>
      </c>
    </row>
    <row r="188" spans="2:6">
      <c r="B188" t="s">
        <v>47</v>
      </c>
      <c r="C188" t="s">
        <v>27</v>
      </c>
      <c r="D188" t="s">
        <v>51</v>
      </c>
      <c r="E188" s="4">
        <v>4956</v>
      </c>
      <c r="F188" s="5">
        <v>171</v>
      </c>
    </row>
    <row r="189" spans="2:6">
      <c r="B189" t="s">
        <v>55</v>
      </c>
      <c r="C189" t="s">
        <v>50</v>
      </c>
      <c r="D189" t="s">
        <v>39</v>
      </c>
      <c r="E189" s="4">
        <v>5355</v>
      </c>
      <c r="F189" s="5">
        <v>204</v>
      </c>
    </row>
    <row r="190" spans="2:6">
      <c r="B190" t="s">
        <v>47</v>
      </c>
      <c r="C190" t="s">
        <v>50</v>
      </c>
      <c r="D190" t="s">
        <v>17</v>
      </c>
      <c r="E190" s="4">
        <v>7259</v>
      </c>
      <c r="F190" s="5">
        <v>276</v>
      </c>
    </row>
    <row r="191" spans="2:6">
      <c r="B191" t="s">
        <v>13</v>
      </c>
      <c r="C191" t="s">
        <v>9</v>
      </c>
      <c r="D191" t="s">
        <v>51</v>
      </c>
      <c r="E191" s="4">
        <v>6279</v>
      </c>
      <c r="F191" s="5">
        <v>45</v>
      </c>
    </row>
    <row r="192" spans="2:6">
      <c r="B192" t="s">
        <v>8</v>
      </c>
      <c r="C192" t="s">
        <v>34</v>
      </c>
      <c r="D192" t="s">
        <v>52</v>
      </c>
      <c r="E192" s="4">
        <v>2541</v>
      </c>
      <c r="F192" s="5">
        <v>45</v>
      </c>
    </row>
    <row r="193" spans="2:6">
      <c r="B193" t="s">
        <v>26</v>
      </c>
      <c r="C193" t="s">
        <v>14</v>
      </c>
      <c r="D193" t="s">
        <v>53</v>
      </c>
      <c r="E193" s="4">
        <v>3864</v>
      </c>
      <c r="F193" s="5">
        <v>177</v>
      </c>
    </row>
    <row r="194" spans="2:6">
      <c r="B194" t="s">
        <v>43</v>
      </c>
      <c r="C194" t="s">
        <v>22</v>
      </c>
      <c r="D194" t="s">
        <v>12</v>
      </c>
      <c r="E194" s="4">
        <v>6146</v>
      </c>
      <c r="F194" s="5">
        <v>63</v>
      </c>
    </row>
    <row r="195" spans="2:6">
      <c r="B195" t="s">
        <v>18</v>
      </c>
      <c r="C195" t="s">
        <v>27</v>
      </c>
      <c r="D195" t="s">
        <v>23</v>
      </c>
      <c r="E195" s="4">
        <v>2639</v>
      </c>
      <c r="F195" s="5">
        <v>204</v>
      </c>
    </row>
    <row r="196" spans="2:6">
      <c r="B196" t="s">
        <v>13</v>
      </c>
      <c r="C196" t="s">
        <v>9</v>
      </c>
      <c r="D196" t="s">
        <v>37</v>
      </c>
      <c r="E196" s="4">
        <v>1890</v>
      </c>
      <c r="F196" s="5">
        <v>195</v>
      </c>
    </row>
    <row r="197" spans="2:6">
      <c r="B197" t="s">
        <v>40</v>
      </c>
      <c r="C197" t="s">
        <v>50</v>
      </c>
      <c r="D197" t="s">
        <v>17</v>
      </c>
      <c r="E197" s="4">
        <v>1932</v>
      </c>
      <c r="F197" s="5">
        <v>369</v>
      </c>
    </row>
    <row r="198" spans="2:6">
      <c r="B198" t="s">
        <v>47</v>
      </c>
      <c r="C198" t="s">
        <v>50</v>
      </c>
      <c r="D198" t="s">
        <v>28</v>
      </c>
      <c r="E198" s="4">
        <v>6300</v>
      </c>
      <c r="F198" s="5">
        <v>42</v>
      </c>
    </row>
    <row r="199" spans="2:6">
      <c r="B199" t="s">
        <v>26</v>
      </c>
      <c r="C199" t="s">
        <v>9</v>
      </c>
      <c r="D199" t="s">
        <v>10</v>
      </c>
      <c r="E199" s="4">
        <v>560</v>
      </c>
      <c r="F199" s="5">
        <v>81</v>
      </c>
    </row>
    <row r="200" spans="2:6">
      <c r="B200" t="s">
        <v>18</v>
      </c>
      <c r="C200" t="s">
        <v>9</v>
      </c>
      <c r="D200" t="s">
        <v>51</v>
      </c>
      <c r="E200" s="4">
        <v>2856</v>
      </c>
      <c r="F200" s="5">
        <v>246</v>
      </c>
    </row>
    <row r="201" spans="2:6">
      <c r="B201" t="s">
        <v>18</v>
      </c>
      <c r="C201" t="s">
        <v>50</v>
      </c>
      <c r="D201" t="s">
        <v>33</v>
      </c>
      <c r="E201" s="4">
        <v>707</v>
      </c>
      <c r="F201" s="5">
        <v>174</v>
      </c>
    </row>
    <row r="202" spans="2:6">
      <c r="B202" t="s">
        <v>13</v>
      </c>
      <c r="C202" t="s">
        <v>14</v>
      </c>
      <c r="D202" t="s">
        <v>10</v>
      </c>
      <c r="E202" s="4">
        <v>3598</v>
      </c>
      <c r="F202" s="5">
        <v>81</v>
      </c>
    </row>
    <row r="203" spans="2:6">
      <c r="B203" t="s">
        <v>8</v>
      </c>
      <c r="C203" t="s">
        <v>14</v>
      </c>
      <c r="D203" t="s">
        <v>37</v>
      </c>
      <c r="E203" s="4">
        <v>6853</v>
      </c>
      <c r="F203" s="5">
        <v>372</v>
      </c>
    </row>
    <row r="204" spans="2:6">
      <c r="B204" t="s">
        <v>8</v>
      </c>
      <c r="C204" t="s">
        <v>14</v>
      </c>
      <c r="D204" t="s">
        <v>30</v>
      </c>
      <c r="E204" s="4">
        <v>4725</v>
      </c>
      <c r="F204" s="5">
        <v>174</v>
      </c>
    </row>
    <row r="205" spans="2:6">
      <c r="B205" t="s">
        <v>21</v>
      </c>
      <c r="C205" t="s">
        <v>22</v>
      </c>
      <c r="D205" t="s">
        <v>15</v>
      </c>
      <c r="E205" s="4">
        <v>10304</v>
      </c>
      <c r="F205" s="5">
        <v>84</v>
      </c>
    </row>
    <row r="206" spans="2:6">
      <c r="B206" t="s">
        <v>21</v>
      </c>
      <c r="C206" t="s">
        <v>50</v>
      </c>
      <c r="D206" t="s">
        <v>30</v>
      </c>
      <c r="E206" s="4">
        <v>1274</v>
      </c>
      <c r="F206" s="5">
        <v>225</v>
      </c>
    </row>
    <row r="207" spans="2:6">
      <c r="B207" t="s">
        <v>43</v>
      </c>
      <c r="C207" t="s">
        <v>22</v>
      </c>
      <c r="D207" t="s">
        <v>10</v>
      </c>
      <c r="E207" s="4">
        <v>1526</v>
      </c>
      <c r="F207" s="5">
        <v>105</v>
      </c>
    </row>
    <row r="208" spans="2:6">
      <c r="B208" t="s">
        <v>8</v>
      </c>
      <c r="C208" t="s">
        <v>27</v>
      </c>
      <c r="D208" t="s">
        <v>54</v>
      </c>
      <c r="E208" s="4">
        <v>3101</v>
      </c>
      <c r="F208" s="5">
        <v>225</v>
      </c>
    </row>
    <row r="209" spans="2:6">
      <c r="B209" t="s">
        <v>46</v>
      </c>
      <c r="C209" t="s">
        <v>9</v>
      </c>
      <c r="D209" t="s">
        <v>17</v>
      </c>
      <c r="E209" s="4">
        <v>1057</v>
      </c>
      <c r="F209" s="5">
        <v>54</v>
      </c>
    </row>
    <row r="210" spans="2:6">
      <c r="B210" t="s">
        <v>40</v>
      </c>
      <c r="C210" t="s">
        <v>9</v>
      </c>
      <c r="D210" t="s">
        <v>51</v>
      </c>
      <c r="E210" s="4">
        <v>5306</v>
      </c>
      <c r="F210" s="5">
        <v>0</v>
      </c>
    </row>
    <row r="211" spans="2:6">
      <c r="B211" t="s">
        <v>43</v>
      </c>
      <c r="C211" t="s">
        <v>27</v>
      </c>
      <c r="D211" t="s">
        <v>49</v>
      </c>
      <c r="E211" s="4">
        <v>4018</v>
      </c>
      <c r="F211" s="5">
        <v>171</v>
      </c>
    </row>
    <row r="212" spans="2:6">
      <c r="B212" t="s">
        <v>18</v>
      </c>
      <c r="C212" t="s">
        <v>50</v>
      </c>
      <c r="D212" t="s">
        <v>30</v>
      </c>
      <c r="E212" s="4">
        <v>938</v>
      </c>
      <c r="F212" s="5">
        <v>189</v>
      </c>
    </row>
    <row r="213" spans="2:6">
      <c r="B213" t="s">
        <v>40</v>
      </c>
      <c r="C213" t="s">
        <v>34</v>
      </c>
      <c r="D213" t="s">
        <v>23</v>
      </c>
      <c r="E213" s="4">
        <v>1778</v>
      </c>
      <c r="F213" s="5">
        <v>270</v>
      </c>
    </row>
    <row r="214" spans="2:6">
      <c r="B214" t="s">
        <v>26</v>
      </c>
      <c r="C214" t="s">
        <v>27</v>
      </c>
      <c r="D214" t="s">
        <v>10</v>
      </c>
      <c r="E214" s="4">
        <v>1638</v>
      </c>
      <c r="F214" s="5">
        <v>63</v>
      </c>
    </row>
    <row r="215" spans="2:6">
      <c r="B215" t="s">
        <v>21</v>
      </c>
      <c r="C215" t="s">
        <v>34</v>
      </c>
      <c r="D215" t="s">
        <v>28</v>
      </c>
      <c r="E215" s="4">
        <v>154</v>
      </c>
      <c r="F215" s="5">
        <v>21</v>
      </c>
    </row>
    <row r="216" spans="2:6">
      <c r="B216" t="s">
        <v>40</v>
      </c>
      <c r="C216" t="s">
        <v>9</v>
      </c>
      <c r="D216" t="s">
        <v>37</v>
      </c>
      <c r="E216" s="4">
        <v>9835</v>
      </c>
      <c r="F216" s="5">
        <v>207</v>
      </c>
    </row>
    <row r="217" spans="2:6">
      <c r="B217" t="s">
        <v>18</v>
      </c>
      <c r="C217" t="s">
        <v>9</v>
      </c>
      <c r="D217" t="s">
        <v>42</v>
      </c>
      <c r="E217" s="4">
        <v>7273</v>
      </c>
      <c r="F217" s="5">
        <v>96</v>
      </c>
    </row>
    <row r="218" spans="2:6">
      <c r="B218" t="s">
        <v>43</v>
      </c>
      <c r="C218" t="s">
        <v>27</v>
      </c>
      <c r="D218" t="s">
        <v>37</v>
      </c>
      <c r="E218" s="4">
        <v>6909</v>
      </c>
      <c r="F218" s="5">
        <v>81</v>
      </c>
    </row>
    <row r="219" spans="2:6">
      <c r="B219" t="s">
        <v>18</v>
      </c>
      <c r="C219" t="s">
        <v>27</v>
      </c>
      <c r="D219" t="s">
        <v>49</v>
      </c>
      <c r="E219" s="4">
        <v>3920</v>
      </c>
      <c r="F219" s="5">
        <v>306</v>
      </c>
    </row>
    <row r="220" spans="2:6">
      <c r="B220" t="s">
        <v>55</v>
      </c>
      <c r="C220" t="s">
        <v>27</v>
      </c>
      <c r="D220" t="s">
        <v>45</v>
      </c>
      <c r="E220" s="4">
        <v>4858</v>
      </c>
      <c r="F220" s="5">
        <v>279</v>
      </c>
    </row>
    <row r="221" spans="2:6">
      <c r="B221" t="s">
        <v>46</v>
      </c>
      <c r="C221" t="s">
        <v>34</v>
      </c>
      <c r="D221" t="s">
        <v>19</v>
      </c>
      <c r="E221" s="4">
        <v>3549</v>
      </c>
      <c r="F221" s="5">
        <v>3</v>
      </c>
    </row>
    <row r="222" spans="2:6">
      <c r="B222" t="s">
        <v>40</v>
      </c>
      <c r="C222" t="s">
        <v>27</v>
      </c>
      <c r="D222" t="s">
        <v>53</v>
      </c>
      <c r="E222" s="4">
        <v>966</v>
      </c>
      <c r="F222" s="5">
        <v>198</v>
      </c>
    </row>
    <row r="223" spans="2:6">
      <c r="B223" t="s">
        <v>43</v>
      </c>
      <c r="C223" t="s">
        <v>27</v>
      </c>
      <c r="D223" t="s">
        <v>23</v>
      </c>
      <c r="E223" s="4">
        <v>385</v>
      </c>
      <c r="F223" s="5">
        <v>249</v>
      </c>
    </row>
    <row r="224" spans="2:6">
      <c r="B224" t="s">
        <v>26</v>
      </c>
      <c r="C224" t="s">
        <v>50</v>
      </c>
      <c r="D224" t="s">
        <v>30</v>
      </c>
      <c r="E224" s="4">
        <v>2219</v>
      </c>
      <c r="F224" s="5">
        <v>75</v>
      </c>
    </row>
    <row r="225" spans="2:6">
      <c r="B225" t="s">
        <v>18</v>
      </c>
      <c r="C225" t="s">
        <v>22</v>
      </c>
      <c r="D225" t="s">
        <v>15</v>
      </c>
      <c r="E225" s="4">
        <v>2954</v>
      </c>
      <c r="F225" s="5">
        <v>189</v>
      </c>
    </row>
    <row r="226" spans="2:6">
      <c r="B226" t="s">
        <v>40</v>
      </c>
      <c r="C226" t="s">
        <v>22</v>
      </c>
      <c r="D226" t="s">
        <v>15</v>
      </c>
      <c r="E226" s="4">
        <v>280</v>
      </c>
      <c r="F226" s="5">
        <v>87</v>
      </c>
    </row>
    <row r="227" spans="2:6">
      <c r="B227" t="s">
        <v>21</v>
      </c>
      <c r="C227" t="s">
        <v>22</v>
      </c>
      <c r="D227" t="s">
        <v>10</v>
      </c>
      <c r="E227" s="4">
        <v>6118</v>
      </c>
      <c r="F227" s="5">
        <v>174</v>
      </c>
    </row>
    <row r="228" spans="2:6">
      <c r="B228" t="s">
        <v>46</v>
      </c>
      <c r="C228" t="s">
        <v>27</v>
      </c>
      <c r="D228" t="s">
        <v>25</v>
      </c>
      <c r="E228" s="4">
        <v>4802</v>
      </c>
      <c r="F228" s="5">
        <v>36</v>
      </c>
    </row>
    <row r="229" spans="2:6">
      <c r="B229" t="s">
        <v>18</v>
      </c>
      <c r="C229" t="s">
        <v>34</v>
      </c>
      <c r="D229" t="s">
        <v>49</v>
      </c>
      <c r="E229" s="4">
        <v>4137</v>
      </c>
      <c r="F229" s="5">
        <v>60</v>
      </c>
    </row>
    <row r="230" spans="2:6">
      <c r="B230" t="s">
        <v>47</v>
      </c>
      <c r="C230" t="s">
        <v>14</v>
      </c>
      <c r="D230" t="s">
        <v>48</v>
      </c>
      <c r="E230" s="4">
        <v>2023</v>
      </c>
      <c r="F230" s="5">
        <v>78</v>
      </c>
    </row>
    <row r="231" spans="2:6">
      <c r="B231" t="s">
        <v>18</v>
      </c>
      <c r="C231" t="s">
        <v>22</v>
      </c>
      <c r="D231" t="s">
        <v>10</v>
      </c>
      <c r="E231" s="4">
        <v>9051</v>
      </c>
      <c r="F231" s="5">
        <v>57</v>
      </c>
    </row>
    <row r="232" spans="2:6">
      <c r="B232" t="s">
        <v>18</v>
      </c>
      <c r="C232" t="s">
        <v>9</v>
      </c>
      <c r="D232" t="s">
        <v>54</v>
      </c>
      <c r="E232" s="4">
        <v>2919</v>
      </c>
      <c r="F232" s="5">
        <v>45</v>
      </c>
    </row>
    <row r="233" spans="2:6">
      <c r="B233" t="s">
        <v>21</v>
      </c>
      <c r="C233" t="s">
        <v>34</v>
      </c>
      <c r="D233" t="s">
        <v>37</v>
      </c>
      <c r="E233" s="4">
        <v>5915</v>
      </c>
      <c r="F233" s="5">
        <v>3</v>
      </c>
    </row>
    <row r="234" spans="2:6">
      <c r="B234" t="s">
        <v>55</v>
      </c>
      <c r="C234" t="s">
        <v>14</v>
      </c>
      <c r="D234" t="s">
        <v>25</v>
      </c>
      <c r="E234" s="4">
        <v>2562</v>
      </c>
      <c r="F234" s="5">
        <v>6</v>
      </c>
    </row>
    <row r="235" spans="2:6">
      <c r="B235" t="s">
        <v>43</v>
      </c>
      <c r="C235" t="s">
        <v>9</v>
      </c>
      <c r="D235" t="s">
        <v>28</v>
      </c>
      <c r="E235" s="4">
        <v>8813</v>
      </c>
      <c r="F235" s="5">
        <v>21</v>
      </c>
    </row>
    <row r="236" spans="2:6">
      <c r="B236" t="s">
        <v>43</v>
      </c>
      <c r="C236" t="s">
        <v>22</v>
      </c>
      <c r="D236" t="s">
        <v>23</v>
      </c>
      <c r="E236" s="4">
        <v>6111</v>
      </c>
      <c r="F236" s="5">
        <v>3</v>
      </c>
    </row>
    <row r="237" spans="2:6">
      <c r="B237" t="s">
        <v>13</v>
      </c>
      <c r="C237" t="s">
        <v>50</v>
      </c>
      <c r="D237" t="s">
        <v>35</v>
      </c>
      <c r="E237" s="4">
        <v>3507</v>
      </c>
      <c r="F237" s="5">
        <v>288</v>
      </c>
    </row>
    <row r="238" spans="2:6">
      <c r="B238" t="s">
        <v>26</v>
      </c>
      <c r="C238" t="s">
        <v>22</v>
      </c>
      <c r="D238" t="s">
        <v>12</v>
      </c>
      <c r="E238" s="4">
        <v>4319</v>
      </c>
      <c r="F238" s="5">
        <v>30</v>
      </c>
    </row>
    <row r="239" spans="2:6">
      <c r="B239" t="s">
        <v>8</v>
      </c>
      <c r="C239" t="s">
        <v>34</v>
      </c>
      <c r="D239" t="s">
        <v>51</v>
      </c>
      <c r="E239" s="4">
        <v>609</v>
      </c>
      <c r="F239" s="5">
        <v>87</v>
      </c>
    </row>
    <row r="240" spans="2:6">
      <c r="B240" t="s">
        <v>8</v>
      </c>
      <c r="C240" t="s">
        <v>27</v>
      </c>
      <c r="D240" t="s">
        <v>53</v>
      </c>
      <c r="E240" s="4">
        <v>6370</v>
      </c>
      <c r="F240" s="5">
        <v>30</v>
      </c>
    </row>
    <row r="241" spans="2:6">
      <c r="B241" t="s">
        <v>43</v>
      </c>
      <c r="C241" t="s">
        <v>34</v>
      </c>
      <c r="D241" t="s">
        <v>39</v>
      </c>
      <c r="E241" s="4">
        <v>5474</v>
      </c>
      <c r="F241" s="5">
        <v>168</v>
      </c>
    </row>
    <row r="242" spans="2:6">
      <c r="B242" t="s">
        <v>8</v>
      </c>
      <c r="C242" t="s">
        <v>22</v>
      </c>
      <c r="D242" t="s">
        <v>53</v>
      </c>
      <c r="E242" s="4">
        <v>3164</v>
      </c>
      <c r="F242" s="5">
        <v>306</v>
      </c>
    </row>
    <row r="243" spans="2:6">
      <c r="B243" t="s">
        <v>26</v>
      </c>
      <c r="C243" t="s">
        <v>14</v>
      </c>
      <c r="D243" t="s">
        <v>19</v>
      </c>
      <c r="E243" s="4">
        <v>1302</v>
      </c>
      <c r="F243" s="5">
        <v>402</v>
      </c>
    </row>
    <row r="244" spans="2:6">
      <c r="B244" t="s">
        <v>47</v>
      </c>
      <c r="C244" t="s">
        <v>9</v>
      </c>
      <c r="D244" t="s">
        <v>54</v>
      </c>
      <c r="E244" s="4">
        <v>7308</v>
      </c>
      <c r="F244" s="5">
        <v>327</v>
      </c>
    </row>
    <row r="245" spans="2:6">
      <c r="B245" t="s">
        <v>8</v>
      </c>
      <c r="C245" t="s">
        <v>9</v>
      </c>
      <c r="D245" t="s">
        <v>53</v>
      </c>
      <c r="E245" s="4">
        <v>6132</v>
      </c>
      <c r="F245" s="5">
        <v>93</v>
      </c>
    </row>
    <row r="246" spans="2:6">
      <c r="B246" t="s">
        <v>55</v>
      </c>
      <c r="C246" t="s">
        <v>14</v>
      </c>
      <c r="D246" t="s">
        <v>17</v>
      </c>
      <c r="E246" s="4">
        <v>3472</v>
      </c>
      <c r="F246" s="5">
        <v>96</v>
      </c>
    </row>
    <row r="247" spans="2:6">
      <c r="B247" t="s">
        <v>13</v>
      </c>
      <c r="C247" t="s">
        <v>27</v>
      </c>
      <c r="D247" t="s">
        <v>23</v>
      </c>
      <c r="E247" s="4">
        <v>9660</v>
      </c>
      <c r="F247" s="5">
        <v>27</v>
      </c>
    </row>
    <row r="248" spans="2:6">
      <c r="B248" t="s">
        <v>18</v>
      </c>
      <c r="C248" t="s">
        <v>34</v>
      </c>
      <c r="D248" t="s">
        <v>51</v>
      </c>
      <c r="E248" s="4">
        <v>2436</v>
      </c>
      <c r="F248" s="5">
        <v>99</v>
      </c>
    </row>
    <row r="249" spans="2:6">
      <c r="B249" t="s">
        <v>18</v>
      </c>
      <c r="C249" t="s">
        <v>34</v>
      </c>
      <c r="D249" t="s">
        <v>31</v>
      </c>
      <c r="E249" s="4">
        <v>9506</v>
      </c>
      <c r="F249" s="5">
        <v>87</v>
      </c>
    </row>
    <row r="250" spans="2:6">
      <c r="B250" t="s">
        <v>55</v>
      </c>
      <c r="C250" t="s">
        <v>9</v>
      </c>
      <c r="D250" t="s">
        <v>45</v>
      </c>
      <c r="E250" s="4">
        <v>245</v>
      </c>
      <c r="F250" s="5">
        <v>288</v>
      </c>
    </row>
    <row r="251" spans="2:6">
      <c r="B251" t="s">
        <v>13</v>
      </c>
      <c r="C251" t="s">
        <v>14</v>
      </c>
      <c r="D251" t="s">
        <v>42</v>
      </c>
      <c r="E251" s="4">
        <v>2702</v>
      </c>
      <c r="F251" s="5">
        <v>363</v>
      </c>
    </row>
    <row r="252" spans="2:6">
      <c r="B252" t="s">
        <v>55</v>
      </c>
      <c r="C252" t="s">
        <v>50</v>
      </c>
      <c r="D252" t="s">
        <v>33</v>
      </c>
      <c r="E252" s="4">
        <v>700</v>
      </c>
      <c r="F252" s="5">
        <v>87</v>
      </c>
    </row>
    <row r="253" spans="2:6">
      <c r="B253" t="s">
        <v>26</v>
      </c>
      <c r="C253" t="s">
        <v>50</v>
      </c>
      <c r="D253" t="s">
        <v>33</v>
      </c>
      <c r="E253" s="4">
        <v>3759</v>
      </c>
      <c r="F253" s="5">
        <v>150</v>
      </c>
    </row>
    <row r="254" spans="2:6">
      <c r="B254" t="s">
        <v>46</v>
      </c>
      <c r="C254" t="s">
        <v>14</v>
      </c>
      <c r="D254" t="s">
        <v>33</v>
      </c>
      <c r="E254" s="4">
        <v>1589</v>
      </c>
      <c r="F254" s="5">
        <v>303</v>
      </c>
    </row>
    <row r="255" spans="2:6">
      <c r="B255" t="s">
        <v>40</v>
      </c>
      <c r="C255" t="s">
        <v>14</v>
      </c>
      <c r="D255" t="s">
        <v>54</v>
      </c>
      <c r="E255" s="4">
        <v>5194</v>
      </c>
      <c r="F255" s="5">
        <v>288</v>
      </c>
    </row>
    <row r="256" spans="2:6">
      <c r="B256" t="s">
        <v>55</v>
      </c>
      <c r="C256" t="s">
        <v>22</v>
      </c>
      <c r="D256" t="s">
        <v>12</v>
      </c>
      <c r="E256" s="4">
        <v>945</v>
      </c>
      <c r="F256" s="5">
        <v>75</v>
      </c>
    </row>
    <row r="257" spans="2:6">
      <c r="B257" t="s">
        <v>8</v>
      </c>
      <c r="C257" t="s">
        <v>34</v>
      </c>
      <c r="D257" t="s">
        <v>35</v>
      </c>
      <c r="E257" s="4">
        <v>1988</v>
      </c>
      <c r="F257" s="5">
        <v>39</v>
      </c>
    </row>
    <row r="258" spans="2:6">
      <c r="B258" t="s">
        <v>26</v>
      </c>
      <c r="C258" t="s">
        <v>50</v>
      </c>
      <c r="D258" t="s">
        <v>15</v>
      </c>
      <c r="E258" s="4">
        <v>6734</v>
      </c>
      <c r="F258" s="5">
        <v>123</v>
      </c>
    </row>
    <row r="259" spans="2:6">
      <c r="B259" t="s">
        <v>8</v>
      </c>
      <c r="C259" t="s">
        <v>22</v>
      </c>
      <c r="D259" t="s">
        <v>19</v>
      </c>
      <c r="E259" s="4">
        <v>217</v>
      </c>
      <c r="F259" s="5">
        <v>36</v>
      </c>
    </row>
    <row r="260" spans="2:6">
      <c r="B260" t="s">
        <v>43</v>
      </c>
      <c r="C260" t="s">
        <v>50</v>
      </c>
      <c r="D260" t="s">
        <v>37</v>
      </c>
      <c r="E260" s="4">
        <v>6279</v>
      </c>
      <c r="F260" s="5">
        <v>237</v>
      </c>
    </row>
    <row r="261" spans="2:6">
      <c r="B261" t="s">
        <v>8</v>
      </c>
      <c r="C261" t="s">
        <v>22</v>
      </c>
      <c r="D261" t="s">
        <v>12</v>
      </c>
      <c r="E261" s="4">
        <v>4424</v>
      </c>
      <c r="F261" s="5">
        <v>201</v>
      </c>
    </row>
    <row r="262" spans="2:6">
      <c r="B262" t="s">
        <v>46</v>
      </c>
      <c r="C262" t="s">
        <v>22</v>
      </c>
      <c r="D262" t="s">
        <v>33</v>
      </c>
      <c r="E262" s="4">
        <v>189</v>
      </c>
      <c r="F262" s="5">
        <v>48</v>
      </c>
    </row>
    <row r="263" spans="2:6">
      <c r="B263" t="s">
        <v>43</v>
      </c>
      <c r="C263" t="s">
        <v>14</v>
      </c>
      <c r="D263" t="s">
        <v>37</v>
      </c>
      <c r="E263" s="4">
        <v>490</v>
      </c>
      <c r="F263" s="5">
        <v>84</v>
      </c>
    </row>
    <row r="264" spans="2:6">
      <c r="B264" t="s">
        <v>13</v>
      </c>
      <c r="C264" t="s">
        <v>9</v>
      </c>
      <c r="D264" t="s">
        <v>45</v>
      </c>
      <c r="E264" s="4">
        <v>434</v>
      </c>
      <c r="F264" s="5">
        <v>87</v>
      </c>
    </row>
    <row r="265" spans="2:6">
      <c r="B265" t="s">
        <v>40</v>
      </c>
      <c r="C265" t="s">
        <v>34</v>
      </c>
      <c r="D265" t="s">
        <v>10</v>
      </c>
      <c r="E265" s="4">
        <v>10129</v>
      </c>
      <c r="F265" s="5">
        <v>312</v>
      </c>
    </row>
    <row r="266" spans="2:6">
      <c r="B266" t="s">
        <v>47</v>
      </c>
      <c r="C266" t="s">
        <v>27</v>
      </c>
      <c r="D266" t="s">
        <v>54</v>
      </c>
      <c r="E266" s="4">
        <v>1652</v>
      </c>
      <c r="F266" s="5">
        <v>102</v>
      </c>
    </row>
    <row r="267" spans="2:6">
      <c r="B267" t="s">
        <v>13</v>
      </c>
      <c r="C267" t="s">
        <v>34</v>
      </c>
      <c r="D267" t="s">
        <v>45</v>
      </c>
      <c r="E267" s="4">
        <v>6433</v>
      </c>
      <c r="F267" s="5">
        <v>78</v>
      </c>
    </row>
    <row r="268" spans="2:6">
      <c r="B268" t="s">
        <v>47</v>
      </c>
      <c r="C268" t="s">
        <v>50</v>
      </c>
      <c r="D268" t="s">
        <v>48</v>
      </c>
      <c r="E268" s="4">
        <v>2212</v>
      </c>
      <c r="F268" s="5">
        <v>117</v>
      </c>
    </row>
    <row r="269" spans="2:6">
      <c r="B269" t="s">
        <v>21</v>
      </c>
      <c r="C269" t="s">
        <v>14</v>
      </c>
      <c r="D269" t="s">
        <v>39</v>
      </c>
      <c r="E269" s="4">
        <v>609</v>
      </c>
      <c r="F269" s="5">
        <v>99</v>
      </c>
    </row>
    <row r="270" spans="2:6">
      <c r="B270" t="s">
        <v>8</v>
      </c>
      <c r="C270" t="s">
        <v>14</v>
      </c>
      <c r="D270" t="s">
        <v>49</v>
      </c>
      <c r="E270" s="4">
        <v>1638</v>
      </c>
      <c r="F270" s="5">
        <v>48</v>
      </c>
    </row>
    <row r="271" spans="2:6">
      <c r="B271" t="s">
        <v>40</v>
      </c>
      <c r="C271" t="s">
        <v>50</v>
      </c>
      <c r="D271" t="s">
        <v>25</v>
      </c>
      <c r="E271" s="4">
        <v>3829</v>
      </c>
      <c r="F271" s="5">
        <v>24</v>
      </c>
    </row>
    <row r="272" spans="2:6">
      <c r="B272" t="s">
        <v>8</v>
      </c>
      <c r="C272" t="s">
        <v>27</v>
      </c>
      <c r="D272" t="s">
        <v>25</v>
      </c>
      <c r="E272" s="4">
        <v>5775</v>
      </c>
      <c r="F272" s="5">
        <v>42</v>
      </c>
    </row>
    <row r="273" spans="2:6">
      <c r="B273" t="s">
        <v>26</v>
      </c>
      <c r="C273" t="s">
        <v>14</v>
      </c>
      <c r="D273" t="s">
        <v>42</v>
      </c>
      <c r="E273" s="4">
        <v>1071</v>
      </c>
      <c r="F273" s="5">
        <v>270</v>
      </c>
    </row>
    <row r="274" spans="2:6">
      <c r="B274" t="s">
        <v>13</v>
      </c>
      <c r="C274" t="s">
        <v>22</v>
      </c>
      <c r="D274" t="s">
        <v>48</v>
      </c>
      <c r="E274" s="4">
        <v>5019</v>
      </c>
      <c r="F274" s="5">
        <v>150</v>
      </c>
    </row>
    <row r="275" spans="2:6">
      <c r="B275" t="s">
        <v>46</v>
      </c>
      <c r="C275" t="s">
        <v>9</v>
      </c>
      <c r="D275" t="s">
        <v>25</v>
      </c>
      <c r="E275" s="4">
        <v>2863</v>
      </c>
      <c r="F275" s="5">
        <v>42</v>
      </c>
    </row>
    <row r="276" spans="2:6">
      <c r="B276" t="s">
        <v>8</v>
      </c>
      <c r="C276" t="s">
        <v>14</v>
      </c>
      <c r="D276" t="s">
        <v>52</v>
      </c>
      <c r="E276" s="4">
        <v>1617</v>
      </c>
      <c r="F276" s="5">
        <v>126</v>
      </c>
    </row>
    <row r="277" spans="2:6">
      <c r="B277" t="s">
        <v>26</v>
      </c>
      <c r="C277" t="s">
        <v>9</v>
      </c>
      <c r="D277" t="s">
        <v>51</v>
      </c>
      <c r="E277" s="4">
        <v>6818</v>
      </c>
      <c r="F277" s="5">
        <v>6</v>
      </c>
    </row>
    <row r="278" spans="2:6">
      <c r="B278" t="s">
        <v>47</v>
      </c>
      <c r="C278" t="s">
        <v>14</v>
      </c>
      <c r="D278" t="s">
        <v>25</v>
      </c>
      <c r="E278" s="4">
        <v>6657</v>
      </c>
      <c r="F278" s="5">
        <v>276</v>
      </c>
    </row>
    <row r="279" spans="2:6">
      <c r="B279" t="s">
        <v>47</v>
      </c>
      <c r="C279" t="s">
        <v>50</v>
      </c>
      <c r="D279" t="s">
        <v>33</v>
      </c>
      <c r="E279" s="4">
        <v>2919</v>
      </c>
      <c r="F279" s="5">
        <v>93</v>
      </c>
    </row>
    <row r="280" spans="2:6">
      <c r="B280" t="s">
        <v>46</v>
      </c>
      <c r="C280" t="s">
        <v>22</v>
      </c>
      <c r="D280" t="s">
        <v>35</v>
      </c>
      <c r="E280" s="4">
        <v>3094</v>
      </c>
      <c r="F280" s="5">
        <v>246</v>
      </c>
    </row>
    <row r="281" spans="2:6">
      <c r="B281" t="s">
        <v>26</v>
      </c>
      <c r="C281" t="s">
        <v>27</v>
      </c>
      <c r="D281" t="s">
        <v>49</v>
      </c>
      <c r="E281" s="4">
        <v>2989</v>
      </c>
      <c r="F281" s="5">
        <v>3</v>
      </c>
    </row>
    <row r="282" spans="2:6">
      <c r="B282" t="s">
        <v>13</v>
      </c>
      <c r="C282" t="s">
        <v>34</v>
      </c>
      <c r="D282" t="s">
        <v>53</v>
      </c>
      <c r="E282" s="4">
        <v>2268</v>
      </c>
      <c r="F282" s="5">
        <v>63</v>
      </c>
    </row>
    <row r="283" spans="2:6">
      <c r="B283" t="s">
        <v>43</v>
      </c>
      <c r="C283" t="s">
        <v>14</v>
      </c>
      <c r="D283" t="s">
        <v>35</v>
      </c>
      <c r="E283" s="4">
        <v>4753</v>
      </c>
      <c r="F283" s="5">
        <v>246</v>
      </c>
    </row>
    <row r="284" spans="2:6">
      <c r="B284" t="s">
        <v>46</v>
      </c>
      <c r="C284" t="s">
        <v>50</v>
      </c>
      <c r="D284" t="s">
        <v>39</v>
      </c>
      <c r="E284" s="4">
        <v>7511</v>
      </c>
      <c r="F284" s="5">
        <v>120</v>
      </c>
    </row>
    <row r="285" spans="2:6">
      <c r="B285" t="s">
        <v>46</v>
      </c>
      <c r="C285" t="s">
        <v>34</v>
      </c>
      <c r="D285" t="s">
        <v>35</v>
      </c>
      <c r="E285" s="4">
        <v>4326</v>
      </c>
      <c r="F285" s="5">
        <v>348</v>
      </c>
    </row>
    <row r="286" spans="2:6">
      <c r="B286" t="s">
        <v>21</v>
      </c>
      <c r="C286" t="s">
        <v>50</v>
      </c>
      <c r="D286" t="s">
        <v>48</v>
      </c>
      <c r="E286" s="4">
        <v>4935</v>
      </c>
      <c r="F286" s="5">
        <v>126</v>
      </c>
    </row>
    <row r="287" spans="2:6">
      <c r="B287" t="s">
        <v>26</v>
      </c>
      <c r="C287" t="s">
        <v>14</v>
      </c>
      <c r="D287" t="s">
        <v>10</v>
      </c>
      <c r="E287" s="4">
        <v>4781</v>
      </c>
      <c r="F287" s="5">
        <v>123</v>
      </c>
    </row>
    <row r="288" spans="2:6">
      <c r="B288" t="s">
        <v>43</v>
      </c>
      <c r="C288" t="s">
        <v>34</v>
      </c>
      <c r="D288" t="s">
        <v>28</v>
      </c>
      <c r="E288" s="4">
        <v>7483</v>
      </c>
      <c r="F288" s="5">
        <v>45</v>
      </c>
    </row>
    <row r="289" spans="2:6">
      <c r="B289" t="s">
        <v>55</v>
      </c>
      <c r="C289" t="s">
        <v>34</v>
      </c>
      <c r="D289" t="s">
        <v>19</v>
      </c>
      <c r="E289" s="4">
        <v>6860</v>
      </c>
      <c r="F289" s="5">
        <v>126</v>
      </c>
    </row>
    <row r="290" spans="2:6">
      <c r="B290" t="s">
        <v>8</v>
      </c>
      <c r="C290" t="s">
        <v>9</v>
      </c>
      <c r="D290" t="s">
        <v>52</v>
      </c>
      <c r="E290" s="4">
        <v>9002</v>
      </c>
      <c r="F290" s="5">
        <v>72</v>
      </c>
    </row>
    <row r="291" spans="2:6">
      <c r="B291" t="s">
        <v>26</v>
      </c>
      <c r="C291" t="s">
        <v>22</v>
      </c>
      <c r="D291" t="s">
        <v>52</v>
      </c>
      <c r="E291" s="4">
        <v>1400</v>
      </c>
      <c r="F291" s="5">
        <v>135</v>
      </c>
    </row>
    <row r="292" spans="2:6">
      <c r="B292" t="s">
        <v>55</v>
      </c>
      <c r="C292" t="s">
        <v>50</v>
      </c>
      <c r="D292" t="s">
        <v>37</v>
      </c>
      <c r="E292" s="4">
        <v>4053</v>
      </c>
      <c r="F292" s="5">
        <v>24</v>
      </c>
    </row>
    <row r="293" spans="2:6">
      <c r="B293" t="s">
        <v>40</v>
      </c>
      <c r="C293" t="s">
        <v>22</v>
      </c>
      <c r="D293" t="s">
        <v>35</v>
      </c>
      <c r="E293" s="4">
        <v>2149</v>
      </c>
      <c r="F293" s="5">
        <v>117</v>
      </c>
    </row>
    <row r="294" spans="2:6">
      <c r="B294" t="s">
        <v>47</v>
      </c>
      <c r="C294" t="s">
        <v>27</v>
      </c>
      <c r="D294" t="s">
        <v>52</v>
      </c>
      <c r="E294" s="4">
        <v>3640</v>
      </c>
      <c r="F294" s="5">
        <v>51</v>
      </c>
    </row>
    <row r="295" spans="2:6">
      <c r="B295" t="s">
        <v>46</v>
      </c>
      <c r="C295" t="s">
        <v>27</v>
      </c>
      <c r="D295" t="s">
        <v>48</v>
      </c>
      <c r="E295" s="4">
        <v>630</v>
      </c>
      <c r="F295" s="5">
        <v>36</v>
      </c>
    </row>
    <row r="296" spans="2:6">
      <c r="B296" t="s">
        <v>18</v>
      </c>
      <c r="C296" t="s">
        <v>14</v>
      </c>
      <c r="D296" t="s">
        <v>53</v>
      </c>
      <c r="E296" s="4">
        <v>2429</v>
      </c>
      <c r="F296" s="5">
        <v>144</v>
      </c>
    </row>
    <row r="297" spans="2:6">
      <c r="B297" t="s">
        <v>18</v>
      </c>
      <c r="C297" t="s">
        <v>22</v>
      </c>
      <c r="D297" t="s">
        <v>28</v>
      </c>
      <c r="E297" s="4">
        <v>2142</v>
      </c>
      <c r="F297" s="5">
        <v>114</v>
      </c>
    </row>
    <row r="298" spans="2:6">
      <c r="B298" t="s">
        <v>40</v>
      </c>
      <c r="C298" t="s">
        <v>9</v>
      </c>
      <c r="D298" t="s">
        <v>10</v>
      </c>
      <c r="E298" s="4">
        <v>6454</v>
      </c>
      <c r="F298" s="5">
        <v>54</v>
      </c>
    </row>
    <row r="299" spans="2:6">
      <c r="B299" t="s">
        <v>40</v>
      </c>
      <c r="C299" t="s">
        <v>9</v>
      </c>
      <c r="D299" t="s">
        <v>30</v>
      </c>
      <c r="E299" s="4">
        <v>4487</v>
      </c>
      <c r="F299" s="5">
        <v>333</v>
      </c>
    </row>
    <row r="300" spans="2:6">
      <c r="B300" t="s">
        <v>47</v>
      </c>
      <c r="C300" t="s">
        <v>9</v>
      </c>
      <c r="D300" t="s">
        <v>19</v>
      </c>
      <c r="E300" s="4">
        <v>938</v>
      </c>
      <c r="F300" s="5">
        <v>366</v>
      </c>
    </row>
    <row r="301" spans="2:6">
      <c r="B301" t="s">
        <v>47</v>
      </c>
      <c r="C301" t="s">
        <v>34</v>
      </c>
      <c r="D301" t="s">
        <v>51</v>
      </c>
      <c r="E301" s="4">
        <v>8841</v>
      </c>
      <c r="F301" s="5">
        <v>303</v>
      </c>
    </row>
    <row r="302" spans="2:6">
      <c r="B302" t="s">
        <v>46</v>
      </c>
      <c r="C302" t="s">
        <v>27</v>
      </c>
      <c r="D302" t="s">
        <v>31</v>
      </c>
      <c r="E302" s="4">
        <v>4018</v>
      </c>
      <c r="F302" s="5">
        <v>126</v>
      </c>
    </row>
    <row r="303" spans="2:6">
      <c r="B303" t="s">
        <v>21</v>
      </c>
      <c r="C303" t="s">
        <v>9</v>
      </c>
      <c r="D303" t="s">
        <v>25</v>
      </c>
      <c r="E303" s="4">
        <v>714</v>
      </c>
      <c r="F303" s="5">
        <v>231</v>
      </c>
    </row>
    <row r="304" spans="2:6">
      <c r="B304" t="s">
        <v>18</v>
      </c>
      <c r="C304" t="s">
        <v>34</v>
      </c>
      <c r="D304" t="s">
        <v>28</v>
      </c>
      <c r="E304" s="4">
        <v>3850</v>
      </c>
      <c r="F304" s="5">
        <v>102</v>
      </c>
    </row>
  </sheetData>
  <mergeCells count="1">
    <mergeCell ref="B2:N2"/>
  </mergeCells>
  <pageMargins left="0.75" right="0.75" top="1" bottom="1" header="0.5" footer="0.5"/>
  <headerFooter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Data</vt:lpstr>
      <vt:lpstr>Country_SalesReport</vt:lpstr>
      <vt:lpstr>Best Categories</vt:lpstr>
      <vt:lpstr>ProductToDiscontinue</vt:lpstr>
      <vt:lpstr>Top5Products</vt:lpstr>
      <vt:lpstr>Sales by Country</vt:lpstr>
      <vt:lpstr>Sheet10</vt:lpstr>
      <vt:lpstr>EDA</vt:lpstr>
      <vt:lpstr>Anomaly Detection</vt:lpstr>
      <vt:lpstr>Product Profit Analysis</vt:lpstr>
      <vt:lpstr>Profit Analysis1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USER</cp:lastModifiedBy>
  <dcterms:created xsi:type="dcterms:W3CDTF">2021-03-14T20:21:00Z</dcterms:created>
  <dcterms:modified xsi:type="dcterms:W3CDTF">2023-07-18T01:35:39Z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51B35F86DE434331951271A201F7F7EE</vt:lpwstr>
  </property>
  <property fmtid="{D5CDD505-2E9C-101B-9397-08002B2CF9AE}" pid="3" name="KSOProductBuildVer">
    <vt:lpwstr>1033-11.2.0.11537</vt:lpwstr>
  </property>
</Properties>
</file>