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Google Drive\Career\Job Apps\Deallus Associate\Case Interview\"/>
    </mc:Choice>
  </mc:AlternateContent>
  <xr:revisionPtr revIDLastSave="0" documentId="13_ncr:1_{7041AB14-DA1F-4480-A366-2473FFEC1DD7}" xr6:coauthVersionLast="41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Forecasts vs model" sheetId="7" r:id="rId1"/>
    <sheet name="Commercial v. Therapuetic Score" sheetId="5" r:id="rId2"/>
    <sheet name="Sheet1" sheetId="8" r:id="rId3"/>
    <sheet name="Metrics" sheetId="3" r:id="rId4"/>
    <sheet name="sales figures " sheetId="4" r:id="rId5"/>
    <sheet name="JAKinibs" sheetId="1" r:id="rId6"/>
  </sheets>
  <definedNames>
    <definedName name="_xlchart.v1.0" hidden="1">Sheet1!$H$1:$H$25</definedName>
    <definedName name="_xlchart.v1.1" hidden="1">Sheet1!$I$1:$I$25</definedName>
    <definedName name="_xlchart.v1.10" hidden="1">Sheet1!$A$1:$A$25</definedName>
    <definedName name="_xlchart.v1.11" hidden="1">Sheet1!$B$1:$B$25</definedName>
    <definedName name="_xlchart.v1.12" hidden="1">Sheet1!$K$1:$K$4</definedName>
    <definedName name="_xlchart.v1.13" hidden="1">Sheet1!$L$1:$L$4</definedName>
    <definedName name="_xlchart.v1.2" hidden="1">Sheet1!$A$1:$A$25</definedName>
    <definedName name="_xlchart.v1.3" hidden="1">Sheet1!$B$1:$B$25</definedName>
    <definedName name="_xlchart.v1.4" hidden="1">Sheet1!$K$1:$K$4</definedName>
    <definedName name="_xlchart.v1.5" hidden="1">Sheet1!$L$1:$L$4</definedName>
    <definedName name="_xlchart.v1.6" hidden="1">Sheet1!$A$1:$A$25</definedName>
    <definedName name="_xlchart.v1.7" hidden="1">Sheet1!$B$1:$B$25</definedName>
    <definedName name="_xlchart.v1.8" hidden="1">Sheet1!$H$1:$H$25</definedName>
    <definedName name="_xlchart.v1.9" hidden="1">Sheet1!$I$1:$I$25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4" l="1"/>
  <c r="D44" i="4"/>
  <c r="C44" i="4"/>
  <c r="B44" i="4"/>
  <c r="H117" i="5" l="1"/>
  <c r="H115" i="5"/>
  <c r="H112" i="5"/>
  <c r="H108" i="5"/>
  <c r="H104" i="5"/>
  <c r="H103" i="5"/>
  <c r="H101" i="5"/>
  <c r="H98" i="5"/>
  <c r="H86" i="5"/>
  <c r="H82" i="5"/>
  <c r="H80" i="5"/>
  <c r="H79" i="5"/>
  <c r="H71" i="5"/>
  <c r="H68" i="5"/>
  <c r="H67" i="5"/>
  <c r="H66" i="5"/>
  <c r="H58" i="5"/>
  <c r="H56" i="5"/>
  <c r="H50" i="5"/>
  <c r="H48" i="5"/>
  <c r="H42" i="5"/>
  <c r="H41" i="5"/>
  <c r="H29" i="5"/>
  <c r="H17" i="5"/>
  <c r="H2" i="5"/>
  <c r="F82" i="5"/>
  <c r="F101" i="5"/>
  <c r="F80" i="5"/>
  <c r="F71" i="5"/>
  <c r="F58" i="5"/>
  <c r="F17" i="5"/>
  <c r="F2" i="5"/>
</calcChain>
</file>

<file path=xl/sharedStrings.xml><?xml version="1.0" encoding="utf-8"?>
<sst xmlns="http://schemas.openxmlformats.org/spreadsheetml/2006/main" count="1137" uniqueCount="410">
  <si>
    <t xml:space="preserve">Ruxolitinib </t>
  </si>
  <si>
    <t>Tofacitinib </t>
  </si>
  <si>
    <t>Oclacitinib</t>
  </si>
  <si>
    <t>Baricitinib</t>
  </si>
  <si>
    <t>Peficitinib</t>
  </si>
  <si>
    <t>Filgotinib</t>
  </si>
  <si>
    <t>Cerdulatinib </t>
  </si>
  <si>
    <t>Gandotinib</t>
  </si>
  <si>
    <t>Lestaurtinib</t>
  </si>
  <si>
    <t>Momelotinib</t>
  </si>
  <si>
    <t>Pacritinib</t>
  </si>
  <si>
    <t>Upadacitinib</t>
  </si>
  <si>
    <t>Fedratinib</t>
  </si>
  <si>
    <t>CHZ868</t>
  </si>
  <si>
    <t>Name</t>
  </si>
  <si>
    <t>approved</t>
  </si>
  <si>
    <t>Target</t>
  </si>
  <si>
    <t>JAK2</t>
  </si>
  <si>
    <t>psoriasis</t>
  </si>
  <si>
    <t>polcythemia vera</t>
  </si>
  <si>
    <t xml:space="preserve">essential thrombocythemia </t>
  </si>
  <si>
    <t>Stage</t>
  </si>
  <si>
    <t>P3</t>
  </si>
  <si>
    <t>P2</t>
  </si>
  <si>
    <t>P1</t>
  </si>
  <si>
    <t>lymphoma</t>
  </si>
  <si>
    <t>P2b</t>
  </si>
  <si>
    <t>R723</t>
  </si>
  <si>
    <t>Myeloprolifertive neoplasias</t>
  </si>
  <si>
    <t>pre-clinical</t>
  </si>
  <si>
    <t>BMS911543</t>
  </si>
  <si>
    <t>AZD1480</t>
  </si>
  <si>
    <t>Gliobastoma</t>
  </si>
  <si>
    <t>rheumatoid arthritis</t>
  </si>
  <si>
    <t>myelofibrosis</t>
  </si>
  <si>
    <t>infalmmatory bowel disease</t>
  </si>
  <si>
    <t>systemic lupus erythematosus</t>
  </si>
  <si>
    <t>Clinical Trial.gov #</t>
  </si>
  <si>
    <t>NCT00615199, NCT00787202</t>
  </si>
  <si>
    <t>NCT00853385, NCT00814307</t>
  </si>
  <si>
    <t>NCT01186744, NCT01241591, NCT01276639</t>
  </si>
  <si>
    <t>Kidney Transplant Patients</t>
  </si>
  <si>
    <t>NCT00106639, NCT00483756</t>
  </si>
  <si>
    <t>Dry Eye</t>
  </si>
  <si>
    <t>NCT00784719, NCT01135511</t>
  </si>
  <si>
    <t>Company</t>
  </si>
  <si>
    <t>Pfizer</t>
  </si>
  <si>
    <t>NCT00902486</t>
  </si>
  <si>
    <t>NCT01490632</t>
  </si>
  <si>
    <t>Eli Lilly (Incyte)</t>
  </si>
  <si>
    <t>multiple myeloma</t>
  </si>
  <si>
    <t>NCT00952289, NCT00934544</t>
  </si>
  <si>
    <t>Incyte</t>
  </si>
  <si>
    <t>NCT01632904, NCT01243944, NCT00726232</t>
  </si>
  <si>
    <t>NCT00820950, NCT00778700, NCT00617994</t>
  </si>
  <si>
    <t>NCT00639002</t>
  </si>
  <si>
    <t>NCT00550043</t>
  </si>
  <si>
    <t>NCT00674479, NCT01251965</t>
  </si>
  <si>
    <t>TargeGen (Sanofi-Aventis)</t>
  </si>
  <si>
    <t>prostate cancer</t>
  </si>
  <si>
    <t>NCT00494585</t>
  </si>
  <si>
    <t>Cephalon</t>
  </si>
  <si>
    <t>NCT00079482</t>
  </si>
  <si>
    <t>NCT00236119, NCT00617994</t>
  </si>
  <si>
    <t>NCT00586651</t>
  </si>
  <si>
    <t>NCT00081601</t>
  </si>
  <si>
    <t>N/A</t>
  </si>
  <si>
    <t>NCT00910728</t>
  </si>
  <si>
    <t>Rigel</t>
  </si>
  <si>
    <t>JAK3, Syk</t>
  </si>
  <si>
    <t>dry eye disease</t>
  </si>
  <si>
    <t>Vertex Pharmaceuticals</t>
  </si>
  <si>
    <t>NCT01687309</t>
  </si>
  <si>
    <t>GlaxoSmithKline (Galapagos NV)</t>
  </si>
  <si>
    <t>NCT01287858</t>
  </si>
  <si>
    <t>NCT01773187</t>
  </si>
  <si>
    <t>Wyeth</t>
  </si>
  <si>
    <t>NCT01236352</t>
  </si>
  <si>
    <t>Bristol-Myers Squibb</t>
  </si>
  <si>
    <t>Acute Myeloid Leukemia</t>
  </si>
  <si>
    <t>INCB18424,
INC424</t>
  </si>
  <si>
    <t>Spondyloarthropathy</t>
  </si>
  <si>
    <t>Canine allergic dermatitis</t>
  </si>
  <si>
    <t>diabetic nephropathy</t>
  </si>
  <si>
    <t>autoinflammatory disease</t>
  </si>
  <si>
    <t>Myelofibrosis</t>
  </si>
  <si>
    <t>GLPG0634</t>
  </si>
  <si>
    <t>INCB047986</t>
  </si>
  <si>
    <t>JAK inhibitor</t>
  </si>
  <si>
    <t>Lymphoma</t>
  </si>
  <si>
    <t>solid tumors</t>
  </si>
  <si>
    <t>INCB039110</t>
  </si>
  <si>
    <t>CEP33779</t>
  </si>
  <si>
    <t>R333</t>
  </si>
  <si>
    <t>JAK/SYK</t>
  </si>
  <si>
    <t>Healthy adults</t>
  </si>
  <si>
    <t>myeloid leukemias</t>
  </si>
  <si>
    <t>LY2784544</t>
  </si>
  <si>
    <t>XL019</t>
  </si>
  <si>
    <t>Phase I, terminated</t>
  </si>
  <si>
    <t>pan-JAK</t>
  </si>
  <si>
    <t>SV1578</t>
  </si>
  <si>
    <t>JAK2, Flt3</t>
  </si>
  <si>
    <t>FDA/ EMA approved</t>
  </si>
  <si>
    <t>P2, 3</t>
  </si>
  <si>
    <t>NCT02117479, NCT00638378, NCT01562873,
NCT00639002, NCT02723994, NCT02119676,
NCT02876302, NCT01712659,</t>
  </si>
  <si>
    <t>NCT02913261, NCT02953678,
NCT02396628</t>
  </si>
  <si>
    <t>NCT02809976, NCT00617994, NCT02553330,
NCT03011892</t>
  </si>
  <si>
    <t>FLT3, 
Trks, 
JAK2</t>
  </si>
  <si>
    <t>NCT02592434, NCT01500551, NCT01976364,
NCT03000439, NCT01470612, NCT01882439,
NCT01877668</t>
  </si>
  <si>
    <t>NCT01786668, NCT01393899, NCT01393626,
NCT01470599, NCT00615199, NCT02299297,
NCT02197455, NCT02312882, NCT01375127,
NCT00106639, NCT00263328, NCT00483756,
NCT00658359</t>
  </si>
  <si>
    <t>NCT02001181, NCT02812342, NCT02193815,
NCT00678561, NCT01831466, NCT01246583</t>
  </si>
  <si>
    <t>CP690550</t>
  </si>
  <si>
    <t>NCT02759731, NCT03026504, NCT01683409</t>
  </si>
  <si>
    <t>Decernotinib</t>
  </si>
  <si>
    <t>NCT01052194, NCT01830985, 
NCT01590459, NCT01052194</t>
  </si>
  <si>
    <t>ABT494</t>
  </si>
  <si>
    <t>NCT02955212, NCT02706847,
NCT02720523, NCT02629159,
NCT02706873, NCT02675426,
NCT02706951, NCT02049138</t>
  </si>
  <si>
    <t>NCT03006068, NCT02782663, NCT02819635,
NCT02365649</t>
  </si>
  <si>
    <t>NCT02925117</t>
  </si>
  <si>
    <t>NCT01668641, NCT01384422, NCT02873936, NCT03025308, NCT02886728,
NCT02889796, NCT02885181</t>
  </si>
  <si>
    <t>NCT02048618, NCT02914600, NCT02914535,
NCT03077412, NCT03046056, NCT02914561,
NCT02914522</t>
  </si>
  <si>
    <t>Itacitinib</t>
  </si>
  <si>
    <t>NCT01634087, NCT01626573, NCT02909569</t>
  </si>
  <si>
    <t>pruritus</t>
  </si>
  <si>
    <t>NCT01638013</t>
  </si>
  <si>
    <t>Discoid lupus, erythematosus</t>
  </si>
  <si>
    <t>NCT01597050</t>
  </si>
  <si>
    <t>NCT02969044, NCT02974868, NCT02958865</t>
  </si>
  <si>
    <t>NCT02969018, NCT02974868, NCT02958865</t>
  </si>
  <si>
    <t>Psoriasis</t>
  </si>
  <si>
    <t>NCT02534636, NCT02931838</t>
  </si>
  <si>
    <t>GLG0778,
GSK2586184</t>
  </si>
  <si>
    <t>Solcitinib</t>
  </si>
  <si>
    <t>NCT02000453, NCT01782664, NCT01687309,
NCT01777256, NCT01953835</t>
  </si>
  <si>
    <t>NCT02201524, NCT02780167</t>
  </si>
  <si>
    <t>Preclinical</t>
  </si>
  <si>
    <t>Response to IL‑12</t>
  </si>
  <si>
    <t>Pan-jakinib</t>
  </si>
  <si>
    <t>Rheumatoid arthritis</t>
  </si>
  <si>
    <t>NCT02892370,
NCT02665910</t>
  </si>
  <si>
    <t>VR588</t>
  </si>
  <si>
    <t>early P1</t>
  </si>
  <si>
    <t>Severe asthma</t>
  </si>
  <si>
    <t>NCT02740049</t>
  </si>
  <si>
    <t>JAK2,
 FLT3, c‑FMS</t>
  </si>
  <si>
    <t>Healthy subjects</t>
  </si>
  <si>
    <t>NCT01235871</t>
  </si>
  <si>
    <t>Non-selective</t>
  </si>
  <si>
    <t>Atopic dermatitis</t>
  </si>
  <si>
    <t>JapicCTI‑152887,
JapicCTI‑142494</t>
  </si>
  <si>
    <t>alopecia areata</t>
  </si>
  <si>
    <t>graft-versus-host disease</t>
  </si>
  <si>
    <t>juvenile idiopathic arthritis</t>
  </si>
  <si>
    <t>ulcerative colitis, Crohn’s disease</t>
  </si>
  <si>
    <t>atopic dermatitis</t>
  </si>
  <si>
    <t>INCB28050, 
LY3009104</t>
  </si>
  <si>
    <t>PRT062070</t>
  </si>
  <si>
    <t>CEP701</t>
  </si>
  <si>
    <t>VX509</t>
  </si>
  <si>
    <t>PF04965842</t>
  </si>
  <si>
    <t>NS108</t>
  </si>
  <si>
    <t>PF06263276</t>
  </si>
  <si>
    <t>PF06651600</t>
  </si>
  <si>
    <t>PF06700841</t>
  </si>
  <si>
    <t>BMS986165</t>
  </si>
  <si>
    <t>SAR20347</t>
  </si>
  <si>
    <t>NDI031407</t>
  </si>
  <si>
    <t>NDI031232</t>
  </si>
  <si>
    <t>SHR0302</t>
  </si>
  <si>
    <t>SB1578</t>
  </si>
  <si>
    <t>JTE052</t>
  </si>
  <si>
    <t>R348</t>
  </si>
  <si>
    <t>AC430</t>
  </si>
  <si>
    <t>AbbVie</t>
  </si>
  <si>
    <t>JNJ54781532</t>
  </si>
  <si>
    <t>Janssen</t>
  </si>
  <si>
    <t>AS2553627</t>
  </si>
  <si>
    <t>Myelodysplastic Syndrome</t>
  </si>
  <si>
    <t xml:space="preserve">myeloproliferative disorders </t>
  </si>
  <si>
    <t>Healthy adults (topical)</t>
  </si>
  <si>
    <t>AstraZeneca</t>
  </si>
  <si>
    <t>Exelixis</t>
  </si>
  <si>
    <t>Novartis</t>
  </si>
  <si>
    <t>Remarks</t>
  </si>
  <si>
    <t>covalent binding, irreversible</t>
  </si>
  <si>
    <t>Generation</t>
  </si>
  <si>
    <t>OP0155</t>
  </si>
  <si>
    <t>JAK3i</t>
  </si>
  <si>
    <t>JAK1 selective</t>
  </si>
  <si>
    <t xml:space="preserve">JAK 1 selective </t>
  </si>
  <si>
    <t>JAK 1 &gt; 2,3</t>
  </si>
  <si>
    <t>ZT55</t>
  </si>
  <si>
    <t xml:space="preserve">Astellas </t>
  </si>
  <si>
    <t>JAK3 selective</t>
  </si>
  <si>
    <t>pan-JAKinib, SYK</t>
  </si>
  <si>
    <t>TYK2 selective</t>
  </si>
  <si>
    <t>JAK3, 1, 2</t>
  </si>
  <si>
    <t>JAK1, TYK2</t>
  </si>
  <si>
    <t>Zoetis</t>
  </si>
  <si>
    <t>NMSP953</t>
  </si>
  <si>
    <t>JAK 2</t>
  </si>
  <si>
    <t>Eli Lilly</t>
  </si>
  <si>
    <t>JAK3</t>
  </si>
  <si>
    <t>Abrocitinib</t>
  </si>
  <si>
    <t>TYK2</t>
  </si>
  <si>
    <t xml:space="preserve"> inflammatory bowel disease</t>
  </si>
  <si>
    <t>Portola</t>
  </si>
  <si>
    <t>Sierra Oncology</t>
  </si>
  <si>
    <t>NCT01733992, NCT02040623</t>
  </si>
  <si>
    <t>R348 Did Not Meet Endpoints in Phase 2 Dry Eye Study</t>
  </si>
  <si>
    <t>Cephalon/Teva</t>
  </si>
  <si>
    <t>GS0387
CYT387</t>
  </si>
  <si>
    <t>TG101348
SAR302503</t>
  </si>
  <si>
    <t>Rigel Scuttles R333 after Phase II Flop</t>
  </si>
  <si>
    <t>Polycythemia Vera</t>
  </si>
  <si>
    <t>Type</t>
  </si>
  <si>
    <t>ON044580</t>
  </si>
  <si>
    <t>LS104</t>
  </si>
  <si>
    <t>NS Pharma</t>
  </si>
  <si>
    <t xml:space="preserve"> Sareum Holdings</t>
  </si>
  <si>
    <t>Nimbus Therapeutics</t>
  </si>
  <si>
    <t>Vectura Limited</t>
  </si>
  <si>
    <t>S*BIO Pte</t>
  </si>
  <si>
    <t>Japan Tobacco</t>
  </si>
  <si>
    <t>Nerviano Medical Sciences</t>
  </si>
  <si>
    <t>Incyte/Novartis</t>
  </si>
  <si>
    <t>Clinical Development Strategy</t>
  </si>
  <si>
    <t xml:space="preserve">Indications pursued </t>
  </si>
  <si>
    <t>goals for their asset</t>
  </si>
  <si>
    <t># affected</t>
  </si>
  <si>
    <t xml:space="preserve">cost </t>
  </si>
  <si>
    <t>price</t>
  </si>
  <si>
    <t xml:space="preserve">Ambit Biosciences </t>
  </si>
  <si>
    <t>JAK 2 &gt; 1 &gt; 3</t>
  </si>
  <si>
    <t>JAK 1 &gt; 3 &gt; 2</t>
  </si>
  <si>
    <t>JAK 2  &gt; 1</t>
  </si>
  <si>
    <t>pan-JAK
JAK2V617F &gt; 2</t>
  </si>
  <si>
    <t>NVPBSK805</t>
  </si>
  <si>
    <t>JAK2V617F &gt; JAK2, SRC</t>
  </si>
  <si>
    <t>SB11518</t>
  </si>
  <si>
    <t>NVPBVB808</t>
  </si>
  <si>
    <t>TG101209</t>
  </si>
  <si>
    <t>AZ960</t>
  </si>
  <si>
    <t>JAK 1  &gt; 2</t>
  </si>
  <si>
    <t>INCB52793</t>
  </si>
  <si>
    <t>JAK1</t>
  </si>
  <si>
    <t>JANEX 1/WHI-P131</t>
  </si>
  <si>
    <t>JAK3-in-1</t>
  </si>
  <si>
    <t>NVPBBT594</t>
  </si>
  <si>
    <t>NVPCHZ868</t>
  </si>
  <si>
    <t>allosteric</t>
  </si>
  <si>
    <t xml:space="preserve">JAK1 </t>
  </si>
  <si>
    <r>
      <t>JAK1, TYK2</t>
    </r>
    <r>
      <rPr>
        <sz val="18"/>
        <color rgb="FFFF0000"/>
        <rFont val="Akkurat"/>
      </rPr>
      <t xml:space="preserve"> </t>
    </r>
  </si>
  <si>
    <t>myelofibrosis, 
myeloproliferative neoplasms</t>
  </si>
  <si>
    <t>Chronic myeloid leukemia, 
Acute Lymphocytic Leukemia, 
Myelodysplastic Syndrome, 
Acute Myeloid Leukemia</t>
  </si>
  <si>
    <t>Solid tumors</t>
  </si>
  <si>
    <t>P1, terminated</t>
  </si>
  <si>
    <t>B-cell acute lymphoblastic leukemia</t>
  </si>
  <si>
    <t>polcythemia vera,
essential thrombocythemia</t>
  </si>
  <si>
    <t>JAK2V617F</t>
  </si>
  <si>
    <t>cellular models</t>
  </si>
  <si>
    <t>myeloproliferative neoplasm</t>
  </si>
  <si>
    <t>cell lines</t>
  </si>
  <si>
    <t>myeloproliferative neoplasm, 
systemic sclerosis</t>
  </si>
  <si>
    <t>adult T-cell leukemia</t>
  </si>
  <si>
    <t>Lupus and psoriasis</t>
  </si>
  <si>
    <t>non-small cell lung cancer</t>
  </si>
  <si>
    <t>B-cell lymphoma</t>
  </si>
  <si>
    <t>P1/2</t>
  </si>
  <si>
    <t>BRAF-mutant melanoma and other solid tumors</t>
  </si>
  <si>
    <t>advanced malignancies</t>
  </si>
  <si>
    <t>PF06826647</t>
  </si>
  <si>
    <t>myeloproliferative neoplasm,
B-cell acute lymphoblastic leukemia</t>
  </si>
  <si>
    <t>myeloproliferative neoplasm,</t>
  </si>
  <si>
    <t xml:space="preserve">Collagen-induced arthritis
Follicular Lymphoma 
Aggressive non-Hodgkin's lymphoma
Chronic Lymphocytic Leukemia 
 Lymphocytic Lymphoma 
T-cell Lymphoma 
B-cell Non Hodgkin Lymphoma </t>
  </si>
  <si>
    <t>Polycythemia vera,
 Essential thrombocythemia</t>
  </si>
  <si>
    <t>Inflammatory bowel disease, 
psoriasis</t>
  </si>
  <si>
    <t xml:space="preserve">Conditions </t>
  </si>
  <si>
    <t>Gilead, 
Galapagos NV</t>
  </si>
  <si>
    <t xml:space="preserve">Ankylosing Spondylitis </t>
  </si>
  <si>
    <t>Noninfectious Uveitis</t>
  </si>
  <si>
    <t>Lupus Membranous Nephropathy</t>
  </si>
  <si>
    <t>Inflammatory Bowel Disease</t>
  </si>
  <si>
    <t>Cutaneous Lupus Erythematosus</t>
  </si>
  <si>
    <t>FDA approved</t>
  </si>
  <si>
    <t>Hodgkin lymphoma</t>
  </si>
  <si>
    <t>Vitiligo, AA, 
psoriasis, 
atopic dermatitis (topical)
Lichen Planus</t>
  </si>
  <si>
    <t>Thalassemia Major</t>
  </si>
  <si>
    <t>Lobular Carcinoma, 
Inflammatory Breast Cancer</t>
  </si>
  <si>
    <t>Hemophagocytic Syndrome</t>
  </si>
  <si>
    <t>HIV Infections</t>
  </si>
  <si>
    <t>pancreatic cancer</t>
  </si>
  <si>
    <t>pancreatic cancer, 
lung cancer</t>
  </si>
  <si>
    <t>alopecia areata, 
atopic dermatitis (topical)</t>
  </si>
  <si>
    <t>Systemic Sclerosis
Scleroderma</t>
  </si>
  <si>
    <t>Crohn’s disease</t>
  </si>
  <si>
    <t>Cutaneous Lupus
Systemic Lupus Erythematosus</t>
  </si>
  <si>
    <t>ulcerative colitis</t>
  </si>
  <si>
    <t>Alopecia Areata</t>
  </si>
  <si>
    <t>Juvenile Idiopathic Arthritis</t>
  </si>
  <si>
    <t>Systemic Lupus Erythematosus</t>
  </si>
  <si>
    <t>Atopic Dermatitis</t>
  </si>
  <si>
    <t>Primary Biliary Cholangitis</t>
  </si>
  <si>
    <t>Aicardi Goutieres Syndrome</t>
  </si>
  <si>
    <t>giant cell arteritis</t>
  </si>
  <si>
    <t>GVHD</t>
  </si>
  <si>
    <t>P2/3</t>
  </si>
  <si>
    <t>Acute Lymphoblastic Leukemia</t>
  </si>
  <si>
    <t xml:space="preserve">Myelofibrosis,
essential thrombocythemia,
post-PV/ET </t>
  </si>
  <si>
    <t xml:space="preserve">post-PV/ET </t>
  </si>
  <si>
    <t>Colorectal Cancer</t>
  </si>
  <si>
    <t>Ulcerative Colitis</t>
  </si>
  <si>
    <t>Ankylosing Spondylitis</t>
  </si>
  <si>
    <t>Giant Cell Arteritis</t>
  </si>
  <si>
    <t>Psoriatic Arthritis</t>
  </si>
  <si>
    <t>myeloproliferative diseases,
Thrombocytosis,
Polycythemia Vera</t>
  </si>
  <si>
    <t>Chronic Graft-versus-host Disease</t>
  </si>
  <si>
    <t>Rheumatoid Arthritis</t>
  </si>
  <si>
    <t>Myeloproliferative Neoplasms</t>
  </si>
  <si>
    <t>Hodgkin Lymphoma</t>
  </si>
  <si>
    <t>Bronchiolitis Obliterans Syndrome</t>
  </si>
  <si>
    <t>Crohn's Disease, 
ulcerative colitis</t>
  </si>
  <si>
    <t>Vitiligo</t>
  </si>
  <si>
    <t xml:space="preserve">Psoriasis, 
alopecia areata, </t>
  </si>
  <si>
    <t>Crohn's Disease,
ulcerative colitis</t>
  </si>
  <si>
    <t>Atopic Dermatitis, vitiligo</t>
  </si>
  <si>
    <t>Systemic Lupus Erythematosus, 
Lupus Nephritis</t>
  </si>
  <si>
    <t>Ulcerative Colitis, 
Crohn's Disease</t>
  </si>
  <si>
    <t>Jiangsu HengRui Medicine/
Reistone Biopharma Company Limited</t>
  </si>
  <si>
    <t>Ulcerative Colitis,
Crohn's Disease</t>
  </si>
  <si>
    <t>Colitis, Ulcerative</t>
  </si>
  <si>
    <t>Launch Year</t>
  </si>
  <si>
    <t>TargeGen</t>
  </si>
  <si>
    <t xml:space="preserve"># of patients </t>
  </si>
  <si>
    <t xml:space="preserve"> net revenue
 (in billions)</t>
  </si>
  <si>
    <t xml:space="preserve">2024 forecast sales </t>
  </si>
  <si>
    <t>Tofacitinib/
Xeljanz  </t>
  </si>
  <si>
    <t>annual revenue 
(in billion)</t>
  </si>
  <si>
    <t>2017 Dec</t>
  </si>
  <si>
    <t>2017 Jul</t>
  </si>
  <si>
    <t>2019 - 0.423
2018 - 1.774
2017 -1.345
2016 - 0.927
2015 - 0.523
2014 - 0.309
2013 - 0.114
2012 - 0.006</t>
  </si>
  <si>
    <t xml:space="preserve">Ruxolitinib/
Jakafi </t>
  </si>
  <si>
    <t>Baricitinib/
Olumiant</t>
  </si>
  <si>
    <t>EMA approved Q1, 
FDA approved Q2</t>
  </si>
  <si>
    <t>2019 - 0.082 +0.016
2018 - 0.202 + 0.040
2017 - 0.046 + 0.009</t>
  </si>
  <si>
    <t>Incyte(Novartis)</t>
  </si>
  <si>
    <t xml:space="preserve">2019 - 0.375 +0.258 
2018 - 1.387 + 0.977
2017 -1.133 + 0.777
2016 - 0.853 + 0.581
2015 - 0.601 + 0.410
2014 - 0.358 + 0.279
2013 - 0.235 + 0.163
2012 - 0.136 + 0.030
2011 - 0.002 </t>
  </si>
  <si>
    <t>2011 Q1</t>
  </si>
  <si>
    <t>Q2</t>
  </si>
  <si>
    <t>Q3</t>
  </si>
  <si>
    <t>Q4</t>
  </si>
  <si>
    <t>2012 Q1</t>
  </si>
  <si>
    <t>2013 Q1</t>
  </si>
  <si>
    <t>2014 Q1</t>
  </si>
  <si>
    <t>2015 Q1</t>
  </si>
  <si>
    <t>2016 Q1</t>
  </si>
  <si>
    <t>2017 Q1</t>
  </si>
  <si>
    <t>2018 Q1</t>
  </si>
  <si>
    <t>2019 Q1</t>
  </si>
  <si>
    <t>2020 Q1</t>
  </si>
  <si>
    <t>Xeljanz</t>
  </si>
  <si>
    <t>Olumiant</t>
  </si>
  <si>
    <t>_</t>
  </si>
  <si>
    <t>Jakafi</t>
  </si>
  <si>
    <t xml:space="preserve">net revenue </t>
  </si>
  <si>
    <t xml:space="preserve">royalty revenue </t>
  </si>
  <si>
    <t xml:space="preserve">Novartis </t>
  </si>
  <si>
    <t xml:space="preserve">Eli Lilly </t>
  </si>
  <si>
    <t>royaly revenue</t>
  </si>
  <si>
    <t>Total</t>
  </si>
  <si>
    <t>ASP015K/JNJ54781532</t>
  </si>
  <si>
    <t xml:space="preserve">primary indication it marketed for at launch, or being clinically studied for </t>
  </si>
  <si>
    <t>MF (2011), PV (2014)</t>
  </si>
  <si>
    <t>RA, PA (2012), UC (2018)</t>
  </si>
  <si>
    <t>RA (2017)</t>
  </si>
  <si>
    <t xml:space="preserve">Acute myeloid leukemia, 
FLT3 mutation speficially </t>
  </si>
  <si>
    <t>MF</t>
  </si>
  <si>
    <t xml:space="preserve">Atopic Dermatitis </t>
  </si>
  <si>
    <t>RA, PA, UC</t>
  </si>
  <si>
    <t>MF, PV</t>
  </si>
  <si>
    <t>RA</t>
  </si>
  <si>
    <t>dry eye in GVHD</t>
  </si>
  <si>
    <t>RA, Crohn's Deisease</t>
  </si>
  <si>
    <t xml:space="preserve">How Novel 
is the drug i.e. JAK specificity </t>
  </si>
  <si>
    <t>psoriasis, SLE</t>
  </si>
  <si>
    <t>RA, B-cell lymphoma</t>
  </si>
  <si>
    <t>MF, PV, ET</t>
  </si>
  <si>
    <t>AA</t>
  </si>
  <si>
    <t xml:space="preserve">Psoriasis </t>
  </si>
  <si>
    <t>IBD</t>
  </si>
  <si>
    <t>Severity of disease=
1-survival rate</t>
  </si>
  <si>
    <t>Comparison to SoC 
at launch</t>
  </si>
  <si>
    <t xml:space="preserve">How big is 
the unmet need
(market size at launch of primary indications)
 </t>
  </si>
  <si>
    <t>Therapeutic 
Score</t>
  </si>
  <si>
    <t>Commpercial 
Score</t>
  </si>
  <si>
    <t>Sales till 
2019</t>
  </si>
  <si>
    <t xml:space="preserve">Performance
Sales vs. forecasts at launch year </t>
  </si>
  <si>
    <t>model</t>
  </si>
  <si>
    <t>EP forecasts</t>
  </si>
  <si>
    <t>Filgotnib</t>
  </si>
  <si>
    <t>Forecast Sales  
2019-2024</t>
  </si>
  <si>
    <t>sales</t>
  </si>
  <si>
    <t>EMA approved, 
FDA approved</t>
  </si>
  <si>
    <t>Ruxi</t>
  </si>
  <si>
    <t>Ruxolitinib</t>
  </si>
  <si>
    <t>Tofacitinib</t>
  </si>
  <si>
    <t>Pacritinib,  Abrocitinib, Upadacitinib, Fedratinib, Decernotinib, R348, BMS911543, Solcitinib, Itacitinib, INCB52793, PF06651600, BMS986165, PF06826647</t>
  </si>
  <si>
    <t xml:space="preserve">Baricitinib, 
Lestaurtinib, 
Filgotinib, 
PF06700841 </t>
  </si>
  <si>
    <t>Ruxolitinib, 
Tofacitinib, 
Momelotinib, 
INCB047986, 
Peficitinib, 
Gandotinib, 
SHR0302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</si>
</sst>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8"/>
      <color theme="1"/>
      <name val="Akkurat"/>
    </font>
    <font>
      <sz val="18"/>
      <color theme="1"/>
      <name val="Akkurat"/>
    </font>
    <font>
      <sz val="18"/>
      <color rgb="FFFF0000"/>
      <name val="Akkurat"/>
    </font>
    <font>
      <sz val="18"/>
      <name val="Akkurat"/>
    </font>
    <font>
      <b/>
      <sz val="28"/>
      <color rgb="FF00B050"/>
      <name val="Akkurat"/>
    </font>
    <font>
      <sz val="18"/>
      <color rgb="FF000000"/>
      <name val="Akkurat"/>
    </font>
    <font>
      <b/>
      <sz val="26"/>
      <color theme="1"/>
      <name val="Akkurat"/>
    </font>
    <font>
      <b/>
      <sz val="26"/>
      <color rgb="FF00B050"/>
      <name val="Akkurat"/>
    </font>
    <font>
      <sz val="26"/>
      <name val="Akkurat"/>
    </font>
    <font>
      <sz val="26"/>
      <color theme="1"/>
      <name val="Akkurat"/>
    </font>
    <font>
      <b/>
      <sz val="16"/>
      <color theme="1"/>
      <name val="Akkurat"/>
    </font>
    <font>
      <sz val="16"/>
      <color theme="1"/>
      <name val="Akkurat"/>
    </font>
    <font>
      <sz val="16"/>
      <color rgb="FF000000"/>
      <name val="Akkurat"/>
    </font>
    <font>
      <sz val="16"/>
      <color theme="1"/>
      <name val="Calibri"/>
      <family val="2"/>
      <scheme val="minor"/>
    </font>
    <font>
      <b/>
      <sz val="24"/>
      <color theme="1"/>
      <name val="Akkurat"/>
    </font>
    <font>
      <b/>
      <sz val="24"/>
      <color rgb="FF00B050"/>
      <name val="Akkurat"/>
    </font>
    <font>
      <sz val="24"/>
      <color theme="1"/>
      <name val="Akkurat"/>
    </font>
    <font>
      <sz val="24"/>
      <name val="Akkurat"/>
    </font>
    <font>
      <sz val="24"/>
      <color theme="1"/>
      <name val="Calibri"/>
      <family val="2"/>
      <scheme val="minor"/>
    </font>
    <font>
      <sz val="14"/>
      <color theme="1"/>
      <name val="Akkurat"/>
    </font>
    <font>
      <sz val="18"/>
      <color theme="1"/>
      <name val="Andale Mono"/>
      <family val="2"/>
    </font>
    <font>
      <sz val="18"/>
      <color rgb="FF00B050"/>
      <name val="Akkurat"/>
    </font>
    <font>
      <sz val="18"/>
      <color rgb="FF222222"/>
      <name val="Akkurat"/>
    </font>
    <font>
      <sz val="12"/>
      <color rgb="FF3B3D40"/>
      <name val="Arial"/>
      <family val="2"/>
    </font>
    <font>
      <sz val="14"/>
      <name val="Akkurat"/>
    </font>
    <font>
      <sz val="14"/>
      <color rgb="FF3B3D40"/>
      <name val="Akkurat"/>
    </font>
    <font>
      <b/>
      <sz val="18"/>
      <color rgb="FF7030A0"/>
      <name val="Akkurat"/>
    </font>
    <font>
      <b/>
      <sz val="18"/>
      <color rgb="FF00B050"/>
      <name val="Akkura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9" fillId="0" borderId="5" xfId="0" applyFont="1" applyBorder="1"/>
    <xf numFmtId="0" fontId="14" fillId="0" borderId="5" xfId="0" applyFont="1" applyBorder="1"/>
    <xf numFmtId="0" fontId="15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6" fillId="0" borderId="15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3" fontId="24" fillId="0" borderId="15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4-44BD-AF8F-F0A04A1AB9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4-44BD-AF8F-F0A04A1AB9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4-44BD-AF8F-F0A04A1AB931}"/>
              </c:ext>
            </c:extLst>
          </c:dPt>
          <c:val>
            <c:numRef>
              <c:f>'Commercial v. Therapuetic Score'!$M$119:$M$121</c:f>
              <c:numCache>
                <c:formatCode>General</c:formatCode>
                <c:ptCount val="3"/>
                <c:pt idx="0">
                  <c:v>9212.2999999999993</c:v>
                </c:pt>
                <c:pt idx="1">
                  <c:v>5420</c:v>
                </c:pt>
                <c:pt idx="2">
                  <c:v>396.2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75-9CB1-D5B92631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Sheet1!$N$4:$N$25</c:f>
              <c:strCache>
                <c:ptCount val="22"/>
                <c:pt idx="0">
                  <c:v>Fedratinib</c:v>
                </c:pt>
                <c:pt idx="1">
                  <c:v>Decernotinib</c:v>
                </c:pt>
                <c:pt idx="2">
                  <c:v>R348</c:v>
                </c:pt>
                <c:pt idx="3">
                  <c:v>BMS911543</c:v>
                </c:pt>
                <c:pt idx="4">
                  <c:v>Solcitinib</c:v>
                </c:pt>
                <c:pt idx="5">
                  <c:v>Itacitinib</c:v>
                </c:pt>
                <c:pt idx="6">
                  <c:v>INCB52793</c:v>
                </c:pt>
                <c:pt idx="7">
                  <c:v>PF06651600</c:v>
                </c:pt>
                <c:pt idx="8">
                  <c:v>BMS986165</c:v>
                </c:pt>
                <c:pt idx="9">
                  <c:v>PF06826647</c:v>
                </c:pt>
                <c:pt idx="10">
                  <c:v>Baricitinib</c:v>
                </c:pt>
                <c:pt idx="11">
                  <c:v>Lestaurtinib</c:v>
                </c:pt>
                <c:pt idx="12">
                  <c:v>Filgotinib</c:v>
                </c:pt>
                <c:pt idx="13">
                  <c:v>PF06700841</c:v>
                </c:pt>
                <c:pt idx="14">
                  <c:v>Ruxolitinib</c:v>
                </c:pt>
                <c:pt idx="15">
                  <c:v>Tofacitinib</c:v>
                </c:pt>
                <c:pt idx="16">
                  <c:v>Momelotinib</c:v>
                </c:pt>
                <c:pt idx="17">
                  <c:v>INCB047986</c:v>
                </c:pt>
                <c:pt idx="18">
                  <c:v>Peficitinib</c:v>
                </c:pt>
                <c:pt idx="19">
                  <c:v>Gandotinib</c:v>
                </c:pt>
                <c:pt idx="20">
                  <c:v>SHR0302</c:v>
                </c:pt>
                <c:pt idx="21">
                  <c:v>Cerdulatinib </c:v>
                </c:pt>
              </c:strCache>
            </c:strRef>
          </c:cat>
          <c:val>
            <c:numRef>
              <c:f>Sheet1!$O$4:$O$25</c:f>
              <c:numCache>
                <c:formatCode>General</c:formatCode>
                <c:ptCount val="22"/>
                <c:pt idx="0">
                  <c:v>0.15</c:v>
                </c:pt>
                <c:pt idx="1">
                  <c:v>0.73</c:v>
                </c:pt>
                <c:pt idx="2">
                  <c:v>0.61</c:v>
                </c:pt>
                <c:pt idx="3">
                  <c:v>0.61</c:v>
                </c:pt>
                <c:pt idx="4">
                  <c:v>0</c:v>
                </c:pt>
                <c:pt idx="5">
                  <c:v>0.05</c:v>
                </c:pt>
                <c:pt idx="6">
                  <c:v>0.69</c:v>
                </c:pt>
                <c:pt idx="7">
                  <c:v>0.05</c:v>
                </c:pt>
                <c:pt idx="8">
                  <c:v>0</c:v>
                </c:pt>
                <c:pt idx="9">
                  <c:v>0.05</c:v>
                </c:pt>
                <c:pt idx="10">
                  <c:v>0.61</c:v>
                </c:pt>
                <c:pt idx="11">
                  <c:v>2.5000000000000001E-2</c:v>
                </c:pt>
                <c:pt idx="12">
                  <c:v>0.1</c:v>
                </c:pt>
                <c:pt idx="13">
                  <c:v>0.5</c:v>
                </c:pt>
                <c:pt idx="14">
                  <c:v>0.05</c:v>
                </c:pt>
                <c:pt idx="15">
                  <c:v>0.52666999999999997</c:v>
                </c:pt>
                <c:pt idx="16">
                  <c:v>0.52666999999999997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CC0-9C1C-DA066A8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60624"/>
        <c:axId val="541664232"/>
      </c:barChart>
      <c:catAx>
        <c:axId val="5416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4232"/>
        <c:crosses val="autoZero"/>
        <c:auto val="1"/>
        <c:lblAlgn val="ctr"/>
        <c:lblOffset val="100"/>
        <c:noMultiLvlLbl val="0"/>
      </c:catAx>
      <c:valAx>
        <c:axId val="5416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sunburst" uniqueId="{6A66BF12-7DD1-4320-A325-72B594F3C3B1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Akkurat" panose="02000503030000020004" pitchFamily="2" charset="0"/>
                    <a:ea typeface="Akkurat" panose="02000503030000020004" pitchFamily="2" charset="0"/>
                    <a:cs typeface="Akkurat" panose="02000503030000020004" pitchFamily="2" charset="0"/>
                  </a:defRPr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Akkurat" panose="02000503030000020004" pitchFamily="2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6A66BF12-7DD1-4320-A325-72B594F3C3B1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Akkurat" panose="02000503030000020004" pitchFamily="2" charset="0"/>
                    <a:ea typeface="Akkurat" panose="02000503030000020004" pitchFamily="2" charset="0"/>
                    <a:cs typeface="Akkurat" panose="02000503030000020004" pitchFamily="2" charset="0"/>
                  </a:defRPr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Akkurat" panose="02000503030000020004" pitchFamily="2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556846</xdr:colOff>
      <xdr:row>86</xdr:row>
      <xdr:rowOff>291610</xdr:rowOff>
    </xdr:from>
    <xdr:to>
      <xdr:col>19</xdr:col>
      <xdr:colOff>73269</xdr:colOff>
      <xdr:row>115</xdr:row>
      <xdr:rowOff>293076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A653B-C910-4D99-AA49-4A2C9BA2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285749</xdr:colOff>
      <xdr:row>4</xdr:row>
      <xdr:rowOff>33337</xdr:rowOff>
    </xdr:from>
    <xdr:to>
      <xdr:col>33</xdr:col>
      <xdr:colOff>104774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05525E-FD60-4384-A6BA-0A5AB50061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1149" y="795337"/>
              <a:ext cx="5305425" cy="4376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504824</xdr:colOff>
      <xdr:row>5</xdr:row>
      <xdr:rowOff>23812</xdr:rowOff>
    </xdr:from>
    <xdr:to>
      <xdr:col>29</xdr:col>
      <xdr:colOff>323849</xdr:colOff>
      <xdr:row>28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E3BA781-F61E-470B-A581-D6B62EB70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7924" y="976312"/>
              <a:ext cx="5305425" cy="4376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338137</xdr:colOff>
      <xdr:row>20</xdr:row>
      <xdr:rowOff>4762</xdr:rowOff>
    </xdr:from>
    <xdr:to>
      <xdr:col>10</xdr:col>
      <xdr:colOff>528637</xdr:colOff>
      <xdr:row>34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FA5F9B-CBC7-4E47-8078-CA6077F10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4572-C0ED-412B-8A39-CBDE12738F66}">
  <dimension ref="A1:V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8.75"/>
  <cols>
    <col min="1" max="2" width="22.85546875" style="46" customWidth="1"/>
    <col min="3" max="6" width="9.140625" style="46"/>
    <col min="7" max="7" width="12.28515625" style="46" customWidth="1"/>
    <col min="8" max="16384" width="9.140625" style="46"/>
  </cols>
  <sheetData>
    <row r="1" spans="1:22">
      <c r="C1" s="46">
        <v>2011</v>
      </c>
      <c r="D1" s="46">
        <v>2012</v>
      </c>
      <c r="E1" s="46">
        <v>2013</v>
      </c>
      <c r="F1" s="46">
        <v>2014</v>
      </c>
      <c r="G1" s="46">
        <v>2015</v>
      </c>
      <c r="H1" s="46">
        <v>2016</v>
      </c>
      <c r="I1" s="46">
        <v>2017</v>
      </c>
      <c r="J1" s="46">
        <v>2018</v>
      </c>
      <c r="K1" s="46">
        <v>2019</v>
      </c>
      <c r="L1" s="46">
        <v>2020</v>
      </c>
      <c r="M1" s="46">
        <v>2021</v>
      </c>
      <c r="N1" s="46">
        <v>2022</v>
      </c>
      <c r="O1" s="46">
        <v>2023</v>
      </c>
      <c r="P1" s="46">
        <v>2024</v>
      </c>
      <c r="Q1" s="46">
        <v>2025</v>
      </c>
      <c r="R1" s="46">
        <v>2026</v>
      </c>
      <c r="S1" s="46">
        <v>2027</v>
      </c>
      <c r="T1" s="46">
        <v>2028</v>
      </c>
      <c r="U1" s="46">
        <v>2029</v>
      </c>
      <c r="V1" s="46">
        <v>2030</v>
      </c>
    </row>
    <row r="2" spans="1:22" s="54" customFormat="1">
      <c r="A2" s="70" t="s">
        <v>342</v>
      </c>
      <c r="B2" s="54" t="s">
        <v>402</v>
      </c>
      <c r="D2" s="54">
        <v>166</v>
      </c>
      <c r="E2" s="54">
        <v>398</v>
      </c>
      <c r="F2" s="54">
        <v>637</v>
      </c>
      <c r="H2" s="54">
        <v>1434</v>
      </c>
      <c r="J2" s="54">
        <v>2364</v>
      </c>
    </row>
    <row r="3" spans="1:22" ht="19.5" customHeight="1" thickBot="1">
      <c r="A3" s="70"/>
      <c r="B3" s="56" t="s">
        <v>398</v>
      </c>
      <c r="C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2" ht="19.5" thickBot="1">
      <c r="A4" s="70"/>
      <c r="B4" s="56" t="s">
        <v>399</v>
      </c>
      <c r="C4" s="60"/>
      <c r="D4" s="62">
        <v>153</v>
      </c>
      <c r="E4" s="62">
        <v>360</v>
      </c>
      <c r="F4" s="62">
        <v>526</v>
      </c>
      <c r="G4" s="61"/>
      <c r="H4" s="63">
        <v>714</v>
      </c>
      <c r="I4" s="61"/>
      <c r="J4" s="63">
        <v>744</v>
      </c>
      <c r="K4" s="61"/>
      <c r="L4" s="61"/>
      <c r="M4" s="61"/>
      <c r="N4" s="61"/>
      <c r="O4" s="61"/>
      <c r="P4" s="61">
        <v>3963</v>
      </c>
      <c r="Q4" s="61"/>
      <c r="R4" s="61"/>
    </row>
    <row r="5" spans="1:22" s="54" customFormat="1">
      <c r="A5" s="70" t="s">
        <v>337</v>
      </c>
      <c r="B5" s="56" t="s">
        <v>402</v>
      </c>
      <c r="C5" s="60"/>
      <c r="D5" s="64">
        <v>6</v>
      </c>
      <c r="E5" s="64">
        <v>114</v>
      </c>
      <c r="F5" s="64">
        <v>309</v>
      </c>
      <c r="G5" s="61">
        <v>523</v>
      </c>
      <c r="H5" s="63">
        <v>927</v>
      </c>
      <c r="I5" s="61">
        <v>1345</v>
      </c>
      <c r="J5" s="63">
        <v>1774</v>
      </c>
      <c r="K5" s="61"/>
      <c r="L5" s="61"/>
      <c r="M5" s="61"/>
      <c r="N5" s="61"/>
      <c r="O5" s="61"/>
      <c r="P5" s="61"/>
      <c r="Q5" s="61"/>
      <c r="R5" s="61"/>
    </row>
    <row r="6" spans="1:22" ht="19.5" customHeight="1" thickBot="1">
      <c r="A6" s="70"/>
      <c r="B6" s="56" t="s">
        <v>398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22" ht="19.5" thickBot="1">
      <c r="A7" s="70"/>
      <c r="B7" s="56" t="s">
        <v>399</v>
      </c>
      <c r="C7" s="61"/>
      <c r="D7" s="65">
        <v>18</v>
      </c>
      <c r="E7" s="65">
        <v>337</v>
      </c>
      <c r="F7" s="65">
        <v>809</v>
      </c>
      <c r="G7" s="65">
        <v>532</v>
      </c>
      <c r="H7" s="65">
        <v>805</v>
      </c>
      <c r="I7" s="67">
        <v>1224</v>
      </c>
      <c r="J7" s="67">
        <v>1053</v>
      </c>
      <c r="K7" s="67">
        <v>2189</v>
      </c>
      <c r="L7" s="67">
        <v>1850</v>
      </c>
      <c r="M7" s="61"/>
      <c r="N7" s="61">
        <v>3069</v>
      </c>
      <c r="O7" s="61"/>
      <c r="P7" s="61">
        <v>3442</v>
      </c>
      <c r="Q7" s="61"/>
      <c r="R7" s="61"/>
    </row>
    <row r="8" spans="1:22" s="54" customFormat="1">
      <c r="A8" s="70" t="s">
        <v>343</v>
      </c>
      <c r="B8" s="56" t="s">
        <v>402</v>
      </c>
      <c r="C8" s="61"/>
      <c r="D8" s="66"/>
      <c r="E8" s="66"/>
      <c r="F8" s="66"/>
      <c r="G8" s="66"/>
      <c r="H8" s="66"/>
      <c r="I8" s="68">
        <v>53</v>
      </c>
      <c r="J8" s="68">
        <v>242</v>
      </c>
      <c r="K8" s="68"/>
      <c r="L8" s="68"/>
      <c r="M8" s="61"/>
      <c r="N8" s="61"/>
      <c r="O8" s="61"/>
      <c r="P8" s="61"/>
      <c r="Q8" s="61"/>
      <c r="R8" s="61"/>
    </row>
    <row r="9" spans="1:22" ht="18.75" customHeight="1">
      <c r="A9" s="70"/>
      <c r="B9" s="56" t="s">
        <v>398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22">
      <c r="A10" s="70"/>
      <c r="B10" s="56" t="s">
        <v>399</v>
      </c>
      <c r="C10" s="61"/>
      <c r="D10" s="61"/>
      <c r="E10" s="61"/>
      <c r="F10" s="61"/>
      <c r="G10" s="61"/>
      <c r="H10" s="61"/>
      <c r="I10" s="61">
        <v>34</v>
      </c>
      <c r="J10" s="61"/>
      <c r="K10" s="61">
        <v>396</v>
      </c>
      <c r="L10" s="61">
        <v>670</v>
      </c>
      <c r="M10" s="61"/>
      <c r="N10" s="61">
        <v>1002</v>
      </c>
      <c r="O10" s="61"/>
      <c r="P10" s="61">
        <v>1332</v>
      </c>
      <c r="Q10" s="61"/>
      <c r="R10" s="61">
        <v>2.8</v>
      </c>
    </row>
    <row r="11" spans="1:22"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22">
      <c r="A12" s="46" t="s">
        <v>4</v>
      </c>
      <c r="B12" s="56" t="s">
        <v>399</v>
      </c>
      <c r="C12" s="61"/>
      <c r="D12" s="61"/>
      <c r="E12" s="61"/>
      <c r="F12" s="61"/>
      <c r="G12" s="61"/>
      <c r="H12" s="61"/>
      <c r="I12" s="61"/>
      <c r="J12" s="61"/>
      <c r="K12" s="61"/>
      <c r="L12" s="61">
        <v>28</v>
      </c>
      <c r="M12" s="61"/>
      <c r="N12" s="61">
        <v>71</v>
      </c>
      <c r="O12" s="61"/>
      <c r="P12" s="61"/>
      <c r="Q12" s="61"/>
      <c r="R12" s="61"/>
    </row>
    <row r="13" spans="1:22"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22">
      <c r="A14" s="46" t="s">
        <v>400</v>
      </c>
      <c r="B14" s="56" t="s">
        <v>399</v>
      </c>
      <c r="C14" s="61"/>
      <c r="D14" s="61"/>
      <c r="E14" s="61"/>
      <c r="F14" s="61"/>
      <c r="G14" s="61"/>
      <c r="H14" s="61"/>
      <c r="I14" s="61"/>
      <c r="J14" s="61"/>
      <c r="K14" s="61">
        <v>30</v>
      </c>
      <c r="L14" s="61">
        <v>10</v>
      </c>
      <c r="M14" s="61"/>
      <c r="N14" s="61">
        <v>617</v>
      </c>
      <c r="O14" s="61"/>
      <c r="P14" s="61">
        <v>1279</v>
      </c>
      <c r="Q14" s="61"/>
      <c r="R14" s="61"/>
    </row>
    <row r="15" spans="1:22"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22">
      <c r="A16" s="46" t="s">
        <v>11</v>
      </c>
      <c r="C16" s="61"/>
      <c r="D16" s="61"/>
      <c r="E16" s="61"/>
      <c r="F16" s="61"/>
      <c r="G16" s="61"/>
      <c r="H16" s="61"/>
      <c r="I16" s="61"/>
      <c r="J16" s="61"/>
      <c r="K16" s="61">
        <v>52</v>
      </c>
      <c r="L16" s="61"/>
      <c r="M16" s="61"/>
      <c r="N16" s="61">
        <v>1450</v>
      </c>
      <c r="O16" s="61"/>
      <c r="P16" s="61">
        <v>2659</v>
      </c>
      <c r="Q16" s="61"/>
      <c r="R16" s="61"/>
    </row>
    <row r="17" spans="1:18"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46" t="s">
        <v>5</v>
      </c>
      <c r="C18" s="61"/>
      <c r="D18" s="61"/>
      <c r="E18" s="61"/>
      <c r="F18" s="61"/>
      <c r="G18" s="61"/>
      <c r="H18" s="61"/>
      <c r="I18" s="61"/>
      <c r="J18" s="61"/>
      <c r="K18" s="61">
        <v>30</v>
      </c>
      <c r="L18" s="61"/>
      <c r="M18" s="61"/>
      <c r="N18" s="61">
        <v>446</v>
      </c>
      <c r="O18" s="61"/>
      <c r="P18" s="61">
        <v>1086</v>
      </c>
      <c r="Q18" s="61"/>
      <c r="R18" s="61"/>
    </row>
    <row r="19" spans="1:18"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46" t="s">
        <v>4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>
        <v>66</v>
      </c>
      <c r="O20" s="61"/>
      <c r="P20" s="61">
        <v>40</v>
      </c>
      <c r="Q20" s="61"/>
      <c r="R20" s="61"/>
    </row>
    <row r="21" spans="1:18"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46" t="s">
        <v>204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>
        <v>15</v>
      </c>
      <c r="O22" s="61"/>
      <c r="P22" s="61"/>
      <c r="Q22" s="61"/>
      <c r="R22" s="61"/>
    </row>
    <row r="23" spans="1:18"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</sheetData>
  <mergeCells count="3">
    <mergeCell ref="A5:A7"/>
    <mergeCell ref="A2:A4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8D74-F2DB-444B-9223-579C2238ED7A}">
  <dimension ref="A1:V156"/>
  <sheetViews>
    <sheetView zoomScale="65" zoomScaleNormal="80" workbookViewId="0">
      <pane xSplit="2" ySplit="1" topLeftCell="C2" activePane="bottomRight" state="frozen"/>
      <selection activeCell="K34" sqref="K34"/>
      <selection pane="topRight" activeCell="K34" sqref="K34"/>
      <selection pane="bottomLeft" activeCell="K34" sqref="K34"/>
      <selection pane="bottomRight" activeCell="H117" sqref="H2:H118"/>
    </sheetView>
  </sheetViews>
  <sheetFormatPr defaultColWidth="10.85546875" defaultRowHeight="23.25"/>
  <cols>
    <col min="1" max="1" width="18.28515625" style="44" customWidth="1"/>
    <col min="2" max="2" width="33" style="44" customWidth="1"/>
    <col min="3" max="3" width="29.28515625" style="45" customWidth="1"/>
    <col min="4" max="4" width="29.28515625" style="44" customWidth="1"/>
    <col min="5" max="5" width="47.42578125" style="44" customWidth="1"/>
    <col min="6" max="7" width="40.42578125" style="44" customWidth="1"/>
    <col min="8" max="9" width="28.28515625" style="44" customWidth="1"/>
    <col min="10" max="10" width="23.42578125" style="45" customWidth="1"/>
    <col min="11" max="11" width="23.42578125" style="44" customWidth="1"/>
    <col min="12" max="12" width="21.28515625" style="44" customWidth="1"/>
    <col min="13" max="13" width="18.85546875" style="44" customWidth="1"/>
    <col min="14" max="14" width="16.28515625" style="45" customWidth="1"/>
    <col min="15" max="16" width="24.7109375" style="45" customWidth="1"/>
    <col min="17" max="17" width="14" style="45" customWidth="1"/>
    <col min="18" max="18" width="12.28515625" style="44" customWidth="1"/>
    <col min="19" max="19" width="18.140625" style="45" customWidth="1"/>
    <col min="20" max="20" width="10.85546875" style="45" customWidth="1"/>
    <col min="21" max="21" width="27.85546875" style="45" customWidth="1"/>
    <col min="22" max="22" width="27.85546875" style="44" customWidth="1"/>
    <col min="23" max="16384" width="10.85546875" style="44"/>
  </cols>
  <sheetData>
    <row r="1" spans="1:22" ht="114" customHeight="1">
      <c r="A1" s="48"/>
      <c r="B1" s="48" t="s">
        <v>14</v>
      </c>
      <c r="C1" s="72" t="s">
        <v>392</v>
      </c>
      <c r="D1" s="73"/>
      <c r="E1" s="47" t="s">
        <v>372</v>
      </c>
      <c r="F1" s="72" t="s">
        <v>393</v>
      </c>
      <c r="G1" s="73"/>
      <c r="H1" s="72" t="s">
        <v>391</v>
      </c>
      <c r="I1" s="74"/>
      <c r="J1" s="72" t="s">
        <v>384</v>
      </c>
      <c r="K1" s="73"/>
      <c r="L1" s="58" t="s">
        <v>394</v>
      </c>
      <c r="M1" s="80" t="s">
        <v>396</v>
      </c>
      <c r="N1" s="81"/>
      <c r="O1" s="80" t="s">
        <v>401</v>
      </c>
      <c r="P1" s="81"/>
      <c r="Q1" s="80" t="s">
        <v>397</v>
      </c>
      <c r="R1" s="89"/>
      <c r="S1" s="89"/>
      <c r="T1" s="89"/>
      <c r="U1" s="81"/>
      <c r="V1" s="59" t="s">
        <v>395</v>
      </c>
    </row>
    <row r="2" spans="1:22" ht="23.1" customHeight="1">
      <c r="A2" s="78">
        <v>1</v>
      </c>
      <c r="B2" s="84" t="s">
        <v>342</v>
      </c>
      <c r="C2" s="71">
        <v>5</v>
      </c>
      <c r="D2" s="71"/>
      <c r="E2" s="71" t="s">
        <v>373</v>
      </c>
      <c r="F2" s="71">
        <f>397225+4171065</f>
        <v>4568290</v>
      </c>
      <c r="G2" s="79"/>
      <c r="H2" s="78">
        <f>1-(0.39+0.23)/2</f>
        <v>0.69</v>
      </c>
      <c r="I2" s="78"/>
      <c r="J2" s="71">
        <v>3</v>
      </c>
      <c r="K2" s="71"/>
      <c r="L2" s="71"/>
      <c r="M2" s="71">
        <v>9212.2999999999993</v>
      </c>
      <c r="N2" s="82"/>
      <c r="O2" s="71">
        <v>10461</v>
      </c>
      <c r="P2" s="82"/>
      <c r="Q2" s="82">
        <v>167.7</v>
      </c>
      <c r="R2" s="71">
        <v>153</v>
      </c>
      <c r="S2" s="71"/>
      <c r="T2" s="71"/>
      <c r="U2" s="82"/>
      <c r="V2" s="71"/>
    </row>
    <row r="3" spans="1:22">
      <c r="A3" s="78"/>
      <c r="B3" s="84"/>
      <c r="C3" s="71"/>
      <c r="D3" s="71"/>
      <c r="E3" s="71"/>
      <c r="F3" s="71"/>
      <c r="G3" s="76"/>
      <c r="H3" s="71"/>
      <c r="I3" s="71"/>
      <c r="J3" s="71"/>
      <c r="K3" s="71"/>
      <c r="L3" s="71"/>
      <c r="M3" s="71"/>
      <c r="N3" s="82"/>
      <c r="O3" s="71"/>
      <c r="P3" s="82"/>
      <c r="Q3" s="82"/>
      <c r="R3" s="71"/>
      <c r="S3" s="71"/>
      <c r="T3" s="71"/>
      <c r="U3" s="82"/>
      <c r="V3" s="71"/>
    </row>
    <row r="4" spans="1:22" ht="3" customHeight="1">
      <c r="A4" s="78"/>
      <c r="B4" s="84"/>
      <c r="C4" s="71"/>
      <c r="D4" s="71"/>
      <c r="E4" s="71"/>
      <c r="F4" s="71"/>
      <c r="G4" s="77"/>
      <c r="H4" s="71"/>
      <c r="I4" s="71"/>
      <c r="J4" s="71"/>
      <c r="K4" s="71"/>
      <c r="L4" s="71"/>
      <c r="M4" s="71"/>
      <c r="N4" s="82"/>
      <c r="O4" s="71"/>
      <c r="P4" s="82"/>
      <c r="Q4" s="82"/>
      <c r="R4" s="71"/>
      <c r="S4" s="71"/>
      <c r="T4" s="71"/>
      <c r="U4" s="82"/>
      <c r="V4" s="71"/>
    </row>
    <row r="5" spans="1:22" ht="24" hidden="1" customHeight="1" thickBot="1">
      <c r="A5" s="78"/>
      <c r="B5" s="84"/>
      <c r="C5" s="71"/>
      <c r="D5" s="71"/>
      <c r="E5" s="48"/>
      <c r="F5" s="48"/>
      <c r="G5" s="48"/>
      <c r="H5" s="48"/>
      <c r="I5" s="48"/>
      <c r="J5" s="55"/>
      <c r="K5" s="48"/>
      <c r="L5" s="48"/>
      <c r="M5" s="48"/>
      <c r="N5" s="57"/>
      <c r="O5" s="48"/>
      <c r="P5" s="57"/>
      <c r="Q5" s="57"/>
      <c r="R5" s="48"/>
      <c r="S5" s="48"/>
      <c r="T5" s="48"/>
      <c r="U5" s="57"/>
      <c r="V5" s="48"/>
    </row>
    <row r="6" spans="1:22" ht="24" hidden="1" customHeight="1">
      <c r="A6" s="78"/>
      <c r="B6" s="84"/>
      <c r="C6" s="71"/>
      <c r="D6" s="71"/>
      <c r="E6" s="48"/>
      <c r="F6" s="48"/>
      <c r="G6" s="48"/>
      <c r="H6" s="48"/>
      <c r="I6" s="48"/>
      <c r="J6" s="55"/>
      <c r="K6" s="48"/>
      <c r="L6" s="48"/>
      <c r="M6" s="48"/>
      <c r="N6" s="57"/>
      <c r="O6" s="48"/>
      <c r="P6" s="57"/>
      <c r="Q6" s="57"/>
      <c r="R6" s="48"/>
      <c r="S6" s="48"/>
      <c r="T6" s="48"/>
      <c r="U6" s="57"/>
      <c r="V6" s="48"/>
    </row>
    <row r="7" spans="1:22" ht="9" hidden="1" customHeight="1">
      <c r="A7" s="78"/>
      <c r="B7" s="84"/>
      <c r="C7" s="71"/>
      <c r="D7" s="71"/>
      <c r="E7" s="48"/>
      <c r="F7" s="48"/>
      <c r="G7" s="48"/>
      <c r="H7" s="48"/>
      <c r="I7" s="48"/>
      <c r="J7" s="55"/>
      <c r="K7" s="48"/>
      <c r="L7" s="48"/>
      <c r="M7" s="48"/>
      <c r="N7" s="57"/>
      <c r="O7" s="48"/>
      <c r="P7" s="57"/>
      <c r="Q7" s="57"/>
      <c r="R7" s="48"/>
      <c r="S7" s="48"/>
      <c r="T7" s="48"/>
      <c r="U7" s="57"/>
      <c r="V7" s="48"/>
    </row>
    <row r="8" spans="1:22" ht="24" hidden="1" customHeight="1">
      <c r="A8" s="78"/>
      <c r="B8" s="84"/>
      <c r="C8" s="71"/>
      <c r="D8" s="71"/>
      <c r="E8" s="48"/>
      <c r="F8" s="48"/>
      <c r="G8" s="48"/>
      <c r="H8" s="48"/>
      <c r="I8" s="48"/>
      <c r="J8" s="55"/>
      <c r="K8" s="48"/>
      <c r="L8" s="48"/>
      <c r="M8" s="48"/>
      <c r="N8" s="57"/>
      <c r="O8" s="48"/>
      <c r="P8" s="57"/>
      <c r="Q8" s="57"/>
      <c r="R8" s="48"/>
      <c r="S8" s="48"/>
      <c r="T8" s="48"/>
      <c r="U8" s="57"/>
      <c r="V8" s="48"/>
    </row>
    <row r="9" spans="1:22" ht="24" hidden="1" customHeight="1">
      <c r="A9" s="78"/>
      <c r="B9" s="84"/>
      <c r="C9" s="71"/>
      <c r="D9" s="71"/>
      <c r="E9" s="48"/>
      <c r="F9" s="48"/>
      <c r="G9" s="48"/>
      <c r="H9" s="48"/>
      <c r="I9" s="48"/>
      <c r="J9" s="55"/>
      <c r="K9" s="48"/>
      <c r="L9" s="48"/>
      <c r="M9" s="48"/>
      <c r="N9" s="57"/>
      <c r="O9" s="48"/>
      <c r="P9" s="57"/>
      <c r="Q9" s="57"/>
      <c r="R9" s="48"/>
      <c r="S9" s="48"/>
      <c r="T9" s="48"/>
      <c r="U9" s="57"/>
      <c r="V9" s="48"/>
    </row>
    <row r="10" spans="1:22" ht="24" hidden="1" customHeight="1">
      <c r="A10" s="78"/>
      <c r="B10" s="84"/>
      <c r="C10" s="71"/>
      <c r="D10" s="71"/>
      <c r="E10" s="48"/>
      <c r="F10" s="48"/>
      <c r="G10" s="48"/>
      <c r="H10" s="48"/>
      <c r="I10" s="48"/>
      <c r="J10" s="55"/>
      <c r="K10" s="48"/>
      <c r="L10" s="48"/>
      <c r="M10" s="48"/>
      <c r="N10" s="57"/>
      <c r="O10" s="48"/>
      <c r="P10" s="57"/>
      <c r="Q10" s="57"/>
      <c r="R10" s="48"/>
      <c r="S10" s="48"/>
      <c r="T10" s="48"/>
      <c r="U10" s="57"/>
      <c r="V10" s="48"/>
    </row>
    <row r="11" spans="1:22" ht="24" hidden="1" customHeight="1">
      <c r="A11" s="78"/>
      <c r="B11" s="84"/>
      <c r="C11" s="71"/>
      <c r="D11" s="71"/>
      <c r="E11" s="48"/>
      <c r="F11" s="48"/>
      <c r="G11" s="48"/>
      <c r="H11" s="48"/>
      <c r="I11" s="48"/>
      <c r="J11" s="55"/>
      <c r="K11" s="48"/>
      <c r="L11" s="48"/>
      <c r="M11" s="48"/>
      <c r="N11" s="57"/>
      <c r="O11" s="48"/>
      <c r="P11" s="57"/>
      <c r="Q11" s="57"/>
      <c r="R11" s="48"/>
      <c r="S11" s="48"/>
      <c r="T11" s="48"/>
      <c r="U11" s="57"/>
      <c r="V11" s="48"/>
    </row>
    <row r="12" spans="1:22" ht="24" hidden="1" customHeight="1">
      <c r="A12" s="78"/>
      <c r="B12" s="84"/>
      <c r="C12" s="71"/>
      <c r="D12" s="71"/>
      <c r="E12" s="48"/>
      <c r="F12" s="48"/>
      <c r="G12" s="48"/>
      <c r="H12" s="48"/>
      <c r="I12" s="48"/>
      <c r="J12" s="55"/>
      <c r="K12" s="48"/>
      <c r="L12" s="48"/>
      <c r="M12" s="48"/>
      <c r="N12" s="57"/>
      <c r="O12" s="48"/>
      <c r="P12" s="57"/>
      <c r="Q12" s="57"/>
      <c r="R12" s="48"/>
      <c r="S12" s="48"/>
      <c r="T12" s="48"/>
      <c r="U12" s="57"/>
      <c r="V12" s="48"/>
    </row>
    <row r="13" spans="1:22" ht="24" hidden="1" customHeight="1">
      <c r="A13" s="78"/>
      <c r="B13" s="84"/>
      <c r="C13" s="71"/>
      <c r="D13" s="71"/>
      <c r="E13" s="48"/>
      <c r="F13" s="48"/>
      <c r="G13" s="48"/>
      <c r="H13" s="48"/>
      <c r="I13" s="48"/>
      <c r="J13" s="55"/>
      <c r="K13" s="48"/>
      <c r="L13" s="48"/>
      <c r="M13" s="48"/>
      <c r="N13" s="57"/>
      <c r="O13" s="48"/>
      <c r="P13" s="57"/>
      <c r="Q13" s="57"/>
      <c r="R13" s="48"/>
      <c r="S13" s="48"/>
      <c r="T13" s="48"/>
      <c r="U13" s="57"/>
      <c r="V13" s="48"/>
    </row>
    <row r="14" spans="1:22" ht="24" hidden="1" customHeight="1">
      <c r="A14" s="78"/>
      <c r="B14" s="84"/>
      <c r="C14" s="71"/>
      <c r="D14" s="71"/>
      <c r="E14" s="48"/>
      <c r="F14" s="48"/>
      <c r="G14" s="48"/>
      <c r="H14" s="48"/>
      <c r="I14" s="48"/>
      <c r="J14" s="55"/>
      <c r="K14" s="48"/>
      <c r="L14" s="48"/>
      <c r="M14" s="48"/>
      <c r="N14" s="57"/>
      <c r="O14" s="48"/>
      <c r="P14" s="57"/>
      <c r="Q14" s="57"/>
      <c r="R14" s="48"/>
      <c r="S14" s="48"/>
      <c r="T14" s="48"/>
      <c r="U14" s="57"/>
      <c r="V14" s="48"/>
    </row>
    <row r="15" spans="1:22" ht="24" hidden="1" customHeight="1">
      <c r="A15" s="78"/>
      <c r="B15" s="84"/>
      <c r="C15" s="71"/>
      <c r="D15" s="71"/>
      <c r="E15" s="48"/>
      <c r="F15" s="48"/>
      <c r="G15" s="48"/>
      <c r="H15" s="48"/>
      <c r="I15" s="48"/>
      <c r="J15" s="55"/>
      <c r="K15" s="48"/>
      <c r="L15" s="48"/>
      <c r="M15" s="48"/>
      <c r="N15" s="57"/>
      <c r="O15" s="48"/>
      <c r="P15" s="57"/>
      <c r="Q15" s="57"/>
      <c r="R15" s="48"/>
      <c r="S15" s="48"/>
      <c r="T15" s="48"/>
      <c r="U15" s="57"/>
      <c r="V15" s="48"/>
    </row>
    <row r="16" spans="1:22" ht="24" hidden="1" customHeight="1">
      <c r="A16" s="78"/>
      <c r="B16" s="84"/>
      <c r="C16" s="71"/>
      <c r="D16" s="71"/>
      <c r="E16" s="48"/>
      <c r="F16" s="48"/>
      <c r="G16" s="48"/>
      <c r="H16" s="48"/>
      <c r="I16" s="48"/>
      <c r="J16" s="55"/>
      <c r="K16" s="48"/>
      <c r="L16" s="48"/>
      <c r="M16" s="48"/>
      <c r="N16" s="57"/>
      <c r="O16" s="48"/>
      <c r="P16" s="57"/>
      <c r="Q16" s="57"/>
      <c r="R16" s="48"/>
      <c r="S16" s="48"/>
      <c r="T16" s="48"/>
      <c r="U16" s="57"/>
      <c r="V16" s="48"/>
    </row>
    <row r="17" spans="1:22" ht="17.100000000000001" customHeight="1">
      <c r="A17" s="71">
        <v>2</v>
      </c>
      <c r="B17" s="85" t="s">
        <v>337</v>
      </c>
      <c r="C17" s="71">
        <v>3</v>
      </c>
      <c r="D17" s="71"/>
      <c r="E17" s="71" t="s">
        <v>374</v>
      </c>
      <c r="F17" s="71">
        <f>71281769+142563538+99226651</f>
        <v>313071958</v>
      </c>
      <c r="G17" s="71"/>
      <c r="H17" s="71">
        <f>1-(0.95+0.95+0.95)/3</f>
        <v>5.0000000000000155E-2</v>
      </c>
      <c r="I17" s="78"/>
      <c r="J17" s="71">
        <v>3</v>
      </c>
      <c r="K17" s="71"/>
      <c r="L17" s="71"/>
      <c r="M17" s="71">
        <v>5420</v>
      </c>
      <c r="N17" s="82"/>
      <c r="O17" s="71">
        <v>22399</v>
      </c>
      <c r="P17" s="82"/>
      <c r="Q17" s="82">
        <v>114</v>
      </c>
      <c r="R17" s="71">
        <v>337</v>
      </c>
      <c r="S17" s="71"/>
      <c r="T17" s="71"/>
      <c r="U17" s="82"/>
      <c r="V17" s="71"/>
    </row>
    <row r="18" spans="1:22" ht="23.1" hidden="1" customHeight="1">
      <c r="A18" s="71"/>
      <c r="B18" s="85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82"/>
      <c r="O18" s="71"/>
      <c r="P18" s="82"/>
      <c r="Q18" s="82"/>
      <c r="R18" s="71"/>
      <c r="S18" s="71"/>
      <c r="T18" s="71"/>
      <c r="U18" s="82"/>
      <c r="V18" s="71"/>
    </row>
    <row r="19" spans="1:22" ht="23.1" hidden="1" customHeight="1">
      <c r="A19" s="71"/>
      <c r="B19" s="8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82"/>
      <c r="O19" s="71"/>
      <c r="P19" s="82"/>
      <c r="Q19" s="82"/>
      <c r="R19" s="71"/>
      <c r="S19" s="71"/>
      <c r="T19" s="71"/>
      <c r="U19" s="82"/>
      <c r="V19" s="71"/>
    </row>
    <row r="20" spans="1:22" ht="23.1" hidden="1" customHeight="1">
      <c r="A20" s="71"/>
      <c r="B20" s="85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82"/>
      <c r="O20" s="71"/>
      <c r="P20" s="82"/>
      <c r="Q20" s="82"/>
      <c r="R20" s="71"/>
      <c r="S20" s="71"/>
      <c r="T20" s="71"/>
      <c r="U20" s="82"/>
      <c r="V20" s="71"/>
    </row>
    <row r="21" spans="1:22" ht="0.95" hidden="1" customHeight="1">
      <c r="A21" s="71"/>
      <c r="B21" s="85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82"/>
      <c r="O21" s="71"/>
      <c r="P21" s="82"/>
      <c r="Q21" s="82"/>
      <c r="R21" s="71"/>
      <c r="S21" s="71"/>
      <c r="T21" s="71"/>
      <c r="U21" s="82"/>
      <c r="V21" s="71"/>
    </row>
    <row r="22" spans="1:22" ht="23.1" hidden="1" customHeight="1">
      <c r="A22" s="71"/>
      <c r="B22" s="85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82"/>
      <c r="O22" s="71"/>
      <c r="P22" s="82"/>
      <c r="Q22" s="82"/>
      <c r="R22" s="71"/>
      <c r="S22" s="71"/>
      <c r="T22" s="71"/>
      <c r="U22" s="82"/>
      <c r="V22" s="71"/>
    </row>
    <row r="23" spans="1:22" ht="23.1" hidden="1" customHeight="1">
      <c r="A23" s="71"/>
      <c r="B23" s="85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82"/>
      <c r="O23" s="71"/>
      <c r="P23" s="82"/>
      <c r="Q23" s="82"/>
      <c r="R23" s="71"/>
      <c r="S23" s="71"/>
      <c r="T23" s="71"/>
      <c r="U23" s="82"/>
      <c r="V23" s="71"/>
    </row>
    <row r="24" spans="1:22" ht="23.1" hidden="1" customHeight="1">
      <c r="A24" s="71"/>
      <c r="B24" s="85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82"/>
      <c r="O24" s="71"/>
      <c r="P24" s="82"/>
      <c r="Q24" s="82"/>
      <c r="R24" s="71"/>
      <c r="S24" s="71"/>
      <c r="T24" s="71"/>
      <c r="U24" s="82"/>
      <c r="V24" s="71"/>
    </row>
    <row r="25" spans="1:22" ht="23.1" hidden="1" customHeight="1">
      <c r="A25" s="71"/>
      <c r="B25" s="85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82"/>
      <c r="O25" s="71"/>
      <c r="P25" s="82"/>
      <c r="Q25" s="82"/>
      <c r="R25" s="71"/>
      <c r="S25" s="71"/>
      <c r="T25" s="71"/>
      <c r="U25" s="82"/>
      <c r="V25" s="71"/>
    </row>
    <row r="26" spans="1:22" ht="23.1" hidden="1" customHeight="1">
      <c r="A26" s="71"/>
      <c r="B26" s="85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82"/>
      <c r="O26" s="71"/>
      <c r="P26" s="82"/>
      <c r="Q26" s="82"/>
      <c r="R26" s="71"/>
      <c r="S26" s="71"/>
      <c r="T26" s="71"/>
      <c r="U26" s="82"/>
      <c r="V26" s="71"/>
    </row>
    <row r="27" spans="1:22" ht="23.1" hidden="1" customHeight="1">
      <c r="A27" s="71"/>
      <c r="B27" s="85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82"/>
      <c r="O27" s="71"/>
      <c r="P27" s="82"/>
      <c r="Q27" s="82"/>
      <c r="R27" s="71"/>
      <c r="S27" s="71"/>
      <c r="T27" s="71"/>
      <c r="U27" s="82"/>
      <c r="V27" s="71"/>
    </row>
    <row r="28" spans="1:22" ht="33.950000000000003" customHeight="1">
      <c r="A28" s="71"/>
      <c r="B28" s="85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82"/>
      <c r="O28" s="71"/>
      <c r="P28" s="82"/>
      <c r="Q28" s="82"/>
      <c r="R28" s="71"/>
      <c r="S28" s="71"/>
      <c r="T28" s="71"/>
      <c r="U28" s="82"/>
      <c r="V28" s="71"/>
    </row>
    <row r="29" spans="1:22" ht="23.1" customHeight="1">
      <c r="A29" s="71">
        <v>3</v>
      </c>
      <c r="B29" s="85" t="s">
        <v>343</v>
      </c>
      <c r="C29" s="71">
        <v>4</v>
      </c>
      <c r="D29" s="71"/>
      <c r="E29" s="71" t="s">
        <v>375</v>
      </c>
      <c r="F29" s="71">
        <v>75502621</v>
      </c>
      <c r="G29" s="75"/>
      <c r="H29" s="71">
        <f>1-0.95</f>
        <v>5.0000000000000044E-2</v>
      </c>
      <c r="I29" s="78"/>
      <c r="J29" s="71">
        <v>4</v>
      </c>
      <c r="K29" s="71"/>
      <c r="L29" s="71"/>
      <c r="M29" s="71">
        <v>396.2</v>
      </c>
      <c r="N29" s="82"/>
      <c r="O29" s="71">
        <v>12741</v>
      </c>
      <c r="P29" s="82"/>
      <c r="Q29" s="82">
        <v>55.3</v>
      </c>
      <c r="R29" s="71">
        <v>34</v>
      </c>
      <c r="S29" s="71"/>
      <c r="T29" s="71"/>
      <c r="U29" s="82"/>
      <c r="V29" s="71"/>
    </row>
    <row r="30" spans="1:22">
      <c r="A30" s="71"/>
      <c r="B30" s="85"/>
      <c r="C30" s="71"/>
      <c r="D30" s="71"/>
      <c r="E30" s="71"/>
      <c r="F30" s="71"/>
      <c r="G30" s="76"/>
      <c r="H30" s="71"/>
      <c r="I30" s="71"/>
      <c r="J30" s="71"/>
      <c r="K30" s="71"/>
      <c r="L30" s="71"/>
      <c r="M30" s="71"/>
      <c r="N30" s="82"/>
      <c r="O30" s="71"/>
      <c r="P30" s="82"/>
      <c r="Q30" s="82"/>
      <c r="R30" s="71"/>
      <c r="S30" s="71"/>
      <c r="T30" s="71"/>
      <c r="U30" s="82"/>
      <c r="V30" s="71"/>
    </row>
    <row r="31" spans="1:22" ht="6" customHeight="1">
      <c r="A31" s="71"/>
      <c r="B31" s="85"/>
      <c r="C31" s="71"/>
      <c r="D31" s="71"/>
      <c r="E31" s="71"/>
      <c r="F31" s="71"/>
      <c r="G31" s="77"/>
      <c r="H31" s="71"/>
      <c r="I31" s="71"/>
      <c r="J31" s="71"/>
      <c r="K31" s="71"/>
      <c r="L31" s="71"/>
      <c r="M31" s="71"/>
      <c r="N31" s="82"/>
      <c r="O31" s="71"/>
      <c r="P31" s="82"/>
      <c r="Q31" s="82"/>
      <c r="R31" s="71"/>
      <c r="S31" s="71"/>
      <c r="T31" s="71"/>
      <c r="U31" s="82"/>
      <c r="V31" s="71"/>
    </row>
    <row r="32" spans="1:22" ht="23.1" hidden="1" customHeight="1">
      <c r="A32" s="71"/>
      <c r="B32" s="85"/>
      <c r="C32" s="71"/>
      <c r="D32" s="71"/>
      <c r="E32" s="48"/>
      <c r="F32" s="48"/>
      <c r="G32" s="48"/>
      <c r="H32" s="48"/>
      <c r="I32" s="48"/>
      <c r="J32" s="55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</row>
    <row r="33" spans="1:22" ht="23.1" hidden="1" customHeight="1">
      <c r="A33" s="71"/>
      <c r="B33" s="85"/>
      <c r="C33" s="71"/>
      <c r="D33" s="71"/>
      <c r="E33" s="48"/>
      <c r="F33" s="48"/>
      <c r="G33" s="48"/>
      <c r="H33" s="48"/>
      <c r="I33" s="48"/>
      <c r="J33" s="55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</row>
    <row r="34" spans="1:22" ht="23.1" hidden="1" customHeight="1">
      <c r="A34" s="71"/>
      <c r="B34" s="85"/>
      <c r="C34" s="71"/>
      <c r="D34" s="71"/>
      <c r="E34" s="48"/>
      <c r="F34" s="48"/>
      <c r="G34" s="48"/>
      <c r="H34" s="48"/>
      <c r="I34" s="48"/>
      <c r="J34" s="55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2" ht="23.1" hidden="1" customHeight="1">
      <c r="A35" s="71"/>
      <c r="B35" s="85"/>
      <c r="C35" s="71"/>
      <c r="D35" s="71"/>
      <c r="E35" s="48"/>
      <c r="F35" s="48"/>
      <c r="G35" s="48"/>
      <c r="H35" s="48"/>
      <c r="I35" s="48"/>
      <c r="J35" s="55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</row>
    <row r="36" spans="1:22" ht="23.1" hidden="1" customHeight="1">
      <c r="A36" s="71"/>
      <c r="B36" s="85"/>
      <c r="C36" s="71"/>
      <c r="D36" s="71"/>
      <c r="E36" s="48"/>
      <c r="F36" s="48"/>
      <c r="G36" s="48"/>
      <c r="H36" s="48"/>
      <c r="I36" s="48"/>
      <c r="J36" s="55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</row>
    <row r="37" spans="1:22" ht="23.1" hidden="1" customHeight="1">
      <c r="A37" s="71"/>
      <c r="B37" s="85"/>
      <c r="C37" s="71"/>
      <c r="D37" s="71"/>
      <c r="E37" s="48"/>
      <c r="F37" s="48"/>
      <c r="G37" s="48"/>
      <c r="H37" s="48"/>
      <c r="I37" s="48"/>
      <c r="J37" s="55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</row>
    <row r="38" spans="1:22" ht="23.1" hidden="1" customHeight="1">
      <c r="A38" s="71"/>
      <c r="B38" s="85"/>
      <c r="C38" s="71"/>
      <c r="D38" s="71"/>
      <c r="E38" s="48"/>
      <c r="F38" s="48"/>
      <c r="G38" s="48"/>
      <c r="H38" s="48"/>
      <c r="I38" s="48"/>
      <c r="J38" s="55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spans="1:22" ht="23.1" hidden="1" customHeight="1">
      <c r="A39" s="71"/>
      <c r="B39" s="85"/>
      <c r="C39" s="71"/>
      <c r="D39" s="71"/>
      <c r="E39" s="48"/>
      <c r="F39" s="48"/>
      <c r="G39" s="48"/>
      <c r="H39" s="48"/>
      <c r="I39" s="48"/>
      <c r="J39" s="55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spans="1:22" ht="24" hidden="1" customHeight="1">
      <c r="A40" s="71"/>
      <c r="B40" s="85"/>
      <c r="C40" s="71"/>
      <c r="D40" s="71"/>
      <c r="E40" s="48"/>
      <c r="F40" s="48"/>
      <c r="G40" s="48"/>
      <c r="H40" s="48"/>
      <c r="I40" s="48"/>
      <c r="J40" s="55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</row>
    <row r="41" spans="1:22" ht="42.95" customHeight="1">
      <c r="A41" s="48">
        <v>4</v>
      </c>
      <c r="B41" s="51" t="s">
        <v>6</v>
      </c>
      <c r="C41" s="55">
        <v>4</v>
      </c>
      <c r="D41" s="48"/>
      <c r="E41" s="52" t="s">
        <v>268</v>
      </c>
      <c r="F41" s="49">
        <v>32989247</v>
      </c>
      <c r="G41" s="50"/>
      <c r="H41" s="48">
        <f>1-0.85</f>
        <v>0.15000000000000002</v>
      </c>
      <c r="I41" s="47"/>
      <c r="J41" s="55">
        <v>2</v>
      </c>
      <c r="K41" s="48"/>
      <c r="L41" s="48"/>
      <c r="M41" s="48"/>
      <c r="N41" s="48"/>
      <c r="O41" s="48" t="s">
        <v>404</v>
      </c>
      <c r="P41" s="48"/>
      <c r="Q41" s="48"/>
      <c r="R41" s="48"/>
      <c r="S41" s="48"/>
      <c r="T41" s="48"/>
      <c r="U41" s="48"/>
      <c r="V41" s="48"/>
    </row>
    <row r="42" spans="1:22">
      <c r="A42" s="71">
        <v>5</v>
      </c>
      <c r="B42" s="86" t="s">
        <v>8</v>
      </c>
      <c r="C42" s="71">
        <v>3</v>
      </c>
      <c r="D42" s="71"/>
      <c r="E42" s="78" t="s">
        <v>376</v>
      </c>
      <c r="F42" s="71">
        <v>925749</v>
      </c>
      <c r="G42" s="78"/>
      <c r="H42" s="71">
        <f>1-0.27</f>
        <v>0.73</v>
      </c>
      <c r="I42" s="78"/>
      <c r="J42" s="71">
        <v>4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r="43" spans="1:22">
      <c r="A43" s="71"/>
      <c r="B43" s="86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</row>
    <row r="44" spans="1:22" ht="6" customHeight="1">
      <c r="A44" s="71"/>
      <c r="B44" s="86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</row>
    <row r="45" spans="1:22" ht="23.1" hidden="1" customHeight="1">
      <c r="A45" s="71"/>
      <c r="B45" s="86"/>
      <c r="C45" s="71"/>
      <c r="D45" s="71"/>
      <c r="E45" s="48"/>
      <c r="F45" s="48"/>
      <c r="G45" s="48"/>
      <c r="H45" s="48"/>
      <c r="I45" s="48"/>
      <c r="J45" s="5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spans="1:22" ht="23.1" hidden="1" customHeight="1">
      <c r="A46" s="71"/>
      <c r="B46" s="86"/>
      <c r="C46" s="71"/>
      <c r="D46" s="71"/>
      <c r="E46" s="48"/>
      <c r="F46" s="48"/>
      <c r="G46" s="48"/>
      <c r="H46" s="48"/>
      <c r="I46" s="48"/>
      <c r="J46" s="5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</row>
    <row r="47" spans="1:22" ht="23.1" hidden="1" customHeight="1">
      <c r="A47" s="71"/>
      <c r="B47" s="86"/>
      <c r="C47" s="71"/>
      <c r="D47" s="71"/>
      <c r="E47" s="48"/>
      <c r="F47" s="48"/>
      <c r="G47" s="48"/>
      <c r="H47" s="48"/>
      <c r="I47" s="48"/>
      <c r="J47" s="5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spans="1:22">
      <c r="A48" s="71">
        <v>6</v>
      </c>
      <c r="B48" s="86" t="s">
        <v>9</v>
      </c>
      <c r="C48" s="71">
        <v>4</v>
      </c>
      <c r="D48" s="71"/>
      <c r="E48" s="71" t="s">
        <v>377</v>
      </c>
      <c r="F48" s="71">
        <v>435102</v>
      </c>
      <c r="G48" s="78"/>
      <c r="H48" s="71">
        <f>1-0.39</f>
        <v>0.61</v>
      </c>
      <c r="I48" s="71"/>
      <c r="J48" s="71">
        <v>3</v>
      </c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</row>
    <row r="49" spans="1:22">
      <c r="A49" s="71"/>
      <c r="B49" s="86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</row>
    <row r="50" spans="1:22">
      <c r="A50" s="71">
        <v>7</v>
      </c>
      <c r="B50" s="86" t="s">
        <v>10</v>
      </c>
      <c r="C50" s="71">
        <v>5</v>
      </c>
      <c r="D50" s="71"/>
      <c r="E50" s="71" t="s">
        <v>377</v>
      </c>
      <c r="F50" s="71">
        <v>435102</v>
      </c>
      <c r="G50" s="78"/>
      <c r="H50" s="71">
        <f>1-0.39</f>
        <v>0.61</v>
      </c>
      <c r="I50" s="71"/>
      <c r="J50" s="71">
        <v>5</v>
      </c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</row>
    <row r="51" spans="1:22">
      <c r="A51" s="71"/>
      <c r="B51" s="86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</row>
    <row r="52" spans="1:22" ht="6" customHeight="1">
      <c r="A52" s="71"/>
      <c r="B52" s="86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</row>
    <row r="53" spans="1:22" ht="23.1" hidden="1" customHeight="1">
      <c r="A53" s="71"/>
      <c r="B53" s="86"/>
      <c r="C53" s="71"/>
      <c r="D53" s="71"/>
      <c r="E53" s="48"/>
      <c r="F53" s="48"/>
      <c r="G53" s="48"/>
      <c r="H53" s="48"/>
      <c r="I53" s="48"/>
      <c r="J53" s="55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1:22" ht="23.1" hidden="1" customHeight="1">
      <c r="A54" s="71"/>
      <c r="B54" s="86"/>
      <c r="C54" s="71"/>
      <c r="D54" s="71"/>
      <c r="E54" s="48"/>
      <c r="F54" s="48"/>
      <c r="G54" s="48"/>
      <c r="H54" s="48"/>
      <c r="I54" s="48"/>
      <c r="J54" s="55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spans="1:22" ht="23.1" hidden="1" customHeight="1">
      <c r="A55" s="71"/>
      <c r="B55" s="86"/>
      <c r="C55" s="71"/>
      <c r="D55" s="71"/>
      <c r="E55" s="48"/>
      <c r="F55" s="48"/>
      <c r="G55" s="48"/>
      <c r="H55" s="48"/>
      <c r="I55" s="48"/>
      <c r="J55" s="55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</row>
    <row r="56" spans="1:22">
      <c r="A56" s="71">
        <v>8</v>
      </c>
      <c r="B56" s="87" t="s">
        <v>204</v>
      </c>
      <c r="C56" s="71">
        <v>4</v>
      </c>
      <c r="D56" s="71"/>
      <c r="E56" s="71" t="s">
        <v>378</v>
      </c>
      <c r="F56" s="71">
        <v>154291538</v>
      </c>
      <c r="G56" s="78"/>
      <c r="H56" s="71">
        <f>1-1</f>
        <v>0</v>
      </c>
      <c r="I56" s="78"/>
      <c r="J56" s="71">
        <v>5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</row>
    <row r="57" spans="1:22">
      <c r="A57" s="71"/>
      <c r="B57" s="8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</row>
    <row r="58" spans="1:22">
      <c r="A58" s="71">
        <v>9</v>
      </c>
      <c r="B58" s="86" t="s">
        <v>11</v>
      </c>
      <c r="C58" s="71">
        <v>4</v>
      </c>
      <c r="D58" s="71"/>
      <c r="E58" s="71" t="s">
        <v>379</v>
      </c>
      <c r="F58" s="71">
        <f>30456643+11571865+18360693</f>
        <v>60389201</v>
      </c>
      <c r="G58" s="78"/>
      <c r="H58" s="71">
        <f>1-(0.95+0.95+0.95)/3</f>
        <v>5.0000000000000155E-2</v>
      </c>
      <c r="I58" s="75"/>
      <c r="J58" s="71">
        <v>5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</row>
    <row r="59" spans="1:22">
      <c r="A59" s="71"/>
      <c r="B59" s="86"/>
      <c r="C59" s="71"/>
      <c r="D59" s="71"/>
      <c r="E59" s="71"/>
      <c r="F59" s="71"/>
      <c r="G59" s="71"/>
      <c r="H59" s="71"/>
      <c r="I59" s="76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r="60" spans="1:22" ht="2.1" customHeight="1">
      <c r="A60" s="71"/>
      <c r="B60" s="86"/>
      <c r="C60" s="71"/>
      <c r="D60" s="71"/>
      <c r="E60" s="71"/>
      <c r="F60" s="71"/>
      <c r="G60" s="71"/>
      <c r="H60" s="71"/>
      <c r="I60" s="77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</row>
    <row r="61" spans="1:22" ht="23.1" hidden="1" customHeight="1">
      <c r="A61" s="71"/>
      <c r="B61" s="86"/>
      <c r="C61" s="71"/>
      <c r="D61" s="71"/>
      <c r="E61" s="48"/>
      <c r="F61" s="48"/>
      <c r="G61" s="48"/>
      <c r="H61" s="48"/>
      <c r="I61" s="48"/>
      <c r="J61" s="55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</row>
    <row r="62" spans="1:22" ht="23.1" hidden="1" customHeight="1">
      <c r="A62" s="71"/>
      <c r="B62" s="86"/>
      <c r="C62" s="71"/>
      <c r="D62" s="71"/>
      <c r="E62" s="48"/>
      <c r="F62" s="48"/>
      <c r="G62" s="48"/>
      <c r="H62" s="48"/>
      <c r="I62" s="48"/>
      <c r="J62" s="55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</row>
    <row r="63" spans="1:22" ht="23.1" hidden="1" customHeight="1">
      <c r="A63" s="71"/>
      <c r="B63" s="86"/>
      <c r="C63" s="71"/>
      <c r="D63" s="71"/>
      <c r="E63" s="48"/>
      <c r="F63" s="48"/>
      <c r="G63" s="48"/>
      <c r="H63" s="48"/>
      <c r="I63" s="48"/>
      <c r="J63" s="55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</row>
    <row r="64" spans="1:22" ht="23.1" hidden="1" customHeight="1">
      <c r="A64" s="71"/>
      <c r="B64" s="86"/>
      <c r="C64" s="71"/>
      <c r="D64" s="71"/>
      <c r="E64" s="48"/>
      <c r="F64" s="48"/>
      <c r="G64" s="48"/>
      <c r="H64" s="48"/>
      <c r="I64" s="48"/>
      <c r="J64" s="55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</row>
    <row r="65" spans="1:22" ht="23.1" hidden="1" customHeight="1">
      <c r="A65" s="71"/>
      <c r="B65" s="86"/>
      <c r="C65" s="71"/>
      <c r="D65" s="71"/>
      <c r="E65" s="48"/>
      <c r="F65" s="48"/>
      <c r="G65" s="48"/>
      <c r="H65" s="48"/>
      <c r="I65" s="48"/>
      <c r="J65" s="55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</row>
    <row r="66" spans="1:22" ht="39.950000000000003" customHeight="1">
      <c r="A66" s="48">
        <v>10</v>
      </c>
      <c r="B66" s="51" t="s">
        <v>12</v>
      </c>
      <c r="C66" s="55">
        <v>5</v>
      </c>
      <c r="D66" s="48"/>
      <c r="E66" s="48" t="s">
        <v>380</v>
      </c>
      <c r="F66" s="48">
        <v>4843981</v>
      </c>
      <c r="G66" s="47"/>
      <c r="H66" s="48">
        <f>1-0.31</f>
        <v>0.69</v>
      </c>
      <c r="I66" s="47"/>
      <c r="J66" s="55">
        <v>5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</row>
    <row r="67" spans="1:22" ht="45" customHeight="1">
      <c r="A67" s="48">
        <v>11</v>
      </c>
      <c r="B67" s="53" t="s">
        <v>114</v>
      </c>
      <c r="C67" s="55">
        <v>4</v>
      </c>
      <c r="D67" s="48"/>
      <c r="E67" s="48" t="s">
        <v>381</v>
      </c>
      <c r="F67" s="48">
        <v>30456643</v>
      </c>
      <c r="G67" s="47"/>
      <c r="H67" s="48">
        <f>1-0.95</f>
        <v>5.0000000000000044E-2</v>
      </c>
      <c r="I67" s="47"/>
      <c r="J67" s="55">
        <v>5</v>
      </c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</row>
    <row r="68" spans="1:22">
      <c r="A68" s="71">
        <v>12</v>
      </c>
      <c r="B68" s="87" t="s">
        <v>172</v>
      </c>
      <c r="C68" s="71">
        <v>1</v>
      </c>
      <c r="D68" s="71"/>
      <c r="E68" s="71" t="s">
        <v>382</v>
      </c>
      <c r="F68" s="71">
        <v>14400</v>
      </c>
      <c r="G68" s="78"/>
      <c r="H68" s="71">
        <f>1-1</f>
        <v>0</v>
      </c>
      <c r="I68" s="78"/>
      <c r="J68" s="71">
        <v>5</v>
      </c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</row>
    <row r="69" spans="1:22" ht="20.100000000000001" customHeight="1">
      <c r="A69" s="71"/>
      <c r="B69" s="8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</row>
    <row r="70" spans="1:22" ht="23.1" hidden="1" customHeight="1">
      <c r="A70" s="71"/>
      <c r="B70" s="87"/>
      <c r="C70" s="71"/>
      <c r="D70" s="71"/>
      <c r="E70" s="48"/>
      <c r="F70" s="48"/>
      <c r="G70" s="48"/>
      <c r="H70" s="48"/>
      <c r="I70" s="48"/>
      <c r="J70" s="55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</row>
    <row r="71" spans="1:22">
      <c r="A71" s="71">
        <v>13</v>
      </c>
      <c r="B71" s="87" t="s">
        <v>5</v>
      </c>
      <c r="C71" s="71">
        <v>5</v>
      </c>
      <c r="D71" s="71"/>
      <c r="E71" s="71" t="s">
        <v>383</v>
      </c>
      <c r="F71" s="71">
        <f>30456643+13236926</f>
        <v>43693569</v>
      </c>
      <c r="G71" s="78"/>
      <c r="H71" s="71">
        <f>1-(0.95+0.95)/2</f>
        <v>5.0000000000000044E-2</v>
      </c>
      <c r="I71" s="78"/>
      <c r="J71" s="71">
        <v>4</v>
      </c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</row>
    <row r="72" spans="1:22">
      <c r="A72" s="71"/>
      <c r="B72" s="87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</row>
    <row r="73" spans="1:22" ht="5.0999999999999996" customHeight="1">
      <c r="A73" s="71"/>
      <c r="B73" s="87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</row>
    <row r="74" spans="1:22" ht="23.1" hidden="1" customHeight="1">
      <c r="A74" s="71"/>
      <c r="B74" s="87"/>
      <c r="C74" s="71"/>
      <c r="D74" s="71"/>
      <c r="E74" s="48"/>
      <c r="F74" s="48"/>
      <c r="G74" s="48"/>
      <c r="H74" s="48"/>
      <c r="I74" s="48"/>
      <c r="J74" s="55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</row>
    <row r="75" spans="1:22" ht="23.1" hidden="1" customHeight="1">
      <c r="A75" s="71"/>
      <c r="B75" s="87"/>
      <c r="C75" s="71"/>
      <c r="D75" s="71"/>
      <c r="E75" s="48"/>
      <c r="F75" s="48"/>
      <c r="G75" s="48"/>
      <c r="H75" s="48"/>
      <c r="I75" s="48"/>
      <c r="J75" s="55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</row>
    <row r="76" spans="1:22" ht="23.1" hidden="1" customHeight="1">
      <c r="A76" s="71"/>
      <c r="B76" s="87"/>
      <c r="C76" s="71"/>
      <c r="D76" s="71"/>
      <c r="E76" s="48"/>
      <c r="F76" s="48"/>
      <c r="G76" s="48"/>
      <c r="H76" s="48"/>
      <c r="I76" s="48"/>
      <c r="J76" s="55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</row>
    <row r="77" spans="1:22" ht="23.1" hidden="1" customHeight="1">
      <c r="A77" s="71"/>
      <c r="B77" s="87"/>
      <c r="C77" s="71"/>
      <c r="D77" s="71"/>
      <c r="E77" s="48"/>
      <c r="F77" s="48"/>
      <c r="G77" s="48"/>
      <c r="H77" s="48"/>
      <c r="I77" s="48"/>
      <c r="J77" s="55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</row>
    <row r="78" spans="1:22" ht="23.1" hidden="1" customHeight="1">
      <c r="A78" s="71"/>
      <c r="B78" s="87"/>
      <c r="C78" s="71"/>
      <c r="D78" s="71"/>
      <c r="E78" s="48"/>
      <c r="F78" s="48"/>
      <c r="G78" s="48"/>
      <c r="H78" s="48"/>
      <c r="I78" s="48"/>
      <c r="J78" s="55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</row>
    <row r="79" spans="1:22" ht="42" customHeight="1">
      <c r="A79" s="48">
        <v>14</v>
      </c>
      <c r="B79" s="53" t="s">
        <v>30</v>
      </c>
      <c r="C79" s="55">
        <v>3</v>
      </c>
      <c r="D79" s="48"/>
      <c r="E79" s="48" t="s">
        <v>377</v>
      </c>
      <c r="F79" s="47">
        <v>435102</v>
      </c>
      <c r="G79" s="47"/>
      <c r="H79" s="48">
        <f>1-0.39</f>
        <v>0.61</v>
      </c>
      <c r="I79" s="47"/>
      <c r="J79" s="55">
        <v>5</v>
      </c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</row>
    <row r="80" spans="1:22">
      <c r="A80" s="71">
        <v>15</v>
      </c>
      <c r="B80" s="87" t="s">
        <v>133</v>
      </c>
      <c r="C80" s="71">
        <v>4</v>
      </c>
      <c r="D80" s="71"/>
      <c r="E80" s="71" t="s">
        <v>385</v>
      </c>
      <c r="F80" s="71">
        <f>125000000+6557390</f>
        <v>131557390</v>
      </c>
      <c r="G80" s="78"/>
      <c r="H80" s="71">
        <f>1-(1+0.95)/2</f>
        <v>2.5000000000000022E-2</v>
      </c>
      <c r="I80" s="78"/>
      <c r="J80" s="71">
        <v>5</v>
      </c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</row>
    <row r="81" spans="1:22">
      <c r="A81" s="71"/>
      <c r="B81" s="87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</row>
    <row r="82" spans="1:22">
      <c r="A82" s="71">
        <v>16</v>
      </c>
      <c r="B82" s="87" t="s">
        <v>87</v>
      </c>
      <c r="C82" s="71">
        <v>3</v>
      </c>
      <c r="D82" s="71"/>
      <c r="E82" s="71" t="s">
        <v>386</v>
      </c>
      <c r="F82" s="88">
        <f>30456643+F41</f>
        <v>63445890</v>
      </c>
      <c r="G82" s="83"/>
      <c r="H82" s="71">
        <f>1-(0.95+0.85)/2</f>
        <v>0.10000000000000009</v>
      </c>
      <c r="I82" s="78"/>
      <c r="J82" s="71">
        <v>3</v>
      </c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 spans="1:22" ht="18" customHeight="1">
      <c r="A83" s="71"/>
      <c r="B83" s="87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</row>
    <row r="84" spans="1:22" ht="23.1" hidden="1" customHeight="1">
      <c r="A84" s="71"/>
      <c r="B84" s="87"/>
      <c r="C84" s="71"/>
      <c r="D84" s="71"/>
      <c r="E84" s="48"/>
      <c r="F84" s="48"/>
      <c r="G84" s="48"/>
      <c r="H84" s="48"/>
      <c r="I84" s="48"/>
      <c r="J84" s="55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</row>
    <row r="85" spans="1:22" ht="23.1" hidden="1" customHeight="1">
      <c r="A85" s="71"/>
      <c r="B85" s="87"/>
      <c r="C85" s="71"/>
      <c r="D85" s="71"/>
      <c r="E85" s="48"/>
      <c r="F85" s="48"/>
      <c r="G85" s="48"/>
      <c r="H85" s="48"/>
      <c r="I85" s="48"/>
      <c r="J85" s="55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</row>
    <row r="86" spans="1:22">
      <c r="A86" s="71">
        <v>17</v>
      </c>
      <c r="B86" s="87" t="s">
        <v>122</v>
      </c>
      <c r="C86" s="71">
        <v>4</v>
      </c>
      <c r="D86" s="71"/>
      <c r="E86" s="71" t="s">
        <v>306</v>
      </c>
      <c r="F86" s="71">
        <v>18000</v>
      </c>
      <c r="G86" s="78"/>
      <c r="H86" s="71">
        <f>1-0.5</f>
        <v>0.5</v>
      </c>
      <c r="I86" s="78"/>
      <c r="J86" s="71">
        <v>5</v>
      </c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</row>
    <row r="87" spans="1:22">
      <c r="A87" s="71"/>
      <c r="B87" s="87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</row>
    <row r="88" spans="1:22" ht="12" customHeight="1">
      <c r="A88" s="71"/>
      <c r="B88" s="87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</row>
    <row r="89" spans="1:22" ht="23.1" hidden="1" customHeight="1">
      <c r="A89" s="71"/>
      <c r="B89" s="87"/>
      <c r="C89" s="71"/>
      <c r="D89" s="71"/>
      <c r="E89" s="48"/>
      <c r="F89" s="48"/>
      <c r="G89" s="48"/>
      <c r="H89" s="48"/>
      <c r="I89" s="48"/>
      <c r="J89" s="55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</row>
    <row r="90" spans="1:22" ht="23.1" hidden="1" customHeight="1">
      <c r="A90" s="71"/>
      <c r="B90" s="87"/>
      <c r="C90" s="71"/>
      <c r="D90" s="71"/>
      <c r="E90" s="48"/>
      <c r="F90" s="48"/>
      <c r="G90" s="48"/>
      <c r="H90" s="48"/>
      <c r="I90" s="48"/>
      <c r="J90" s="55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</row>
    <row r="91" spans="1:22" ht="23.1" hidden="1" customHeight="1">
      <c r="A91" s="71"/>
      <c r="B91" s="87"/>
      <c r="C91" s="71"/>
      <c r="D91" s="71"/>
      <c r="E91" s="48"/>
      <c r="F91" s="48"/>
      <c r="G91" s="48"/>
      <c r="H91" s="48"/>
      <c r="I91" s="48"/>
      <c r="J91" s="55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</row>
    <row r="92" spans="1:22" ht="23.1" hidden="1" customHeight="1">
      <c r="A92" s="71"/>
      <c r="B92" s="87"/>
      <c r="C92" s="71"/>
      <c r="D92" s="71"/>
      <c r="E92" s="48"/>
      <c r="F92" s="48"/>
      <c r="G92" s="48"/>
      <c r="H92" s="48"/>
      <c r="I92" s="48"/>
      <c r="J92" s="55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</row>
    <row r="93" spans="1:22" ht="23.1" hidden="1" customHeight="1">
      <c r="A93" s="71"/>
      <c r="B93" s="87"/>
      <c r="C93" s="71"/>
      <c r="D93" s="71"/>
      <c r="E93" s="48"/>
      <c r="F93" s="48"/>
      <c r="G93" s="48"/>
      <c r="H93" s="48"/>
      <c r="I93" s="48"/>
      <c r="J93" s="55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</row>
    <row r="94" spans="1:22" ht="23.1" hidden="1" customHeight="1">
      <c r="A94" s="71"/>
      <c r="B94" s="87"/>
      <c r="C94" s="71"/>
      <c r="D94" s="71"/>
      <c r="E94" s="48"/>
      <c r="F94" s="48"/>
      <c r="G94" s="48"/>
      <c r="H94" s="48"/>
      <c r="I94" s="48"/>
      <c r="J94" s="55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</row>
    <row r="95" spans="1:22" ht="23.1" hidden="1" customHeight="1">
      <c r="A95" s="71"/>
      <c r="B95" s="87"/>
      <c r="C95" s="71"/>
      <c r="D95" s="71"/>
      <c r="E95" s="48"/>
      <c r="F95" s="48"/>
      <c r="G95" s="48"/>
      <c r="H95" s="48"/>
      <c r="I95" s="48"/>
      <c r="J95" s="55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</row>
    <row r="96" spans="1:22" ht="23.1" hidden="1" customHeight="1">
      <c r="A96" s="71"/>
      <c r="B96" s="87"/>
      <c r="C96" s="71"/>
      <c r="D96" s="71"/>
      <c r="E96" s="48"/>
      <c r="F96" s="48"/>
      <c r="G96" s="48"/>
      <c r="H96" s="48"/>
      <c r="I96" s="48"/>
      <c r="J96" s="55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</row>
    <row r="97" spans="1:22" ht="23.1" hidden="1" customHeight="1">
      <c r="A97" s="71"/>
      <c r="B97" s="87"/>
      <c r="C97" s="71"/>
      <c r="D97" s="71"/>
      <c r="E97" s="48"/>
      <c r="F97" s="48"/>
      <c r="G97" s="48"/>
      <c r="H97" s="48"/>
      <c r="I97" s="48"/>
      <c r="J97" s="55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</row>
    <row r="98" spans="1:22">
      <c r="A98" s="71">
        <v>18</v>
      </c>
      <c r="B98" s="87" t="s">
        <v>4</v>
      </c>
      <c r="C98" s="71">
        <v>4</v>
      </c>
      <c r="D98" s="71"/>
      <c r="E98" s="71" t="s">
        <v>381</v>
      </c>
      <c r="F98" s="71">
        <v>30456643</v>
      </c>
      <c r="G98" s="78"/>
      <c r="H98" s="71">
        <f>1-0.95</f>
        <v>5.0000000000000044E-2</v>
      </c>
      <c r="I98" s="78"/>
      <c r="J98" s="71">
        <v>3</v>
      </c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</row>
    <row r="99" spans="1:22">
      <c r="A99" s="71"/>
      <c r="B99" s="87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</row>
    <row r="100" spans="1:22" ht="12.95" customHeight="1">
      <c r="A100" s="71"/>
      <c r="B100" s="87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</row>
    <row r="101" spans="1:22">
      <c r="A101" s="71">
        <v>20</v>
      </c>
      <c r="B101" s="86" t="s">
        <v>7</v>
      </c>
      <c r="C101" s="71">
        <v>4</v>
      </c>
      <c r="D101" s="71"/>
      <c r="E101" s="71" t="s">
        <v>387</v>
      </c>
      <c r="F101" s="71">
        <f>4843981+2314373</f>
        <v>7158354</v>
      </c>
      <c r="G101" s="78"/>
      <c r="H101" s="71">
        <f>1-(0.39+0.23+0.8)/3</f>
        <v>0.52666666666666662</v>
      </c>
      <c r="I101" s="78"/>
      <c r="J101" s="71">
        <v>3</v>
      </c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</row>
    <row r="102" spans="1:22">
      <c r="A102" s="71"/>
      <c r="B102" s="86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</row>
    <row r="103" spans="1:22" ht="54.95" customHeight="1">
      <c r="A103" s="48">
        <v>21</v>
      </c>
      <c r="B103" s="53" t="s">
        <v>245</v>
      </c>
      <c r="C103" s="55">
        <v>3</v>
      </c>
      <c r="D103" s="48"/>
      <c r="E103" s="48" t="s">
        <v>387</v>
      </c>
      <c r="F103" s="48">
        <v>7158354</v>
      </c>
      <c r="G103" s="47"/>
      <c r="H103" s="48">
        <f>1-(0.39+0.23+0.8)/3</f>
        <v>0.52666666666666662</v>
      </c>
      <c r="I103" s="47"/>
      <c r="J103" s="55">
        <v>5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</row>
    <row r="104" spans="1:22">
      <c r="A104" s="71">
        <v>22</v>
      </c>
      <c r="B104" s="87" t="s">
        <v>163</v>
      </c>
      <c r="C104" s="71">
        <v>4</v>
      </c>
      <c r="D104" s="71"/>
      <c r="E104" s="71" t="s">
        <v>388</v>
      </c>
      <c r="F104" s="71">
        <v>7714576</v>
      </c>
      <c r="G104" s="78"/>
      <c r="H104" s="71">
        <f>1-1</f>
        <v>0</v>
      </c>
      <c r="I104" s="78"/>
      <c r="J104" s="71">
        <v>5</v>
      </c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</row>
    <row r="105" spans="1:22">
      <c r="A105" s="71"/>
      <c r="B105" s="87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</row>
    <row r="106" spans="1:22" ht="3.95" customHeight="1">
      <c r="A106" s="71"/>
      <c r="B106" s="87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</row>
    <row r="107" spans="1:22" ht="23.1" hidden="1" customHeight="1">
      <c r="A107" s="71"/>
      <c r="B107" s="87"/>
      <c r="C107" s="71"/>
      <c r="D107" s="71"/>
      <c r="E107" s="48"/>
      <c r="F107" s="48"/>
      <c r="G107" s="48"/>
      <c r="H107" s="48"/>
      <c r="I107" s="48"/>
      <c r="J107" s="55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</row>
    <row r="108" spans="1:22">
      <c r="A108" s="71">
        <v>23</v>
      </c>
      <c r="B108" s="87" t="s">
        <v>164</v>
      </c>
      <c r="C108" s="71">
        <v>4</v>
      </c>
      <c r="D108" s="71"/>
      <c r="E108" s="71" t="s">
        <v>389</v>
      </c>
      <c r="F108" s="71">
        <v>125000000</v>
      </c>
      <c r="G108" s="78"/>
      <c r="H108" s="71">
        <f>1-1</f>
        <v>0</v>
      </c>
      <c r="I108" s="78"/>
      <c r="J108" s="71">
        <v>4</v>
      </c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</row>
    <row r="109" spans="1:22">
      <c r="A109" s="71"/>
      <c r="B109" s="87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</row>
    <row r="110" spans="1:22" ht="6" customHeight="1">
      <c r="A110" s="71"/>
      <c r="B110" s="87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</row>
    <row r="111" spans="1:22" ht="23.1" hidden="1" customHeight="1">
      <c r="A111" s="71"/>
      <c r="B111" s="87"/>
      <c r="C111" s="71"/>
      <c r="D111" s="71"/>
      <c r="E111" s="48"/>
      <c r="F111" s="48"/>
      <c r="G111" s="48"/>
      <c r="H111" s="48"/>
      <c r="I111" s="48"/>
      <c r="J111" s="55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</row>
    <row r="112" spans="1:22">
      <c r="A112" s="71">
        <v>24</v>
      </c>
      <c r="B112" s="87" t="s">
        <v>165</v>
      </c>
      <c r="C112" s="71">
        <v>5</v>
      </c>
      <c r="D112" s="71"/>
      <c r="E112" s="71" t="s">
        <v>389</v>
      </c>
      <c r="F112" s="71">
        <v>125000000</v>
      </c>
      <c r="G112" s="78"/>
      <c r="H112" s="71">
        <f>1-1</f>
        <v>0</v>
      </c>
      <c r="I112" s="78"/>
      <c r="J112" s="71">
        <v>5</v>
      </c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</row>
    <row r="113" spans="1:22" ht="17.100000000000001" customHeight="1">
      <c r="A113" s="71"/>
      <c r="B113" s="87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</row>
    <row r="114" spans="1:22" ht="11.1" customHeight="1">
      <c r="A114" s="71"/>
      <c r="B114" s="87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</row>
    <row r="115" spans="1:22">
      <c r="A115" s="71">
        <v>25</v>
      </c>
      <c r="B115" s="87" t="s">
        <v>169</v>
      </c>
      <c r="C115" s="71">
        <v>4</v>
      </c>
      <c r="D115" s="71"/>
      <c r="E115" s="71" t="s">
        <v>390</v>
      </c>
      <c r="F115" s="71">
        <v>3000000</v>
      </c>
      <c r="G115" s="78"/>
      <c r="H115" s="71">
        <f>1-0.95</f>
        <v>5.0000000000000044E-2</v>
      </c>
      <c r="I115" s="78"/>
      <c r="J115" s="71">
        <v>3</v>
      </c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</row>
    <row r="116" spans="1:22">
      <c r="A116" s="71"/>
      <c r="B116" s="87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</row>
    <row r="117" spans="1:22">
      <c r="A117" s="71">
        <v>27</v>
      </c>
      <c r="B117" s="87" t="s">
        <v>272</v>
      </c>
      <c r="C117" s="71">
        <v>3</v>
      </c>
      <c r="D117" s="71"/>
      <c r="E117" s="71" t="s">
        <v>389</v>
      </c>
      <c r="F117" s="71">
        <v>125000000</v>
      </c>
      <c r="G117" s="71"/>
      <c r="H117" s="71">
        <f>1-1</f>
        <v>0</v>
      </c>
      <c r="I117" s="71"/>
      <c r="J117" s="71">
        <v>5</v>
      </c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</row>
    <row r="118" spans="1:22">
      <c r="A118" s="71"/>
      <c r="B118" s="87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</row>
    <row r="119" spans="1:22">
      <c r="M119" s="44">
        <v>9212.2999999999993</v>
      </c>
    </row>
    <row r="120" spans="1:22">
      <c r="M120" s="44">
        <v>5420</v>
      </c>
    </row>
    <row r="121" spans="1:22">
      <c r="M121" s="44">
        <v>396.2</v>
      </c>
    </row>
    <row r="127" spans="1:22">
      <c r="M127" s="71"/>
    </row>
    <row r="128" spans="1:22">
      <c r="M128" s="71"/>
    </row>
    <row r="129" spans="13:13">
      <c r="M129" s="71"/>
    </row>
    <row r="130" spans="13:13">
      <c r="M130" s="69"/>
    </row>
    <row r="131" spans="13:13">
      <c r="M131" s="69"/>
    </row>
    <row r="132" spans="13:13">
      <c r="M132" s="69"/>
    </row>
    <row r="133" spans="13:13">
      <c r="M133" s="69"/>
    </row>
    <row r="134" spans="13:13">
      <c r="M134" s="69"/>
    </row>
    <row r="135" spans="13:13">
      <c r="M135" s="69"/>
    </row>
    <row r="136" spans="13:13">
      <c r="M136" s="69"/>
    </row>
    <row r="137" spans="13:13">
      <c r="M137" s="69"/>
    </row>
    <row r="138" spans="13:13">
      <c r="M138" s="69"/>
    </row>
    <row r="139" spans="13:13">
      <c r="M139" s="69"/>
    </row>
    <row r="140" spans="13:13">
      <c r="M140" s="69"/>
    </row>
    <row r="141" spans="13:13">
      <c r="M141" s="69"/>
    </row>
    <row r="142" spans="13:13">
      <c r="M142" s="71"/>
    </row>
    <row r="143" spans="13:13">
      <c r="M143" s="71"/>
    </row>
    <row r="144" spans="13:13">
      <c r="M144" s="71"/>
    </row>
    <row r="145" spans="13:13">
      <c r="M145" s="71"/>
    </row>
    <row r="146" spans="13:13">
      <c r="M146" s="71"/>
    </row>
    <row r="147" spans="13:13">
      <c r="M147" s="71"/>
    </row>
    <row r="148" spans="13:13">
      <c r="M148" s="71"/>
    </row>
    <row r="149" spans="13:13">
      <c r="M149" s="71"/>
    </row>
    <row r="150" spans="13:13">
      <c r="M150" s="71"/>
    </row>
    <row r="151" spans="13:13">
      <c r="M151" s="71"/>
    </row>
    <row r="152" spans="13:13">
      <c r="M152" s="71"/>
    </row>
    <row r="153" spans="13:13">
      <c r="M153" s="71"/>
    </row>
    <row r="154" spans="13:13">
      <c r="M154" s="71"/>
    </row>
    <row r="155" spans="13:13">
      <c r="M155" s="71"/>
    </row>
    <row r="156" spans="13:13">
      <c r="M156" s="71"/>
    </row>
  </sheetData>
  <mergeCells count="450">
    <mergeCell ref="T68:T69"/>
    <mergeCell ref="U68:U69"/>
    <mergeCell ref="U71:U73"/>
    <mergeCell ref="U80:U81"/>
    <mergeCell ref="U82:U83"/>
    <mergeCell ref="U86:U88"/>
    <mergeCell ref="U98:U100"/>
    <mergeCell ref="U101:U102"/>
    <mergeCell ref="U104:U106"/>
    <mergeCell ref="O1:P1"/>
    <mergeCell ref="T2:T4"/>
    <mergeCell ref="T17:T28"/>
    <mergeCell ref="T29:T31"/>
    <mergeCell ref="T42:T44"/>
    <mergeCell ref="T48:T49"/>
    <mergeCell ref="T50:T52"/>
    <mergeCell ref="T56:T57"/>
    <mergeCell ref="T58:T60"/>
    <mergeCell ref="Q1:U1"/>
    <mergeCell ref="U2:U4"/>
    <mergeCell ref="U17:U28"/>
    <mergeCell ref="U29:U31"/>
    <mergeCell ref="U42:U44"/>
    <mergeCell ref="U48:U49"/>
    <mergeCell ref="U50:U52"/>
    <mergeCell ref="U56:U57"/>
    <mergeCell ref="U58:U60"/>
    <mergeCell ref="O2:O4"/>
    <mergeCell ref="O17:O28"/>
    <mergeCell ref="O29:O31"/>
    <mergeCell ref="O42:O44"/>
    <mergeCell ref="O48:O49"/>
    <mergeCell ref="O50:O52"/>
    <mergeCell ref="T71:T73"/>
    <mergeCell ref="T80:T81"/>
    <mergeCell ref="T82:T83"/>
    <mergeCell ref="T86:T88"/>
    <mergeCell ref="T98:T100"/>
    <mergeCell ref="T101:T102"/>
    <mergeCell ref="T104:T106"/>
    <mergeCell ref="T108:T110"/>
    <mergeCell ref="P82:P83"/>
    <mergeCell ref="P86:P88"/>
    <mergeCell ref="P98:P100"/>
    <mergeCell ref="P101:P102"/>
    <mergeCell ref="P104:P106"/>
    <mergeCell ref="P108:P110"/>
    <mergeCell ref="S101:S102"/>
    <mergeCell ref="S104:S106"/>
    <mergeCell ref="S108:S110"/>
    <mergeCell ref="P115:P116"/>
    <mergeCell ref="P117:P118"/>
    <mergeCell ref="S71:S73"/>
    <mergeCell ref="S80:S81"/>
    <mergeCell ref="S82:S83"/>
    <mergeCell ref="S86:S88"/>
    <mergeCell ref="S98:S100"/>
    <mergeCell ref="O115:O116"/>
    <mergeCell ref="O117:O118"/>
    <mergeCell ref="P71:P73"/>
    <mergeCell ref="P80:P81"/>
    <mergeCell ref="P112:P114"/>
    <mergeCell ref="P2:P4"/>
    <mergeCell ref="P17:P28"/>
    <mergeCell ref="P29:P31"/>
    <mergeCell ref="P42:P44"/>
    <mergeCell ref="P48:P49"/>
    <mergeCell ref="P50:P52"/>
    <mergeCell ref="P56:P57"/>
    <mergeCell ref="P58:P60"/>
    <mergeCell ref="P68:P69"/>
    <mergeCell ref="S2:S4"/>
    <mergeCell ref="S17:S28"/>
    <mergeCell ref="S29:S31"/>
    <mergeCell ref="S42:S44"/>
    <mergeCell ref="S48:S49"/>
    <mergeCell ref="S50:S52"/>
    <mergeCell ref="S56:S57"/>
    <mergeCell ref="S58:S60"/>
    <mergeCell ref="S68:S69"/>
    <mergeCell ref="Q2:Q4"/>
    <mergeCell ref="Q17:Q28"/>
    <mergeCell ref="Q29:Q31"/>
    <mergeCell ref="Q42:Q44"/>
    <mergeCell ref="Q48:Q49"/>
    <mergeCell ref="Q50:Q52"/>
    <mergeCell ref="Q56:Q57"/>
    <mergeCell ref="Q58:Q60"/>
    <mergeCell ref="Q68:Q69"/>
    <mergeCell ref="Q101:Q102"/>
    <mergeCell ref="Q104:Q106"/>
    <mergeCell ref="Q108:Q110"/>
    <mergeCell ref="O71:O73"/>
    <mergeCell ref="O80:O81"/>
    <mergeCell ref="O82:O83"/>
    <mergeCell ref="O86:O88"/>
    <mergeCell ref="O98:O100"/>
    <mergeCell ref="O101:O102"/>
    <mergeCell ref="O104:O106"/>
    <mergeCell ref="O108:O110"/>
    <mergeCell ref="Q71:Q73"/>
    <mergeCell ref="Q80:Q81"/>
    <mergeCell ref="H98:H100"/>
    <mergeCell ref="H101:H102"/>
    <mergeCell ref="H104:H106"/>
    <mergeCell ref="H108:H110"/>
    <mergeCell ref="H112:H114"/>
    <mergeCell ref="H115:H116"/>
    <mergeCell ref="H80:H81"/>
    <mergeCell ref="I48:I49"/>
    <mergeCell ref="I17:I28"/>
    <mergeCell ref="I29:I31"/>
    <mergeCell ref="F82:F83"/>
    <mergeCell ref="F86:F88"/>
    <mergeCell ref="F17:F28"/>
    <mergeCell ref="F48:F49"/>
    <mergeCell ref="F56:F57"/>
    <mergeCell ref="H2:H4"/>
    <mergeCell ref="H17:H28"/>
    <mergeCell ref="H29:H31"/>
    <mergeCell ref="H42:H44"/>
    <mergeCell ref="H48:H49"/>
    <mergeCell ref="H50:H52"/>
    <mergeCell ref="H56:H57"/>
    <mergeCell ref="H58:H60"/>
    <mergeCell ref="H68:H69"/>
    <mergeCell ref="H71:H73"/>
    <mergeCell ref="H82:H83"/>
    <mergeCell ref="H86:H88"/>
    <mergeCell ref="M50:M52"/>
    <mergeCell ref="M56:M57"/>
    <mergeCell ref="M58:M60"/>
    <mergeCell ref="M68:M69"/>
    <mergeCell ref="L108:L110"/>
    <mergeCell ref="L112:L114"/>
    <mergeCell ref="L2:L4"/>
    <mergeCell ref="L17:L28"/>
    <mergeCell ref="L29:L31"/>
    <mergeCell ref="L42:L44"/>
    <mergeCell ref="L48:L49"/>
    <mergeCell ref="L50:L52"/>
    <mergeCell ref="L56:L57"/>
    <mergeCell ref="L58:L60"/>
    <mergeCell ref="L68:L69"/>
    <mergeCell ref="L71:L73"/>
    <mergeCell ref="L80:L81"/>
    <mergeCell ref="L82:L83"/>
    <mergeCell ref="L86:L88"/>
    <mergeCell ref="L98:L100"/>
    <mergeCell ref="L101:L102"/>
    <mergeCell ref="L104:L106"/>
    <mergeCell ref="O112:O114"/>
    <mergeCell ref="M71:M73"/>
    <mergeCell ref="M80:M81"/>
    <mergeCell ref="M82:M83"/>
    <mergeCell ref="M86:M88"/>
    <mergeCell ref="M98:M100"/>
    <mergeCell ref="M101:M102"/>
    <mergeCell ref="M104:M106"/>
    <mergeCell ref="M108:M110"/>
    <mergeCell ref="M112:M114"/>
    <mergeCell ref="V82:V83"/>
    <mergeCell ref="M115:M116"/>
    <mergeCell ref="M117:M118"/>
    <mergeCell ref="R104:R106"/>
    <mergeCell ref="R108:R110"/>
    <mergeCell ref="R112:R114"/>
    <mergeCell ref="R115:R116"/>
    <mergeCell ref="R117:R118"/>
    <mergeCell ref="F80:F81"/>
    <mergeCell ref="F98:F100"/>
    <mergeCell ref="F101:F102"/>
    <mergeCell ref="N115:N116"/>
    <mergeCell ref="N117:N118"/>
    <mergeCell ref="J112:J114"/>
    <mergeCell ref="J115:J116"/>
    <mergeCell ref="J117:J118"/>
    <mergeCell ref="H117:H118"/>
    <mergeCell ref="L115:L116"/>
    <mergeCell ref="L117:L118"/>
    <mergeCell ref="F104:F106"/>
    <mergeCell ref="F108:F110"/>
    <mergeCell ref="Q112:Q114"/>
    <mergeCell ref="Q115:Q116"/>
    <mergeCell ref="Q117:Q118"/>
    <mergeCell ref="R101:R102"/>
    <mergeCell ref="V117:V118"/>
    <mergeCell ref="V115:V116"/>
    <mergeCell ref="V112:V114"/>
    <mergeCell ref="V108:V110"/>
    <mergeCell ref="V104:V106"/>
    <mergeCell ref="V101:V102"/>
    <mergeCell ref="V98:V100"/>
    <mergeCell ref="V86:V88"/>
    <mergeCell ref="S112:S114"/>
    <mergeCell ref="S115:S116"/>
    <mergeCell ref="S117:S118"/>
    <mergeCell ref="T112:T114"/>
    <mergeCell ref="T115:T116"/>
    <mergeCell ref="T117:T118"/>
    <mergeCell ref="U112:U114"/>
    <mergeCell ref="U115:U116"/>
    <mergeCell ref="U117:U118"/>
    <mergeCell ref="U108:U110"/>
    <mergeCell ref="J82:J83"/>
    <mergeCell ref="R56:R57"/>
    <mergeCell ref="R58:R60"/>
    <mergeCell ref="R68:R69"/>
    <mergeCell ref="R71:R73"/>
    <mergeCell ref="R80:R81"/>
    <mergeCell ref="R82:R83"/>
    <mergeCell ref="R86:R88"/>
    <mergeCell ref="R98:R100"/>
    <mergeCell ref="Q82:Q83"/>
    <mergeCell ref="Q86:Q88"/>
    <mergeCell ref="Q98:Q100"/>
    <mergeCell ref="O56:O57"/>
    <mergeCell ref="O58:O60"/>
    <mergeCell ref="O68:O69"/>
    <mergeCell ref="K117:K118"/>
    <mergeCell ref="I86:I88"/>
    <mergeCell ref="I98:I100"/>
    <mergeCell ref="I101:I102"/>
    <mergeCell ref="I104:I106"/>
    <mergeCell ref="I108:I110"/>
    <mergeCell ref="I112:I114"/>
    <mergeCell ref="I115:I116"/>
    <mergeCell ref="I117:I118"/>
    <mergeCell ref="K86:K88"/>
    <mergeCell ref="K98:K100"/>
    <mergeCell ref="J86:J88"/>
    <mergeCell ref="J98:J100"/>
    <mergeCell ref="J101:J102"/>
    <mergeCell ref="J104:J106"/>
    <mergeCell ref="J108:J110"/>
    <mergeCell ref="K101:K102"/>
    <mergeCell ref="K104:K106"/>
    <mergeCell ref="K108:K110"/>
    <mergeCell ref="K112:K114"/>
    <mergeCell ref="K115:K116"/>
    <mergeCell ref="I80:I81"/>
    <mergeCell ref="I82:I83"/>
    <mergeCell ref="V80:V81"/>
    <mergeCell ref="V71:V73"/>
    <mergeCell ref="V68:V69"/>
    <mergeCell ref="V58:V60"/>
    <mergeCell ref="V56:V57"/>
    <mergeCell ref="V50:V52"/>
    <mergeCell ref="V48:V49"/>
    <mergeCell ref="R48:R49"/>
    <mergeCell ref="R50:R52"/>
    <mergeCell ref="K56:K57"/>
    <mergeCell ref="I58:I60"/>
    <mergeCell ref="K58:K60"/>
    <mergeCell ref="K68:K69"/>
    <mergeCell ref="K71:K73"/>
    <mergeCell ref="K80:K81"/>
    <mergeCell ref="K82:K83"/>
    <mergeCell ref="K48:K49"/>
    <mergeCell ref="I50:I52"/>
    <mergeCell ref="K50:K52"/>
    <mergeCell ref="J68:J69"/>
    <mergeCell ref="J71:J73"/>
    <mergeCell ref="J80:J81"/>
    <mergeCell ref="B56:B57"/>
    <mergeCell ref="A58:A65"/>
    <mergeCell ref="B58:B65"/>
    <mergeCell ref="A68:A70"/>
    <mergeCell ref="B68:B70"/>
    <mergeCell ref="A71:A78"/>
    <mergeCell ref="B71:B78"/>
    <mergeCell ref="V2:V4"/>
    <mergeCell ref="V17:V28"/>
    <mergeCell ref="I56:I57"/>
    <mergeCell ref="I68:I69"/>
    <mergeCell ref="I71:I73"/>
    <mergeCell ref="V42:V44"/>
    <mergeCell ref="V29:V31"/>
    <mergeCell ref="R2:R4"/>
    <mergeCell ref="R17:R28"/>
    <mergeCell ref="R29:R31"/>
    <mergeCell ref="R42:R44"/>
    <mergeCell ref="K2:K4"/>
    <mergeCell ref="K17:K28"/>
    <mergeCell ref="K29:K31"/>
    <mergeCell ref="K42:K44"/>
    <mergeCell ref="I42:I44"/>
    <mergeCell ref="M2:M4"/>
    <mergeCell ref="A117:A118"/>
    <mergeCell ref="B117:B118"/>
    <mergeCell ref="A104:A107"/>
    <mergeCell ref="B104:B107"/>
    <mergeCell ref="A108:A111"/>
    <mergeCell ref="B108:B111"/>
    <mergeCell ref="A112:A114"/>
    <mergeCell ref="B112:B114"/>
    <mergeCell ref="A80:A81"/>
    <mergeCell ref="B80:B81"/>
    <mergeCell ref="A82:A85"/>
    <mergeCell ref="B82:B85"/>
    <mergeCell ref="A86:A97"/>
    <mergeCell ref="B86:B97"/>
    <mergeCell ref="A98:A100"/>
    <mergeCell ref="B98:B100"/>
    <mergeCell ref="A101:A102"/>
    <mergeCell ref="B101:B102"/>
    <mergeCell ref="A115:A116"/>
    <mergeCell ref="B115:B116"/>
    <mergeCell ref="D104:D107"/>
    <mergeCell ref="D108:D111"/>
    <mergeCell ref="D112:D114"/>
    <mergeCell ref="D115:D116"/>
    <mergeCell ref="A2:A16"/>
    <mergeCell ref="B2:B16"/>
    <mergeCell ref="A17:A28"/>
    <mergeCell ref="B17:B28"/>
    <mergeCell ref="A29:A40"/>
    <mergeCell ref="B29:B40"/>
    <mergeCell ref="A42:A47"/>
    <mergeCell ref="B42:B47"/>
    <mergeCell ref="A48:A49"/>
    <mergeCell ref="B48:B49"/>
    <mergeCell ref="D50:D55"/>
    <mergeCell ref="D56:D57"/>
    <mergeCell ref="D58:D65"/>
    <mergeCell ref="D68:D70"/>
    <mergeCell ref="D71:D78"/>
    <mergeCell ref="C68:C70"/>
    <mergeCell ref="C71:C78"/>
    <mergeCell ref="A50:A55"/>
    <mergeCell ref="B50:B55"/>
    <mergeCell ref="A56:A57"/>
    <mergeCell ref="G117:G118"/>
    <mergeCell ref="E29:E31"/>
    <mergeCell ref="E42:E44"/>
    <mergeCell ref="G104:G106"/>
    <mergeCell ref="G108:G110"/>
    <mergeCell ref="G112:G114"/>
    <mergeCell ref="G115:G116"/>
    <mergeCell ref="G80:G81"/>
    <mergeCell ref="G82:G83"/>
    <mergeCell ref="G86:G88"/>
    <mergeCell ref="G98:G100"/>
    <mergeCell ref="G101:G102"/>
    <mergeCell ref="G50:G52"/>
    <mergeCell ref="G56:G57"/>
    <mergeCell ref="G68:G69"/>
    <mergeCell ref="G71:G73"/>
    <mergeCell ref="G48:G49"/>
    <mergeCell ref="E115:E116"/>
    <mergeCell ref="F29:F31"/>
    <mergeCell ref="F42:F44"/>
    <mergeCell ref="F50:F52"/>
    <mergeCell ref="F58:F60"/>
    <mergeCell ref="F68:F69"/>
    <mergeCell ref="F71:F73"/>
    <mergeCell ref="N112:N114"/>
    <mergeCell ref="N56:N57"/>
    <mergeCell ref="N58:N60"/>
    <mergeCell ref="N68:N69"/>
    <mergeCell ref="E117:E118"/>
    <mergeCell ref="E2:E4"/>
    <mergeCell ref="E58:E60"/>
    <mergeCell ref="G58:G60"/>
    <mergeCell ref="E101:E102"/>
    <mergeCell ref="E104:E106"/>
    <mergeCell ref="E108:E110"/>
    <mergeCell ref="E112:E114"/>
    <mergeCell ref="E71:E73"/>
    <mergeCell ref="E80:E81"/>
    <mergeCell ref="E82:E83"/>
    <mergeCell ref="E86:E88"/>
    <mergeCell ref="E98:E100"/>
    <mergeCell ref="E48:E49"/>
    <mergeCell ref="E50:E52"/>
    <mergeCell ref="E56:E57"/>
    <mergeCell ref="E68:E69"/>
    <mergeCell ref="F112:F114"/>
    <mergeCell ref="F115:F116"/>
    <mergeCell ref="F117:F118"/>
    <mergeCell ref="N50:N52"/>
    <mergeCell ref="N71:N73"/>
    <mergeCell ref="N80:N81"/>
    <mergeCell ref="N82:N83"/>
    <mergeCell ref="N86:N88"/>
    <mergeCell ref="N98:N100"/>
    <mergeCell ref="N101:N102"/>
    <mergeCell ref="N104:N106"/>
    <mergeCell ref="N108:N110"/>
    <mergeCell ref="C50:C55"/>
    <mergeCell ref="C56:C57"/>
    <mergeCell ref="C58:C65"/>
    <mergeCell ref="J2:J4"/>
    <mergeCell ref="J17:J28"/>
    <mergeCell ref="J29:J31"/>
    <mergeCell ref="J42:J44"/>
    <mergeCell ref="J48:J49"/>
    <mergeCell ref="J50:J52"/>
    <mergeCell ref="J56:J57"/>
    <mergeCell ref="J58:J60"/>
    <mergeCell ref="D2:D16"/>
    <mergeCell ref="D17:D28"/>
    <mergeCell ref="D29:D40"/>
    <mergeCell ref="D42:D47"/>
    <mergeCell ref="D48:D49"/>
    <mergeCell ref="F2:F4"/>
    <mergeCell ref="I2:I4"/>
    <mergeCell ref="G2:G4"/>
    <mergeCell ref="E17:E28"/>
    <mergeCell ref="M1:N1"/>
    <mergeCell ref="C2:C16"/>
    <mergeCell ref="C17:C28"/>
    <mergeCell ref="C29:C40"/>
    <mergeCell ref="C42:C47"/>
    <mergeCell ref="C48:C49"/>
    <mergeCell ref="J1:K1"/>
    <mergeCell ref="N2:N4"/>
    <mergeCell ref="N17:N28"/>
    <mergeCell ref="N29:N31"/>
    <mergeCell ref="N42:N44"/>
    <mergeCell ref="N48:N49"/>
    <mergeCell ref="F1:G1"/>
    <mergeCell ref="M17:M28"/>
    <mergeCell ref="M29:M31"/>
    <mergeCell ref="M42:M44"/>
    <mergeCell ref="M48:M49"/>
    <mergeCell ref="M127:M129"/>
    <mergeCell ref="M142:M153"/>
    <mergeCell ref="M154:M156"/>
    <mergeCell ref="C117:C118"/>
    <mergeCell ref="C1:D1"/>
    <mergeCell ref="H1:I1"/>
    <mergeCell ref="C80:C81"/>
    <mergeCell ref="C82:C85"/>
    <mergeCell ref="C86:C97"/>
    <mergeCell ref="C98:C100"/>
    <mergeCell ref="C101:C102"/>
    <mergeCell ref="C104:C107"/>
    <mergeCell ref="C108:C111"/>
    <mergeCell ref="C112:C114"/>
    <mergeCell ref="C115:C116"/>
    <mergeCell ref="G17:G28"/>
    <mergeCell ref="G29:G31"/>
    <mergeCell ref="G42:G44"/>
    <mergeCell ref="D117:D118"/>
    <mergeCell ref="D80:D81"/>
    <mergeCell ref="D82:D85"/>
    <mergeCell ref="D86:D97"/>
    <mergeCell ref="D98:D100"/>
    <mergeCell ref="D101:D10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DD87-6B06-4B46-B064-DB5B37AE227C}">
  <dimension ref="A1:O25"/>
  <sheetViews>
    <sheetView tabSelected="1" topLeftCell="A4" workbookViewId="0">
      <selection activeCell="O25" sqref="N4:O25"/>
    </sheetView>
  </sheetViews>
  <sheetFormatPr defaultRowHeight="15"/>
  <cols>
    <col min="1" max="1" width="19.5703125" customWidth="1"/>
    <col min="2" max="2" width="16.42578125" customWidth="1"/>
    <col min="5" max="5" width="14.5703125" customWidth="1"/>
    <col min="8" max="8" width="14.5703125" style="146" customWidth="1"/>
    <col min="9" max="9" width="9.140625" style="146"/>
    <col min="14" max="14" width="12.42578125" customWidth="1"/>
  </cols>
  <sheetData>
    <row r="1" spans="1:15" ht="15" customHeight="1">
      <c r="A1" s="143" t="s">
        <v>405</v>
      </c>
      <c r="B1" s="142">
        <v>4568290</v>
      </c>
      <c r="C1" s="143">
        <v>3</v>
      </c>
      <c r="E1" s="143" t="s">
        <v>10</v>
      </c>
      <c r="F1" s="143">
        <v>5</v>
      </c>
      <c r="H1" s="144" t="s">
        <v>407</v>
      </c>
      <c r="I1" s="145">
        <v>5</v>
      </c>
      <c r="K1" t="s">
        <v>407</v>
      </c>
      <c r="L1">
        <v>5</v>
      </c>
      <c r="N1" s="143" t="s">
        <v>10</v>
      </c>
      <c r="O1" s="143">
        <v>0.69</v>
      </c>
    </row>
    <row r="2" spans="1:15" ht="15" customHeight="1">
      <c r="A2" s="143" t="s">
        <v>406</v>
      </c>
      <c r="B2" s="142">
        <v>313072000</v>
      </c>
      <c r="C2" s="143">
        <v>3</v>
      </c>
      <c r="E2" s="143" t="s">
        <v>204</v>
      </c>
      <c r="F2" s="143">
        <v>5</v>
      </c>
      <c r="H2" s="145"/>
      <c r="I2" s="145"/>
      <c r="K2" s="147" t="s">
        <v>408</v>
      </c>
      <c r="L2">
        <v>4</v>
      </c>
      <c r="N2" s="143" t="s">
        <v>204</v>
      </c>
      <c r="O2" s="143">
        <v>0.05</v>
      </c>
    </row>
    <row r="3" spans="1:15" ht="15" customHeight="1">
      <c r="A3" s="143" t="s">
        <v>3</v>
      </c>
      <c r="B3" s="142">
        <v>75502600</v>
      </c>
      <c r="C3" s="143">
        <v>4</v>
      </c>
      <c r="E3" s="143" t="s">
        <v>11</v>
      </c>
      <c r="F3" s="143">
        <v>5</v>
      </c>
      <c r="H3" s="145"/>
      <c r="I3" s="145"/>
      <c r="K3" s="147" t="s">
        <v>409</v>
      </c>
      <c r="L3">
        <v>3</v>
      </c>
      <c r="N3" s="143" t="s">
        <v>11</v>
      </c>
      <c r="O3" s="143">
        <v>0.05</v>
      </c>
    </row>
    <row r="4" spans="1:15">
      <c r="A4" s="143" t="s">
        <v>6</v>
      </c>
      <c r="B4" s="142">
        <v>32989200</v>
      </c>
      <c r="C4" s="143">
        <v>2</v>
      </c>
      <c r="E4" s="143" t="s">
        <v>12</v>
      </c>
      <c r="F4" s="143">
        <v>5</v>
      </c>
      <c r="H4" s="145"/>
      <c r="I4" s="145"/>
      <c r="K4" s="146" t="s">
        <v>6</v>
      </c>
      <c r="L4">
        <v>2</v>
      </c>
      <c r="N4" s="143" t="s">
        <v>12</v>
      </c>
      <c r="O4" s="143">
        <v>0.15</v>
      </c>
    </row>
    <row r="5" spans="1:15">
      <c r="A5" s="143" t="s">
        <v>8</v>
      </c>
      <c r="B5" s="143">
        <v>925749</v>
      </c>
      <c r="C5" s="143">
        <v>4</v>
      </c>
      <c r="E5" s="143" t="s">
        <v>114</v>
      </c>
      <c r="F5" s="143">
        <v>5</v>
      </c>
      <c r="H5" s="145"/>
      <c r="I5" s="145"/>
      <c r="N5" s="143" t="s">
        <v>114</v>
      </c>
      <c r="O5" s="143">
        <v>0.73</v>
      </c>
    </row>
    <row r="6" spans="1:15">
      <c r="A6" s="143" t="s">
        <v>9</v>
      </c>
      <c r="B6" s="143">
        <v>435102</v>
      </c>
      <c r="C6" s="143">
        <v>3</v>
      </c>
      <c r="E6" s="143" t="s">
        <v>172</v>
      </c>
      <c r="F6" s="143">
        <v>5</v>
      </c>
      <c r="H6" s="145"/>
      <c r="I6" s="145"/>
      <c r="N6" s="143" t="s">
        <v>172</v>
      </c>
      <c r="O6" s="143">
        <v>0.61</v>
      </c>
    </row>
    <row r="7" spans="1:15">
      <c r="A7" s="143" t="s">
        <v>10</v>
      </c>
      <c r="B7" s="143">
        <v>435102</v>
      </c>
      <c r="C7" s="143">
        <v>5</v>
      </c>
      <c r="E7" s="143" t="s">
        <v>30</v>
      </c>
      <c r="F7" s="143">
        <v>5</v>
      </c>
      <c r="H7" s="145"/>
      <c r="I7" s="145"/>
      <c r="N7" s="143" t="s">
        <v>30</v>
      </c>
      <c r="O7" s="143">
        <v>0.61</v>
      </c>
    </row>
    <row r="8" spans="1:15">
      <c r="A8" s="143" t="s">
        <v>204</v>
      </c>
      <c r="B8" s="142">
        <v>154292000</v>
      </c>
      <c r="C8" s="143">
        <v>5</v>
      </c>
      <c r="E8" s="143" t="s">
        <v>133</v>
      </c>
      <c r="F8" s="143">
        <v>5</v>
      </c>
      <c r="H8" s="145"/>
      <c r="I8" s="145"/>
      <c r="N8" s="143" t="s">
        <v>133</v>
      </c>
      <c r="O8" s="143">
        <v>0</v>
      </c>
    </row>
    <row r="9" spans="1:15">
      <c r="A9" s="143" t="s">
        <v>11</v>
      </c>
      <c r="B9" s="142">
        <v>60389200</v>
      </c>
      <c r="C9" s="143">
        <v>5</v>
      </c>
      <c r="E9" s="143" t="s">
        <v>122</v>
      </c>
      <c r="F9" s="143">
        <v>5</v>
      </c>
      <c r="H9" s="145"/>
      <c r="I9" s="145"/>
      <c r="N9" s="143" t="s">
        <v>122</v>
      </c>
      <c r="O9" s="143">
        <v>0.05</v>
      </c>
    </row>
    <row r="10" spans="1:15">
      <c r="A10" s="143" t="s">
        <v>12</v>
      </c>
      <c r="B10" s="142">
        <v>4843980</v>
      </c>
      <c r="C10" s="143">
        <v>5</v>
      </c>
      <c r="E10" s="143" t="s">
        <v>245</v>
      </c>
      <c r="F10" s="143">
        <v>5</v>
      </c>
      <c r="H10" s="145"/>
      <c r="I10" s="145"/>
      <c r="N10" s="143" t="s">
        <v>245</v>
      </c>
      <c r="O10" s="143">
        <v>0.69</v>
      </c>
    </row>
    <row r="11" spans="1:15">
      <c r="A11" s="143" t="s">
        <v>114</v>
      </c>
      <c r="B11" s="142">
        <v>30456600</v>
      </c>
      <c r="C11" s="143">
        <v>5</v>
      </c>
      <c r="E11" s="143" t="s">
        <v>163</v>
      </c>
      <c r="F11" s="143">
        <v>5</v>
      </c>
      <c r="H11" s="145"/>
      <c r="I11" s="145"/>
      <c r="N11" s="143" t="s">
        <v>163</v>
      </c>
      <c r="O11" s="143">
        <v>0.05</v>
      </c>
    </row>
    <row r="12" spans="1:15">
      <c r="A12" s="143" t="s">
        <v>172</v>
      </c>
      <c r="B12" s="143">
        <v>14400</v>
      </c>
      <c r="C12" s="143">
        <v>5</v>
      </c>
      <c r="E12" s="143" t="s">
        <v>165</v>
      </c>
      <c r="F12" s="143">
        <v>5</v>
      </c>
      <c r="H12" s="145"/>
      <c r="I12" s="145"/>
      <c r="N12" s="143" t="s">
        <v>165</v>
      </c>
      <c r="O12" s="143">
        <v>0</v>
      </c>
    </row>
    <row r="13" spans="1:15">
      <c r="A13" s="143" t="s">
        <v>5</v>
      </c>
      <c r="B13" s="142">
        <v>43693600</v>
      </c>
      <c r="C13" s="143">
        <v>4</v>
      </c>
      <c r="E13" s="143" t="s">
        <v>272</v>
      </c>
      <c r="F13" s="143">
        <v>5</v>
      </c>
      <c r="H13" s="145"/>
      <c r="I13" s="145"/>
      <c r="N13" s="143" t="s">
        <v>272</v>
      </c>
      <c r="O13" s="143">
        <v>0.05</v>
      </c>
    </row>
    <row r="14" spans="1:15">
      <c r="A14" s="143" t="s">
        <v>30</v>
      </c>
      <c r="B14" s="143">
        <v>435102</v>
      </c>
      <c r="C14" s="143">
        <v>5</v>
      </c>
      <c r="E14" s="143" t="s">
        <v>3</v>
      </c>
      <c r="F14" s="143">
        <v>4</v>
      </c>
      <c r="H14" s="144" t="s">
        <v>408</v>
      </c>
      <c r="I14" s="145">
        <v>4</v>
      </c>
      <c r="N14" s="143" t="s">
        <v>3</v>
      </c>
      <c r="O14" s="143">
        <v>0.61</v>
      </c>
    </row>
    <row r="15" spans="1:15">
      <c r="A15" s="143" t="s">
        <v>133</v>
      </c>
      <c r="B15" s="142">
        <v>131557000</v>
      </c>
      <c r="C15" s="143">
        <v>5</v>
      </c>
      <c r="E15" s="143" t="s">
        <v>8</v>
      </c>
      <c r="F15" s="143">
        <v>4</v>
      </c>
      <c r="H15" s="145"/>
      <c r="I15" s="145"/>
      <c r="N15" s="143" t="s">
        <v>8</v>
      </c>
      <c r="O15" s="143">
        <v>2.5000000000000001E-2</v>
      </c>
    </row>
    <row r="16" spans="1:15" ht="15" customHeight="1">
      <c r="A16" s="143" t="s">
        <v>87</v>
      </c>
      <c r="B16" s="142">
        <v>63445900</v>
      </c>
      <c r="C16" s="143">
        <v>3</v>
      </c>
      <c r="E16" s="143" t="s">
        <v>5</v>
      </c>
      <c r="F16" s="143">
        <v>4</v>
      </c>
      <c r="H16" s="145"/>
      <c r="I16" s="145"/>
      <c r="N16" s="143" t="s">
        <v>5</v>
      </c>
      <c r="O16" s="143">
        <v>0.1</v>
      </c>
    </row>
    <row r="17" spans="1:15" ht="15" customHeight="1">
      <c r="A17" s="143" t="s">
        <v>122</v>
      </c>
      <c r="B17" s="143">
        <v>18000</v>
      </c>
      <c r="C17" s="143">
        <v>5</v>
      </c>
      <c r="E17" s="143" t="s">
        <v>164</v>
      </c>
      <c r="F17" s="143">
        <v>4</v>
      </c>
      <c r="H17" s="145"/>
      <c r="I17" s="145"/>
      <c r="N17" s="143" t="s">
        <v>164</v>
      </c>
      <c r="O17" s="143">
        <v>0.5</v>
      </c>
    </row>
    <row r="18" spans="1:15" ht="15" customHeight="1">
      <c r="A18" s="143" t="s">
        <v>4</v>
      </c>
      <c r="B18" s="142">
        <v>30456600</v>
      </c>
      <c r="C18" s="143">
        <v>3</v>
      </c>
      <c r="E18" s="143" t="s">
        <v>405</v>
      </c>
      <c r="F18" s="143">
        <v>3</v>
      </c>
      <c r="H18" s="144" t="s">
        <v>409</v>
      </c>
      <c r="I18" s="145">
        <v>3</v>
      </c>
      <c r="N18" s="143" t="s">
        <v>405</v>
      </c>
      <c r="O18" s="143">
        <v>0.05</v>
      </c>
    </row>
    <row r="19" spans="1:15" ht="15" customHeight="1">
      <c r="A19" s="143" t="s">
        <v>7</v>
      </c>
      <c r="B19" s="142">
        <v>7158350</v>
      </c>
      <c r="C19" s="143">
        <v>3</v>
      </c>
      <c r="E19" s="143" t="s">
        <v>406</v>
      </c>
      <c r="F19" s="143">
        <v>3</v>
      </c>
      <c r="H19" s="145"/>
      <c r="I19" s="145"/>
      <c r="N19" s="143" t="s">
        <v>406</v>
      </c>
      <c r="O19" s="143">
        <v>0.52666999999999997</v>
      </c>
    </row>
    <row r="20" spans="1:15" ht="15" customHeight="1">
      <c r="A20" s="143" t="s">
        <v>245</v>
      </c>
      <c r="B20" s="142">
        <v>7158350</v>
      </c>
      <c r="C20" s="143">
        <v>5</v>
      </c>
      <c r="E20" s="143" t="s">
        <v>9</v>
      </c>
      <c r="F20" s="143">
        <v>3</v>
      </c>
      <c r="H20" s="145"/>
      <c r="I20" s="145"/>
      <c r="N20" s="143" t="s">
        <v>9</v>
      </c>
      <c r="O20" s="143">
        <v>0.52666999999999997</v>
      </c>
    </row>
    <row r="21" spans="1:15" ht="15" customHeight="1">
      <c r="A21" s="143" t="s">
        <v>163</v>
      </c>
      <c r="B21" s="142">
        <v>7714580</v>
      </c>
      <c r="C21" s="143">
        <v>5</v>
      </c>
      <c r="E21" s="143" t="s">
        <v>87</v>
      </c>
      <c r="F21" s="143">
        <v>3</v>
      </c>
      <c r="H21" s="145"/>
      <c r="I21" s="145"/>
      <c r="N21" s="143" t="s">
        <v>87</v>
      </c>
      <c r="O21" s="143">
        <v>0</v>
      </c>
    </row>
    <row r="22" spans="1:15" ht="15" customHeight="1">
      <c r="A22" s="143" t="s">
        <v>164</v>
      </c>
      <c r="B22" s="142">
        <v>125000000</v>
      </c>
      <c r="C22" s="143">
        <v>4</v>
      </c>
      <c r="E22" s="143" t="s">
        <v>4</v>
      </c>
      <c r="F22" s="143">
        <v>3</v>
      </c>
      <c r="H22" s="145"/>
      <c r="I22" s="145"/>
      <c r="N22" s="143" t="s">
        <v>4</v>
      </c>
      <c r="O22" s="143">
        <v>0</v>
      </c>
    </row>
    <row r="23" spans="1:15" ht="15" customHeight="1">
      <c r="A23" s="143" t="s">
        <v>165</v>
      </c>
      <c r="B23" s="142">
        <v>125000000</v>
      </c>
      <c r="C23" s="143">
        <v>5</v>
      </c>
      <c r="E23" s="143" t="s">
        <v>7</v>
      </c>
      <c r="F23" s="143">
        <v>3</v>
      </c>
      <c r="H23" s="145"/>
      <c r="I23" s="145"/>
      <c r="N23" s="143" t="s">
        <v>7</v>
      </c>
      <c r="O23" s="143">
        <v>0</v>
      </c>
    </row>
    <row r="24" spans="1:15" ht="15" customHeight="1">
      <c r="A24" s="143" t="s">
        <v>169</v>
      </c>
      <c r="B24" s="142">
        <v>3000000</v>
      </c>
      <c r="C24" s="143">
        <v>3</v>
      </c>
      <c r="E24" s="143" t="s">
        <v>169</v>
      </c>
      <c r="F24" s="143">
        <v>3</v>
      </c>
      <c r="H24" s="145"/>
      <c r="I24" s="145"/>
      <c r="N24" s="143" t="s">
        <v>169</v>
      </c>
      <c r="O24" s="143">
        <v>0.05</v>
      </c>
    </row>
    <row r="25" spans="1:15" ht="15" customHeight="1">
      <c r="A25" s="143" t="s">
        <v>272</v>
      </c>
      <c r="B25" s="142">
        <v>125000000</v>
      </c>
      <c r="C25" s="143">
        <v>5</v>
      </c>
      <c r="E25" s="143" t="s">
        <v>6</v>
      </c>
      <c r="F25" s="143">
        <v>2</v>
      </c>
      <c r="H25" s="146" t="s">
        <v>6</v>
      </c>
      <c r="I25" s="146">
        <v>2</v>
      </c>
      <c r="N25" s="143" t="s">
        <v>6</v>
      </c>
      <c r="O25" s="143">
        <v>0</v>
      </c>
    </row>
  </sheetData>
  <mergeCells count="6">
    <mergeCell ref="H1:H13"/>
    <mergeCell ref="I1:I13"/>
    <mergeCell ref="I14:I17"/>
    <mergeCell ref="I18:I24"/>
    <mergeCell ref="H18:H24"/>
    <mergeCell ref="H14:H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781-9F1F-4654-BF4D-01D686B134AB}">
  <dimension ref="A1:O129"/>
  <sheetViews>
    <sheetView zoomScale="64" zoomScaleNormal="64" workbookViewId="0">
      <pane xSplit="2" ySplit="1" topLeftCell="C2" activePane="bottomRight" state="frozen"/>
      <selection activeCell="K34" sqref="K34"/>
      <selection pane="topRight" activeCell="K34" sqref="K34"/>
      <selection pane="bottomLeft" activeCell="K34" sqref="K34"/>
      <selection pane="bottomRight" activeCell="G2" sqref="G2:G16"/>
    </sheetView>
  </sheetViews>
  <sheetFormatPr defaultColWidth="9.140625" defaultRowHeight="31.5"/>
  <cols>
    <col min="1" max="1" width="18.28515625" style="29" customWidth="1"/>
    <col min="2" max="2" width="33" style="28" customWidth="1"/>
    <col min="3" max="3" width="66.42578125" style="29" customWidth="1"/>
    <col min="4" max="4" width="26.42578125" style="29" customWidth="1"/>
    <col min="5" max="5" width="50" style="29" customWidth="1"/>
    <col min="6" max="6" width="34.7109375" style="29" customWidth="1"/>
    <col min="7" max="8" width="47.140625" style="29" customWidth="1"/>
    <col min="9" max="9" width="57.85546875" style="29" customWidth="1"/>
    <col min="10" max="10" width="8.85546875"/>
    <col min="11" max="11" width="14.42578125" style="29" customWidth="1"/>
    <col min="12" max="12" width="20.28515625" style="29" customWidth="1"/>
    <col min="13" max="16384" width="9.140625" style="29"/>
  </cols>
  <sheetData>
    <row r="1" spans="1:15" s="18" customFormat="1" ht="66.75" customHeight="1">
      <c r="B1" s="18" t="s">
        <v>14</v>
      </c>
      <c r="C1" s="18" t="s">
        <v>278</v>
      </c>
      <c r="D1" s="18" t="s">
        <v>21</v>
      </c>
      <c r="E1" s="18" t="s">
        <v>332</v>
      </c>
      <c r="F1" s="18" t="s">
        <v>45</v>
      </c>
      <c r="G1" s="30" t="s">
        <v>335</v>
      </c>
      <c r="H1" s="30" t="s">
        <v>338</v>
      </c>
      <c r="I1" s="30" t="s">
        <v>336</v>
      </c>
      <c r="K1" s="18" t="s">
        <v>334</v>
      </c>
    </row>
    <row r="2" spans="1:15" s="20" customFormat="1" ht="59.25" customHeight="1">
      <c r="A2" s="91">
        <v>1</v>
      </c>
      <c r="B2" s="107" t="s">
        <v>342</v>
      </c>
      <c r="C2" s="19" t="s">
        <v>254</v>
      </c>
      <c r="D2" s="19" t="s">
        <v>103</v>
      </c>
      <c r="E2" s="20">
        <v>2011</v>
      </c>
      <c r="F2" s="91" t="s">
        <v>346</v>
      </c>
      <c r="G2" s="108">
        <v>7.9530000000000003</v>
      </c>
      <c r="H2" s="108" t="s">
        <v>347</v>
      </c>
      <c r="I2" s="108"/>
      <c r="M2" s="19"/>
      <c r="N2" s="19"/>
      <c r="O2" s="19"/>
    </row>
    <row r="3" spans="1:15" s="20" customFormat="1" ht="42.75" customHeight="1">
      <c r="A3" s="91"/>
      <c r="B3" s="107"/>
      <c r="C3" s="19" t="s">
        <v>19</v>
      </c>
      <c r="D3" s="19" t="s">
        <v>285</v>
      </c>
      <c r="E3" s="20">
        <v>2014</v>
      </c>
      <c r="F3" s="91"/>
      <c r="G3" s="109"/>
      <c r="H3" s="109"/>
      <c r="I3" s="109"/>
      <c r="M3" s="19"/>
      <c r="N3" s="19"/>
      <c r="O3" s="19"/>
    </row>
    <row r="4" spans="1:15" s="20" customFormat="1" ht="42.75" customHeight="1">
      <c r="A4" s="91"/>
      <c r="B4" s="107"/>
      <c r="C4" s="19" t="s">
        <v>290</v>
      </c>
      <c r="D4" s="19" t="s">
        <v>23</v>
      </c>
      <c r="E4" s="19"/>
      <c r="F4" s="91"/>
      <c r="G4" s="109"/>
      <c r="H4" s="109"/>
      <c r="I4" s="109"/>
      <c r="M4" s="19"/>
      <c r="N4" s="19"/>
      <c r="O4" s="19"/>
    </row>
    <row r="5" spans="1:15" s="20" customFormat="1" ht="42.75" customHeight="1">
      <c r="A5" s="91"/>
      <c r="B5" s="107"/>
      <c r="C5" s="19" t="s">
        <v>291</v>
      </c>
      <c r="D5" s="19" t="s">
        <v>23</v>
      </c>
      <c r="E5" s="19"/>
      <c r="F5" s="91"/>
      <c r="G5" s="109"/>
      <c r="H5" s="109"/>
      <c r="I5" s="109"/>
      <c r="M5" s="19"/>
      <c r="N5" s="19"/>
      <c r="O5" s="19"/>
    </row>
    <row r="6" spans="1:15" s="19" customFormat="1" ht="42.75" customHeight="1">
      <c r="A6" s="91"/>
      <c r="B6" s="107"/>
      <c r="C6" s="19" t="s">
        <v>20</v>
      </c>
      <c r="D6" s="19" t="s">
        <v>22</v>
      </c>
      <c r="F6" s="91"/>
      <c r="G6" s="109"/>
      <c r="H6" s="109"/>
      <c r="I6" s="109"/>
    </row>
    <row r="7" spans="1:15" s="19" customFormat="1" ht="42.75" customHeight="1">
      <c r="A7" s="91"/>
      <c r="B7" s="107"/>
      <c r="C7" s="19" t="s">
        <v>18</v>
      </c>
      <c r="D7" s="19" t="s">
        <v>26</v>
      </c>
      <c r="F7" s="91"/>
      <c r="G7" s="109"/>
      <c r="H7" s="109"/>
      <c r="I7" s="109"/>
    </row>
    <row r="8" spans="1:15" s="19" customFormat="1" ht="42.75" customHeight="1">
      <c r="A8" s="91"/>
      <c r="B8" s="107"/>
      <c r="C8" s="19" t="s">
        <v>50</v>
      </c>
      <c r="D8" s="19" t="s">
        <v>23</v>
      </c>
      <c r="F8" s="91"/>
      <c r="G8" s="109"/>
      <c r="H8" s="109"/>
      <c r="I8" s="109"/>
    </row>
    <row r="9" spans="1:15" s="19" customFormat="1" ht="42.75" customHeight="1">
      <c r="A9" s="91"/>
      <c r="B9" s="107"/>
      <c r="C9" s="19" t="s">
        <v>33</v>
      </c>
      <c r="D9" s="19" t="s">
        <v>23</v>
      </c>
      <c r="F9" s="91"/>
      <c r="G9" s="109"/>
      <c r="H9" s="109"/>
      <c r="I9" s="109"/>
    </row>
    <row r="10" spans="1:15" s="19" customFormat="1" ht="110.25" customHeight="1">
      <c r="A10" s="91"/>
      <c r="B10" s="107"/>
      <c r="C10" s="19" t="s">
        <v>255</v>
      </c>
      <c r="D10" s="19" t="s">
        <v>23</v>
      </c>
      <c r="F10" s="91"/>
      <c r="G10" s="109"/>
      <c r="H10" s="109"/>
      <c r="I10" s="109"/>
    </row>
    <row r="11" spans="1:15" s="19" customFormat="1" ht="110.25" customHeight="1">
      <c r="A11" s="91"/>
      <c r="B11" s="107"/>
      <c r="C11" s="19" t="s">
        <v>287</v>
      </c>
      <c r="D11" s="19" t="s">
        <v>23</v>
      </c>
      <c r="F11" s="91"/>
      <c r="G11" s="109"/>
      <c r="H11" s="109"/>
      <c r="I11" s="109"/>
    </row>
    <row r="12" spans="1:15" s="19" customFormat="1" ht="66.75" customHeight="1">
      <c r="A12" s="91"/>
      <c r="B12" s="107"/>
      <c r="C12" s="19" t="s">
        <v>293</v>
      </c>
      <c r="D12" s="19" t="s">
        <v>23</v>
      </c>
      <c r="F12" s="91"/>
      <c r="G12" s="109"/>
      <c r="H12" s="109"/>
      <c r="I12" s="109"/>
    </row>
    <row r="13" spans="1:15" s="19" customFormat="1" ht="42.75" customHeight="1">
      <c r="A13" s="91"/>
      <c r="B13" s="107"/>
      <c r="C13" s="19" t="s">
        <v>288</v>
      </c>
      <c r="D13" s="19" t="s">
        <v>23</v>
      </c>
      <c r="F13" s="91"/>
      <c r="G13" s="109"/>
      <c r="H13" s="109"/>
      <c r="I13" s="109"/>
    </row>
    <row r="14" spans="1:15" s="19" customFormat="1" ht="56.25" customHeight="1">
      <c r="A14" s="91"/>
      <c r="B14" s="107"/>
      <c r="C14" s="21" t="s">
        <v>289</v>
      </c>
      <c r="D14" s="19" t="s">
        <v>23</v>
      </c>
      <c r="F14" s="91"/>
      <c r="G14" s="109"/>
      <c r="H14" s="109"/>
      <c r="I14" s="109"/>
    </row>
    <row r="15" spans="1:15" s="19" customFormat="1" ht="30" customHeight="1">
      <c r="A15" s="91"/>
      <c r="B15" s="107"/>
      <c r="C15" s="22" t="s">
        <v>286</v>
      </c>
      <c r="D15" s="19" t="s">
        <v>23</v>
      </c>
      <c r="F15" s="91"/>
      <c r="G15" s="109"/>
      <c r="H15" s="109"/>
      <c r="I15" s="109"/>
    </row>
    <row r="16" spans="1:15" s="31" customFormat="1" ht="32.25" customHeight="1" thickBot="1">
      <c r="A16" s="91"/>
      <c r="B16" s="107"/>
      <c r="C16" s="31" t="s">
        <v>152</v>
      </c>
      <c r="D16" s="31" t="s">
        <v>15</v>
      </c>
      <c r="E16" s="32">
        <v>2019</v>
      </c>
      <c r="F16" s="91"/>
      <c r="G16" s="110"/>
      <c r="H16" s="110"/>
      <c r="I16" s="110"/>
    </row>
    <row r="17" spans="1:15" s="35" customFormat="1" ht="88.5" customHeight="1">
      <c r="A17" s="100">
        <v>2</v>
      </c>
      <c r="B17" s="102" t="s">
        <v>337</v>
      </c>
      <c r="C17" s="35" t="s">
        <v>33</v>
      </c>
      <c r="D17" s="35" t="s">
        <v>15</v>
      </c>
      <c r="E17" s="36">
        <v>2012</v>
      </c>
      <c r="F17" s="100" t="s">
        <v>46</v>
      </c>
      <c r="G17" s="104">
        <v>5.4210000000000003</v>
      </c>
      <c r="H17" s="106" t="s">
        <v>341</v>
      </c>
      <c r="I17" s="104">
        <v>3.5</v>
      </c>
    </row>
    <row r="18" spans="1:15" s="23" customFormat="1" ht="42.75" customHeight="1">
      <c r="A18" s="90"/>
      <c r="B18" s="94"/>
      <c r="C18" s="23" t="s">
        <v>18</v>
      </c>
      <c r="D18" s="23" t="s">
        <v>15</v>
      </c>
      <c r="E18" s="24" t="s">
        <v>339</v>
      </c>
      <c r="F18" s="90"/>
      <c r="G18" s="97"/>
      <c r="H18" s="109"/>
      <c r="I18" s="97"/>
    </row>
    <row r="19" spans="1:15" s="23" customFormat="1" ht="42.75" customHeight="1">
      <c r="A19" s="90"/>
      <c r="B19" s="94"/>
      <c r="C19" s="23" t="s">
        <v>35</v>
      </c>
      <c r="D19" s="23" t="s">
        <v>23</v>
      </c>
      <c r="F19" s="90"/>
      <c r="G19" s="97"/>
      <c r="H19" s="109"/>
      <c r="I19" s="97"/>
    </row>
    <row r="20" spans="1:15" s="23" customFormat="1" ht="42.75" customHeight="1">
      <c r="A20" s="90"/>
      <c r="B20" s="94"/>
      <c r="C20" s="23" t="s">
        <v>41</v>
      </c>
      <c r="D20" s="23" t="s">
        <v>23</v>
      </c>
      <c r="F20" s="90"/>
      <c r="G20" s="97"/>
      <c r="H20" s="109"/>
      <c r="I20" s="97"/>
    </row>
    <row r="21" spans="1:15" s="23" customFormat="1" ht="42.75" customHeight="1">
      <c r="A21" s="90"/>
      <c r="B21" s="94"/>
      <c r="C21" s="23" t="s">
        <v>43</v>
      </c>
      <c r="D21" s="23" t="s">
        <v>23</v>
      </c>
      <c r="F21" s="90"/>
      <c r="G21" s="97"/>
      <c r="H21" s="109"/>
      <c r="I21" s="97"/>
    </row>
    <row r="22" spans="1:15" s="23" customFormat="1" ht="42.75" customHeight="1">
      <c r="A22" s="90"/>
      <c r="B22" s="94"/>
      <c r="C22" s="23" t="s">
        <v>81</v>
      </c>
      <c r="D22" s="23" t="s">
        <v>22</v>
      </c>
      <c r="F22" s="90"/>
      <c r="G22" s="97"/>
      <c r="H22" s="109"/>
      <c r="I22" s="97"/>
    </row>
    <row r="23" spans="1:15" s="23" customFormat="1" ht="42.75" customHeight="1">
      <c r="A23" s="90"/>
      <c r="B23" s="94"/>
      <c r="C23" s="23" t="s">
        <v>153</v>
      </c>
      <c r="D23" s="23" t="s">
        <v>22</v>
      </c>
      <c r="F23" s="90"/>
      <c r="G23" s="97"/>
      <c r="H23" s="109"/>
      <c r="I23" s="97"/>
    </row>
    <row r="24" spans="1:15" s="23" customFormat="1" ht="36.75" customHeight="1">
      <c r="A24" s="90"/>
      <c r="B24" s="94"/>
      <c r="C24" s="19" t="s">
        <v>298</v>
      </c>
      <c r="D24" s="19" t="s">
        <v>15</v>
      </c>
      <c r="E24" s="20" t="s">
        <v>340</v>
      </c>
      <c r="F24" s="90"/>
      <c r="G24" s="97"/>
      <c r="H24" s="109"/>
      <c r="I24" s="97"/>
      <c r="M24" s="19"/>
      <c r="N24" s="19"/>
      <c r="O24" s="19"/>
    </row>
    <row r="25" spans="1:15" s="23" customFormat="1" ht="45" customHeight="1">
      <c r="A25" s="90"/>
      <c r="B25" s="94"/>
      <c r="C25" s="19" t="s">
        <v>296</v>
      </c>
      <c r="D25" s="19" t="s">
        <v>23</v>
      </c>
      <c r="E25" s="19"/>
      <c r="F25" s="90"/>
      <c r="G25" s="97"/>
      <c r="H25" s="109"/>
      <c r="I25" s="97"/>
      <c r="M25" s="19"/>
      <c r="N25" s="19"/>
      <c r="O25" s="19"/>
    </row>
    <row r="26" spans="1:15" s="23" customFormat="1" ht="66" customHeight="1">
      <c r="A26" s="90"/>
      <c r="B26" s="94"/>
      <c r="C26" s="19" t="s">
        <v>295</v>
      </c>
      <c r="D26" s="19" t="s">
        <v>23</v>
      </c>
      <c r="E26" s="19"/>
      <c r="F26" s="90"/>
      <c r="G26" s="97"/>
      <c r="H26" s="109"/>
      <c r="I26" s="97"/>
      <c r="M26" s="19"/>
      <c r="N26" s="19"/>
      <c r="O26" s="19"/>
    </row>
    <row r="27" spans="1:15" s="23" customFormat="1" ht="66" customHeight="1">
      <c r="A27" s="90"/>
      <c r="B27" s="94"/>
      <c r="C27" s="19" t="s">
        <v>297</v>
      </c>
      <c r="D27" s="19" t="s">
        <v>23</v>
      </c>
      <c r="E27" s="19"/>
      <c r="F27" s="90"/>
      <c r="G27" s="97"/>
      <c r="H27" s="109"/>
      <c r="I27" s="97"/>
      <c r="M27" s="19"/>
      <c r="N27" s="19"/>
      <c r="O27" s="19"/>
    </row>
    <row r="28" spans="1:15" s="38" customFormat="1" ht="75" customHeight="1" thickBot="1">
      <c r="A28" s="101"/>
      <c r="B28" s="103"/>
      <c r="C28" s="37" t="s">
        <v>294</v>
      </c>
      <c r="D28" s="37" t="s">
        <v>23</v>
      </c>
      <c r="E28" s="37"/>
      <c r="F28" s="101"/>
      <c r="G28" s="105"/>
      <c r="H28" s="110"/>
      <c r="I28" s="105"/>
      <c r="M28" s="37"/>
      <c r="N28" s="37"/>
      <c r="O28" s="37"/>
    </row>
    <row r="29" spans="1:15" s="35" customFormat="1" ht="75.75" customHeight="1">
      <c r="A29" s="100">
        <v>3</v>
      </c>
      <c r="B29" s="102" t="s">
        <v>343</v>
      </c>
      <c r="C29" s="35" t="s">
        <v>33</v>
      </c>
      <c r="D29" s="40" t="s">
        <v>344</v>
      </c>
      <c r="E29" s="36">
        <v>2017</v>
      </c>
      <c r="F29" s="100" t="s">
        <v>49</v>
      </c>
      <c r="G29" s="104">
        <v>0.39500000000000002</v>
      </c>
      <c r="H29" s="106" t="s">
        <v>345</v>
      </c>
      <c r="I29" s="104"/>
    </row>
    <row r="30" spans="1:15" s="23" customFormat="1" ht="42.75" customHeight="1">
      <c r="A30" s="90"/>
      <c r="B30" s="94"/>
      <c r="C30" s="23" t="s">
        <v>18</v>
      </c>
      <c r="D30" s="23" t="s">
        <v>23</v>
      </c>
      <c r="F30" s="90"/>
      <c r="G30" s="97"/>
      <c r="H30" s="97"/>
      <c r="I30" s="97"/>
    </row>
    <row r="31" spans="1:15" s="23" customFormat="1" ht="42.75" customHeight="1">
      <c r="A31" s="90"/>
      <c r="B31" s="94"/>
      <c r="C31" s="23" t="s">
        <v>83</v>
      </c>
      <c r="D31" s="23" t="s">
        <v>23</v>
      </c>
      <c r="F31" s="90"/>
      <c r="G31" s="97"/>
      <c r="H31" s="97"/>
      <c r="I31" s="97"/>
    </row>
    <row r="32" spans="1:15" s="23" customFormat="1" ht="42.75" customHeight="1">
      <c r="A32" s="90"/>
      <c r="B32" s="94"/>
      <c r="C32" s="23" t="s">
        <v>84</v>
      </c>
      <c r="D32" s="23" t="s">
        <v>23</v>
      </c>
      <c r="F32" s="90"/>
      <c r="G32" s="97"/>
      <c r="H32" s="97"/>
      <c r="I32" s="97"/>
    </row>
    <row r="33" spans="1:9" s="23" customFormat="1" ht="42.75" customHeight="1">
      <c r="A33" s="90"/>
      <c r="B33" s="94"/>
      <c r="C33" s="23" t="s">
        <v>301</v>
      </c>
      <c r="D33" s="23" t="s">
        <v>22</v>
      </c>
      <c r="F33" s="90"/>
      <c r="G33" s="97"/>
      <c r="H33" s="97"/>
      <c r="I33" s="97"/>
    </row>
    <row r="34" spans="1:9" s="23" customFormat="1" ht="42.75" customHeight="1">
      <c r="A34" s="90"/>
      <c r="B34" s="94"/>
      <c r="C34" s="23" t="s">
        <v>300</v>
      </c>
      <c r="D34" s="23" t="s">
        <v>22</v>
      </c>
      <c r="F34" s="90"/>
      <c r="G34" s="97"/>
      <c r="H34" s="97"/>
      <c r="I34" s="97"/>
    </row>
    <row r="35" spans="1:9" s="23" customFormat="1" ht="42.75" customHeight="1">
      <c r="A35" s="90"/>
      <c r="B35" s="94"/>
      <c r="C35" s="23" t="s">
        <v>302</v>
      </c>
      <c r="D35" s="23" t="s">
        <v>22</v>
      </c>
      <c r="F35" s="90"/>
      <c r="G35" s="97"/>
      <c r="H35" s="97"/>
      <c r="I35" s="97"/>
    </row>
    <row r="36" spans="1:9" s="23" customFormat="1" ht="42.75" customHeight="1">
      <c r="A36" s="90"/>
      <c r="B36" s="94"/>
      <c r="C36" s="23" t="s">
        <v>303</v>
      </c>
      <c r="D36" s="23" t="s">
        <v>23</v>
      </c>
      <c r="F36" s="90"/>
      <c r="G36" s="97"/>
      <c r="H36" s="97"/>
      <c r="I36" s="97"/>
    </row>
    <row r="37" spans="1:9" s="23" customFormat="1" ht="42.75" customHeight="1">
      <c r="A37" s="90"/>
      <c r="B37" s="94"/>
      <c r="C37" s="23" t="s">
        <v>304</v>
      </c>
      <c r="D37" s="23" t="s">
        <v>23</v>
      </c>
      <c r="F37" s="90"/>
      <c r="G37" s="97"/>
      <c r="H37" s="97"/>
      <c r="I37" s="97"/>
    </row>
    <row r="38" spans="1:9" s="23" customFormat="1" ht="42.75" customHeight="1">
      <c r="A38" s="90"/>
      <c r="B38" s="94"/>
      <c r="C38" s="23" t="s">
        <v>306</v>
      </c>
      <c r="D38" s="23" t="s">
        <v>23</v>
      </c>
      <c r="F38" s="90"/>
      <c r="G38" s="97"/>
      <c r="H38" s="97"/>
      <c r="I38" s="97"/>
    </row>
    <row r="39" spans="1:9" s="23" customFormat="1" ht="42.75" customHeight="1">
      <c r="A39" s="90"/>
      <c r="B39" s="94"/>
      <c r="C39" s="23" t="s">
        <v>299</v>
      </c>
      <c r="D39" s="23" t="s">
        <v>22</v>
      </c>
      <c r="F39" s="90"/>
      <c r="G39" s="97"/>
      <c r="H39" s="97"/>
      <c r="I39" s="97"/>
    </row>
    <row r="40" spans="1:9" s="38" customFormat="1" ht="38.25" customHeight="1" thickBot="1">
      <c r="A40" s="101"/>
      <c r="B40" s="103"/>
      <c r="C40" s="37" t="s">
        <v>305</v>
      </c>
      <c r="D40" s="38" t="s">
        <v>23</v>
      </c>
      <c r="F40" s="101"/>
      <c r="G40" s="105"/>
      <c r="H40" s="105"/>
      <c r="I40" s="105"/>
    </row>
    <row r="41" spans="1:9" s="33" customFormat="1" ht="193.5" customHeight="1">
      <c r="A41" s="33">
        <v>4</v>
      </c>
      <c r="B41" s="39" t="s">
        <v>6</v>
      </c>
      <c r="C41" s="34" t="s">
        <v>275</v>
      </c>
      <c r="D41" s="33" t="s">
        <v>307</v>
      </c>
      <c r="F41" s="33" t="s">
        <v>207</v>
      </c>
    </row>
    <row r="42" spans="1:9" s="23" customFormat="1" ht="42.75" customHeight="1">
      <c r="A42" s="90">
        <v>5</v>
      </c>
      <c r="B42" s="94" t="s">
        <v>8</v>
      </c>
      <c r="C42" s="23" t="s">
        <v>34</v>
      </c>
      <c r="D42" s="23" t="s">
        <v>23</v>
      </c>
      <c r="F42" s="90" t="s">
        <v>61</v>
      </c>
    </row>
    <row r="43" spans="1:9" s="23" customFormat="1" ht="42.75" customHeight="1">
      <c r="A43" s="90"/>
      <c r="B43" s="94"/>
      <c r="C43" s="23" t="s">
        <v>79</v>
      </c>
      <c r="D43" s="23" t="s">
        <v>23</v>
      </c>
      <c r="F43" s="90"/>
    </row>
    <row r="44" spans="1:9" s="23" customFormat="1" ht="42.75" customHeight="1">
      <c r="A44" s="90"/>
      <c r="B44" s="94"/>
      <c r="C44" s="23" t="s">
        <v>18</v>
      </c>
      <c r="D44" s="23" t="s">
        <v>23</v>
      </c>
      <c r="F44" s="90"/>
    </row>
    <row r="45" spans="1:9" s="23" customFormat="1" ht="72" customHeight="1">
      <c r="A45" s="90"/>
      <c r="B45" s="94"/>
      <c r="C45" s="19" t="s">
        <v>276</v>
      </c>
      <c r="D45" s="23" t="s">
        <v>23</v>
      </c>
      <c r="F45" s="90"/>
    </row>
    <row r="46" spans="1:9" s="23" customFormat="1" ht="72" customHeight="1">
      <c r="A46" s="90"/>
      <c r="B46" s="94"/>
      <c r="C46" s="19" t="s">
        <v>308</v>
      </c>
      <c r="D46" s="23" t="s">
        <v>22</v>
      </c>
      <c r="F46" s="90"/>
    </row>
    <row r="47" spans="1:9" s="23" customFormat="1" ht="42.75" customHeight="1">
      <c r="A47" s="90"/>
      <c r="B47" s="94"/>
      <c r="C47" s="23" t="s">
        <v>59</v>
      </c>
      <c r="D47" s="23" t="s">
        <v>23</v>
      </c>
      <c r="F47" s="90"/>
    </row>
    <row r="48" spans="1:9" s="23" customFormat="1" ht="81" customHeight="1">
      <c r="A48" s="90">
        <v>6</v>
      </c>
      <c r="B48" s="94" t="s">
        <v>9</v>
      </c>
      <c r="C48" s="19" t="s">
        <v>309</v>
      </c>
      <c r="D48" s="23" t="s">
        <v>22</v>
      </c>
      <c r="F48" s="90" t="s">
        <v>208</v>
      </c>
    </row>
    <row r="49" spans="1:9" s="23" customFormat="1" ht="43.5" customHeight="1">
      <c r="A49" s="90"/>
      <c r="B49" s="94"/>
      <c r="C49" s="23" t="s">
        <v>19</v>
      </c>
      <c r="D49" s="23" t="s">
        <v>23</v>
      </c>
      <c r="F49" s="90"/>
    </row>
    <row r="50" spans="1:9" s="23" customFormat="1" ht="42.75" customHeight="1">
      <c r="A50" s="90">
        <v>7</v>
      </c>
      <c r="B50" s="94" t="s">
        <v>10</v>
      </c>
      <c r="C50" s="23" t="s">
        <v>34</v>
      </c>
      <c r="D50" s="23" t="s">
        <v>22</v>
      </c>
      <c r="F50" s="90" t="s">
        <v>76</v>
      </c>
    </row>
    <row r="51" spans="1:9" s="23" customFormat="1" ht="44.25" customHeight="1">
      <c r="A51" s="90"/>
      <c r="B51" s="94"/>
      <c r="C51" s="19" t="s">
        <v>310</v>
      </c>
      <c r="D51" s="23" t="s">
        <v>22</v>
      </c>
      <c r="F51" s="90"/>
    </row>
    <row r="52" spans="1:9" s="23" customFormat="1" ht="42.75" customHeight="1">
      <c r="A52" s="90"/>
      <c r="B52" s="94"/>
      <c r="C52" s="23" t="s">
        <v>96</v>
      </c>
      <c r="D52" s="23" t="s">
        <v>23</v>
      </c>
      <c r="F52" s="90"/>
    </row>
    <row r="53" spans="1:9" s="23" customFormat="1" ht="42.75" customHeight="1">
      <c r="A53" s="90"/>
      <c r="B53" s="94"/>
      <c r="C53" s="23" t="s">
        <v>311</v>
      </c>
      <c r="D53" s="23" t="s">
        <v>23</v>
      </c>
      <c r="F53" s="90"/>
    </row>
    <row r="54" spans="1:9" s="23" customFormat="1" ht="42.75" customHeight="1">
      <c r="A54" s="90"/>
      <c r="B54" s="94"/>
      <c r="C54" s="23" t="s">
        <v>306</v>
      </c>
      <c r="D54" s="23" t="s">
        <v>23</v>
      </c>
      <c r="F54" s="90"/>
    </row>
    <row r="55" spans="1:9" s="23" customFormat="1" ht="42.75" customHeight="1">
      <c r="A55" s="90"/>
      <c r="B55" s="94"/>
      <c r="C55" s="23" t="s">
        <v>178</v>
      </c>
      <c r="D55" s="23" t="s">
        <v>23</v>
      </c>
      <c r="F55" s="90"/>
    </row>
    <row r="56" spans="1:9" s="23" customFormat="1" ht="42.75" customHeight="1">
      <c r="A56" s="90">
        <v>8</v>
      </c>
      <c r="B56" s="92" t="s">
        <v>204</v>
      </c>
      <c r="C56" s="23" t="s">
        <v>155</v>
      </c>
      <c r="D56" s="23" t="s">
        <v>22</v>
      </c>
      <c r="F56" s="90" t="s">
        <v>46</v>
      </c>
    </row>
    <row r="57" spans="1:9" s="23" customFormat="1" ht="58.5" customHeight="1">
      <c r="A57" s="90"/>
      <c r="B57" s="92"/>
      <c r="C57" s="19" t="s">
        <v>130</v>
      </c>
      <c r="D57" s="23" t="s">
        <v>23</v>
      </c>
      <c r="F57" s="90"/>
    </row>
    <row r="58" spans="1:9" s="23" customFormat="1" ht="51" customHeight="1">
      <c r="A58" s="90">
        <v>9</v>
      </c>
      <c r="B58" s="94" t="s">
        <v>11</v>
      </c>
      <c r="C58" s="23" t="s">
        <v>33</v>
      </c>
      <c r="D58" s="23" t="s">
        <v>22</v>
      </c>
      <c r="E58" s="19"/>
      <c r="F58" s="90" t="s">
        <v>174</v>
      </c>
      <c r="I58" s="23">
        <v>2.5</v>
      </c>
    </row>
    <row r="59" spans="1:9" s="23" customFormat="1" ht="49.5" customHeight="1">
      <c r="A59" s="90"/>
      <c r="B59" s="94"/>
      <c r="C59" s="23" t="s">
        <v>312</v>
      </c>
      <c r="D59" s="23" t="s">
        <v>22</v>
      </c>
      <c r="E59" s="19"/>
      <c r="F59" s="90"/>
    </row>
    <row r="60" spans="1:9" s="23" customFormat="1" ht="68.25" customHeight="1">
      <c r="A60" s="90"/>
      <c r="B60" s="94"/>
      <c r="C60" s="19" t="s">
        <v>296</v>
      </c>
      <c r="D60" s="23" t="s">
        <v>22</v>
      </c>
      <c r="E60" s="19"/>
      <c r="F60" s="90"/>
    </row>
    <row r="61" spans="1:9" s="23" customFormat="1" ht="68.25" customHeight="1">
      <c r="A61" s="90"/>
      <c r="B61" s="94"/>
      <c r="C61" s="19" t="s">
        <v>313</v>
      </c>
      <c r="D61" s="23" t="s">
        <v>23</v>
      </c>
      <c r="E61" s="19"/>
      <c r="F61" s="90"/>
    </row>
    <row r="62" spans="1:9" s="23" customFormat="1" ht="68.25" customHeight="1">
      <c r="A62" s="90"/>
      <c r="B62" s="94"/>
      <c r="C62" s="19" t="s">
        <v>301</v>
      </c>
      <c r="D62" s="23" t="s">
        <v>23</v>
      </c>
      <c r="E62" s="19"/>
      <c r="F62" s="90"/>
    </row>
    <row r="63" spans="1:9" s="23" customFormat="1" ht="39.75" customHeight="1">
      <c r="A63" s="90"/>
      <c r="B63" s="94"/>
      <c r="C63" s="19" t="s">
        <v>315</v>
      </c>
      <c r="D63" s="23" t="s">
        <v>22</v>
      </c>
      <c r="E63" s="19"/>
      <c r="F63" s="90"/>
    </row>
    <row r="64" spans="1:9" s="23" customFormat="1" ht="44.25" customHeight="1">
      <c r="A64" s="90"/>
      <c r="B64" s="94"/>
      <c r="C64" s="19" t="s">
        <v>314</v>
      </c>
      <c r="D64" s="23" t="s">
        <v>22</v>
      </c>
      <c r="E64" s="19"/>
      <c r="F64" s="90"/>
    </row>
    <row r="65" spans="1:9" s="23" customFormat="1" ht="42.75" customHeight="1">
      <c r="A65" s="90"/>
      <c r="B65" s="94"/>
      <c r="C65" s="23" t="s">
        <v>155</v>
      </c>
      <c r="D65" s="23" t="s">
        <v>22</v>
      </c>
      <c r="F65" s="90"/>
    </row>
    <row r="66" spans="1:9" s="23" customFormat="1" ht="79.5" customHeight="1">
      <c r="A66" s="23">
        <v>10</v>
      </c>
      <c r="B66" s="25" t="s">
        <v>12</v>
      </c>
      <c r="C66" s="19" t="s">
        <v>316</v>
      </c>
      <c r="D66" s="23" t="s">
        <v>22</v>
      </c>
      <c r="F66" s="23" t="s">
        <v>333</v>
      </c>
    </row>
    <row r="67" spans="1:9" s="23" customFormat="1" ht="66.75" customHeight="1">
      <c r="A67" s="23">
        <v>11</v>
      </c>
      <c r="B67" s="26" t="s">
        <v>114</v>
      </c>
      <c r="C67" s="23" t="s">
        <v>33</v>
      </c>
      <c r="D67" s="23" t="s">
        <v>104</v>
      </c>
      <c r="E67" s="19"/>
      <c r="F67" s="23" t="s">
        <v>71</v>
      </c>
    </row>
    <row r="68" spans="1:9" s="23" customFormat="1" ht="42.75" customHeight="1">
      <c r="A68" s="90">
        <v>12</v>
      </c>
      <c r="B68" s="92" t="s">
        <v>172</v>
      </c>
      <c r="C68" s="23" t="s">
        <v>33</v>
      </c>
      <c r="D68" s="23" t="s">
        <v>24</v>
      </c>
      <c r="F68" s="90" t="s">
        <v>68</v>
      </c>
    </row>
    <row r="69" spans="1:9" s="23" customFormat="1" ht="42.75" customHeight="1">
      <c r="A69" s="90"/>
      <c r="B69" s="93"/>
      <c r="C69" s="23" t="s">
        <v>317</v>
      </c>
      <c r="D69" s="23" t="s">
        <v>23</v>
      </c>
      <c r="F69" s="90"/>
    </row>
    <row r="70" spans="1:9" s="23" customFormat="1" ht="42.75" customHeight="1">
      <c r="A70" s="90"/>
      <c r="B70" s="93"/>
      <c r="C70" s="23" t="s">
        <v>70</v>
      </c>
      <c r="D70" s="23" t="s">
        <v>23</v>
      </c>
      <c r="F70" s="90"/>
    </row>
    <row r="71" spans="1:9" s="23" customFormat="1" ht="75.75" customHeight="1">
      <c r="A71" s="90">
        <v>13</v>
      </c>
      <c r="B71" s="92" t="s">
        <v>5</v>
      </c>
      <c r="C71" s="23" t="s">
        <v>33</v>
      </c>
      <c r="D71" s="23" t="s">
        <v>22</v>
      </c>
      <c r="E71" s="19"/>
      <c r="F71" s="91" t="s">
        <v>279</v>
      </c>
      <c r="I71" s="23">
        <v>1.1000000000000001</v>
      </c>
    </row>
    <row r="72" spans="1:9" s="23" customFormat="1" ht="42.75" customHeight="1">
      <c r="A72" s="90"/>
      <c r="B72" s="99"/>
      <c r="C72" s="23" t="s">
        <v>266</v>
      </c>
      <c r="D72" s="23" t="s">
        <v>23</v>
      </c>
      <c r="E72" s="19"/>
      <c r="F72" s="90"/>
    </row>
    <row r="73" spans="1:9" s="23" customFormat="1" ht="36" customHeight="1">
      <c r="A73" s="90"/>
      <c r="B73" s="99"/>
      <c r="C73" s="23" t="s">
        <v>280</v>
      </c>
      <c r="D73" s="23" t="s">
        <v>23</v>
      </c>
      <c r="E73" s="19"/>
      <c r="F73" s="90"/>
    </row>
    <row r="74" spans="1:9" s="23" customFormat="1" ht="42.75" customHeight="1">
      <c r="A74" s="90"/>
      <c r="B74" s="99"/>
      <c r="C74" s="23" t="s">
        <v>282</v>
      </c>
      <c r="D74" s="23" t="s">
        <v>23</v>
      </c>
      <c r="E74" s="19"/>
      <c r="F74" s="90"/>
    </row>
    <row r="75" spans="1:9" s="23" customFormat="1" ht="37.5" customHeight="1">
      <c r="A75" s="90"/>
      <c r="B75" s="99"/>
      <c r="C75" s="23" t="s">
        <v>284</v>
      </c>
      <c r="D75" s="23" t="s">
        <v>23</v>
      </c>
      <c r="E75" s="19"/>
      <c r="F75" s="90"/>
    </row>
    <row r="76" spans="1:9" s="23" customFormat="1" ht="41.25" customHeight="1">
      <c r="A76" s="90"/>
      <c r="B76" s="99"/>
      <c r="C76" s="23" t="s">
        <v>281</v>
      </c>
      <c r="D76" s="23" t="s">
        <v>23</v>
      </c>
      <c r="E76" s="19"/>
      <c r="F76" s="90"/>
    </row>
    <row r="77" spans="1:9" s="23" customFormat="1" ht="45" customHeight="1">
      <c r="A77" s="90"/>
      <c r="B77" s="99"/>
      <c r="C77" s="23" t="s">
        <v>283</v>
      </c>
      <c r="D77" s="23" t="s">
        <v>23</v>
      </c>
      <c r="E77" s="19"/>
      <c r="F77" s="90"/>
    </row>
    <row r="78" spans="1:9" s="23" customFormat="1" ht="83.25" customHeight="1">
      <c r="A78" s="90"/>
      <c r="B78" s="99"/>
      <c r="C78" s="23" t="s">
        <v>154</v>
      </c>
      <c r="D78" s="23" t="s">
        <v>22</v>
      </c>
      <c r="E78" s="19"/>
      <c r="F78" s="90"/>
    </row>
    <row r="79" spans="1:9" s="23" customFormat="1" ht="56.25" customHeight="1">
      <c r="A79" s="23">
        <v>14</v>
      </c>
      <c r="B79" s="26" t="s">
        <v>30</v>
      </c>
      <c r="C79" s="23" t="s">
        <v>34</v>
      </c>
      <c r="D79" s="23" t="s">
        <v>23</v>
      </c>
      <c r="F79" s="23" t="s">
        <v>78</v>
      </c>
    </row>
    <row r="80" spans="1:9" s="23" customFormat="1" ht="42.75" customHeight="1">
      <c r="A80" s="90">
        <v>15</v>
      </c>
      <c r="B80" s="92" t="s">
        <v>133</v>
      </c>
      <c r="C80" s="23" t="s">
        <v>36</v>
      </c>
      <c r="D80" s="23" t="s">
        <v>23</v>
      </c>
      <c r="F80" s="90" t="s">
        <v>73</v>
      </c>
    </row>
    <row r="81" spans="1:6" s="23" customFormat="1" ht="63.75" customHeight="1">
      <c r="A81" s="90"/>
      <c r="B81" s="99"/>
      <c r="C81" s="23" t="s">
        <v>18</v>
      </c>
      <c r="D81" s="23" t="s">
        <v>23</v>
      </c>
      <c r="E81" s="19"/>
      <c r="F81" s="90"/>
    </row>
    <row r="82" spans="1:6" s="23" customFormat="1" ht="42.75" customHeight="1">
      <c r="A82" s="90">
        <v>16</v>
      </c>
      <c r="B82" s="92" t="s">
        <v>87</v>
      </c>
      <c r="C82" s="23" t="s">
        <v>89</v>
      </c>
      <c r="D82" s="23" t="s">
        <v>24</v>
      </c>
      <c r="F82" s="90" t="s">
        <v>52</v>
      </c>
    </row>
    <row r="83" spans="1:6" s="23" customFormat="1" ht="42.75" customHeight="1">
      <c r="A83" s="90"/>
      <c r="B83" s="92"/>
      <c r="C83" s="23" t="s">
        <v>318</v>
      </c>
      <c r="D83" s="23" t="s">
        <v>23</v>
      </c>
      <c r="F83" s="90"/>
    </row>
    <row r="84" spans="1:6" s="23" customFormat="1" ht="42.75" customHeight="1">
      <c r="A84" s="90"/>
      <c r="B84" s="92"/>
      <c r="C84" s="23" t="s">
        <v>178</v>
      </c>
      <c r="D84" s="23" t="s">
        <v>23</v>
      </c>
      <c r="F84" s="90"/>
    </row>
    <row r="85" spans="1:6" s="23" customFormat="1" ht="42.75" customHeight="1">
      <c r="A85" s="90"/>
      <c r="B85" s="92"/>
      <c r="C85" s="23" t="s">
        <v>90</v>
      </c>
      <c r="D85" s="23" t="s">
        <v>24</v>
      </c>
      <c r="F85" s="90"/>
    </row>
    <row r="86" spans="1:6" s="23" customFormat="1" ht="42.75" customHeight="1">
      <c r="A86" s="90">
        <v>17</v>
      </c>
      <c r="B86" s="92" t="s">
        <v>122</v>
      </c>
      <c r="C86" s="23" t="s">
        <v>18</v>
      </c>
      <c r="D86" s="23" t="s">
        <v>23</v>
      </c>
      <c r="E86" s="96"/>
      <c r="F86" s="90" t="s">
        <v>52</v>
      </c>
    </row>
    <row r="87" spans="1:6" s="23" customFormat="1" ht="42.75" customHeight="1">
      <c r="A87" s="90"/>
      <c r="B87" s="92"/>
      <c r="C87" s="23" t="s">
        <v>124</v>
      </c>
      <c r="D87" s="23" t="s">
        <v>23</v>
      </c>
      <c r="E87" s="97"/>
      <c r="F87" s="90"/>
    </row>
    <row r="88" spans="1:6" s="23" customFormat="1" ht="42.75" customHeight="1">
      <c r="A88" s="90"/>
      <c r="B88" s="92"/>
      <c r="C88" s="23" t="s">
        <v>267</v>
      </c>
      <c r="D88" s="23" t="s">
        <v>23</v>
      </c>
      <c r="E88" s="97"/>
      <c r="F88" s="90"/>
    </row>
    <row r="89" spans="1:6" s="23" customFormat="1" ht="42.75" customHeight="1">
      <c r="A89" s="90"/>
      <c r="B89" s="92"/>
      <c r="C89" s="23" t="s">
        <v>268</v>
      </c>
      <c r="D89" s="23" t="s">
        <v>269</v>
      </c>
      <c r="E89" s="97"/>
      <c r="F89" s="90"/>
    </row>
    <row r="90" spans="1:6" s="23" customFormat="1" ht="42.75" customHeight="1">
      <c r="A90" s="90"/>
      <c r="B90" s="92"/>
      <c r="C90" s="23" t="s">
        <v>152</v>
      </c>
      <c r="D90" s="23" t="s">
        <v>22</v>
      </c>
      <c r="E90" s="97"/>
      <c r="F90" s="90"/>
    </row>
    <row r="91" spans="1:6" s="23" customFormat="1" ht="42.75" customHeight="1">
      <c r="A91" s="90"/>
      <c r="B91" s="92"/>
      <c r="C91" s="23" t="s">
        <v>270</v>
      </c>
      <c r="D91" s="23" t="s">
        <v>23</v>
      </c>
      <c r="E91" s="97"/>
      <c r="F91" s="90"/>
    </row>
    <row r="92" spans="1:6" s="23" customFormat="1" ht="42.75" customHeight="1">
      <c r="A92" s="90"/>
      <c r="B92" s="92"/>
      <c r="C92" s="23" t="s">
        <v>312</v>
      </c>
      <c r="D92" s="23" t="s">
        <v>23</v>
      </c>
      <c r="E92" s="97"/>
      <c r="F92" s="90"/>
    </row>
    <row r="93" spans="1:6" s="23" customFormat="1" ht="42.75" customHeight="1">
      <c r="A93" s="90"/>
      <c r="B93" s="92"/>
      <c r="C93" s="23" t="s">
        <v>320</v>
      </c>
      <c r="D93" s="23" t="s">
        <v>23</v>
      </c>
      <c r="E93" s="97"/>
      <c r="F93" s="90"/>
    </row>
    <row r="94" spans="1:6" s="23" customFormat="1" ht="42.75" customHeight="1">
      <c r="A94" s="90"/>
      <c r="B94" s="92"/>
      <c r="C94" s="23" t="s">
        <v>321</v>
      </c>
      <c r="D94" s="23" t="s">
        <v>23</v>
      </c>
      <c r="E94" s="97"/>
      <c r="F94" s="90"/>
    </row>
    <row r="95" spans="1:6" s="23" customFormat="1" ht="42.75" customHeight="1">
      <c r="A95" s="90"/>
      <c r="B95" s="92"/>
      <c r="C95" s="23" t="s">
        <v>319</v>
      </c>
      <c r="D95" s="23" t="s">
        <v>23</v>
      </c>
      <c r="E95" s="97"/>
      <c r="F95" s="90"/>
    </row>
    <row r="96" spans="1:6" s="23" customFormat="1" ht="42.75" customHeight="1">
      <c r="A96" s="90"/>
      <c r="B96" s="92"/>
      <c r="C96" s="19" t="s">
        <v>292</v>
      </c>
      <c r="D96" s="23" t="s">
        <v>23</v>
      </c>
      <c r="E96" s="97"/>
      <c r="F96" s="90"/>
    </row>
    <row r="97" spans="1:6" s="23" customFormat="1" ht="42.75" customHeight="1">
      <c r="A97" s="90"/>
      <c r="B97" s="92"/>
      <c r="C97" s="23" t="s">
        <v>33</v>
      </c>
      <c r="D97" s="23" t="s">
        <v>23</v>
      </c>
      <c r="E97" s="98"/>
      <c r="F97" s="90"/>
    </row>
    <row r="98" spans="1:6" s="23" customFormat="1" ht="42.75" customHeight="1">
      <c r="A98" s="90">
        <v>18</v>
      </c>
      <c r="B98" s="92" t="s">
        <v>4</v>
      </c>
      <c r="C98" s="23" t="s">
        <v>18</v>
      </c>
      <c r="D98" s="23" t="s">
        <v>23</v>
      </c>
      <c r="F98" s="90" t="s">
        <v>193</v>
      </c>
    </row>
    <row r="99" spans="1:6" s="23" customFormat="1" ht="42.75" customHeight="1">
      <c r="A99" s="90"/>
      <c r="B99" s="92"/>
      <c r="C99" s="23" t="s">
        <v>298</v>
      </c>
      <c r="D99" s="23" t="s">
        <v>23</v>
      </c>
      <c r="F99" s="90"/>
    </row>
    <row r="100" spans="1:6" s="23" customFormat="1" ht="42" customHeight="1">
      <c r="A100" s="90"/>
      <c r="B100" s="92"/>
      <c r="C100" s="23" t="s">
        <v>33</v>
      </c>
      <c r="D100" s="23" t="s">
        <v>22</v>
      </c>
      <c r="F100" s="90"/>
    </row>
    <row r="101" spans="1:6" s="23" customFormat="1" ht="42" customHeight="1">
      <c r="A101" s="23">
        <v>19</v>
      </c>
      <c r="B101" s="26" t="s">
        <v>93</v>
      </c>
      <c r="C101" s="23" t="s">
        <v>126</v>
      </c>
      <c r="D101" s="23" t="s">
        <v>23</v>
      </c>
      <c r="F101" s="23" t="s">
        <v>68</v>
      </c>
    </row>
    <row r="102" spans="1:6" s="23" customFormat="1" ht="42" customHeight="1">
      <c r="A102" s="90">
        <v>20</v>
      </c>
      <c r="B102" s="94" t="s">
        <v>7</v>
      </c>
      <c r="C102" s="23" t="s">
        <v>85</v>
      </c>
      <c r="D102" s="23" t="s">
        <v>23</v>
      </c>
      <c r="F102" s="90" t="s">
        <v>202</v>
      </c>
    </row>
    <row r="103" spans="1:6" s="23" customFormat="1" ht="66.75" customHeight="1">
      <c r="A103" s="90"/>
      <c r="B103" s="95"/>
      <c r="C103" s="19" t="s">
        <v>259</v>
      </c>
      <c r="D103" s="23" t="s">
        <v>24</v>
      </c>
      <c r="F103" s="90"/>
    </row>
    <row r="104" spans="1:6" s="23" customFormat="1" ht="63" customHeight="1">
      <c r="A104" s="23">
        <v>21</v>
      </c>
      <c r="B104" s="26" t="s">
        <v>245</v>
      </c>
      <c r="C104" s="23" t="s">
        <v>271</v>
      </c>
      <c r="D104" s="23" t="s">
        <v>269</v>
      </c>
      <c r="F104" s="19"/>
    </row>
    <row r="105" spans="1:6" s="23" customFormat="1" ht="36" customHeight="1">
      <c r="A105" s="90">
        <v>22</v>
      </c>
      <c r="B105" s="92" t="s">
        <v>163</v>
      </c>
      <c r="C105" s="23" t="s">
        <v>151</v>
      </c>
      <c r="D105" s="23" t="s">
        <v>22</v>
      </c>
      <c r="F105" s="90" t="s">
        <v>46</v>
      </c>
    </row>
    <row r="106" spans="1:6" s="23" customFormat="1" ht="36" customHeight="1">
      <c r="A106" s="90"/>
      <c r="B106" s="92"/>
      <c r="C106" s="23" t="s">
        <v>323</v>
      </c>
      <c r="D106" s="23" t="s">
        <v>23</v>
      </c>
      <c r="F106" s="90"/>
    </row>
    <row r="107" spans="1:6" s="23" customFormat="1" ht="60" customHeight="1">
      <c r="A107" s="90"/>
      <c r="B107" s="92"/>
      <c r="C107" s="19" t="s">
        <v>322</v>
      </c>
      <c r="D107" s="23" t="s">
        <v>23</v>
      </c>
      <c r="F107" s="90"/>
    </row>
    <row r="108" spans="1:6" s="23" customFormat="1" ht="34.5" customHeight="1">
      <c r="A108" s="90"/>
      <c r="B108" s="92"/>
      <c r="C108" s="19" t="s">
        <v>139</v>
      </c>
      <c r="D108" s="23" t="s">
        <v>23</v>
      </c>
      <c r="F108" s="90"/>
    </row>
    <row r="109" spans="1:6" s="23" customFormat="1" ht="45.75" customHeight="1">
      <c r="A109" s="90">
        <v>23</v>
      </c>
      <c r="B109" s="92" t="s">
        <v>164</v>
      </c>
      <c r="C109" s="19" t="s">
        <v>301</v>
      </c>
      <c r="D109" s="23" t="s">
        <v>23</v>
      </c>
      <c r="F109" s="90" t="s">
        <v>46</v>
      </c>
    </row>
    <row r="110" spans="1:6" s="23" customFormat="1" ht="34.5" customHeight="1">
      <c r="A110" s="90"/>
      <c r="B110" s="92"/>
      <c r="C110" s="19" t="s">
        <v>326</v>
      </c>
      <c r="D110" s="23" t="s">
        <v>23</v>
      </c>
      <c r="F110" s="90"/>
    </row>
    <row r="111" spans="1:6" s="23" customFormat="1" ht="69" customHeight="1">
      <c r="A111" s="90"/>
      <c r="B111" s="92"/>
      <c r="C111" s="19" t="s">
        <v>325</v>
      </c>
      <c r="D111" s="23" t="s">
        <v>23</v>
      </c>
      <c r="F111" s="90"/>
    </row>
    <row r="112" spans="1:6" s="23" customFormat="1" ht="80.25" customHeight="1">
      <c r="A112" s="90"/>
      <c r="B112" s="92"/>
      <c r="C112" s="19" t="s">
        <v>324</v>
      </c>
      <c r="D112" s="23" t="s">
        <v>23</v>
      </c>
      <c r="F112" s="90"/>
    </row>
    <row r="113" spans="1:6" s="23" customFormat="1" ht="80.25" customHeight="1">
      <c r="A113" s="90">
        <v>24</v>
      </c>
      <c r="B113" s="92" t="s">
        <v>165</v>
      </c>
      <c r="C113" s="19" t="s">
        <v>328</v>
      </c>
      <c r="D113" s="23" t="s">
        <v>23</v>
      </c>
      <c r="F113" s="90" t="s">
        <v>78</v>
      </c>
    </row>
    <row r="114" spans="1:6" s="23" customFormat="1" ht="80.25" customHeight="1">
      <c r="A114" s="90"/>
      <c r="B114" s="93"/>
      <c r="C114" s="19" t="s">
        <v>327</v>
      </c>
      <c r="D114" s="23" t="s">
        <v>23</v>
      </c>
      <c r="F114" s="90"/>
    </row>
    <row r="115" spans="1:6" s="23" customFormat="1" ht="42" customHeight="1">
      <c r="A115" s="90"/>
      <c r="B115" s="93"/>
      <c r="C115" s="23" t="s">
        <v>130</v>
      </c>
      <c r="D115" s="23" t="s">
        <v>22</v>
      </c>
      <c r="F115" s="90"/>
    </row>
    <row r="116" spans="1:6" s="23" customFormat="1" ht="76.5" customHeight="1">
      <c r="A116" s="90">
        <v>25</v>
      </c>
      <c r="B116" s="92" t="s">
        <v>169</v>
      </c>
      <c r="C116" s="19" t="s">
        <v>330</v>
      </c>
      <c r="D116" s="23" t="s">
        <v>23</v>
      </c>
      <c r="F116" s="91" t="s">
        <v>329</v>
      </c>
    </row>
    <row r="117" spans="1:6" s="23" customFormat="1" ht="70.5" customHeight="1">
      <c r="A117" s="90"/>
      <c r="B117" s="92"/>
      <c r="C117" s="23" t="s">
        <v>139</v>
      </c>
      <c r="D117" s="23" t="s">
        <v>23</v>
      </c>
      <c r="E117" s="19"/>
      <c r="F117" s="90"/>
    </row>
    <row r="118" spans="1:6" s="23" customFormat="1" ht="49.5" customHeight="1">
      <c r="A118" s="23">
        <v>26</v>
      </c>
      <c r="B118" s="26" t="s">
        <v>175</v>
      </c>
      <c r="C118" s="23" t="s">
        <v>331</v>
      </c>
      <c r="D118" s="23" t="s">
        <v>23</v>
      </c>
      <c r="F118" s="23" t="s">
        <v>176</v>
      </c>
    </row>
    <row r="119" spans="1:6" s="23" customFormat="1" ht="49.5" customHeight="1">
      <c r="A119" s="90">
        <v>27</v>
      </c>
      <c r="B119" s="92" t="s">
        <v>272</v>
      </c>
      <c r="C119" s="23" t="s">
        <v>130</v>
      </c>
      <c r="D119" s="23" t="s">
        <v>23</v>
      </c>
      <c r="F119" s="90" t="s">
        <v>46</v>
      </c>
    </row>
    <row r="120" spans="1:6" s="23" customFormat="1" ht="42" customHeight="1">
      <c r="A120" s="90"/>
      <c r="B120" s="92"/>
      <c r="C120" s="23" t="s">
        <v>206</v>
      </c>
      <c r="D120" s="27"/>
      <c r="F120" s="90"/>
    </row>
    <row r="121" spans="1:6" s="23" customFormat="1" ht="61.5" customHeight="1">
      <c r="A121" s="23">
        <v>28</v>
      </c>
      <c r="B121" s="25" t="s">
        <v>2</v>
      </c>
      <c r="C121" s="23" t="s">
        <v>82</v>
      </c>
      <c r="D121" s="23" t="s">
        <v>15</v>
      </c>
      <c r="F121" s="23" t="s">
        <v>199</v>
      </c>
    </row>
    <row r="129" spans="2:2">
      <c r="B129" s="28">
        <v>0</v>
      </c>
    </row>
  </sheetData>
  <mergeCells count="70">
    <mergeCell ref="I29:I40"/>
    <mergeCell ref="F2:F16"/>
    <mergeCell ref="G29:G40"/>
    <mergeCell ref="H29:H40"/>
    <mergeCell ref="A2:A16"/>
    <mergeCell ref="B2:B16"/>
    <mergeCell ref="G17:G28"/>
    <mergeCell ref="F17:F28"/>
    <mergeCell ref="I17:I28"/>
    <mergeCell ref="H2:H16"/>
    <mergeCell ref="I2:I16"/>
    <mergeCell ref="G2:G16"/>
    <mergeCell ref="A29:A40"/>
    <mergeCell ref="B29:B40"/>
    <mergeCell ref="F29:F40"/>
    <mergeCell ref="H17:H28"/>
    <mergeCell ref="A17:A28"/>
    <mergeCell ref="B17:B28"/>
    <mergeCell ref="F50:F55"/>
    <mergeCell ref="A56:A57"/>
    <mergeCell ref="B56:B57"/>
    <mergeCell ref="F56:F57"/>
    <mergeCell ref="A50:A55"/>
    <mergeCell ref="B50:B55"/>
    <mergeCell ref="A48:A49"/>
    <mergeCell ref="B48:B49"/>
    <mergeCell ref="F48:F49"/>
    <mergeCell ref="A42:A47"/>
    <mergeCell ref="B42:B47"/>
    <mergeCell ref="F42:F47"/>
    <mergeCell ref="F58:F65"/>
    <mergeCell ref="A68:A70"/>
    <mergeCell ref="B68:B70"/>
    <mergeCell ref="F68:F70"/>
    <mergeCell ref="A58:A65"/>
    <mergeCell ref="B58:B65"/>
    <mergeCell ref="F71:F78"/>
    <mergeCell ref="A80:A81"/>
    <mergeCell ref="B80:B81"/>
    <mergeCell ref="F80:F81"/>
    <mergeCell ref="A71:A78"/>
    <mergeCell ref="B71:B78"/>
    <mergeCell ref="E86:E97"/>
    <mergeCell ref="A98:A100"/>
    <mergeCell ref="B98:B100"/>
    <mergeCell ref="F98:F100"/>
    <mergeCell ref="F82:F85"/>
    <mergeCell ref="A86:A97"/>
    <mergeCell ref="B86:B97"/>
    <mergeCell ref="F86:F97"/>
    <mergeCell ref="A82:A85"/>
    <mergeCell ref="B82:B85"/>
    <mergeCell ref="F102:F103"/>
    <mergeCell ref="A105:A108"/>
    <mergeCell ref="B105:B108"/>
    <mergeCell ref="F105:F108"/>
    <mergeCell ref="A102:A103"/>
    <mergeCell ref="B102:B103"/>
    <mergeCell ref="F109:F112"/>
    <mergeCell ref="F113:F115"/>
    <mergeCell ref="F119:F120"/>
    <mergeCell ref="F116:F117"/>
    <mergeCell ref="A119:A120"/>
    <mergeCell ref="B119:B120"/>
    <mergeCell ref="A116:A117"/>
    <mergeCell ref="B116:B117"/>
    <mergeCell ref="A113:A115"/>
    <mergeCell ref="B113:B115"/>
    <mergeCell ref="A109:A112"/>
    <mergeCell ref="B109:B11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714B-F6F6-4B9F-BF9D-55B9F1CFDFFF}">
  <dimension ref="A1:J44"/>
  <sheetViews>
    <sheetView workbookViewId="0">
      <pane xSplit="1" ySplit="3" topLeftCell="B4" activePane="bottomRight" state="frozen"/>
      <selection activeCell="K34" sqref="K34"/>
      <selection pane="topRight" activeCell="K34" sqref="K34"/>
      <selection pane="bottomLeft" activeCell="K34" sqref="K34"/>
      <selection pane="bottomRight" activeCell="H4" sqref="H4:I36"/>
    </sheetView>
  </sheetViews>
  <sheetFormatPr defaultColWidth="17.85546875" defaultRowHeight="18.75"/>
  <cols>
    <col min="1" max="2" width="17.85546875" style="41"/>
    <col min="3" max="3" width="23" style="41" customWidth="1"/>
    <col min="4" max="7" width="17.85546875" style="41"/>
    <col min="8" max="8" width="22" style="41" customWidth="1"/>
    <col min="9" max="16384" width="17.85546875" style="41"/>
  </cols>
  <sheetData>
    <row r="1" spans="1:10" ht="34.5" customHeight="1">
      <c r="B1" s="112" t="s">
        <v>364</v>
      </c>
      <c r="C1" s="112"/>
      <c r="D1" s="112"/>
      <c r="E1" s="112"/>
      <c r="F1" s="43" t="s">
        <v>361</v>
      </c>
      <c r="G1" s="43"/>
      <c r="H1" s="112" t="s">
        <v>362</v>
      </c>
      <c r="I1" s="112"/>
      <c r="J1" s="112"/>
    </row>
    <row r="2" spans="1:10" ht="23.25">
      <c r="B2" s="112" t="s">
        <v>52</v>
      </c>
      <c r="C2" s="112"/>
      <c r="D2" s="43" t="s">
        <v>367</v>
      </c>
      <c r="E2" s="112" t="s">
        <v>370</v>
      </c>
      <c r="F2" s="112" t="s">
        <v>46</v>
      </c>
      <c r="G2" s="43"/>
      <c r="H2" s="43" t="s">
        <v>52</v>
      </c>
      <c r="I2" s="43" t="s">
        <v>368</v>
      </c>
      <c r="J2" s="112" t="s">
        <v>370</v>
      </c>
    </row>
    <row r="3" spans="1:10" ht="23.25">
      <c r="B3" s="42" t="s">
        <v>365</v>
      </c>
      <c r="C3" s="42" t="s">
        <v>366</v>
      </c>
      <c r="E3" s="112"/>
      <c r="F3" s="112"/>
      <c r="G3" s="43"/>
      <c r="H3" s="42" t="s">
        <v>369</v>
      </c>
      <c r="J3" s="112"/>
    </row>
    <row r="4" spans="1:10">
      <c r="A4" s="41" t="s">
        <v>348</v>
      </c>
      <c r="B4" s="41" t="s">
        <v>363</v>
      </c>
      <c r="C4" s="41" t="s">
        <v>363</v>
      </c>
      <c r="D4" s="41" t="s">
        <v>363</v>
      </c>
      <c r="F4" s="41" t="s">
        <v>363</v>
      </c>
      <c r="H4" s="41" t="s">
        <v>363</v>
      </c>
      <c r="I4" s="41" t="s">
        <v>363</v>
      </c>
    </row>
    <row r="5" spans="1:10">
      <c r="A5" s="41" t="s">
        <v>349</v>
      </c>
      <c r="B5" s="41" t="s">
        <v>363</v>
      </c>
      <c r="C5" s="41" t="s">
        <v>363</v>
      </c>
      <c r="D5" s="41" t="s">
        <v>363</v>
      </c>
      <c r="F5" s="41" t="s">
        <v>363</v>
      </c>
      <c r="H5" s="41" t="s">
        <v>363</v>
      </c>
      <c r="I5" s="41" t="s">
        <v>363</v>
      </c>
    </row>
    <row r="6" spans="1:10">
      <c r="A6" s="41" t="s">
        <v>350</v>
      </c>
      <c r="B6" s="41" t="s">
        <v>363</v>
      </c>
      <c r="C6" s="41" t="s">
        <v>363</v>
      </c>
      <c r="D6" s="41" t="s">
        <v>363</v>
      </c>
      <c r="F6" s="41" t="s">
        <v>363</v>
      </c>
      <c r="H6" s="41" t="s">
        <v>363</v>
      </c>
      <c r="I6" s="41" t="s">
        <v>363</v>
      </c>
    </row>
    <row r="7" spans="1:10">
      <c r="A7" s="41" t="s">
        <v>351</v>
      </c>
      <c r="B7" s="41">
        <v>2</v>
      </c>
      <c r="C7" s="41" t="s">
        <v>363</v>
      </c>
      <c r="D7" s="41" t="s">
        <v>363</v>
      </c>
      <c r="F7" s="41" t="s">
        <v>363</v>
      </c>
      <c r="H7" s="41" t="s">
        <v>363</v>
      </c>
      <c r="I7" s="41" t="s">
        <v>363</v>
      </c>
    </row>
    <row r="8" spans="1:10">
      <c r="A8" s="41" t="s">
        <v>352</v>
      </c>
      <c r="B8" s="41">
        <v>19.3</v>
      </c>
      <c r="C8" s="41" t="s">
        <v>363</v>
      </c>
      <c r="D8" s="41" t="s">
        <v>363</v>
      </c>
      <c r="E8" s="111">
        <v>167.7</v>
      </c>
      <c r="F8" s="41" t="s">
        <v>363</v>
      </c>
      <c r="H8" s="41" t="s">
        <v>363</v>
      </c>
      <c r="I8" s="41" t="s">
        <v>363</v>
      </c>
    </row>
    <row r="9" spans="1:10">
      <c r="A9" s="41" t="s">
        <v>349</v>
      </c>
      <c r="B9" s="41">
        <v>29.7</v>
      </c>
      <c r="C9" s="41" t="s">
        <v>363</v>
      </c>
      <c r="D9" s="41" t="s">
        <v>363</v>
      </c>
      <c r="E9" s="111"/>
      <c r="F9" s="41" t="s">
        <v>363</v>
      </c>
      <c r="H9" s="41" t="s">
        <v>363</v>
      </c>
      <c r="I9" s="41" t="s">
        <v>363</v>
      </c>
    </row>
    <row r="10" spans="1:10">
      <c r="A10" s="41" t="s">
        <v>350</v>
      </c>
      <c r="B10" s="41">
        <v>43.7</v>
      </c>
      <c r="C10" s="41" t="s">
        <v>363</v>
      </c>
      <c r="D10" s="41">
        <v>3</v>
      </c>
      <c r="E10" s="111"/>
      <c r="F10" s="41" t="s">
        <v>363</v>
      </c>
      <c r="H10" s="41" t="s">
        <v>363</v>
      </c>
      <c r="I10" s="41" t="s">
        <v>363</v>
      </c>
    </row>
    <row r="11" spans="1:10">
      <c r="A11" s="41" t="s">
        <v>351</v>
      </c>
      <c r="B11" s="41">
        <v>43.3</v>
      </c>
      <c r="C11" s="41">
        <v>3.7</v>
      </c>
      <c r="D11" s="41">
        <v>25</v>
      </c>
      <c r="E11" s="111"/>
      <c r="F11" s="41">
        <v>6</v>
      </c>
      <c r="H11" s="41" t="s">
        <v>363</v>
      </c>
      <c r="I11" s="41" t="s">
        <v>363</v>
      </c>
    </row>
    <row r="12" spans="1:10">
      <c r="A12" s="41" t="s">
        <v>353</v>
      </c>
      <c r="B12" s="41">
        <v>48.8</v>
      </c>
      <c r="C12" s="41">
        <v>5.9</v>
      </c>
      <c r="D12" s="41">
        <v>35</v>
      </c>
      <c r="F12" s="41">
        <v>11</v>
      </c>
      <c r="G12" s="111">
        <v>114</v>
      </c>
      <c r="H12" s="41" t="s">
        <v>363</v>
      </c>
      <c r="I12" s="41" t="s">
        <v>363</v>
      </c>
    </row>
    <row r="13" spans="1:10">
      <c r="A13" s="41" t="s">
        <v>349</v>
      </c>
      <c r="B13" s="41">
        <v>54.1</v>
      </c>
      <c r="C13" s="41">
        <v>5.8</v>
      </c>
      <c r="D13" s="41">
        <v>33</v>
      </c>
      <c r="F13" s="41">
        <v>22</v>
      </c>
      <c r="G13" s="111"/>
      <c r="H13" s="41" t="s">
        <v>363</v>
      </c>
      <c r="I13" s="41" t="s">
        <v>363</v>
      </c>
    </row>
    <row r="14" spans="1:10">
      <c r="A14" s="41" t="s">
        <v>350</v>
      </c>
      <c r="B14" s="41">
        <v>60.2</v>
      </c>
      <c r="C14" s="41">
        <v>8.1999999999999993</v>
      </c>
      <c r="D14" s="41">
        <v>48</v>
      </c>
      <c r="F14" s="41">
        <v>35</v>
      </c>
      <c r="G14" s="111"/>
      <c r="H14" s="41" t="s">
        <v>363</v>
      </c>
      <c r="I14" s="41" t="s">
        <v>363</v>
      </c>
    </row>
    <row r="15" spans="1:10">
      <c r="A15" s="41" t="s">
        <v>351</v>
      </c>
      <c r="B15" s="41">
        <v>72.3</v>
      </c>
      <c r="C15" s="41">
        <v>8.4</v>
      </c>
      <c r="D15" s="41">
        <v>47</v>
      </c>
      <c r="F15" s="41">
        <v>46</v>
      </c>
      <c r="G15" s="111"/>
      <c r="H15" s="41" t="s">
        <v>363</v>
      </c>
      <c r="I15" s="41" t="s">
        <v>363</v>
      </c>
    </row>
    <row r="16" spans="1:10">
      <c r="A16" s="41" t="s">
        <v>354</v>
      </c>
      <c r="B16" s="41">
        <v>69.7</v>
      </c>
      <c r="C16" s="41">
        <v>9.8000000000000007</v>
      </c>
      <c r="D16" s="41">
        <v>57</v>
      </c>
      <c r="F16" s="41">
        <v>52</v>
      </c>
      <c r="H16" s="41" t="s">
        <v>363</v>
      </c>
      <c r="I16" s="41" t="s">
        <v>363</v>
      </c>
    </row>
    <row r="17" spans="1:10">
      <c r="A17" s="41" t="s">
        <v>349</v>
      </c>
      <c r="B17" s="41">
        <v>84</v>
      </c>
      <c r="C17" s="41">
        <v>12.3</v>
      </c>
      <c r="D17" s="41">
        <v>69</v>
      </c>
      <c r="F17" s="41">
        <v>68</v>
      </c>
      <c r="H17" s="41" t="s">
        <v>363</v>
      </c>
      <c r="I17" s="41" t="s">
        <v>363</v>
      </c>
    </row>
    <row r="18" spans="1:10">
      <c r="A18" s="41" t="s">
        <v>350</v>
      </c>
      <c r="B18" s="41">
        <v>97.8</v>
      </c>
      <c r="C18" s="41">
        <v>12.1</v>
      </c>
      <c r="D18" s="41">
        <v>69</v>
      </c>
      <c r="F18" s="41">
        <v>85</v>
      </c>
      <c r="H18" s="41" t="s">
        <v>363</v>
      </c>
      <c r="I18" s="41" t="s">
        <v>363</v>
      </c>
    </row>
    <row r="19" spans="1:10">
      <c r="A19" s="41" t="s">
        <v>351</v>
      </c>
      <c r="B19" s="41">
        <v>106.1</v>
      </c>
      <c r="C19" s="41">
        <v>14.8</v>
      </c>
      <c r="D19" s="41">
        <v>84</v>
      </c>
      <c r="F19" s="41">
        <v>103</v>
      </c>
      <c r="H19" s="41" t="s">
        <v>363</v>
      </c>
      <c r="I19" s="41" t="s">
        <v>363</v>
      </c>
    </row>
    <row r="20" spans="1:10">
      <c r="A20" s="41" t="s">
        <v>355</v>
      </c>
      <c r="B20" s="41">
        <v>115.3</v>
      </c>
      <c r="C20" s="41">
        <v>15.7</v>
      </c>
      <c r="D20" s="41">
        <v>90</v>
      </c>
      <c r="F20" s="41">
        <v>96</v>
      </c>
      <c r="H20" s="41" t="s">
        <v>363</v>
      </c>
      <c r="I20" s="41" t="s">
        <v>363</v>
      </c>
    </row>
    <row r="21" spans="1:10">
      <c r="A21" s="41" t="s">
        <v>349</v>
      </c>
      <c r="B21" s="41">
        <v>142.4</v>
      </c>
      <c r="C21" s="41">
        <v>17.399999999999999</v>
      </c>
      <c r="D21" s="41">
        <v>98</v>
      </c>
      <c r="F21" s="41">
        <v>128</v>
      </c>
      <c r="H21" s="41" t="s">
        <v>363</v>
      </c>
      <c r="I21" s="41" t="s">
        <v>363</v>
      </c>
    </row>
    <row r="22" spans="1:10">
      <c r="A22" s="41" t="s">
        <v>350</v>
      </c>
      <c r="B22" s="41">
        <v>161.30000000000001</v>
      </c>
      <c r="C22" s="41">
        <v>18.100000000000001</v>
      </c>
      <c r="D22" s="41">
        <v>103</v>
      </c>
      <c r="F22" s="41">
        <v>127</v>
      </c>
      <c r="H22" s="41" t="s">
        <v>363</v>
      </c>
      <c r="I22" s="41" t="s">
        <v>363</v>
      </c>
    </row>
    <row r="23" spans="1:10">
      <c r="A23" s="41" t="s">
        <v>351</v>
      </c>
      <c r="B23" s="41">
        <v>182</v>
      </c>
      <c r="C23" s="41">
        <v>23.6</v>
      </c>
      <c r="D23" s="41">
        <v>119</v>
      </c>
      <c r="F23" s="41">
        <v>172</v>
      </c>
      <c r="H23" s="41" t="s">
        <v>363</v>
      </c>
      <c r="I23" s="41" t="s">
        <v>363</v>
      </c>
    </row>
    <row r="24" spans="1:10">
      <c r="A24" s="41" t="s">
        <v>356</v>
      </c>
      <c r="B24" s="41">
        <v>183.3</v>
      </c>
      <c r="C24" s="41">
        <v>21.9</v>
      </c>
      <c r="D24" s="41">
        <v>124</v>
      </c>
      <c r="F24" s="41">
        <v>197</v>
      </c>
      <c r="H24" s="41" t="s">
        <v>363</v>
      </c>
      <c r="I24" s="41" t="s">
        <v>363</v>
      </c>
    </row>
    <row r="25" spans="1:10">
      <c r="A25" s="41" t="s">
        <v>349</v>
      </c>
      <c r="B25" s="41">
        <v>208.1</v>
      </c>
      <c r="C25" s="41">
        <v>26</v>
      </c>
      <c r="D25" s="41">
        <v>146</v>
      </c>
      <c r="F25" s="41">
        <v>217</v>
      </c>
      <c r="H25" s="41" t="s">
        <v>363</v>
      </c>
      <c r="I25" s="41" t="s">
        <v>363</v>
      </c>
    </row>
    <row r="26" spans="1:10">
      <c r="A26" s="41" t="s">
        <v>350</v>
      </c>
      <c r="B26" s="41">
        <v>223.9</v>
      </c>
      <c r="C26" s="41">
        <v>29.6</v>
      </c>
      <c r="D26" s="41">
        <v>149</v>
      </c>
      <c r="F26" s="41">
        <v>235</v>
      </c>
      <c r="H26" s="41" t="s">
        <v>363</v>
      </c>
      <c r="I26" s="41" t="s">
        <v>363</v>
      </c>
    </row>
    <row r="27" spans="1:10">
      <c r="A27" s="41" t="s">
        <v>351</v>
      </c>
      <c r="B27" s="41">
        <v>237.5</v>
      </c>
      <c r="C27" s="41">
        <v>33.200000000000003</v>
      </c>
      <c r="D27" s="41">
        <v>162</v>
      </c>
      <c r="F27" s="41">
        <v>278</v>
      </c>
      <c r="H27" s="41" t="s">
        <v>363</v>
      </c>
      <c r="I27" s="41" t="s">
        <v>363</v>
      </c>
    </row>
    <row r="28" spans="1:10">
      <c r="A28" s="41" t="s">
        <v>357</v>
      </c>
      <c r="B28" s="41">
        <v>251.1</v>
      </c>
      <c r="C28" s="41">
        <v>29.2</v>
      </c>
      <c r="D28" s="41">
        <v>162</v>
      </c>
      <c r="F28" s="41">
        <v>212</v>
      </c>
      <c r="H28" s="41">
        <v>0.4</v>
      </c>
      <c r="I28" s="41">
        <v>1.9</v>
      </c>
      <c r="J28" s="111">
        <v>55.3</v>
      </c>
    </row>
    <row r="29" spans="1:10">
      <c r="A29" s="41" t="s">
        <v>349</v>
      </c>
      <c r="B29" s="41">
        <v>276</v>
      </c>
      <c r="C29" s="41">
        <v>33.9</v>
      </c>
      <c r="D29" s="41">
        <v>186</v>
      </c>
      <c r="F29" s="41">
        <v>336</v>
      </c>
      <c r="H29" s="41">
        <v>0.9</v>
      </c>
      <c r="I29" s="41">
        <v>4.8</v>
      </c>
      <c r="J29" s="111"/>
    </row>
    <row r="30" spans="1:10">
      <c r="A30" s="41" t="s">
        <v>350</v>
      </c>
      <c r="B30" s="41">
        <v>303.89999999999998</v>
      </c>
      <c r="C30" s="41">
        <v>41.3</v>
      </c>
      <c r="D30" s="41">
        <v>201</v>
      </c>
      <c r="F30" s="41">
        <v>348</v>
      </c>
      <c r="H30" s="41">
        <v>3.2</v>
      </c>
      <c r="I30" s="41">
        <v>16.3</v>
      </c>
      <c r="J30" s="111"/>
    </row>
    <row r="31" spans="1:10">
      <c r="A31" s="41" t="s">
        <v>351</v>
      </c>
      <c r="B31" s="41">
        <v>302.39999999999998</v>
      </c>
      <c r="C31" s="41">
        <v>47.3</v>
      </c>
      <c r="D31" s="41">
        <v>228</v>
      </c>
      <c r="F31" s="41">
        <v>449</v>
      </c>
      <c r="H31" s="41">
        <v>5</v>
      </c>
      <c r="I31" s="41">
        <v>22.8</v>
      </c>
      <c r="J31" s="111"/>
    </row>
    <row r="32" spans="1:10">
      <c r="A32" s="41" t="s">
        <v>358</v>
      </c>
      <c r="B32" s="41">
        <v>313.7</v>
      </c>
      <c r="C32" s="41">
        <v>47.7</v>
      </c>
      <c r="D32" s="41">
        <v>234</v>
      </c>
      <c r="F32" s="41">
        <v>253</v>
      </c>
      <c r="H32" s="41">
        <v>6.4</v>
      </c>
      <c r="I32" s="41">
        <v>32.200000000000003</v>
      </c>
    </row>
    <row r="33" spans="1:9">
      <c r="A33" s="41" t="s">
        <v>349</v>
      </c>
      <c r="B33" s="41">
        <v>345.6</v>
      </c>
      <c r="C33" s="41">
        <v>47.1</v>
      </c>
      <c r="D33" s="41">
        <v>239</v>
      </c>
      <c r="F33" s="41">
        <v>463</v>
      </c>
      <c r="H33" s="41">
        <v>8.9</v>
      </c>
      <c r="I33" s="41">
        <v>44.6</v>
      </c>
    </row>
    <row r="34" spans="1:9">
      <c r="A34" s="41" t="s">
        <v>350</v>
      </c>
      <c r="B34" s="41">
        <v>347.6</v>
      </c>
      <c r="C34" s="41">
        <v>50.9</v>
      </c>
      <c r="D34" s="41">
        <v>248</v>
      </c>
      <c r="F34" s="41">
        <v>432</v>
      </c>
      <c r="H34" s="41">
        <v>11</v>
      </c>
      <c r="I34" s="41">
        <v>55.6</v>
      </c>
    </row>
    <row r="35" spans="1:9">
      <c r="A35" s="41" t="s">
        <v>351</v>
      </c>
      <c r="B35" s="41">
        <v>380.1</v>
      </c>
      <c r="C35" s="41">
        <v>49</v>
      </c>
      <c r="D35" s="41">
        <v>256</v>
      </c>
      <c r="F35" s="41">
        <v>626</v>
      </c>
      <c r="H35" s="41">
        <v>13.8</v>
      </c>
      <c r="I35" s="41">
        <v>70.2</v>
      </c>
    </row>
    <row r="36" spans="1:9">
      <c r="A36" s="41" t="s">
        <v>359</v>
      </c>
      <c r="B36" s="41">
        <v>375.6</v>
      </c>
      <c r="C36" s="41">
        <v>45.6</v>
      </c>
      <c r="D36" s="41">
        <v>258</v>
      </c>
      <c r="F36" s="41">
        <v>423</v>
      </c>
      <c r="H36" s="41">
        <v>16</v>
      </c>
      <c r="I36" s="41">
        <v>82.2</v>
      </c>
    </row>
    <row r="37" spans="1:9">
      <c r="A37" s="41" t="s">
        <v>349</v>
      </c>
    </row>
    <row r="38" spans="1:9">
      <c r="A38" s="41" t="s">
        <v>350</v>
      </c>
    </row>
    <row r="39" spans="1:9">
      <c r="A39" s="41" t="s">
        <v>351</v>
      </c>
    </row>
    <row r="40" spans="1:9">
      <c r="A40" s="41" t="s">
        <v>360</v>
      </c>
    </row>
    <row r="41" spans="1:9">
      <c r="A41" s="41" t="s">
        <v>349</v>
      </c>
    </row>
    <row r="42" spans="1:9">
      <c r="A42" s="41" t="s">
        <v>350</v>
      </c>
    </row>
    <row r="43" spans="1:9">
      <c r="A43" s="41" t="s">
        <v>351</v>
      </c>
    </row>
    <row r="44" spans="1:9">
      <c r="B44" s="41">
        <f>SUM(B7:B36)</f>
        <v>5080.8000000000011</v>
      </c>
      <c r="C44" s="41">
        <f>SUM(C11:C36)</f>
        <v>658.5</v>
      </c>
      <c r="D44" s="41">
        <f>SUM(D10:D36)</f>
        <v>3473</v>
      </c>
      <c r="E44" s="41">
        <f>SUM(B44:D44)</f>
        <v>9212.3000000000011</v>
      </c>
    </row>
  </sheetData>
  <mergeCells count="9">
    <mergeCell ref="G12:G15"/>
    <mergeCell ref="J28:J31"/>
    <mergeCell ref="B2:C2"/>
    <mergeCell ref="F2:F3"/>
    <mergeCell ref="B1:E1"/>
    <mergeCell ref="E2:E3"/>
    <mergeCell ref="H1:J1"/>
    <mergeCell ref="J2:J3"/>
    <mergeCell ref="E8:E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8"/>
  <sheetViews>
    <sheetView zoomScale="50" zoomScaleNormal="50" workbookViewId="0">
      <pane xSplit="4" ySplit="1" topLeftCell="E17" activePane="bottomRight" state="frozen"/>
      <selection activeCell="K34" sqref="K34"/>
      <selection pane="topRight" activeCell="K34" sqref="K34"/>
      <selection pane="bottomLeft" activeCell="K34" sqref="K34"/>
      <selection pane="bottomRight" activeCell="B2" sqref="B2:B16"/>
    </sheetView>
  </sheetViews>
  <sheetFormatPr defaultColWidth="9.140625" defaultRowHeight="36" thickBottom="1"/>
  <cols>
    <col min="1" max="1" width="9.140625" style="5"/>
    <col min="2" max="2" width="37.28515625" style="16" customWidth="1"/>
    <col min="3" max="3" width="40.28515625" style="5" customWidth="1"/>
    <col min="4" max="4" width="11" style="5" customWidth="1"/>
    <col min="5" max="5" width="29.42578125" style="5" customWidth="1"/>
    <col min="6" max="6" width="20.140625" style="5" customWidth="1"/>
    <col min="7" max="7" width="42.85546875" style="5" customWidth="1"/>
    <col min="8" max="8" width="85.42578125" style="5" customWidth="1"/>
    <col min="9" max="9" width="34.85546875" style="5" customWidth="1"/>
    <col min="10" max="10" width="62.85546875" style="5" customWidth="1"/>
    <col min="11" max="11" width="82.28515625" style="5" customWidth="1"/>
    <col min="12" max="12" width="48.140625" style="5" customWidth="1"/>
    <col min="13" max="13" width="59.140625" style="5" customWidth="1"/>
    <col min="14" max="14" width="54.140625" style="5" customWidth="1"/>
    <col min="15" max="15" width="54.42578125" style="5" customWidth="1"/>
    <col min="16" max="18" width="34.85546875" style="5" customWidth="1"/>
    <col min="19" max="16384" width="9.140625" style="5"/>
  </cols>
  <sheetData>
    <row r="1" spans="1:18" s="12" customFormat="1" ht="120.75" customHeight="1" thickBot="1">
      <c r="B1" s="137" t="s">
        <v>14</v>
      </c>
      <c r="C1" s="137"/>
      <c r="D1" s="137"/>
      <c r="E1" s="12" t="s">
        <v>186</v>
      </c>
      <c r="F1" s="12" t="s">
        <v>216</v>
      </c>
      <c r="G1" s="12" t="s">
        <v>16</v>
      </c>
      <c r="H1" s="12" t="s">
        <v>278</v>
      </c>
      <c r="I1" s="12" t="s">
        <v>21</v>
      </c>
      <c r="J1" s="12" t="s">
        <v>45</v>
      </c>
      <c r="K1" s="12" t="s">
        <v>37</v>
      </c>
      <c r="L1" s="12" t="s">
        <v>184</v>
      </c>
      <c r="M1" s="12" t="s">
        <v>227</v>
      </c>
      <c r="N1" s="12" t="s">
        <v>228</v>
      </c>
      <c r="O1" s="12" t="s">
        <v>229</v>
      </c>
      <c r="P1" s="12" t="s">
        <v>230</v>
      </c>
      <c r="Q1" s="12" t="s">
        <v>231</v>
      </c>
      <c r="R1" s="12" t="s">
        <v>232</v>
      </c>
    </row>
    <row r="2" spans="1:18" s="2" customFormat="1" ht="59.25" customHeight="1" thickBot="1">
      <c r="A2" s="115">
        <v>1</v>
      </c>
      <c r="B2" s="113" t="s">
        <v>0</v>
      </c>
      <c r="C2" s="115" t="s">
        <v>80</v>
      </c>
      <c r="D2" s="115"/>
      <c r="E2" s="115">
        <v>1</v>
      </c>
      <c r="F2" s="115">
        <v>1</v>
      </c>
      <c r="G2" s="115" t="s">
        <v>234</v>
      </c>
      <c r="H2" s="1" t="s">
        <v>254</v>
      </c>
      <c r="I2" s="1" t="s">
        <v>103</v>
      </c>
      <c r="J2" s="115" t="s">
        <v>226</v>
      </c>
      <c r="K2" s="1" t="s">
        <v>51</v>
      </c>
      <c r="P2" s="1"/>
      <c r="Q2" s="1"/>
      <c r="R2" s="1"/>
    </row>
    <row r="3" spans="1:18" s="2" customFormat="1" ht="42.75" customHeight="1" thickBot="1">
      <c r="A3" s="115"/>
      <c r="B3" s="113"/>
      <c r="C3" s="115"/>
      <c r="D3" s="115"/>
      <c r="E3" s="115"/>
      <c r="F3" s="115"/>
      <c r="G3" s="115"/>
      <c r="H3" s="1" t="s">
        <v>19</v>
      </c>
      <c r="I3" s="1" t="s">
        <v>285</v>
      </c>
      <c r="J3" s="115"/>
      <c r="K3" s="115" t="s">
        <v>53</v>
      </c>
      <c r="P3" s="1"/>
      <c r="Q3" s="1"/>
      <c r="R3" s="1"/>
    </row>
    <row r="4" spans="1:18" s="2" customFormat="1" ht="42.75" customHeight="1" thickBot="1">
      <c r="A4" s="115"/>
      <c r="B4" s="113"/>
      <c r="C4" s="115"/>
      <c r="D4" s="115"/>
      <c r="E4" s="115"/>
      <c r="F4" s="115"/>
      <c r="G4" s="115"/>
      <c r="H4" s="1" t="s">
        <v>290</v>
      </c>
      <c r="I4" s="1" t="s">
        <v>23</v>
      </c>
      <c r="J4" s="115"/>
      <c r="K4" s="115"/>
      <c r="P4" s="1"/>
      <c r="Q4" s="1"/>
      <c r="R4" s="1"/>
    </row>
    <row r="5" spans="1:18" s="2" customFormat="1" ht="42.75" customHeight="1" thickBot="1">
      <c r="A5" s="115"/>
      <c r="B5" s="113"/>
      <c r="C5" s="115"/>
      <c r="D5" s="115"/>
      <c r="E5" s="115"/>
      <c r="F5" s="115"/>
      <c r="G5" s="115"/>
      <c r="H5" s="1" t="s">
        <v>291</v>
      </c>
      <c r="I5" s="1" t="s">
        <v>23</v>
      </c>
      <c r="J5" s="115"/>
      <c r="K5" s="115"/>
      <c r="P5" s="1"/>
      <c r="Q5" s="1"/>
      <c r="R5" s="1"/>
    </row>
    <row r="6" spans="1:18" s="1" customFormat="1" ht="42.75" customHeight="1" thickBot="1">
      <c r="A6" s="115"/>
      <c r="B6" s="113"/>
      <c r="C6" s="115"/>
      <c r="D6" s="115"/>
      <c r="E6" s="115"/>
      <c r="F6" s="115"/>
      <c r="G6" s="115"/>
      <c r="H6" s="1" t="s">
        <v>20</v>
      </c>
      <c r="I6" s="1" t="s">
        <v>22</v>
      </c>
      <c r="J6" s="115"/>
      <c r="K6" s="115"/>
    </row>
    <row r="7" spans="1:18" s="1" customFormat="1" ht="42.75" customHeight="1" thickBot="1">
      <c r="A7" s="115"/>
      <c r="B7" s="113"/>
      <c r="C7" s="115"/>
      <c r="D7" s="115"/>
      <c r="E7" s="115"/>
      <c r="F7" s="115"/>
      <c r="G7" s="115"/>
      <c r="H7" s="1" t="s">
        <v>18</v>
      </c>
      <c r="I7" s="1" t="s">
        <v>26</v>
      </c>
      <c r="J7" s="115"/>
      <c r="K7" s="1" t="s">
        <v>54</v>
      </c>
    </row>
    <row r="8" spans="1:18" s="1" customFormat="1" ht="42.75" customHeight="1" thickBot="1">
      <c r="A8" s="115"/>
      <c r="B8" s="113"/>
      <c r="C8" s="115"/>
      <c r="D8" s="115"/>
      <c r="E8" s="115"/>
      <c r="F8" s="115"/>
      <c r="G8" s="115"/>
      <c r="H8" s="1" t="s">
        <v>50</v>
      </c>
      <c r="I8" s="1" t="s">
        <v>23</v>
      </c>
      <c r="J8" s="115"/>
      <c r="K8" s="1" t="s">
        <v>55</v>
      </c>
    </row>
    <row r="9" spans="1:18" s="1" customFormat="1" ht="42.75" customHeight="1" thickBot="1">
      <c r="A9" s="115"/>
      <c r="B9" s="113"/>
      <c r="C9" s="115"/>
      <c r="D9" s="115"/>
      <c r="E9" s="115"/>
      <c r="F9" s="115"/>
      <c r="G9" s="115"/>
      <c r="H9" s="1" t="s">
        <v>33</v>
      </c>
      <c r="I9" s="1" t="s">
        <v>23</v>
      </c>
      <c r="J9" s="115"/>
      <c r="K9" s="1" t="s">
        <v>56</v>
      </c>
    </row>
    <row r="10" spans="1:18" s="1" customFormat="1" ht="117.75" customHeight="1" thickBot="1">
      <c r="A10" s="115"/>
      <c r="B10" s="113"/>
      <c r="C10" s="115"/>
      <c r="D10" s="115"/>
      <c r="E10" s="115"/>
      <c r="F10" s="115"/>
      <c r="G10" s="115"/>
      <c r="H10" s="1" t="s">
        <v>255</v>
      </c>
      <c r="I10" s="1" t="s">
        <v>23</v>
      </c>
      <c r="J10" s="115"/>
      <c r="K10" s="1" t="s">
        <v>57</v>
      </c>
    </row>
    <row r="11" spans="1:18" s="1" customFormat="1" ht="110.25" customHeight="1" thickBot="1">
      <c r="A11" s="115"/>
      <c r="B11" s="113"/>
      <c r="C11" s="115"/>
      <c r="D11" s="115"/>
      <c r="E11" s="115"/>
      <c r="F11" s="115"/>
      <c r="G11" s="115"/>
      <c r="H11" s="1" t="s">
        <v>287</v>
      </c>
      <c r="I11" s="1" t="s">
        <v>23</v>
      </c>
      <c r="J11" s="115"/>
      <c r="K11" s="1" t="s">
        <v>107</v>
      </c>
    </row>
    <row r="12" spans="1:18" s="1" customFormat="1" ht="66.75" customHeight="1" thickBot="1">
      <c r="A12" s="115"/>
      <c r="B12" s="113"/>
      <c r="C12" s="115"/>
      <c r="D12" s="115"/>
      <c r="E12" s="115"/>
      <c r="F12" s="115"/>
      <c r="G12" s="115"/>
      <c r="H12" s="1" t="s">
        <v>293</v>
      </c>
      <c r="I12" s="1" t="s">
        <v>23</v>
      </c>
      <c r="J12" s="115"/>
      <c r="K12" s="1" t="s">
        <v>105</v>
      </c>
    </row>
    <row r="13" spans="1:18" s="1" customFormat="1" ht="42.75" customHeight="1" thickBot="1">
      <c r="A13" s="115"/>
      <c r="B13" s="113"/>
      <c r="C13" s="115"/>
      <c r="D13" s="115"/>
      <c r="E13" s="115"/>
      <c r="F13" s="115"/>
      <c r="G13" s="115"/>
      <c r="H13" s="1" t="s">
        <v>288</v>
      </c>
      <c r="I13" s="1" t="s">
        <v>23</v>
      </c>
      <c r="J13" s="115"/>
    </row>
    <row r="14" spans="1:18" s="1" customFormat="1" ht="56.25" customHeight="1" thickBot="1">
      <c r="A14" s="115"/>
      <c r="B14" s="113"/>
      <c r="C14" s="115"/>
      <c r="D14" s="115"/>
      <c r="E14" s="115"/>
      <c r="F14" s="115"/>
      <c r="G14" s="115"/>
      <c r="H14" s="3" t="s">
        <v>289</v>
      </c>
      <c r="I14" s="1" t="s">
        <v>23</v>
      </c>
      <c r="J14" s="115"/>
    </row>
    <row r="15" spans="1:18" s="1" customFormat="1" ht="30" customHeight="1" thickBot="1">
      <c r="A15" s="115"/>
      <c r="B15" s="113"/>
      <c r="C15" s="115"/>
      <c r="D15" s="115"/>
      <c r="E15" s="115"/>
      <c r="F15" s="115"/>
      <c r="G15" s="115"/>
      <c r="H15" s="4" t="s">
        <v>286</v>
      </c>
      <c r="I15" s="1" t="s">
        <v>23</v>
      </c>
      <c r="J15" s="115"/>
    </row>
    <row r="16" spans="1:18" s="1" customFormat="1" ht="32.25" customHeight="1" thickBot="1">
      <c r="A16" s="115"/>
      <c r="B16" s="113"/>
      <c r="C16" s="115"/>
      <c r="D16" s="115"/>
      <c r="E16" s="115"/>
      <c r="F16" s="115"/>
      <c r="G16" s="115"/>
      <c r="H16" s="1" t="s">
        <v>152</v>
      </c>
      <c r="I16" s="1" t="s">
        <v>23</v>
      </c>
      <c r="J16" s="115"/>
      <c r="K16" s="1" t="s">
        <v>106</v>
      </c>
    </row>
    <row r="17" spans="1:18" ht="42.75" customHeight="1" thickBot="1">
      <c r="A17" s="116">
        <v>2</v>
      </c>
      <c r="B17" s="117" t="s">
        <v>1</v>
      </c>
      <c r="C17" s="119" t="s">
        <v>112</v>
      </c>
      <c r="D17" s="119"/>
      <c r="E17" s="119">
        <v>1</v>
      </c>
      <c r="F17" s="119">
        <v>1</v>
      </c>
      <c r="G17" s="116" t="s">
        <v>235</v>
      </c>
      <c r="H17" s="5" t="s">
        <v>33</v>
      </c>
      <c r="I17" s="5" t="s">
        <v>15</v>
      </c>
      <c r="J17" s="116" t="s">
        <v>46</v>
      </c>
      <c r="K17" s="5" t="s">
        <v>39</v>
      </c>
    </row>
    <row r="18" spans="1:18" ht="42.75" customHeight="1" thickBot="1">
      <c r="A18" s="116"/>
      <c r="B18" s="117"/>
      <c r="C18" s="119"/>
      <c r="D18" s="119"/>
      <c r="E18" s="119"/>
      <c r="F18" s="119"/>
      <c r="G18" s="116"/>
      <c r="H18" s="5" t="s">
        <v>18</v>
      </c>
      <c r="I18" s="5" t="s">
        <v>22</v>
      </c>
      <c r="J18" s="116"/>
      <c r="K18" s="5" t="s">
        <v>40</v>
      </c>
    </row>
    <row r="19" spans="1:18" ht="42.75" customHeight="1" thickBot="1">
      <c r="A19" s="116"/>
      <c r="B19" s="117"/>
      <c r="C19" s="119"/>
      <c r="D19" s="119"/>
      <c r="E19" s="119"/>
      <c r="F19" s="119"/>
      <c r="G19" s="116"/>
      <c r="H19" s="5" t="s">
        <v>35</v>
      </c>
      <c r="I19" s="5" t="s">
        <v>23</v>
      </c>
      <c r="J19" s="116"/>
      <c r="K19" s="5" t="s">
        <v>38</v>
      </c>
    </row>
    <row r="20" spans="1:18" ht="42.75" customHeight="1" thickBot="1">
      <c r="A20" s="116"/>
      <c r="B20" s="117"/>
      <c r="C20" s="119"/>
      <c r="D20" s="119"/>
      <c r="E20" s="119"/>
      <c r="F20" s="119"/>
      <c r="G20" s="116"/>
      <c r="H20" s="5" t="s">
        <v>41</v>
      </c>
      <c r="I20" s="5" t="s">
        <v>23</v>
      </c>
      <c r="J20" s="116"/>
      <c r="K20" s="5" t="s">
        <v>42</v>
      </c>
    </row>
    <row r="21" spans="1:18" ht="42.75" customHeight="1" thickBot="1">
      <c r="A21" s="116"/>
      <c r="B21" s="117"/>
      <c r="C21" s="119"/>
      <c r="D21" s="119"/>
      <c r="E21" s="119"/>
      <c r="F21" s="119"/>
      <c r="G21" s="116"/>
      <c r="H21" s="5" t="s">
        <v>43</v>
      </c>
      <c r="I21" s="5" t="s">
        <v>23</v>
      </c>
      <c r="J21" s="116"/>
      <c r="K21" s="5" t="s">
        <v>44</v>
      </c>
    </row>
    <row r="22" spans="1:18" ht="42.75" customHeight="1" thickBot="1">
      <c r="A22" s="116"/>
      <c r="B22" s="117"/>
      <c r="C22" s="119"/>
      <c r="D22" s="119"/>
      <c r="E22" s="119"/>
      <c r="F22" s="119"/>
      <c r="G22" s="116"/>
      <c r="H22" s="5" t="s">
        <v>81</v>
      </c>
      <c r="I22" s="5" t="s">
        <v>22</v>
      </c>
      <c r="J22" s="116"/>
    </row>
    <row r="23" spans="1:18" ht="42.75" customHeight="1" thickBot="1">
      <c r="A23" s="116"/>
      <c r="B23" s="117"/>
      <c r="C23" s="119"/>
      <c r="D23" s="119"/>
      <c r="E23" s="119"/>
      <c r="F23" s="119"/>
      <c r="G23" s="116"/>
      <c r="H23" s="5" t="s">
        <v>153</v>
      </c>
      <c r="I23" s="5" t="s">
        <v>22</v>
      </c>
      <c r="J23" s="116"/>
    </row>
    <row r="24" spans="1:18" ht="114" customHeight="1" thickBot="1">
      <c r="A24" s="116"/>
      <c r="B24" s="117"/>
      <c r="C24" s="119"/>
      <c r="D24" s="119"/>
      <c r="E24" s="119"/>
      <c r="F24" s="119"/>
      <c r="G24" s="116"/>
      <c r="H24" s="1" t="s">
        <v>298</v>
      </c>
      <c r="I24" s="1" t="s">
        <v>22</v>
      </c>
      <c r="J24" s="116"/>
      <c r="K24" s="1" t="s">
        <v>109</v>
      </c>
      <c r="P24" s="1"/>
      <c r="Q24" s="1"/>
      <c r="R24" s="1"/>
    </row>
    <row r="25" spans="1:18" ht="132" customHeight="1" thickBot="1">
      <c r="A25" s="116"/>
      <c r="B25" s="117"/>
      <c r="C25" s="119"/>
      <c r="D25" s="119"/>
      <c r="E25" s="119"/>
      <c r="F25" s="119"/>
      <c r="G25" s="116"/>
      <c r="H25" s="1" t="s">
        <v>296</v>
      </c>
      <c r="I25" s="1" t="s">
        <v>23</v>
      </c>
      <c r="J25" s="116"/>
      <c r="K25" s="1" t="s">
        <v>110</v>
      </c>
      <c r="P25" s="1"/>
      <c r="Q25" s="1"/>
      <c r="R25" s="1"/>
    </row>
    <row r="26" spans="1:18" ht="66" customHeight="1" thickBot="1">
      <c r="A26" s="116"/>
      <c r="B26" s="117"/>
      <c r="C26" s="119"/>
      <c r="D26" s="119"/>
      <c r="E26" s="119"/>
      <c r="F26" s="119"/>
      <c r="G26" s="116"/>
      <c r="H26" s="1" t="s">
        <v>295</v>
      </c>
      <c r="I26" s="1" t="s">
        <v>23</v>
      </c>
      <c r="J26" s="116"/>
      <c r="K26" s="1"/>
      <c r="P26" s="1"/>
      <c r="Q26" s="1"/>
      <c r="R26" s="1"/>
    </row>
    <row r="27" spans="1:18" ht="66" customHeight="1" thickBot="1">
      <c r="A27" s="116"/>
      <c r="B27" s="117"/>
      <c r="C27" s="119"/>
      <c r="D27" s="119"/>
      <c r="E27" s="119"/>
      <c r="F27" s="119"/>
      <c r="G27" s="116"/>
      <c r="H27" s="1" t="s">
        <v>297</v>
      </c>
      <c r="I27" s="1" t="s">
        <v>23</v>
      </c>
      <c r="J27" s="116"/>
      <c r="K27" s="1"/>
      <c r="P27" s="1"/>
      <c r="Q27" s="1"/>
      <c r="R27" s="1"/>
    </row>
    <row r="28" spans="1:18" ht="75" customHeight="1" thickBot="1">
      <c r="A28" s="116"/>
      <c r="B28" s="117"/>
      <c r="C28" s="119"/>
      <c r="D28" s="119"/>
      <c r="E28" s="119"/>
      <c r="F28" s="119"/>
      <c r="G28" s="116"/>
      <c r="H28" s="1" t="s">
        <v>294</v>
      </c>
      <c r="I28" s="1" t="s">
        <v>23</v>
      </c>
      <c r="J28" s="116"/>
      <c r="K28" s="1" t="s">
        <v>111</v>
      </c>
      <c r="P28" s="1"/>
      <c r="Q28" s="1"/>
      <c r="R28" s="1"/>
    </row>
    <row r="29" spans="1:18" ht="61.5" customHeight="1" thickBot="1">
      <c r="A29" s="5">
        <v>3</v>
      </c>
      <c r="B29" s="13" t="s">
        <v>2</v>
      </c>
      <c r="C29" s="6"/>
      <c r="D29" s="6"/>
      <c r="E29" s="6">
        <v>1</v>
      </c>
      <c r="F29" s="6"/>
      <c r="G29" s="1" t="s">
        <v>252</v>
      </c>
      <c r="H29" s="5" t="s">
        <v>82</v>
      </c>
      <c r="I29" s="5" t="s">
        <v>15</v>
      </c>
      <c r="J29" s="5" t="s">
        <v>199</v>
      </c>
    </row>
    <row r="30" spans="1:18" ht="75.75" customHeight="1" thickBot="1">
      <c r="A30" s="116">
        <v>4</v>
      </c>
      <c r="B30" s="117" t="s">
        <v>3</v>
      </c>
      <c r="C30" s="121" t="s">
        <v>156</v>
      </c>
      <c r="D30" s="121"/>
      <c r="E30" s="121">
        <v>1</v>
      </c>
      <c r="F30" s="121">
        <v>1</v>
      </c>
      <c r="G30" s="116" t="s">
        <v>236</v>
      </c>
      <c r="H30" s="5" t="s">
        <v>33</v>
      </c>
      <c r="I30" s="1" t="s">
        <v>403</v>
      </c>
      <c r="J30" s="116" t="s">
        <v>49</v>
      </c>
      <c r="K30" s="5" t="s">
        <v>47</v>
      </c>
    </row>
    <row r="31" spans="1:18" ht="42.75" customHeight="1" thickBot="1">
      <c r="A31" s="116"/>
      <c r="B31" s="117"/>
      <c r="C31" s="121"/>
      <c r="D31" s="121"/>
      <c r="E31" s="121"/>
      <c r="F31" s="121"/>
      <c r="G31" s="116"/>
      <c r="H31" s="5" t="s">
        <v>18</v>
      </c>
      <c r="I31" s="5" t="s">
        <v>23</v>
      </c>
      <c r="J31" s="116"/>
      <c r="K31" s="5" t="s">
        <v>48</v>
      </c>
    </row>
    <row r="32" spans="1:18" ht="42.75" customHeight="1" thickBot="1">
      <c r="A32" s="116"/>
      <c r="B32" s="117"/>
      <c r="C32" s="121"/>
      <c r="D32" s="121"/>
      <c r="E32" s="121"/>
      <c r="F32" s="121"/>
      <c r="G32" s="116"/>
      <c r="H32" s="5" t="s">
        <v>83</v>
      </c>
      <c r="I32" s="5" t="s">
        <v>23</v>
      </c>
      <c r="J32" s="116"/>
    </row>
    <row r="33" spans="1:11" ht="42.75" customHeight="1" thickBot="1">
      <c r="A33" s="116"/>
      <c r="B33" s="117"/>
      <c r="C33" s="121"/>
      <c r="D33" s="121"/>
      <c r="E33" s="121"/>
      <c r="F33" s="121"/>
      <c r="G33" s="116"/>
      <c r="H33" s="5" t="s">
        <v>84</v>
      </c>
      <c r="I33" s="5" t="s">
        <v>23</v>
      </c>
      <c r="J33" s="116"/>
    </row>
    <row r="34" spans="1:11" ht="42.75" customHeight="1" thickBot="1">
      <c r="A34" s="116"/>
      <c r="B34" s="117"/>
      <c r="C34" s="121"/>
      <c r="D34" s="121"/>
      <c r="E34" s="121"/>
      <c r="F34" s="121"/>
      <c r="G34" s="116"/>
      <c r="H34" s="5" t="s">
        <v>301</v>
      </c>
      <c r="I34" s="5" t="s">
        <v>22</v>
      </c>
      <c r="J34" s="116"/>
    </row>
    <row r="35" spans="1:11" ht="42.75" customHeight="1" thickBot="1">
      <c r="A35" s="116"/>
      <c r="B35" s="117"/>
      <c r="C35" s="121"/>
      <c r="D35" s="121"/>
      <c r="E35" s="121"/>
      <c r="F35" s="121"/>
      <c r="G35" s="116"/>
      <c r="H35" s="5" t="s">
        <v>300</v>
      </c>
      <c r="I35" s="5" t="s">
        <v>22</v>
      </c>
      <c r="J35" s="116"/>
    </row>
    <row r="36" spans="1:11" ht="42.75" customHeight="1" thickBot="1">
      <c r="A36" s="116"/>
      <c r="B36" s="117"/>
      <c r="C36" s="121"/>
      <c r="D36" s="121"/>
      <c r="E36" s="121"/>
      <c r="F36" s="121"/>
      <c r="G36" s="116"/>
      <c r="H36" s="5" t="s">
        <v>302</v>
      </c>
      <c r="I36" s="5" t="s">
        <v>22</v>
      </c>
      <c r="J36" s="116"/>
    </row>
    <row r="37" spans="1:11" ht="42.75" customHeight="1" thickBot="1">
      <c r="A37" s="116"/>
      <c r="B37" s="117"/>
      <c r="C37" s="121"/>
      <c r="D37" s="121"/>
      <c r="E37" s="121"/>
      <c r="F37" s="121"/>
      <c r="G37" s="116"/>
      <c r="H37" s="5" t="s">
        <v>303</v>
      </c>
      <c r="I37" s="5" t="s">
        <v>23</v>
      </c>
      <c r="J37" s="116"/>
    </row>
    <row r="38" spans="1:11" ht="42.75" customHeight="1" thickBot="1">
      <c r="A38" s="116"/>
      <c r="B38" s="117"/>
      <c r="C38" s="121"/>
      <c r="D38" s="121"/>
      <c r="E38" s="121"/>
      <c r="F38" s="121"/>
      <c r="G38" s="116"/>
      <c r="H38" s="5" t="s">
        <v>304</v>
      </c>
      <c r="I38" s="5" t="s">
        <v>23</v>
      </c>
      <c r="J38" s="116"/>
    </row>
    <row r="39" spans="1:11" ht="42.75" customHeight="1" thickBot="1">
      <c r="A39" s="116"/>
      <c r="B39" s="117"/>
      <c r="C39" s="121"/>
      <c r="D39" s="121"/>
      <c r="E39" s="121"/>
      <c r="F39" s="121"/>
      <c r="G39" s="116"/>
      <c r="H39" s="5" t="s">
        <v>306</v>
      </c>
      <c r="I39" s="5" t="s">
        <v>23</v>
      </c>
      <c r="J39" s="116"/>
    </row>
    <row r="40" spans="1:11" ht="42.75" customHeight="1" thickBot="1">
      <c r="A40" s="116"/>
      <c r="B40" s="117"/>
      <c r="C40" s="121"/>
      <c r="D40" s="121"/>
      <c r="E40" s="121"/>
      <c r="F40" s="121"/>
      <c r="G40" s="116"/>
      <c r="H40" s="5" t="s">
        <v>299</v>
      </c>
      <c r="I40" s="5" t="s">
        <v>22</v>
      </c>
      <c r="J40" s="116"/>
    </row>
    <row r="41" spans="1:11" ht="38.25" customHeight="1" thickBot="1">
      <c r="A41" s="116"/>
      <c r="B41" s="117"/>
      <c r="C41" s="121"/>
      <c r="D41" s="121"/>
      <c r="E41" s="121"/>
      <c r="F41" s="121"/>
      <c r="G41" s="116"/>
      <c r="H41" s="1" t="s">
        <v>305</v>
      </c>
      <c r="I41" s="5" t="s">
        <v>23</v>
      </c>
      <c r="J41" s="116"/>
      <c r="K41" s="5" t="s">
        <v>113</v>
      </c>
    </row>
    <row r="42" spans="1:11" ht="193.5" customHeight="1" thickBot="1">
      <c r="A42" s="5">
        <v>5</v>
      </c>
      <c r="B42" s="13" t="s">
        <v>6</v>
      </c>
      <c r="C42" s="6" t="s">
        <v>157</v>
      </c>
      <c r="D42" s="6"/>
      <c r="E42" s="6"/>
      <c r="F42" s="6"/>
      <c r="G42" s="5" t="s">
        <v>195</v>
      </c>
      <c r="H42" s="1" t="s">
        <v>275</v>
      </c>
      <c r="I42" s="5" t="s">
        <v>307</v>
      </c>
      <c r="J42" s="5" t="s">
        <v>207</v>
      </c>
    </row>
    <row r="43" spans="1:11" ht="42.75" customHeight="1" thickBot="1">
      <c r="A43" s="116">
        <v>6</v>
      </c>
      <c r="B43" s="117" t="s">
        <v>8</v>
      </c>
      <c r="C43" s="119" t="s">
        <v>158</v>
      </c>
      <c r="D43" s="138"/>
      <c r="E43" s="119">
        <v>2</v>
      </c>
      <c r="F43" s="138"/>
      <c r="G43" s="115" t="s">
        <v>108</v>
      </c>
      <c r="H43" s="5" t="s">
        <v>34</v>
      </c>
      <c r="I43" s="5" t="s">
        <v>23</v>
      </c>
      <c r="J43" s="116" t="s">
        <v>61</v>
      </c>
      <c r="K43" s="5" t="s">
        <v>60</v>
      </c>
    </row>
    <row r="44" spans="1:11" ht="42.75" customHeight="1" thickBot="1">
      <c r="A44" s="116"/>
      <c r="B44" s="117"/>
      <c r="C44" s="119"/>
      <c r="D44" s="141"/>
      <c r="E44" s="119"/>
      <c r="F44" s="141"/>
      <c r="G44" s="116"/>
      <c r="H44" s="5" t="s">
        <v>79</v>
      </c>
      <c r="I44" s="5" t="s">
        <v>23</v>
      </c>
      <c r="J44" s="116"/>
      <c r="K44" s="5" t="s">
        <v>62</v>
      </c>
    </row>
    <row r="45" spans="1:11" ht="42.75" customHeight="1" thickBot="1">
      <c r="A45" s="116"/>
      <c r="B45" s="117"/>
      <c r="C45" s="119"/>
      <c r="D45" s="141"/>
      <c r="E45" s="119"/>
      <c r="F45" s="141"/>
      <c r="G45" s="116"/>
      <c r="H45" s="5" t="s">
        <v>18</v>
      </c>
      <c r="I45" s="5" t="s">
        <v>23</v>
      </c>
      <c r="J45" s="116"/>
      <c r="K45" s="5" t="s">
        <v>63</v>
      </c>
    </row>
    <row r="46" spans="1:11" ht="72" customHeight="1" thickBot="1">
      <c r="A46" s="116"/>
      <c r="B46" s="117"/>
      <c r="C46" s="119"/>
      <c r="D46" s="141"/>
      <c r="E46" s="119"/>
      <c r="F46" s="141"/>
      <c r="G46" s="116"/>
      <c r="H46" s="1" t="s">
        <v>276</v>
      </c>
      <c r="I46" s="5" t="s">
        <v>23</v>
      </c>
      <c r="J46" s="116"/>
      <c r="K46" s="5" t="s">
        <v>64</v>
      </c>
    </row>
    <row r="47" spans="1:11" ht="72" customHeight="1" thickBot="1">
      <c r="A47" s="116"/>
      <c r="B47" s="117"/>
      <c r="C47" s="119"/>
      <c r="D47" s="141"/>
      <c r="E47" s="119"/>
      <c r="F47" s="141"/>
      <c r="G47" s="116"/>
      <c r="H47" s="1" t="s">
        <v>308</v>
      </c>
      <c r="I47" s="5" t="s">
        <v>22</v>
      </c>
      <c r="J47" s="116"/>
    </row>
    <row r="48" spans="1:11" ht="42.75" customHeight="1" thickBot="1">
      <c r="A48" s="116"/>
      <c r="B48" s="117"/>
      <c r="C48" s="119"/>
      <c r="D48" s="139"/>
      <c r="E48" s="119"/>
      <c r="F48" s="139"/>
      <c r="G48" s="116"/>
      <c r="H48" s="5" t="s">
        <v>59</v>
      </c>
      <c r="I48" s="5" t="s">
        <v>23</v>
      </c>
      <c r="J48" s="116"/>
      <c r="K48" s="5" t="s">
        <v>65</v>
      </c>
    </row>
    <row r="49" spans="1:11" ht="81" customHeight="1" thickBot="1">
      <c r="A49" s="116">
        <v>7</v>
      </c>
      <c r="B49" s="117" t="s">
        <v>9</v>
      </c>
      <c r="C49" s="121" t="s">
        <v>212</v>
      </c>
      <c r="D49" s="121"/>
      <c r="E49" s="119"/>
      <c r="F49" s="119">
        <v>1</v>
      </c>
      <c r="G49" s="116" t="s">
        <v>234</v>
      </c>
      <c r="H49" s="1" t="s">
        <v>309</v>
      </c>
      <c r="I49" s="5" t="s">
        <v>22</v>
      </c>
      <c r="J49" s="5" t="s">
        <v>208</v>
      </c>
    </row>
    <row r="50" spans="1:11" ht="70.5" customHeight="1" thickBot="1">
      <c r="A50" s="116"/>
      <c r="B50" s="117"/>
      <c r="C50" s="121"/>
      <c r="D50" s="121"/>
      <c r="E50" s="119"/>
      <c r="F50" s="119"/>
      <c r="G50" s="116"/>
      <c r="H50" s="5" t="s">
        <v>19</v>
      </c>
      <c r="I50" s="5" t="s">
        <v>23</v>
      </c>
    </row>
    <row r="51" spans="1:11" ht="42.75" customHeight="1" thickBot="1">
      <c r="A51" s="116">
        <v>8</v>
      </c>
      <c r="B51" s="117" t="s">
        <v>10</v>
      </c>
      <c r="C51" s="119" t="s">
        <v>240</v>
      </c>
      <c r="D51" s="119"/>
      <c r="E51" s="119"/>
      <c r="F51" s="119">
        <v>1</v>
      </c>
      <c r="G51" s="116" t="s">
        <v>17</v>
      </c>
      <c r="H51" s="5" t="s">
        <v>34</v>
      </c>
      <c r="I51" s="5" t="s">
        <v>22</v>
      </c>
      <c r="J51" s="116" t="s">
        <v>76</v>
      </c>
      <c r="K51" s="5" t="s">
        <v>75</v>
      </c>
    </row>
    <row r="52" spans="1:11" ht="44.25" customHeight="1" thickBot="1">
      <c r="A52" s="116"/>
      <c r="B52" s="117"/>
      <c r="C52" s="119"/>
      <c r="D52" s="119"/>
      <c r="E52" s="119"/>
      <c r="F52" s="119"/>
      <c r="G52" s="116"/>
      <c r="H52" s="1" t="s">
        <v>310</v>
      </c>
      <c r="I52" s="5" t="s">
        <v>22</v>
      </c>
      <c r="J52" s="116"/>
    </row>
    <row r="53" spans="1:11" ht="42.75" customHeight="1" thickBot="1">
      <c r="A53" s="116"/>
      <c r="B53" s="117"/>
      <c r="C53" s="119"/>
      <c r="D53" s="119"/>
      <c r="E53" s="119"/>
      <c r="F53" s="119"/>
      <c r="G53" s="116"/>
      <c r="H53" s="5" t="s">
        <v>96</v>
      </c>
      <c r="I53" s="5" t="s">
        <v>23</v>
      </c>
      <c r="J53" s="116"/>
    </row>
    <row r="54" spans="1:11" ht="42.75" customHeight="1" thickBot="1">
      <c r="A54" s="116"/>
      <c r="B54" s="117"/>
      <c r="C54" s="119"/>
      <c r="D54" s="119"/>
      <c r="E54" s="119"/>
      <c r="F54" s="119"/>
      <c r="G54" s="116"/>
      <c r="H54" s="5" t="s">
        <v>311</v>
      </c>
      <c r="I54" s="5" t="s">
        <v>23</v>
      </c>
      <c r="J54" s="116"/>
    </row>
    <row r="55" spans="1:11" ht="42.75" customHeight="1" thickBot="1">
      <c r="A55" s="116"/>
      <c r="B55" s="117"/>
      <c r="C55" s="119"/>
      <c r="D55" s="119"/>
      <c r="E55" s="119"/>
      <c r="F55" s="119"/>
      <c r="G55" s="116"/>
      <c r="H55" s="5" t="s">
        <v>306</v>
      </c>
      <c r="I55" s="5" t="s">
        <v>23</v>
      </c>
      <c r="J55" s="116"/>
    </row>
    <row r="56" spans="1:11" ht="42.75" customHeight="1" thickBot="1">
      <c r="A56" s="116"/>
      <c r="B56" s="117"/>
      <c r="C56" s="119"/>
      <c r="D56" s="119"/>
      <c r="E56" s="119"/>
      <c r="F56" s="119"/>
      <c r="G56" s="116"/>
      <c r="H56" s="5" t="s">
        <v>178</v>
      </c>
      <c r="I56" s="5" t="s">
        <v>23</v>
      </c>
      <c r="J56" s="116"/>
    </row>
    <row r="57" spans="1:11" ht="42.75" customHeight="1" thickBot="1">
      <c r="A57" s="123">
        <v>9</v>
      </c>
      <c r="B57" s="131" t="s">
        <v>204</v>
      </c>
      <c r="C57" s="138" t="s">
        <v>160</v>
      </c>
      <c r="D57" s="138"/>
      <c r="E57" s="138">
        <v>2</v>
      </c>
      <c r="F57" s="138">
        <v>1</v>
      </c>
      <c r="G57" s="123" t="s">
        <v>189</v>
      </c>
      <c r="H57" s="5" t="s">
        <v>155</v>
      </c>
      <c r="I57" s="5" t="s">
        <v>22</v>
      </c>
    </row>
    <row r="58" spans="1:11" ht="58.5" customHeight="1" thickBot="1">
      <c r="A58" s="125"/>
      <c r="B58" s="132"/>
      <c r="C58" s="139"/>
      <c r="D58" s="139"/>
      <c r="E58" s="139"/>
      <c r="F58" s="139"/>
      <c r="G58" s="125"/>
      <c r="H58" s="1" t="s">
        <v>130</v>
      </c>
      <c r="I58" s="5" t="s">
        <v>23</v>
      </c>
      <c r="J58" s="5" t="s">
        <v>46</v>
      </c>
      <c r="K58" s="5" t="s">
        <v>135</v>
      </c>
    </row>
    <row r="59" spans="1:11" ht="103.5" customHeight="1" thickBot="1">
      <c r="A59" s="116">
        <v>10</v>
      </c>
      <c r="B59" s="117" t="s">
        <v>11</v>
      </c>
      <c r="C59" s="119" t="s">
        <v>116</v>
      </c>
      <c r="D59" s="119"/>
      <c r="E59" s="119">
        <v>2</v>
      </c>
      <c r="F59" s="119">
        <v>1</v>
      </c>
      <c r="G59" s="136" t="s">
        <v>189</v>
      </c>
      <c r="H59" s="5" t="s">
        <v>33</v>
      </c>
      <c r="I59" s="5" t="s">
        <v>22</v>
      </c>
      <c r="J59" s="116" t="s">
        <v>174</v>
      </c>
      <c r="K59" s="1" t="s">
        <v>117</v>
      </c>
    </row>
    <row r="60" spans="1:11" ht="49.5" customHeight="1" thickBot="1">
      <c r="A60" s="116"/>
      <c r="B60" s="117"/>
      <c r="C60" s="119"/>
      <c r="D60" s="119"/>
      <c r="E60" s="119"/>
      <c r="F60" s="119"/>
      <c r="G60" s="136"/>
      <c r="H60" s="5" t="s">
        <v>312</v>
      </c>
      <c r="I60" s="5" t="s">
        <v>22</v>
      </c>
      <c r="J60" s="116"/>
      <c r="K60" s="1"/>
    </row>
    <row r="61" spans="1:11" ht="68.25" customHeight="1" thickBot="1">
      <c r="A61" s="116"/>
      <c r="B61" s="117"/>
      <c r="C61" s="119"/>
      <c r="D61" s="119"/>
      <c r="E61" s="119"/>
      <c r="F61" s="119"/>
      <c r="G61" s="116"/>
      <c r="H61" s="1" t="s">
        <v>296</v>
      </c>
      <c r="I61" s="5" t="s">
        <v>22</v>
      </c>
      <c r="J61" s="116"/>
      <c r="K61" s="1" t="s">
        <v>118</v>
      </c>
    </row>
    <row r="62" spans="1:11" ht="68.25" customHeight="1" thickBot="1">
      <c r="A62" s="116"/>
      <c r="B62" s="117"/>
      <c r="C62" s="119"/>
      <c r="D62" s="119"/>
      <c r="E62" s="119"/>
      <c r="F62" s="119"/>
      <c r="G62" s="116"/>
      <c r="H62" s="1" t="s">
        <v>313</v>
      </c>
      <c r="I62" s="5" t="s">
        <v>23</v>
      </c>
      <c r="J62" s="116"/>
      <c r="K62" s="1"/>
    </row>
    <row r="63" spans="1:11" ht="68.25" customHeight="1" thickBot="1">
      <c r="A63" s="116"/>
      <c r="B63" s="117"/>
      <c r="C63" s="119"/>
      <c r="D63" s="119"/>
      <c r="E63" s="119"/>
      <c r="F63" s="119"/>
      <c r="G63" s="116"/>
      <c r="H63" s="1" t="s">
        <v>301</v>
      </c>
      <c r="I63" s="5" t="s">
        <v>23</v>
      </c>
      <c r="J63" s="116"/>
      <c r="K63" s="1"/>
    </row>
    <row r="64" spans="1:11" ht="39.75" customHeight="1" thickBot="1">
      <c r="A64" s="116"/>
      <c r="B64" s="117"/>
      <c r="C64" s="119"/>
      <c r="D64" s="119"/>
      <c r="E64" s="119"/>
      <c r="F64" s="119"/>
      <c r="G64" s="116"/>
      <c r="H64" s="1" t="s">
        <v>315</v>
      </c>
      <c r="I64" s="5" t="s">
        <v>22</v>
      </c>
      <c r="J64" s="116"/>
      <c r="K64" s="1"/>
    </row>
    <row r="65" spans="1:12" ht="44.25" customHeight="1" thickBot="1">
      <c r="A65" s="116"/>
      <c r="B65" s="117"/>
      <c r="C65" s="119"/>
      <c r="D65" s="119"/>
      <c r="E65" s="119"/>
      <c r="F65" s="119"/>
      <c r="G65" s="116"/>
      <c r="H65" s="1" t="s">
        <v>314</v>
      </c>
      <c r="I65" s="5" t="s">
        <v>22</v>
      </c>
      <c r="J65" s="116"/>
      <c r="K65" s="1"/>
    </row>
    <row r="66" spans="1:12" ht="42.75" customHeight="1" thickBot="1">
      <c r="A66" s="116"/>
      <c r="B66" s="117"/>
      <c r="C66" s="119"/>
      <c r="D66" s="119"/>
      <c r="E66" s="119"/>
      <c r="F66" s="119"/>
      <c r="G66" s="116"/>
      <c r="H66" s="5" t="s">
        <v>155</v>
      </c>
      <c r="I66" s="5" t="s">
        <v>22</v>
      </c>
      <c r="J66" s="116"/>
      <c r="K66" s="5" t="s">
        <v>119</v>
      </c>
    </row>
    <row r="67" spans="1:12" ht="93" customHeight="1" thickBot="1">
      <c r="A67" s="5">
        <v>11</v>
      </c>
      <c r="B67" s="13" t="s">
        <v>12</v>
      </c>
      <c r="C67" s="7" t="s">
        <v>213</v>
      </c>
      <c r="D67" s="7"/>
      <c r="E67" s="6"/>
      <c r="F67" s="6">
        <v>1</v>
      </c>
      <c r="G67" s="5" t="s">
        <v>17</v>
      </c>
      <c r="H67" s="1" t="s">
        <v>316</v>
      </c>
      <c r="I67" s="5" t="s">
        <v>22</v>
      </c>
      <c r="J67" s="5" t="s">
        <v>58</v>
      </c>
    </row>
    <row r="68" spans="1:12" ht="66.75" customHeight="1" thickBot="1">
      <c r="A68" s="5">
        <v>12</v>
      </c>
      <c r="B68" s="14" t="s">
        <v>114</v>
      </c>
      <c r="C68" s="5" t="s">
        <v>159</v>
      </c>
      <c r="E68" s="5">
        <v>2</v>
      </c>
      <c r="F68" s="5">
        <v>1</v>
      </c>
      <c r="G68" s="1" t="s">
        <v>203</v>
      </c>
      <c r="H68" s="5" t="s">
        <v>33</v>
      </c>
      <c r="I68" s="5" t="s">
        <v>104</v>
      </c>
      <c r="J68" s="5" t="s">
        <v>71</v>
      </c>
      <c r="K68" s="1" t="s">
        <v>115</v>
      </c>
    </row>
    <row r="69" spans="1:12" ht="42.75" customHeight="1" thickBot="1">
      <c r="A69" s="116">
        <v>13</v>
      </c>
      <c r="B69" s="114"/>
      <c r="C69" s="120" t="s">
        <v>172</v>
      </c>
      <c r="D69" s="116"/>
      <c r="E69" s="116"/>
      <c r="F69" s="116"/>
      <c r="G69" s="116" t="s">
        <v>69</v>
      </c>
      <c r="H69" s="5" t="s">
        <v>33</v>
      </c>
      <c r="I69" s="5" t="s">
        <v>24</v>
      </c>
      <c r="J69" s="116" t="s">
        <v>68</v>
      </c>
    </row>
    <row r="70" spans="1:12" ht="42.75" customHeight="1" thickBot="1">
      <c r="A70" s="116"/>
      <c r="B70" s="114"/>
      <c r="C70" s="116"/>
      <c r="D70" s="116"/>
      <c r="E70" s="116"/>
      <c r="F70" s="116"/>
      <c r="G70" s="116"/>
      <c r="H70" s="5" t="s">
        <v>317</v>
      </c>
      <c r="I70" s="5" t="s">
        <v>23</v>
      </c>
      <c r="J70" s="116"/>
    </row>
    <row r="71" spans="1:12" ht="42.75" customHeight="1" thickBot="1">
      <c r="A71" s="116"/>
      <c r="B71" s="114"/>
      <c r="C71" s="116"/>
      <c r="D71" s="116"/>
      <c r="E71" s="116"/>
      <c r="F71" s="116"/>
      <c r="G71" s="116"/>
      <c r="H71" s="5" t="s">
        <v>70</v>
      </c>
      <c r="I71" s="5" t="s">
        <v>23</v>
      </c>
      <c r="J71" s="116"/>
      <c r="K71" s="5" t="s">
        <v>209</v>
      </c>
      <c r="L71" s="5" t="s">
        <v>210</v>
      </c>
    </row>
    <row r="72" spans="1:12" ht="75.75" customHeight="1" thickBot="1">
      <c r="A72" s="116">
        <v>14</v>
      </c>
      <c r="B72" s="118" t="s">
        <v>5</v>
      </c>
      <c r="C72" s="116" t="s">
        <v>86</v>
      </c>
      <c r="D72" s="116"/>
      <c r="E72" s="116">
        <v>2</v>
      </c>
      <c r="F72" s="116">
        <v>1</v>
      </c>
      <c r="G72" s="115" t="s">
        <v>244</v>
      </c>
      <c r="H72" s="5" t="s">
        <v>33</v>
      </c>
      <c r="I72" s="5" t="s">
        <v>22</v>
      </c>
      <c r="J72" s="115" t="s">
        <v>279</v>
      </c>
      <c r="K72" s="1" t="s">
        <v>120</v>
      </c>
    </row>
    <row r="73" spans="1:12" ht="42.75" customHeight="1" thickBot="1">
      <c r="A73" s="116"/>
      <c r="B73" s="114"/>
      <c r="C73" s="116"/>
      <c r="D73" s="116"/>
      <c r="E73" s="116"/>
      <c r="F73" s="116"/>
      <c r="G73" s="115"/>
      <c r="H73" s="5" t="s">
        <v>266</v>
      </c>
      <c r="I73" s="5" t="s">
        <v>23</v>
      </c>
      <c r="J73" s="116"/>
      <c r="K73" s="1"/>
    </row>
    <row r="74" spans="1:12" ht="36" customHeight="1" thickBot="1">
      <c r="A74" s="116"/>
      <c r="B74" s="114"/>
      <c r="C74" s="116"/>
      <c r="D74" s="116"/>
      <c r="E74" s="116"/>
      <c r="F74" s="116"/>
      <c r="G74" s="115"/>
      <c r="H74" s="5" t="s">
        <v>280</v>
      </c>
      <c r="I74" s="5" t="s">
        <v>23</v>
      </c>
      <c r="J74" s="116"/>
      <c r="K74" s="1"/>
    </row>
    <row r="75" spans="1:12" ht="42.75" customHeight="1" thickBot="1">
      <c r="A75" s="116"/>
      <c r="B75" s="114"/>
      <c r="C75" s="116"/>
      <c r="D75" s="116"/>
      <c r="E75" s="116"/>
      <c r="F75" s="116"/>
      <c r="G75" s="115"/>
      <c r="H75" s="5" t="s">
        <v>282</v>
      </c>
      <c r="I75" s="5" t="s">
        <v>23</v>
      </c>
      <c r="J75" s="116"/>
      <c r="K75" s="1"/>
    </row>
    <row r="76" spans="1:12" ht="37.5" customHeight="1" thickBot="1">
      <c r="A76" s="116"/>
      <c r="B76" s="114"/>
      <c r="C76" s="116"/>
      <c r="D76" s="116"/>
      <c r="E76" s="116"/>
      <c r="F76" s="116"/>
      <c r="G76" s="115"/>
      <c r="H76" s="5" t="s">
        <v>284</v>
      </c>
      <c r="I76" s="5" t="s">
        <v>23</v>
      </c>
      <c r="J76" s="116"/>
      <c r="K76" s="1"/>
    </row>
    <row r="77" spans="1:12" ht="41.25" customHeight="1" thickBot="1">
      <c r="A77" s="116"/>
      <c r="B77" s="114"/>
      <c r="C77" s="116"/>
      <c r="D77" s="116"/>
      <c r="E77" s="116"/>
      <c r="F77" s="116"/>
      <c r="G77" s="115"/>
      <c r="H77" s="5" t="s">
        <v>281</v>
      </c>
      <c r="I77" s="5" t="s">
        <v>23</v>
      </c>
      <c r="J77" s="116"/>
      <c r="K77" s="1"/>
    </row>
    <row r="78" spans="1:12" ht="45" customHeight="1" thickBot="1">
      <c r="A78" s="116"/>
      <c r="B78" s="114"/>
      <c r="C78" s="116"/>
      <c r="D78" s="116"/>
      <c r="E78" s="116"/>
      <c r="F78" s="116"/>
      <c r="G78" s="115"/>
      <c r="H78" s="5" t="s">
        <v>283</v>
      </c>
      <c r="I78" s="5" t="s">
        <v>23</v>
      </c>
      <c r="J78" s="116"/>
      <c r="K78" s="1"/>
    </row>
    <row r="79" spans="1:12" ht="83.25" customHeight="1" thickBot="1">
      <c r="A79" s="116"/>
      <c r="B79" s="114"/>
      <c r="C79" s="116"/>
      <c r="D79" s="116"/>
      <c r="E79" s="116"/>
      <c r="F79" s="116"/>
      <c r="G79" s="116"/>
      <c r="H79" s="5" t="s">
        <v>154</v>
      </c>
      <c r="I79" s="5" t="s">
        <v>22</v>
      </c>
      <c r="J79" s="116"/>
      <c r="K79" s="1" t="s">
        <v>121</v>
      </c>
    </row>
    <row r="80" spans="1:12" ht="56.25" customHeight="1" thickBot="1">
      <c r="A80" s="5">
        <v>15</v>
      </c>
      <c r="B80" s="15"/>
      <c r="C80" s="11" t="s">
        <v>30</v>
      </c>
      <c r="G80" s="5" t="s">
        <v>17</v>
      </c>
      <c r="H80" s="5" t="s">
        <v>34</v>
      </c>
      <c r="I80" s="5" t="s">
        <v>23</v>
      </c>
      <c r="J80" s="5" t="s">
        <v>78</v>
      </c>
      <c r="K80" s="5" t="s">
        <v>77</v>
      </c>
    </row>
    <row r="81" spans="1:11" ht="42.75" customHeight="1" thickBot="1">
      <c r="A81" s="116">
        <v>16</v>
      </c>
      <c r="B81" s="118" t="s">
        <v>133</v>
      </c>
      <c r="C81" s="115" t="s">
        <v>132</v>
      </c>
      <c r="D81" s="126"/>
      <c r="E81" s="115">
        <v>2</v>
      </c>
      <c r="F81" s="115"/>
      <c r="G81" s="116" t="s">
        <v>189</v>
      </c>
      <c r="H81" s="5" t="s">
        <v>36</v>
      </c>
      <c r="I81" s="5" t="s">
        <v>23</v>
      </c>
      <c r="J81" s="116" t="s">
        <v>73</v>
      </c>
      <c r="K81" s="5" t="s">
        <v>72</v>
      </c>
    </row>
    <row r="82" spans="1:11" ht="63.75" customHeight="1" thickBot="1">
      <c r="A82" s="116"/>
      <c r="B82" s="114"/>
      <c r="C82" s="115"/>
      <c r="D82" s="128"/>
      <c r="E82" s="115"/>
      <c r="F82" s="115"/>
      <c r="G82" s="116"/>
      <c r="H82" s="5" t="s">
        <v>18</v>
      </c>
      <c r="I82" s="5" t="s">
        <v>23</v>
      </c>
      <c r="J82" s="116"/>
      <c r="K82" s="1" t="s">
        <v>134</v>
      </c>
    </row>
    <row r="83" spans="1:11" ht="42.75" customHeight="1" thickBot="1">
      <c r="A83" s="116">
        <v>17</v>
      </c>
      <c r="B83" s="114"/>
      <c r="C83" s="120" t="s">
        <v>87</v>
      </c>
      <c r="D83" s="123"/>
      <c r="E83" s="116"/>
      <c r="F83" s="123"/>
      <c r="G83" s="116" t="s">
        <v>88</v>
      </c>
      <c r="H83" s="5" t="s">
        <v>89</v>
      </c>
      <c r="I83" s="5" t="s">
        <v>24</v>
      </c>
      <c r="J83" s="116" t="s">
        <v>52</v>
      </c>
    </row>
    <row r="84" spans="1:11" ht="42.75" customHeight="1" thickBot="1">
      <c r="A84" s="116"/>
      <c r="B84" s="114"/>
      <c r="C84" s="120"/>
      <c r="D84" s="124"/>
      <c r="E84" s="116"/>
      <c r="F84" s="124"/>
      <c r="G84" s="116"/>
      <c r="H84" s="5" t="s">
        <v>318</v>
      </c>
      <c r="I84" s="5" t="s">
        <v>23</v>
      </c>
      <c r="J84" s="116"/>
    </row>
    <row r="85" spans="1:11" ht="42.75" customHeight="1" thickBot="1">
      <c r="A85" s="116"/>
      <c r="B85" s="114"/>
      <c r="C85" s="120"/>
      <c r="D85" s="124"/>
      <c r="E85" s="116"/>
      <c r="F85" s="124"/>
      <c r="G85" s="116"/>
      <c r="H85" s="5" t="s">
        <v>178</v>
      </c>
      <c r="I85" s="5" t="s">
        <v>23</v>
      </c>
      <c r="J85" s="116"/>
    </row>
    <row r="86" spans="1:11" ht="42.75" customHeight="1" thickBot="1">
      <c r="A86" s="116"/>
      <c r="B86" s="114"/>
      <c r="C86" s="120"/>
      <c r="D86" s="125"/>
      <c r="E86" s="116"/>
      <c r="F86" s="125"/>
      <c r="G86" s="116"/>
      <c r="H86" s="5" t="s">
        <v>90</v>
      </c>
      <c r="I86" s="5" t="s">
        <v>24</v>
      </c>
      <c r="J86" s="116"/>
    </row>
    <row r="87" spans="1:11" ht="42.75" customHeight="1" thickBot="1">
      <c r="A87" s="116">
        <v>18</v>
      </c>
      <c r="B87" s="118" t="s">
        <v>122</v>
      </c>
      <c r="C87" s="116" t="s">
        <v>91</v>
      </c>
      <c r="D87" s="116"/>
      <c r="E87" s="116">
        <v>2</v>
      </c>
      <c r="F87" s="116">
        <v>1</v>
      </c>
      <c r="G87" s="116" t="s">
        <v>190</v>
      </c>
      <c r="H87" s="5" t="s">
        <v>18</v>
      </c>
      <c r="I87" s="5" t="s">
        <v>23</v>
      </c>
      <c r="J87" s="116" t="s">
        <v>52</v>
      </c>
      <c r="K87" s="116" t="s">
        <v>123</v>
      </c>
    </row>
    <row r="88" spans="1:11" ht="42.75" customHeight="1" thickBot="1">
      <c r="A88" s="116"/>
      <c r="B88" s="118"/>
      <c r="C88" s="116"/>
      <c r="D88" s="116"/>
      <c r="E88" s="116"/>
      <c r="F88" s="116"/>
      <c r="G88" s="116"/>
      <c r="H88" s="5" t="s">
        <v>124</v>
      </c>
      <c r="I88" s="5" t="s">
        <v>23</v>
      </c>
      <c r="J88" s="116"/>
      <c r="K88" s="116"/>
    </row>
    <row r="89" spans="1:11" ht="42.75" customHeight="1" thickBot="1">
      <c r="A89" s="116"/>
      <c r="B89" s="118"/>
      <c r="C89" s="116"/>
      <c r="D89" s="116"/>
      <c r="E89" s="116"/>
      <c r="F89" s="116"/>
      <c r="G89" s="116"/>
      <c r="H89" s="5" t="s">
        <v>267</v>
      </c>
      <c r="I89" s="5" t="s">
        <v>23</v>
      </c>
      <c r="J89" s="116"/>
      <c r="K89" s="116"/>
    </row>
    <row r="90" spans="1:11" ht="42.75" customHeight="1" thickBot="1">
      <c r="A90" s="116"/>
      <c r="B90" s="118"/>
      <c r="C90" s="116"/>
      <c r="D90" s="116"/>
      <c r="E90" s="116"/>
      <c r="F90" s="116"/>
      <c r="G90" s="116"/>
      <c r="H90" s="5" t="s">
        <v>268</v>
      </c>
      <c r="I90" s="5" t="s">
        <v>269</v>
      </c>
      <c r="J90" s="116"/>
      <c r="K90" s="116"/>
    </row>
    <row r="91" spans="1:11" ht="42.75" customHeight="1" thickBot="1">
      <c r="A91" s="116"/>
      <c r="B91" s="118"/>
      <c r="C91" s="116"/>
      <c r="D91" s="116"/>
      <c r="E91" s="116"/>
      <c r="F91" s="116"/>
      <c r="G91" s="116"/>
      <c r="H91" s="5" t="s">
        <v>152</v>
      </c>
      <c r="I91" s="5" t="s">
        <v>22</v>
      </c>
      <c r="J91" s="116"/>
      <c r="K91" s="116"/>
    </row>
    <row r="92" spans="1:11" ht="42.75" customHeight="1" thickBot="1">
      <c r="A92" s="116"/>
      <c r="B92" s="118"/>
      <c r="C92" s="116"/>
      <c r="D92" s="116"/>
      <c r="E92" s="116"/>
      <c r="F92" s="116"/>
      <c r="G92" s="116"/>
      <c r="H92" s="5" t="s">
        <v>270</v>
      </c>
      <c r="I92" s="5" t="s">
        <v>23</v>
      </c>
      <c r="J92" s="116"/>
      <c r="K92" s="116"/>
    </row>
    <row r="93" spans="1:11" ht="42.75" customHeight="1" thickBot="1">
      <c r="A93" s="116"/>
      <c r="B93" s="118"/>
      <c r="C93" s="116"/>
      <c r="D93" s="116"/>
      <c r="E93" s="116"/>
      <c r="F93" s="116"/>
      <c r="G93" s="116"/>
      <c r="H93" s="5" t="s">
        <v>312</v>
      </c>
      <c r="I93" s="5" t="s">
        <v>23</v>
      </c>
      <c r="J93" s="116"/>
      <c r="K93" s="116"/>
    </row>
    <row r="94" spans="1:11" ht="42.75" customHeight="1" thickBot="1">
      <c r="A94" s="116"/>
      <c r="B94" s="118"/>
      <c r="C94" s="116"/>
      <c r="D94" s="116"/>
      <c r="E94" s="116"/>
      <c r="F94" s="116"/>
      <c r="G94" s="116"/>
      <c r="H94" s="5" t="s">
        <v>320</v>
      </c>
      <c r="I94" s="5" t="s">
        <v>23</v>
      </c>
      <c r="J94" s="116"/>
      <c r="K94" s="116"/>
    </row>
    <row r="95" spans="1:11" ht="42.75" customHeight="1" thickBot="1">
      <c r="A95" s="116"/>
      <c r="B95" s="118"/>
      <c r="C95" s="116"/>
      <c r="D95" s="116"/>
      <c r="E95" s="116"/>
      <c r="F95" s="116"/>
      <c r="G95" s="116"/>
      <c r="H95" s="5" t="s">
        <v>321</v>
      </c>
      <c r="I95" s="5" t="s">
        <v>23</v>
      </c>
      <c r="J95" s="116"/>
      <c r="K95" s="116"/>
    </row>
    <row r="96" spans="1:11" ht="42.75" customHeight="1" thickBot="1">
      <c r="A96" s="116"/>
      <c r="B96" s="118"/>
      <c r="C96" s="116"/>
      <c r="D96" s="116"/>
      <c r="E96" s="116"/>
      <c r="F96" s="116"/>
      <c r="G96" s="116"/>
      <c r="H96" s="5" t="s">
        <v>319</v>
      </c>
      <c r="I96" s="5" t="s">
        <v>23</v>
      </c>
      <c r="J96" s="116"/>
      <c r="K96" s="116"/>
    </row>
    <row r="97" spans="1:12" ht="42.75" customHeight="1" thickBot="1">
      <c r="A97" s="116"/>
      <c r="B97" s="118"/>
      <c r="C97" s="116"/>
      <c r="D97" s="116"/>
      <c r="E97" s="116"/>
      <c r="F97" s="116"/>
      <c r="G97" s="116"/>
      <c r="H97" s="1" t="s">
        <v>292</v>
      </c>
      <c r="I97" s="5" t="s">
        <v>23</v>
      </c>
      <c r="J97" s="116"/>
      <c r="K97" s="116"/>
    </row>
    <row r="98" spans="1:12" ht="42.75" customHeight="1" thickBot="1">
      <c r="A98" s="116"/>
      <c r="B98" s="118"/>
      <c r="C98" s="116"/>
      <c r="D98" s="116"/>
      <c r="E98" s="116"/>
      <c r="F98" s="116"/>
      <c r="G98" s="116"/>
      <c r="H98" s="5" t="s">
        <v>33</v>
      </c>
      <c r="I98" s="5" t="s">
        <v>23</v>
      </c>
      <c r="J98" s="116"/>
      <c r="K98" s="116"/>
    </row>
    <row r="99" spans="1:12" ht="42.75" customHeight="1" thickBot="1">
      <c r="A99" s="116">
        <v>19</v>
      </c>
      <c r="B99" s="118" t="s">
        <v>4</v>
      </c>
      <c r="C99" s="116" t="s">
        <v>371</v>
      </c>
      <c r="D99" s="116"/>
      <c r="E99" s="116">
        <v>2</v>
      </c>
      <c r="F99" s="116">
        <v>1</v>
      </c>
      <c r="G99" s="116" t="s">
        <v>197</v>
      </c>
      <c r="H99" s="5" t="s">
        <v>18</v>
      </c>
      <c r="I99" s="5" t="s">
        <v>23</v>
      </c>
      <c r="J99" s="116" t="s">
        <v>193</v>
      </c>
    </row>
    <row r="100" spans="1:12" ht="42.75" customHeight="1" thickBot="1">
      <c r="A100" s="116"/>
      <c r="B100" s="118"/>
      <c r="C100" s="116"/>
      <c r="D100" s="116"/>
      <c r="E100" s="116"/>
      <c r="F100" s="116"/>
      <c r="G100" s="116"/>
      <c r="H100" s="5" t="s">
        <v>298</v>
      </c>
      <c r="I100" s="5" t="s">
        <v>23</v>
      </c>
      <c r="J100" s="116"/>
    </row>
    <row r="101" spans="1:12" ht="42" customHeight="1" thickBot="1">
      <c r="A101" s="116"/>
      <c r="B101" s="118"/>
      <c r="C101" s="116"/>
      <c r="D101" s="116"/>
      <c r="E101" s="116"/>
      <c r="F101" s="116"/>
      <c r="G101" s="116"/>
      <c r="H101" s="5" t="s">
        <v>33</v>
      </c>
      <c r="I101" s="5" t="s">
        <v>22</v>
      </c>
      <c r="J101" s="116"/>
      <c r="K101" s="5" t="s">
        <v>125</v>
      </c>
    </row>
    <row r="102" spans="1:12" ht="42" customHeight="1" thickBot="1">
      <c r="A102" s="5">
        <v>20</v>
      </c>
      <c r="B102" s="15"/>
      <c r="C102" s="14" t="s">
        <v>93</v>
      </c>
      <c r="G102" s="5" t="s">
        <v>94</v>
      </c>
      <c r="H102" s="5" t="s">
        <v>126</v>
      </c>
      <c r="I102" s="5" t="s">
        <v>23</v>
      </c>
      <c r="J102" s="5" t="s">
        <v>68</v>
      </c>
      <c r="K102" s="5" t="s">
        <v>127</v>
      </c>
      <c r="L102" s="5" t="s">
        <v>214</v>
      </c>
    </row>
    <row r="103" spans="1:12" ht="42" customHeight="1" thickBot="1">
      <c r="A103" s="116">
        <v>21</v>
      </c>
      <c r="B103" s="117" t="s">
        <v>7</v>
      </c>
      <c r="C103" s="116" t="s">
        <v>97</v>
      </c>
      <c r="D103" s="116"/>
      <c r="E103" s="116"/>
      <c r="F103" s="116">
        <v>1</v>
      </c>
      <c r="G103" s="115" t="s">
        <v>237</v>
      </c>
      <c r="H103" s="5" t="s">
        <v>85</v>
      </c>
      <c r="I103" s="5" t="s">
        <v>23</v>
      </c>
      <c r="J103" s="116" t="s">
        <v>202</v>
      </c>
    </row>
    <row r="104" spans="1:12" ht="66.75" customHeight="1" thickBot="1">
      <c r="A104" s="116"/>
      <c r="B104" s="122"/>
      <c r="C104" s="116"/>
      <c r="D104" s="116"/>
      <c r="E104" s="116"/>
      <c r="F104" s="116"/>
      <c r="G104" s="116"/>
      <c r="H104" s="1" t="s">
        <v>259</v>
      </c>
      <c r="I104" s="5" t="s">
        <v>24</v>
      </c>
      <c r="J104" s="116"/>
    </row>
    <row r="105" spans="1:12" ht="63" customHeight="1" thickBot="1">
      <c r="A105" s="5">
        <v>22</v>
      </c>
      <c r="B105" s="15"/>
      <c r="C105" s="14" t="s">
        <v>245</v>
      </c>
      <c r="F105" s="5">
        <v>1</v>
      </c>
      <c r="G105" s="5" t="s">
        <v>246</v>
      </c>
      <c r="H105" s="5" t="s">
        <v>271</v>
      </c>
      <c r="I105" s="5" t="s">
        <v>269</v>
      </c>
      <c r="J105" s="1"/>
    </row>
    <row r="106" spans="1:12" ht="36" customHeight="1" thickBot="1">
      <c r="A106" s="123">
        <v>23</v>
      </c>
      <c r="B106" s="129"/>
      <c r="C106" s="131" t="s">
        <v>163</v>
      </c>
      <c r="D106" s="123"/>
      <c r="E106" s="123">
        <v>2</v>
      </c>
      <c r="F106" s="123"/>
      <c r="G106" s="123" t="s">
        <v>194</v>
      </c>
      <c r="H106" s="5" t="s">
        <v>151</v>
      </c>
      <c r="I106" s="5" t="s">
        <v>22</v>
      </c>
    </row>
    <row r="107" spans="1:12" ht="36" customHeight="1" thickBot="1">
      <c r="A107" s="124"/>
      <c r="B107" s="135"/>
      <c r="C107" s="140"/>
      <c r="D107" s="124"/>
      <c r="E107" s="124"/>
      <c r="F107" s="124"/>
      <c r="G107" s="124"/>
      <c r="H107" s="5" t="s">
        <v>323</v>
      </c>
      <c r="I107" s="5" t="s">
        <v>23</v>
      </c>
    </row>
    <row r="108" spans="1:12" ht="60" customHeight="1" thickBot="1">
      <c r="A108" s="124"/>
      <c r="B108" s="135"/>
      <c r="C108" s="140"/>
      <c r="D108" s="124"/>
      <c r="E108" s="124"/>
      <c r="F108" s="124"/>
      <c r="G108" s="124"/>
      <c r="H108" s="1" t="s">
        <v>322</v>
      </c>
      <c r="I108" s="5" t="s">
        <v>23</v>
      </c>
    </row>
    <row r="109" spans="1:12" ht="34.5" customHeight="1" thickBot="1">
      <c r="A109" s="125"/>
      <c r="B109" s="130"/>
      <c r="C109" s="132"/>
      <c r="D109" s="125"/>
      <c r="E109" s="125"/>
      <c r="F109" s="125"/>
      <c r="G109" s="125"/>
      <c r="H109" s="1" t="s">
        <v>139</v>
      </c>
      <c r="I109" s="5" t="s">
        <v>23</v>
      </c>
      <c r="J109" s="5" t="s">
        <v>46</v>
      </c>
      <c r="K109" s="5" t="s">
        <v>128</v>
      </c>
      <c r="L109" s="5" t="s">
        <v>185</v>
      </c>
    </row>
    <row r="110" spans="1:12" ht="34.5" customHeight="1" thickBot="1">
      <c r="A110" s="123">
        <v>24</v>
      </c>
      <c r="B110" s="129"/>
      <c r="C110" s="131" t="s">
        <v>164</v>
      </c>
      <c r="D110" s="123"/>
      <c r="E110" s="123">
        <v>2</v>
      </c>
      <c r="F110" s="123"/>
      <c r="G110" s="126" t="s">
        <v>198</v>
      </c>
      <c r="H110" s="1" t="s">
        <v>301</v>
      </c>
      <c r="I110" s="5" t="s">
        <v>23</v>
      </c>
    </row>
    <row r="111" spans="1:12" ht="34.5" customHeight="1" thickBot="1">
      <c r="A111" s="124"/>
      <c r="B111" s="135"/>
      <c r="C111" s="140"/>
      <c r="D111" s="124"/>
      <c r="E111" s="124"/>
      <c r="F111" s="124"/>
      <c r="G111" s="127"/>
      <c r="H111" s="1" t="s">
        <v>326</v>
      </c>
      <c r="I111" s="5" t="s">
        <v>23</v>
      </c>
    </row>
    <row r="112" spans="1:12" ht="69" customHeight="1" thickBot="1">
      <c r="A112" s="124"/>
      <c r="B112" s="135"/>
      <c r="C112" s="140"/>
      <c r="D112" s="124"/>
      <c r="E112" s="124"/>
      <c r="F112" s="124"/>
      <c r="G112" s="127"/>
      <c r="H112" s="1" t="s">
        <v>325</v>
      </c>
      <c r="I112" s="5" t="s">
        <v>23</v>
      </c>
    </row>
    <row r="113" spans="1:11" ht="80.25" customHeight="1" thickBot="1">
      <c r="A113" s="125"/>
      <c r="B113" s="130"/>
      <c r="C113" s="132"/>
      <c r="D113" s="125"/>
      <c r="E113" s="125"/>
      <c r="F113" s="125"/>
      <c r="G113" s="128"/>
      <c r="H113" s="1" t="s">
        <v>324</v>
      </c>
      <c r="I113" s="5" t="s">
        <v>23</v>
      </c>
      <c r="J113" s="5" t="s">
        <v>46</v>
      </c>
      <c r="K113" s="5" t="s">
        <v>129</v>
      </c>
    </row>
    <row r="114" spans="1:11" ht="80.25" customHeight="1" thickBot="1">
      <c r="A114" s="123">
        <v>25</v>
      </c>
      <c r="B114" s="129"/>
      <c r="C114" s="131" t="s">
        <v>165</v>
      </c>
      <c r="D114" s="123"/>
      <c r="E114" s="123">
        <v>2</v>
      </c>
      <c r="F114" s="123"/>
      <c r="G114" s="126" t="s">
        <v>196</v>
      </c>
      <c r="H114" s="1" t="s">
        <v>328</v>
      </c>
      <c r="I114" s="5" t="s">
        <v>23</v>
      </c>
    </row>
    <row r="115" spans="1:11" ht="80.25" customHeight="1" thickBot="1">
      <c r="A115" s="124"/>
      <c r="B115" s="135"/>
      <c r="C115" s="124"/>
      <c r="D115" s="124"/>
      <c r="E115" s="124"/>
      <c r="F115" s="124"/>
      <c r="G115" s="127"/>
      <c r="H115" s="1" t="s">
        <v>327</v>
      </c>
      <c r="I115" s="5" t="s">
        <v>23</v>
      </c>
    </row>
    <row r="116" spans="1:11" ht="42" customHeight="1" thickBot="1">
      <c r="A116" s="125"/>
      <c r="B116" s="130"/>
      <c r="C116" s="125"/>
      <c r="D116" s="125"/>
      <c r="E116" s="125"/>
      <c r="F116" s="125"/>
      <c r="G116" s="128"/>
      <c r="H116" s="5" t="s">
        <v>130</v>
      </c>
      <c r="I116" s="5" t="s">
        <v>22</v>
      </c>
      <c r="J116" s="5" t="s">
        <v>78</v>
      </c>
      <c r="K116" s="5" t="s">
        <v>131</v>
      </c>
    </row>
    <row r="117" spans="1:11" ht="76.5" customHeight="1" thickBot="1">
      <c r="A117" s="123">
        <v>26</v>
      </c>
      <c r="B117" s="129"/>
      <c r="C117" s="131" t="s">
        <v>169</v>
      </c>
      <c r="D117" s="123"/>
      <c r="E117" s="123"/>
      <c r="F117" s="123"/>
      <c r="G117" s="123" t="s">
        <v>191</v>
      </c>
      <c r="H117" s="1" t="s">
        <v>330</v>
      </c>
      <c r="I117" s="5" t="s">
        <v>23</v>
      </c>
      <c r="J117" s="126" t="s">
        <v>329</v>
      </c>
    </row>
    <row r="118" spans="1:11" ht="70.5" customHeight="1" thickBot="1">
      <c r="A118" s="125"/>
      <c r="B118" s="130"/>
      <c r="C118" s="132"/>
      <c r="D118" s="125"/>
      <c r="E118" s="125"/>
      <c r="F118" s="125"/>
      <c r="G118" s="125"/>
      <c r="H118" s="5" t="s">
        <v>139</v>
      </c>
      <c r="I118" s="5" t="s">
        <v>23</v>
      </c>
      <c r="J118" s="125"/>
      <c r="K118" s="1" t="s">
        <v>140</v>
      </c>
    </row>
    <row r="119" spans="1:11" ht="49.5" customHeight="1" thickBot="1">
      <c r="A119" s="123">
        <v>28</v>
      </c>
      <c r="B119" s="133"/>
      <c r="C119" s="131" t="s">
        <v>272</v>
      </c>
      <c r="D119" s="123"/>
      <c r="E119" s="123"/>
      <c r="F119" s="123"/>
      <c r="G119" s="123" t="s">
        <v>205</v>
      </c>
      <c r="H119" s="5" t="s">
        <v>130</v>
      </c>
      <c r="I119" s="5" t="s">
        <v>23</v>
      </c>
    </row>
    <row r="120" spans="1:11" ht="42" customHeight="1" thickBot="1">
      <c r="A120" s="125"/>
      <c r="B120" s="134"/>
      <c r="C120" s="132"/>
      <c r="D120" s="125"/>
      <c r="E120" s="125"/>
      <c r="F120" s="125"/>
      <c r="G120" s="125"/>
      <c r="H120" s="5" t="s">
        <v>206</v>
      </c>
      <c r="J120" s="5" t="s">
        <v>46</v>
      </c>
    </row>
    <row r="121" spans="1:11" ht="42" customHeight="1" thickBot="1">
      <c r="A121" s="5">
        <v>29</v>
      </c>
      <c r="C121" s="5" t="s">
        <v>101</v>
      </c>
      <c r="G121" s="5" t="s">
        <v>102</v>
      </c>
      <c r="H121" s="5" t="s">
        <v>95</v>
      </c>
      <c r="I121" s="5" t="s">
        <v>24</v>
      </c>
    </row>
    <row r="122" spans="1:11" ht="42" customHeight="1" thickBot="1">
      <c r="A122" s="5">
        <v>30</v>
      </c>
      <c r="C122" s="5" t="s">
        <v>188</v>
      </c>
      <c r="G122" s="5" t="s">
        <v>203</v>
      </c>
    </row>
    <row r="123" spans="1:11" ht="42" customHeight="1" thickBot="1">
      <c r="A123" s="5">
        <v>31</v>
      </c>
      <c r="C123" s="5" t="s">
        <v>192</v>
      </c>
    </row>
    <row r="124" spans="1:11" s="8" customFormat="1" ht="72" customHeight="1" thickBot="1">
      <c r="A124" s="8">
        <v>32</v>
      </c>
      <c r="B124" s="17"/>
      <c r="C124" s="9" t="s">
        <v>242</v>
      </c>
      <c r="D124" s="9"/>
      <c r="E124" s="9"/>
      <c r="F124" s="9">
        <v>1</v>
      </c>
      <c r="G124" s="8" t="s">
        <v>17</v>
      </c>
      <c r="H124" s="10" t="s">
        <v>264</v>
      </c>
      <c r="I124" s="8" t="s">
        <v>261</v>
      </c>
    </row>
    <row r="125" spans="1:11" s="8" customFormat="1" ht="42.75" customHeight="1" thickBot="1">
      <c r="A125" s="8">
        <v>33</v>
      </c>
      <c r="B125" s="17"/>
      <c r="C125" s="9" t="s">
        <v>241</v>
      </c>
      <c r="D125" s="9"/>
      <c r="E125" s="9"/>
      <c r="F125" s="9">
        <v>1</v>
      </c>
      <c r="G125" s="8" t="s">
        <v>201</v>
      </c>
      <c r="H125" s="8" t="s">
        <v>262</v>
      </c>
      <c r="I125" s="8" t="s">
        <v>263</v>
      </c>
    </row>
    <row r="126" spans="1:11" s="8" customFormat="1" ht="42.75" customHeight="1" thickBot="1">
      <c r="A126" s="8">
        <v>34</v>
      </c>
      <c r="B126" s="17"/>
      <c r="C126" s="9" t="s">
        <v>238</v>
      </c>
      <c r="D126" s="9"/>
      <c r="E126" s="9"/>
      <c r="F126" s="9">
        <v>1</v>
      </c>
      <c r="G126" s="8" t="s">
        <v>201</v>
      </c>
      <c r="H126" s="8" t="s">
        <v>260</v>
      </c>
      <c r="I126" s="8" t="s">
        <v>261</v>
      </c>
    </row>
    <row r="127" spans="1:11" ht="74.25" customHeight="1" thickBot="1">
      <c r="A127" s="5">
        <v>35</v>
      </c>
      <c r="B127" s="15"/>
      <c r="C127" s="5" t="s">
        <v>141</v>
      </c>
      <c r="G127" s="5" t="s">
        <v>138</v>
      </c>
      <c r="H127" s="5" t="s">
        <v>143</v>
      </c>
      <c r="I127" s="5" t="s">
        <v>142</v>
      </c>
      <c r="J127" s="5" t="s">
        <v>222</v>
      </c>
      <c r="K127" s="5" t="s">
        <v>144</v>
      </c>
    </row>
    <row r="128" spans="1:11" ht="42.75" customHeight="1" thickBot="1">
      <c r="A128" s="5">
        <v>36</v>
      </c>
      <c r="B128" s="15"/>
      <c r="C128" s="6" t="s">
        <v>13</v>
      </c>
      <c r="D128" s="6"/>
      <c r="E128" s="6"/>
      <c r="F128" s="6"/>
      <c r="G128" s="5" t="s">
        <v>201</v>
      </c>
      <c r="J128" s="5" t="s">
        <v>183</v>
      </c>
    </row>
    <row r="129" spans="1:11" ht="57" customHeight="1" thickBot="1">
      <c r="A129" s="5">
        <v>37</v>
      </c>
      <c r="B129" s="15"/>
      <c r="C129" s="5" t="s">
        <v>168</v>
      </c>
      <c r="G129" s="1" t="s">
        <v>196</v>
      </c>
      <c r="H129" s="5" t="s">
        <v>137</v>
      </c>
      <c r="I129" s="5" t="s">
        <v>136</v>
      </c>
      <c r="J129" s="5" t="s">
        <v>221</v>
      </c>
    </row>
    <row r="130" spans="1:11" ht="42.75" customHeight="1" thickBot="1">
      <c r="A130" s="116">
        <v>38</v>
      </c>
      <c r="B130" s="114"/>
      <c r="C130" s="116" t="s">
        <v>173</v>
      </c>
      <c r="D130" s="116"/>
      <c r="E130" s="116"/>
      <c r="F130" s="116"/>
      <c r="G130" s="116" t="s">
        <v>17</v>
      </c>
      <c r="H130" s="5" t="s">
        <v>33</v>
      </c>
      <c r="I130" s="5" t="s">
        <v>24</v>
      </c>
      <c r="J130" s="116" t="s">
        <v>233</v>
      </c>
      <c r="K130" s="5" t="s">
        <v>74</v>
      </c>
    </row>
    <row r="131" spans="1:11" ht="42.75" customHeight="1" thickBot="1">
      <c r="A131" s="116"/>
      <c r="B131" s="114"/>
      <c r="C131" s="116"/>
      <c r="D131" s="116"/>
      <c r="E131" s="116"/>
      <c r="F131" s="116"/>
      <c r="G131" s="116"/>
      <c r="H131" s="5" t="s">
        <v>25</v>
      </c>
      <c r="I131" s="5" t="s">
        <v>24</v>
      </c>
      <c r="J131" s="116"/>
    </row>
    <row r="132" spans="1:11" ht="68.25" customHeight="1" thickBot="1">
      <c r="A132" s="5">
        <v>39</v>
      </c>
      <c r="B132" s="15"/>
      <c r="C132" s="5" t="s">
        <v>167</v>
      </c>
      <c r="G132" s="1" t="s">
        <v>196</v>
      </c>
      <c r="H132" s="1" t="s">
        <v>277</v>
      </c>
      <c r="I132" s="5" t="s">
        <v>136</v>
      </c>
      <c r="J132" s="5" t="s">
        <v>221</v>
      </c>
    </row>
    <row r="133" spans="1:11" ht="42.75" customHeight="1" thickBot="1">
      <c r="A133" s="116">
        <v>40</v>
      </c>
      <c r="B133" s="114"/>
      <c r="C133" s="116" t="s">
        <v>92</v>
      </c>
      <c r="D133" s="116"/>
      <c r="E133" s="116"/>
      <c r="F133" s="116">
        <v>1</v>
      </c>
      <c r="G133" s="116" t="s">
        <v>17</v>
      </c>
      <c r="H133" s="5" t="s">
        <v>33</v>
      </c>
      <c r="I133" s="5" t="s">
        <v>29</v>
      </c>
      <c r="J133" s="116" t="s">
        <v>211</v>
      </c>
    </row>
    <row r="134" spans="1:11" ht="42.75" customHeight="1" thickBot="1">
      <c r="A134" s="116"/>
      <c r="B134" s="114"/>
      <c r="C134" s="116"/>
      <c r="D134" s="116"/>
      <c r="E134" s="116"/>
      <c r="F134" s="116"/>
      <c r="G134" s="116"/>
      <c r="H134" s="5" t="s">
        <v>36</v>
      </c>
      <c r="I134" s="5" t="s">
        <v>29</v>
      </c>
      <c r="J134" s="116"/>
    </row>
    <row r="135" spans="1:11" ht="64.5" customHeight="1" thickBot="1">
      <c r="A135" s="5">
        <v>41</v>
      </c>
      <c r="B135" s="15"/>
      <c r="C135" s="5" t="s">
        <v>166</v>
      </c>
      <c r="G135" s="1" t="s">
        <v>253</v>
      </c>
      <c r="H135" s="5" t="s">
        <v>130</v>
      </c>
      <c r="I135" s="5" t="s">
        <v>136</v>
      </c>
      <c r="J135" s="5" t="s">
        <v>220</v>
      </c>
    </row>
    <row r="136" spans="1:11" ht="42.75" customHeight="1" thickBot="1">
      <c r="A136" s="5">
        <v>42</v>
      </c>
      <c r="B136" s="15"/>
      <c r="C136" s="5" t="s">
        <v>27</v>
      </c>
      <c r="G136" s="5" t="s">
        <v>17</v>
      </c>
      <c r="H136" s="5" t="s">
        <v>28</v>
      </c>
      <c r="I136" s="5" t="s">
        <v>29</v>
      </c>
      <c r="J136" s="5" t="s">
        <v>68</v>
      </c>
    </row>
    <row r="137" spans="1:11" ht="42" customHeight="1" thickBot="1">
      <c r="A137" s="5">
        <v>43</v>
      </c>
      <c r="B137" s="15"/>
      <c r="C137" s="5" t="s">
        <v>162</v>
      </c>
      <c r="G137" s="5" t="s">
        <v>100</v>
      </c>
      <c r="H137" s="5" t="s">
        <v>180</v>
      </c>
      <c r="I137" s="5" t="s">
        <v>24</v>
      </c>
      <c r="J137" s="5" t="s">
        <v>46</v>
      </c>
    </row>
    <row r="138" spans="1:11" ht="42.75" customHeight="1" thickBot="1">
      <c r="A138" s="116">
        <v>44</v>
      </c>
      <c r="B138" s="114"/>
      <c r="C138" s="116" t="s">
        <v>31</v>
      </c>
      <c r="D138" s="116"/>
      <c r="E138" s="116"/>
      <c r="F138" s="116">
        <v>1</v>
      </c>
      <c r="G138" s="116" t="s">
        <v>236</v>
      </c>
      <c r="H138" s="5" t="s">
        <v>32</v>
      </c>
      <c r="I138" s="5" t="s">
        <v>29</v>
      </c>
      <c r="J138" s="116" t="s">
        <v>181</v>
      </c>
    </row>
    <row r="139" spans="1:11" ht="42.75" customHeight="1" thickBot="1">
      <c r="A139" s="116"/>
      <c r="B139" s="114"/>
      <c r="C139" s="116"/>
      <c r="D139" s="116"/>
      <c r="E139" s="116"/>
      <c r="F139" s="116"/>
      <c r="G139" s="116"/>
      <c r="H139" s="5" t="s">
        <v>256</v>
      </c>
      <c r="I139" s="5" t="s">
        <v>257</v>
      </c>
      <c r="J139" s="116"/>
      <c r="K139" s="5" t="s">
        <v>66</v>
      </c>
    </row>
    <row r="140" spans="1:11" ht="42.75" customHeight="1" thickBot="1">
      <c r="A140" s="116"/>
      <c r="B140" s="114"/>
      <c r="C140" s="116"/>
      <c r="D140" s="116"/>
      <c r="E140" s="116"/>
      <c r="F140" s="116"/>
      <c r="G140" s="116"/>
      <c r="H140" s="5" t="s">
        <v>179</v>
      </c>
      <c r="I140" s="5" t="s">
        <v>24</v>
      </c>
      <c r="J140" s="116"/>
    </row>
    <row r="141" spans="1:11" ht="42.75" customHeight="1" thickBot="1">
      <c r="A141" s="116"/>
      <c r="B141" s="114"/>
      <c r="C141" s="116"/>
      <c r="D141" s="116"/>
      <c r="E141" s="116"/>
      <c r="F141" s="116"/>
      <c r="G141" s="116"/>
      <c r="H141" s="5" t="s">
        <v>258</v>
      </c>
      <c r="I141" s="5" t="s">
        <v>29</v>
      </c>
      <c r="J141" s="116"/>
    </row>
    <row r="142" spans="1:11" ht="42.75" customHeight="1" thickBot="1">
      <c r="A142" s="116"/>
      <c r="B142" s="114"/>
      <c r="C142" s="116"/>
      <c r="D142" s="116"/>
      <c r="E142" s="116"/>
      <c r="F142" s="116"/>
      <c r="G142" s="116"/>
      <c r="H142" s="5" t="s">
        <v>34</v>
      </c>
      <c r="I142" s="5" t="s">
        <v>23</v>
      </c>
      <c r="J142" s="116"/>
      <c r="K142" s="5" t="s">
        <v>67</v>
      </c>
    </row>
    <row r="143" spans="1:11" ht="63" customHeight="1" thickBot="1">
      <c r="A143" s="5">
        <v>45</v>
      </c>
      <c r="B143" s="15"/>
      <c r="C143" s="5" t="s">
        <v>243</v>
      </c>
      <c r="F143" s="5">
        <v>1</v>
      </c>
      <c r="G143" s="5" t="s">
        <v>17</v>
      </c>
      <c r="H143" s="5" t="s">
        <v>265</v>
      </c>
      <c r="I143" s="5" t="s">
        <v>263</v>
      </c>
      <c r="J143" s="1"/>
    </row>
    <row r="144" spans="1:11" ht="42" customHeight="1" thickBot="1">
      <c r="A144" s="116">
        <v>46</v>
      </c>
      <c r="B144" s="114"/>
      <c r="C144" s="116" t="s">
        <v>98</v>
      </c>
      <c r="D144" s="116"/>
      <c r="E144" s="116"/>
      <c r="F144" s="116">
        <v>1</v>
      </c>
      <c r="G144" s="116" t="s">
        <v>100</v>
      </c>
      <c r="H144" s="5" t="s">
        <v>85</v>
      </c>
      <c r="I144" s="116" t="s">
        <v>99</v>
      </c>
      <c r="J144" s="116" t="s">
        <v>182</v>
      </c>
      <c r="K144" s="5" t="s">
        <v>215</v>
      </c>
    </row>
    <row r="145" spans="1:11" ht="42" customHeight="1" thickBot="1">
      <c r="A145" s="116"/>
      <c r="B145" s="114"/>
      <c r="C145" s="116"/>
      <c r="D145" s="116"/>
      <c r="E145" s="116"/>
      <c r="F145" s="116"/>
      <c r="G145" s="116"/>
      <c r="H145" s="5" t="s">
        <v>19</v>
      </c>
      <c r="I145" s="116"/>
      <c r="J145" s="116"/>
    </row>
    <row r="146" spans="1:11" ht="63" customHeight="1" thickBot="1">
      <c r="A146" s="5">
        <v>47</v>
      </c>
      <c r="B146" s="15"/>
      <c r="C146" s="5" t="s">
        <v>161</v>
      </c>
      <c r="F146" s="5">
        <v>1</v>
      </c>
      <c r="G146" s="5" t="s">
        <v>239</v>
      </c>
      <c r="H146" s="5" t="s">
        <v>85</v>
      </c>
      <c r="I146" s="5" t="s">
        <v>23</v>
      </c>
      <c r="J146" s="1" t="s">
        <v>219</v>
      </c>
    </row>
    <row r="147" spans="1:11" ht="71.25" customHeight="1" thickBot="1">
      <c r="A147" s="5">
        <v>48</v>
      </c>
      <c r="B147" s="15"/>
      <c r="C147" s="5" t="s">
        <v>170</v>
      </c>
      <c r="G147" s="1" t="s">
        <v>145</v>
      </c>
      <c r="H147" s="5" t="s">
        <v>146</v>
      </c>
      <c r="I147" s="5" t="s">
        <v>24</v>
      </c>
      <c r="J147" s="5" t="s">
        <v>223</v>
      </c>
      <c r="K147" s="5" t="s">
        <v>147</v>
      </c>
    </row>
    <row r="148" spans="1:11" ht="59.25" customHeight="1" thickBot="1">
      <c r="A148" s="5">
        <v>49</v>
      </c>
      <c r="B148" s="15"/>
      <c r="C148" s="5" t="s">
        <v>171</v>
      </c>
      <c r="G148" s="5" t="s">
        <v>148</v>
      </c>
      <c r="H148" s="5" t="s">
        <v>149</v>
      </c>
      <c r="I148" s="5" t="s">
        <v>24</v>
      </c>
      <c r="J148" s="5" t="s">
        <v>224</v>
      </c>
      <c r="K148" s="1" t="s">
        <v>150</v>
      </c>
    </row>
    <row r="149" spans="1:11" ht="42" customHeight="1" thickBot="1">
      <c r="A149" s="5">
        <v>50</v>
      </c>
      <c r="B149" s="15"/>
      <c r="C149" s="5" t="s">
        <v>177</v>
      </c>
      <c r="G149" s="5" t="s">
        <v>203</v>
      </c>
      <c r="J149" s="5" t="s">
        <v>193</v>
      </c>
    </row>
    <row r="150" spans="1:11" ht="42" customHeight="1" thickBot="1">
      <c r="A150" s="5">
        <v>51</v>
      </c>
      <c r="B150" s="15"/>
      <c r="C150" s="5" t="s">
        <v>187</v>
      </c>
      <c r="G150" s="5" t="s">
        <v>203</v>
      </c>
      <c r="J150" s="5" t="s">
        <v>46</v>
      </c>
    </row>
    <row r="151" spans="1:11" ht="42" customHeight="1" thickBot="1">
      <c r="A151" s="5">
        <v>52</v>
      </c>
      <c r="B151" s="15"/>
      <c r="C151" s="5" t="s">
        <v>200</v>
      </c>
      <c r="G151" s="5" t="s">
        <v>17</v>
      </c>
      <c r="J151" s="5" t="s">
        <v>225</v>
      </c>
    </row>
    <row r="152" spans="1:11" ht="42" customHeight="1" thickBot="1">
      <c r="A152" s="5">
        <v>53</v>
      </c>
      <c r="B152" s="15"/>
      <c r="C152" s="5" t="s">
        <v>249</v>
      </c>
      <c r="F152" s="5">
        <v>2</v>
      </c>
      <c r="G152" s="5" t="s">
        <v>17</v>
      </c>
      <c r="J152" s="5" t="s">
        <v>183</v>
      </c>
    </row>
    <row r="153" spans="1:11" ht="66.75" customHeight="1" thickBot="1">
      <c r="A153" s="5">
        <v>54</v>
      </c>
      <c r="B153" s="15"/>
      <c r="C153" s="5" t="s">
        <v>250</v>
      </c>
      <c r="F153" s="5">
        <v>2</v>
      </c>
      <c r="G153" s="5" t="s">
        <v>17</v>
      </c>
      <c r="H153" s="1" t="s">
        <v>273</v>
      </c>
      <c r="J153" s="5" t="s">
        <v>183</v>
      </c>
    </row>
    <row r="154" spans="1:11" ht="42" customHeight="1" thickBot="1">
      <c r="A154" s="5">
        <v>55</v>
      </c>
      <c r="B154" s="15"/>
      <c r="C154" s="5" t="s">
        <v>218</v>
      </c>
      <c r="F154" s="5" t="s">
        <v>251</v>
      </c>
      <c r="G154" s="5" t="s">
        <v>17</v>
      </c>
      <c r="H154" s="5" t="s">
        <v>274</v>
      </c>
      <c r="I154" s="5" t="s">
        <v>263</v>
      </c>
    </row>
    <row r="155" spans="1:11" ht="42" customHeight="1" thickBot="1">
      <c r="A155" s="5">
        <v>56</v>
      </c>
      <c r="B155" s="15"/>
      <c r="C155" s="5" t="s">
        <v>247</v>
      </c>
      <c r="F155" s="5">
        <v>1</v>
      </c>
      <c r="G155" s="5" t="s">
        <v>203</v>
      </c>
      <c r="H155" s="5" t="s">
        <v>152</v>
      </c>
      <c r="I155" s="5" t="s">
        <v>29</v>
      </c>
    </row>
    <row r="156" spans="1:11" ht="42" customHeight="1" thickBot="1">
      <c r="A156" s="5">
        <v>57</v>
      </c>
      <c r="B156" s="15"/>
      <c r="C156" s="5" t="s">
        <v>248</v>
      </c>
      <c r="F156" s="5">
        <v>1</v>
      </c>
      <c r="G156" s="5" t="s">
        <v>203</v>
      </c>
      <c r="H156" s="5" t="s">
        <v>66</v>
      </c>
      <c r="I156" s="5" t="s">
        <v>66</v>
      </c>
    </row>
    <row r="157" spans="1:11" ht="42" customHeight="1" thickBot="1">
      <c r="A157" s="5">
        <v>58</v>
      </c>
      <c r="B157" s="15"/>
      <c r="C157" s="5" t="s">
        <v>217</v>
      </c>
      <c r="F157" s="5" t="s">
        <v>251</v>
      </c>
      <c r="G157" s="5" t="s">
        <v>17</v>
      </c>
      <c r="H157" s="5" t="s">
        <v>262</v>
      </c>
      <c r="I157" s="5" t="s">
        <v>263</v>
      </c>
    </row>
    <row r="159" spans="1:11" ht="35.25"/>
    <row r="160" spans="1:11" ht="35.25"/>
    <row r="161" ht="35.25"/>
    <row r="162" ht="35.25"/>
    <row r="163" ht="35.25"/>
    <row r="164" ht="35.25"/>
    <row r="165" ht="35.25"/>
    <row r="166" ht="35.25"/>
    <row r="167" ht="35.25"/>
    <row r="168" ht="35.25"/>
    <row r="169" ht="35.25"/>
    <row r="170" ht="35.25"/>
    <row r="171" ht="35.25"/>
    <row r="172" ht="35.25"/>
    <row r="173" ht="35.25"/>
    <row r="174" ht="35.25"/>
    <row r="175" ht="35.25"/>
    <row r="176" ht="35.25"/>
    <row r="177" ht="35.25"/>
    <row r="178" ht="35.25"/>
    <row r="179" ht="35.25"/>
    <row r="180" ht="35.25"/>
    <row r="181" ht="35.25"/>
    <row r="182" ht="35.25"/>
    <row r="183" ht="35.25"/>
    <row r="184" ht="35.25"/>
    <row r="185" ht="35.25"/>
    <row r="186" ht="35.25"/>
    <row r="187" ht="35.25"/>
    <row r="188" ht="35.25"/>
  </sheetData>
  <mergeCells count="190">
    <mergeCell ref="D72:D79"/>
    <mergeCell ref="D59:D66"/>
    <mergeCell ref="D69:D71"/>
    <mergeCell ref="F69:F71"/>
    <mergeCell ref="D43:D48"/>
    <mergeCell ref="F43:F48"/>
    <mergeCell ref="C57:C58"/>
    <mergeCell ref="A57:A58"/>
    <mergeCell ref="B57:B58"/>
    <mergeCell ref="E57:E58"/>
    <mergeCell ref="F57:F58"/>
    <mergeCell ref="B51:B56"/>
    <mergeCell ref="A51:A56"/>
    <mergeCell ref="C51:C56"/>
    <mergeCell ref="B1:D1"/>
    <mergeCell ref="D2:D16"/>
    <mergeCell ref="D17:D28"/>
    <mergeCell ref="D103:D104"/>
    <mergeCell ref="F138:F142"/>
    <mergeCell ref="F81:F82"/>
    <mergeCell ref="F30:F41"/>
    <mergeCell ref="F144:F145"/>
    <mergeCell ref="D87:D98"/>
    <mergeCell ref="F59:F66"/>
    <mergeCell ref="D144:D145"/>
    <mergeCell ref="D99:D101"/>
    <mergeCell ref="D81:D82"/>
    <mergeCell ref="D83:D86"/>
    <mergeCell ref="D57:D58"/>
    <mergeCell ref="F83:F86"/>
    <mergeCell ref="B106:B109"/>
    <mergeCell ref="C106:C109"/>
    <mergeCell ref="E106:E109"/>
    <mergeCell ref="D106:D109"/>
    <mergeCell ref="F106:F109"/>
    <mergeCell ref="B110:B113"/>
    <mergeCell ref="C110:C113"/>
    <mergeCell ref="D110:D113"/>
    <mergeCell ref="J144:J145"/>
    <mergeCell ref="F2:F16"/>
    <mergeCell ref="F17:F28"/>
    <mergeCell ref="F103:F104"/>
    <mergeCell ref="F99:F101"/>
    <mergeCell ref="F51:F56"/>
    <mergeCell ref="F133:F134"/>
    <mergeCell ref="F72:F79"/>
    <mergeCell ref="F87:F98"/>
    <mergeCell ref="I144:I145"/>
    <mergeCell ref="J103:J104"/>
    <mergeCell ref="J2:J16"/>
    <mergeCell ref="J17:J28"/>
    <mergeCell ref="J30:J41"/>
    <mergeCell ref="J43:J48"/>
    <mergeCell ref="J51:J56"/>
    <mergeCell ref="G144:G145"/>
    <mergeCell ref="J133:J134"/>
    <mergeCell ref="J138:J142"/>
    <mergeCell ref="G138:G142"/>
    <mergeCell ref="F49:F50"/>
    <mergeCell ref="G49:G50"/>
    <mergeCell ref="F130:F131"/>
    <mergeCell ref="J117:J118"/>
    <mergeCell ref="K3:K6"/>
    <mergeCell ref="J99:J101"/>
    <mergeCell ref="J87:J98"/>
    <mergeCell ref="J59:J66"/>
    <mergeCell ref="J81:J82"/>
    <mergeCell ref="J72:J79"/>
    <mergeCell ref="J69:J71"/>
    <mergeCell ref="J130:J131"/>
    <mergeCell ref="C103:C104"/>
    <mergeCell ref="G103:G104"/>
    <mergeCell ref="G30:G41"/>
    <mergeCell ref="G51:G56"/>
    <mergeCell ref="J83:J86"/>
    <mergeCell ref="K87:K98"/>
    <mergeCell ref="G59:G66"/>
    <mergeCell ref="E72:E79"/>
    <mergeCell ref="G69:G71"/>
    <mergeCell ref="G72:G79"/>
    <mergeCell ref="E59:E66"/>
    <mergeCell ref="G57:G58"/>
    <mergeCell ref="C49:C50"/>
    <mergeCell ref="D49:D50"/>
    <mergeCell ref="E49:E50"/>
    <mergeCell ref="D30:D41"/>
    <mergeCell ref="E81:E82"/>
    <mergeCell ref="E87:E98"/>
    <mergeCell ref="A106:A109"/>
    <mergeCell ref="G106:G109"/>
    <mergeCell ref="A110:A113"/>
    <mergeCell ref="E110:E113"/>
    <mergeCell ref="F110:F113"/>
    <mergeCell ref="G99:G101"/>
    <mergeCell ref="E133:E134"/>
    <mergeCell ref="D133:D134"/>
    <mergeCell ref="D130:D131"/>
    <mergeCell ref="B119:B120"/>
    <mergeCell ref="A119:A120"/>
    <mergeCell ref="C119:C120"/>
    <mergeCell ref="D119:D120"/>
    <mergeCell ref="E119:E120"/>
    <mergeCell ref="F119:F120"/>
    <mergeCell ref="G119:G120"/>
    <mergeCell ref="G110:G113"/>
    <mergeCell ref="A114:A116"/>
    <mergeCell ref="B114:B116"/>
    <mergeCell ref="C114:C116"/>
    <mergeCell ref="D114:D116"/>
    <mergeCell ref="E114:E116"/>
    <mergeCell ref="C83:C86"/>
    <mergeCell ref="A83:A86"/>
    <mergeCell ref="G83:G86"/>
    <mergeCell ref="G87:G98"/>
    <mergeCell ref="C99:C101"/>
    <mergeCell ref="A99:A101"/>
    <mergeCell ref="B103:B104"/>
    <mergeCell ref="B144:B145"/>
    <mergeCell ref="E103:E104"/>
    <mergeCell ref="E144:E145"/>
    <mergeCell ref="E83:E86"/>
    <mergeCell ref="E99:E101"/>
    <mergeCell ref="E138:E142"/>
    <mergeCell ref="D138:D142"/>
    <mergeCell ref="F114:F116"/>
    <mergeCell ref="G114:G116"/>
    <mergeCell ref="B117:B118"/>
    <mergeCell ref="A117:A118"/>
    <mergeCell ref="D117:D118"/>
    <mergeCell ref="E117:E118"/>
    <mergeCell ref="C117:C118"/>
    <mergeCell ref="F117:F118"/>
    <mergeCell ref="G117:G118"/>
    <mergeCell ref="G2:G16"/>
    <mergeCell ref="G17:G28"/>
    <mergeCell ref="E2:E16"/>
    <mergeCell ref="E17:E28"/>
    <mergeCell ref="E30:E41"/>
    <mergeCell ref="A144:A145"/>
    <mergeCell ref="C81:C82"/>
    <mergeCell ref="A81:A82"/>
    <mergeCell ref="C138:C142"/>
    <mergeCell ref="A133:A134"/>
    <mergeCell ref="G133:G134"/>
    <mergeCell ref="C130:C131"/>
    <mergeCell ref="C133:C134"/>
    <mergeCell ref="B130:B131"/>
    <mergeCell ref="G130:G131"/>
    <mergeCell ref="A130:A131"/>
    <mergeCell ref="A138:A142"/>
    <mergeCell ref="E43:E48"/>
    <mergeCell ref="E51:E56"/>
    <mergeCell ref="E69:E71"/>
    <mergeCell ref="E130:E131"/>
    <mergeCell ref="A103:A104"/>
    <mergeCell ref="C144:C145"/>
    <mergeCell ref="G81:G82"/>
    <mergeCell ref="A30:A41"/>
    <mergeCell ref="B30:B41"/>
    <mergeCell ref="C43:C48"/>
    <mergeCell ref="C30:C41"/>
    <mergeCell ref="A43:A48"/>
    <mergeCell ref="G43:G48"/>
    <mergeCell ref="A49:A50"/>
    <mergeCell ref="B49:B50"/>
    <mergeCell ref="D51:D56"/>
    <mergeCell ref="B2:B16"/>
    <mergeCell ref="B138:B142"/>
    <mergeCell ref="B83:B86"/>
    <mergeCell ref="A2:A16"/>
    <mergeCell ref="C2:C16"/>
    <mergeCell ref="C72:C79"/>
    <mergeCell ref="A72:A79"/>
    <mergeCell ref="A59:A66"/>
    <mergeCell ref="B59:B66"/>
    <mergeCell ref="B72:B79"/>
    <mergeCell ref="B87:B98"/>
    <mergeCell ref="B99:B101"/>
    <mergeCell ref="B81:B82"/>
    <mergeCell ref="B69:B71"/>
    <mergeCell ref="B133:B134"/>
    <mergeCell ref="C59:C66"/>
    <mergeCell ref="B43:B48"/>
    <mergeCell ref="A17:A28"/>
    <mergeCell ref="B17:B28"/>
    <mergeCell ref="C17:C28"/>
    <mergeCell ref="C87:C98"/>
    <mergeCell ref="A87:A98"/>
    <mergeCell ref="C69:C71"/>
    <mergeCell ref="A69:A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Forecasts vs model</vt:lpstr>
      <vt:lpstr>Commercial v. Therapuetic Score</vt:lpstr>
      <vt:lpstr>Sheet1</vt:lpstr>
      <vt:lpstr>Metrics</vt:lpstr>
      <vt:lpstr>sales figures </vt:lpstr>
      <vt:lpstr>JAKinibs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joy</dc:creator>
  <cp:lastModifiedBy>jimmy joy</cp:lastModifiedBy>
  <dcterms:created xsi:type="dcterms:W3CDTF">2019-07-12T20:30:52Z</dcterms:created>
  <dcterms:modified xsi:type="dcterms:W3CDTF">2019-07-25T14:30:11Z</dcterms:modified>
</cp:coreProperties>
</file>