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EN INGENIERÍA FINANCIERA\18 ECONOMETRÍA AVANZADA\"/>
    </mc:Choice>
  </mc:AlternateContent>
  <xr:revisionPtr revIDLastSave="0" documentId="13_ncr:1_{0DE3B551-C222-4F96-B731-077EFA1AA064}" xr6:coauthVersionLast="47" xr6:coauthVersionMax="47" xr10:uidLastSave="{00000000-0000-0000-0000-000000000000}"/>
  <bookViews>
    <workbookView xWindow="-108" yWindow="-108" windowWidth="23256" windowHeight="12456" activeTab="3" xr2:uid="{1BF02214-EF5E-4D70-A85D-B8D9C96BDBB8}"/>
  </bookViews>
  <sheets>
    <sheet name="Hoja1" sheetId="1" r:id="rId1"/>
    <sheet name="real" sheetId="2" r:id="rId2"/>
    <sheet name="prueba" sheetId="3" r:id="rId3"/>
    <sheet name="real (2)" sheetId="4" r:id="rId4"/>
  </sheets>
  <definedNames>
    <definedName name="_xlnm._FilterDatabase" localSheetId="0" hidden="1">Hoja1!$A$1:$M$611</definedName>
    <definedName name="_xlnm._FilterDatabase" localSheetId="2" hidden="1">prueba!$A$2:$D$85</definedName>
    <definedName name="_xlnm._FilterDatabase" localSheetId="1" hidden="1">real!$A$2:$D$85</definedName>
    <definedName name="_xlnm._FilterDatabase" localSheetId="3" hidden="1">'real (2)'!$A$2:$D$86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G6" i="3"/>
  <c r="G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/>
  <c r="G35" i="3" s="1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 s="1"/>
  <c r="G57" i="3" s="1"/>
  <c r="G58" i="3"/>
  <c r="G59" i="3" s="1"/>
  <c r="G60" i="3" s="1"/>
  <c r="G61" i="3" s="1"/>
  <c r="G62" i="3" s="1"/>
  <c r="G63" i="3" s="1"/>
  <c r="G64" i="3"/>
  <c r="G65" i="3"/>
  <c r="G66" i="3"/>
  <c r="G67" i="3"/>
  <c r="G68" i="3"/>
  <c r="G69" i="3"/>
  <c r="G70" i="3"/>
  <c r="G71" i="3"/>
  <c r="G72" i="3"/>
  <c r="G73" i="3"/>
  <c r="G74" i="3"/>
  <c r="G75" i="3"/>
  <c r="G76" i="3" s="1"/>
  <c r="G77" i="3" s="1"/>
  <c r="G78" i="3" s="1"/>
  <c r="G79" i="3" s="1"/>
  <c r="G80" i="3"/>
  <c r="G81" i="3"/>
  <c r="G82" i="3"/>
  <c r="G83" i="3"/>
  <c r="G84" i="3"/>
  <c r="G85" i="3"/>
  <c r="G3" i="3"/>
  <c r="E4" i="4"/>
  <c r="F85" i="4"/>
  <c r="E85" i="4"/>
  <c r="D86" i="4"/>
  <c r="F84" i="4"/>
  <c r="E84" i="4"/>
  <c r="D85" i="4"/>
  <c r="F83" i="4"/>
  <c r="E83" i="4"/>
  <c r="D84" i="4"/>
  <c r="F82" i="4"/>
  <c r="E82" i="4"/>
  <c r="D83" i="4"/>
  <c r="F81" i="4"/>
  <c r="E81" i="4"/>
  <c r="D82" i="4"/>
  <c r="F80" i="4"/>
  <c r="E80" i="4"/>
  <c r="D81" i="4"/>
  <c r="F79" i="4"/>
  <c r="E79" i="4"/>
  <c r="D80" i="4"/>
  <c r="F78" i="4"/>
  <c r="E78" i="4"/>
  <c r="D79" i="4"/>
  <c r="F77" i="4"/>
  <c r="E77" i="4"/>
  <c r="D78" i="4"/>
  <c r="F76" i="4"/>
  <c r="E76" i="4"/>
  <c r="D77" i="4"/>
  <c r="F75" i="4"/>
  <c r="E75" i="4"/>
  <c r="D76" i="4"/>
  <c r="F74" i="4"/>
  <c r="E74" i="4"/>
  <c r="D75" i="4"/>
  <c r="F73" i="4"/>
  <c r="E73" i="4"/>
  <c r="D74" i="4"/>
  <c r="F72" i="4"/>
  <c r="E72" i="4"/>
  <c r="D73" i="4"/>
  <c r="F71" i="4"/>
  <c r="E71" i="4"/>
  <c r="D72" i="4"/>
  <c r="F70" i="4"/>
  <c r="E70" i="4"/>
  <c r="D71" i="4"/>
  <c r="F69" i="4"/>
  <c r="E69" i="4"/>
  <c r="D70" i="4"/>
  <c r="F68" i="4"/>
  <c r="E68" i="4"/>
  <c r="D69" i="4"/>
  <c r="F67" i="4"/>
  <c r="E67" i="4"/>
  <c r="D68" i="4"/>
  <c r="F66" i="4"/>
  <c r="E66" i="4"/>
  <c r="D67" i="4"/>
  <c r="F65" i="4"/>
  <c r="E65" i="4"/>
  <c r="D66" i="4"/>
  <c r="F64" i="4"/>
  <c r="E64" i="4"/>
  <c r="D65" i="4"/>
  <c r="F63" i="4"/>
  <c r="E63" i="4"/>
  <c r="D64" i="4"/>
  <c r="F62" i="4"/>
  <c r="E62" i="4"/>
  <c r="D63" i="4"/>
  <c r="F61" i="4"/>
  <c r="E61" i="4"/>
  <c r="D62" i="4"/>
  <c r="F60" i="4"/>
  <c r="E60" i="4"/>
  <c r="D61" i="4"/>
  <c r="F59" i="4"/>
  <c r="E59" i="4"/>
  <c r="D60" i="4"/>
  <c r="F58" i="4"/>
  <c r="E58" i="4"/>
  <c r="D59" i="4"/>
  <c r="F57" i="4"/>
  <c r="E57" i="4"/>
  <c r="D58" i="4"/>
  <c r="F56" i="4"/>
  <c r="E56" i="4"/>
  <c r="D57" i="4"/>
  <c r="F55" i="4"/>
  <c r="E55" i="4"/>
  <c r="D56" i="4"/>
  <c r="F54" i="4"/>
  <c r="E54" i="4"/>
  <c r="D55" i="4"/>
  <c r="F53" i="4"/>
  <c r="E53" i="4"/>
  <c r="D54" i="4"/>
  <c r="F52" i="4"/>
  <c r="E52" i="4"/>
  <c r="D53" i="4"/>
  <c r="F51" i="4"/>
  <c r="E51" i="4"/>
  <c r="D52" i="4"/>
  <c r="F50" i="4"/>
  <c r="E50" i="4"/>
  <c r="D51" i="4"/>
  <c r="F49" i="4"/>
  <c r="E49" i="4"/>
  <c r="D50" i="4"/>
  <c r="F48" i="4"/>
  <c r="E48" i="4"/>
  <c r="D49" i="4"/>
  <c r="F47" i="4"/>
  <c r="E47" i="4"/>
  <c r="D48" i="4"/>
  <c r="F46" i="4"/>
  <c r="E46" i="4"/>
  <c r="D47" i="4"/>
  <c r="F45" i="4"/>
  <c r="E45" i="4"/>
  <c r="D46" i="4"/>
  <c r="F44" i="4"/>
  <c r="E44" i="4"/>
  <c r="D45" i="4"/>
  <c r="F43" i="4"/>
  <c r="E43" i="4"/>
  <c r="D44" i="4"/>
  <c r="F42" i="4"/>
  <c r="E42" i="4"/>
  <c r="D43" i="4"/>
  <c r="F41" i="4"/>
  <c r="E41" i="4"/>
  <c r="D42" i="4"/>
  <c r="F40" i="4"/>
  <c r="E40" i="4"/>
  <c r="D41" i="4"/>
  <c r="F39" i="4"/>
  <c r="E39" i="4"/>
  <c r="D40" i="4"/>
  <c r="F38" i="4"/>
  <c r="E38" i="4"/>
  <c r="D39" i="4"/>
  <c r="F37" i="4"/>
  <c r="E37" i="4"/>
  <c r="D38" i="4"/>
  <c r="F36" i="4"/>
  <c r="E36" i="4"/>
  <c r="D37" i="4"/>
  <c r="F35" i="4"/>
  <c r="E35" i="4"/>
  <c r="D36" i="4"/>
  <c r="F34" i="4"/>
  <c r="E34" i="4"/>
  <c r="D35" i="4"/>
  <c r="F33" i="4"/>
  <c r="E33" i="4"/>
  <c r="D34" i="4"/>
  <c r="F32" i="4"/>
  <c r="E32" i="4"/>
  <c r="D33" i="4"/>
  <c r="F31" i="4"/>
  <c r="E31" i="4"/>
  <c r="D32" i="4"/>
  <c r="F30" i="4"/>
  <c r="E30" i="4"/>
  <c r="D31" i="4"/>
  <c r="F29" i="4"/>
  <c r="E29" i="4"/>
  <c r="D30" i="4"/>
  <c r="F28" i="4"/>
  <c r="E28" i="4"/>
  <c r="D29" i="4"/>
  <c r="F27" i="4"/>
  <c r="E27" i="4"/>
  <c r="D28" i="4"/>
  <c r="F26" i="4"/>
  <c r="E26" i="4"/>
  <c r="D27" i="4"/>
  <c r="F25" i="4"/>
  <c r="E25" i="4"/>
  <c r="D26" i="4"/>
  <c r="F24" i="4"/>
  <c r="E24" i="4"/>
  <c r="D25" i="4"/>
  <c r="F23" i="4"/>
  <c r="E23" i="4"/>
  <c r="D24" i="4"/>
  <c r="F22" i="4"/>
  <c r="E22" i="4"/>
  <c r="D23" i="4"/>
  <c r="F21" i="4"/>
  <c r="E21" i="4"/>
  <c r="D22" i="4"/>
  <c r="F20" i="4"/>
  <c r="E20" i="4"/>
  <c r="D21" i="4"/>
  <c r="F19" i="4"/>
  <c r="E19" i="4"/>
  <c r="D20" i="4"/>
  <c r="F18" i="4"/>
  <c r="E18" i="4"/>
  <c r="D19" i="4"/>
  <c r="F17" i="4"/>
  <c r="E17" i="4"/>
  <c r="D18" i="4"/>
  <c r="F16" i="4"/>
  <c r="E16" i="4"/>
  <c r="D17" i="4"/>
  <c r="F15" i="4"/>
  <c r="E15" i="4"/>
  <c r="D16" i="4"/>
  <c r="F14" i="4"/>
  <c r="E14" i="4"/>
  <c r="D15" i="4"/>
  <c r="F13" i="4"/>
  <c r="E13" i="4"/>
  <c r="D14" i="4"/>
  <c r="F12" i="4"/>
  <c r="E12" i="4"/>
  <c r="D13" i="4"/>
  <c r="F11" i="4"/>
  <c r="E11" i="4"/>
  <c r="D12" i="4"/>
  <c r="F10" i="4"/>
  <c r="E10" i="4"/>
  <c r="D11" i="4"/>
  <c r="F9" i="4"/>
  <c r="E9" i="4"/>
  <c r="D10" i="4"/>
  <c r="F8" i="4"/>
  <c r="E8" i="4"/>
  <c r="D9" i="4"/>
  <c r="F7" i="4"/>
  <c r="E7" i="4"/>
  <c r="D8" i="4"/>
  <c r="F6" i="4"/>
  <c r="E6" i="4"/>
  <c r="D7" i="4"/>
  <c r="F5" i="4"/>
  <c r="E5" i="4"/>
  <c r="D6" i="4"/>
  <c r="F4" i="4"/>
  <c r="D5" i="4"/>
  <c r="D4" i="4"/>
  <c r="O11" i="2"/>
  <c r="O5" i="2"/>
  <c r="O6" i="2"/>
  <c r="O7" i="2"/>
  <c r="O8" i="2"/>
  <c r="O9" i="2"/>
  <c r="O10" i="2"/>
  <c r="O4" i="2"/>
  <c r="K11" i="2"/>
  <c r="L10" i="2"/>
  <c r="M10" i="2" s="1"/>
  <c r="N7" i="2"/>
  <c r="N6" i="2"/>
  <c r="N4" i="2"/>
  <c r="M9" i="2"/>
  <c r="H8" i="2"/>
  <c r="K7" i="2"/>
  <c r="J7" i="2"/>
  <c r="L4" i="2"/>
  <c r="L5" i="2"/>
  <c r="L6" i="2"/>
  <c r="K6" i="2"/>
  <c r="J4" i="2"/>
  <c r="J5" i="2"/>
  <c r="J3" i="2"/>
  <c r="H3" i="3"/>
  <c r="J6" i="3"/>
  <c r="H11" i="2"/>
  <c r="I11" i="2" s="1"/>
  <c r="H12" i="2"/>
  <c r="I12" i="2" s="1"/>
  <c r="H13" i="2"/>
  <c r="I13" i="2" s="1"/>
  <c r="L12" i="2"/>
  <c r="L13" i="2"/>
  <c r="L14" i="2"/>
  <c r="H3" i="2"/>
  <c r="I3" i="2" s="1"/>
  <c r="M3" i="2"/>
  <c r="K6" i="3"/>
  <c r="AK85" i="3"/>
  <c r="AJ85" i="3"/>
  <c r="AI85" i="3"/>
  <c r="AH85" i="3"/>
  <c r="AH20" i="3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I20" i="3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J20" i="3"/>
  <c r="AK20" i="3"/>
  <c r="AJ21" i="3"/>
  <c r="AK21" i="3"/>
  <c r="AJ22" i="3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K22" i="3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H5" i="3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I5" i="3"/>
  <c r="AJ5" i="3"/>
  <c r="AK5" i="3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I6" i="3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J6" i="3"/>
  <c r="AJ7" i="3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I4" i="3"/>
  <c r="AJ4" i="3"/>
  <c r="AK4" i="3"/>
  <c r="AH4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V80" i="3"/>
  <c r="F80" i="3"/>
  <c r="E80" i="3"/>
  <c r="D80" i="3"/>
  <c r="V79" i="3"/>
  <c r="F79" i="3"/>
  <c r="E79" i="3"/>
  <c r="D79" i="3"/>
  <c r="V78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V64" i="3"/>
  <c r="F64" i="3"/>
  <c r="E64" i="3"/>
  <c r="D64" i="3"/>
  <c r="V63" i="3"/>
  <c r="F63" i="3"/>
  <c r="E63" i="3"/>
  <c r="D63" i="3"/>
  <c r="V62" i="3"/>
  <c r="F62" i="3"/>
  <c r="E62" i="3"/>
  <c r="D62" i="3"/>
  <c r="V61" i="3"/>
  <c r="F61" i="3"/>
  <c r="E61" i="3"/>
  <c r="D61" i="3"/>
  <c r="V60" i="3"/>
  <c r="F60" i="3"/>
  <c r="E60" i="3"/>
  <c r="D60" i="3"/>
  <c r="V59" i="3"/>
  <c r="F59" i="3"/>
  <c r="E59" i="3"/>
  <c r="D59" i="3"/>
  <c r="V58" i="3"/>
  <c r="F58" i="3"/>
  <c r="E58" i="3"/>
  <c r="D58" i="3"/>
  <c r="V57" i="3"/>
  <c r="F57" i="3"/>
  <c r="E57" i="3"/>
  <c r="D57" i="3"/>
  <c r="V56" i="3"/>
  <c r="F56" i="3"/>
  <c r="E56" i="3"/>
  <c r="D56" i="3"/>
  <c r="V55" i="3"/>
  <c r="F55" i="3"/>
  <c r="E55" i="3"/>
  <c r="D55" i="3"/>
  <c r="V54" i="3"/>
  <c r="F54" i="3"/>
  <c r="E54" i="3"/>
  <c r="D54" i="3"/>
  <c r="V53" i="3"/>
  <c r="F53" i="3"/>
  <c r="E53" i="3"/>
  <c r="D53" i="3"/>
  <c r="V52" i="3"/>
  <c r="F52" i="3"/>
  <c r="E52" i="3"/>
  <c r="D52" i="3"/>
  <c r="V51" i="3"/>
  <c r="F51" i="3"/>
  <c r="E51" i="3"/>
  <c r="D51" i="3"/>
  <c r="V50" i="3"/>
  <c r="F50" i="3"/>
  <c r="E50" i="3"/>
  <c r="D50" i="3"/>
  <c r="V49" i="3"/>
  <c r="F49" i="3"/>
  <c r="E49" i="3"/>
  <c r="D49" i="3"/>
  <c r="V48" i="3"/>
  <c r="F48" i="3"/>
  <c r="E48" i="3"/>
  <c r="D48" i="3"/>
  <c r="V47" i="3"/>
  <c r="F47" i="3"/>
  <c r="E47" i="3"/>
  <c r="D47" i="3"/>
  <c r="V46" i="3"/>
  <c r="F46" i="3"/>
  <c r="E46" i="3"/>
  <c r="D46" i="3"/>
  <c r="V45" i="3"/>
  <c r="F45" i="3"/>
  <c r="E45" i="3"/>
  <c r="D45" i="3"/>
  <c r="V44" i="3"/>
  <c r="F44" i="3"/>
  <c r="E44" i="3"/>
  <c r="D44" i="3"/>
  <c r="V43" i="3"/>
  <c r="F43" i="3"/>
  <c r="E43" i="3"/>
  <c r="D43" i="3"/>
  <c r="V42" i="3"/>
  <c r="F42" i="3"/>
  <c r="E42" i="3"/>
  <c r="D42" i="3"/>
  <c r="V41" i="3"/>
  <c r="F41" i="3"/>
  <c r="E41" i="3"/>
  <c r="D41" i="3"/>
  <c r="V40" i="3"/>
  <c r="F40" i="3"/>
  <c r="E40" i="3"/>
  <c r="D40" i="3"/>
  <c r="V39" i="3"/>
  <c r="F39" i="3"/>
  <c r="E39" i="3"/>
  <c r="D39" i="3"/>
  <c r="V38" i="3"/>
  <c r="F38" i="3"/>
  <c r="E38" i="3"/>
  <c r="D38" i="3"/>
  <c r="V37" i="3"/>
  <c r="F37" i="3"/>
  <c r="E37" i="3"/>
  <c r="D37" i="3"/>
  <c r="V36" i="3"/>
  <c r="F36" i="3"/>
  <c r="E36" i="3"/>
  <c r="D36" i="3"/>
  <c r="V35" i="3"/>
  <c r="F35" i="3"/>
  <c r="E35" i="3"/>
  <c r="D35" i="3"/>
  <c r="V34" i="3"/>
  <c r="F34" i="3"/>
  <c r="E34" i="3"/>
  <c r="D34" i="3"/>
  <c r="V33" i="3"/>
  <c r="F33" i="3"/>
  <c r="E33" i="3"/>
  <c r="D33" i="3"/>
  <c r="V32" i="3"/>
  <c r="F32" i="3"/>
  <c r="E32" i="3"/>
  <c r="D32" i="3"/>
  <c r="V31" i="3"/>
  <c r="F31" i="3"/>
  <c r="E31" i="3"/>
  <c r="D31" i="3"/>
  <c r="V30" i="3"/>
  <c r="F30" i="3"/>
  <c r="E30" i="3"/>
  <c r="D30" i="3"/>
  <c r="V29" i="3"/>
  <c r="F29" i="3"/>
  <c r="E29" i="3"/>
  <c r="D29" i="3"/>
  <c r="V28" i="3"/>
  <c r="F28" i="3"/>
  <c r="E28" i="3"/>
  <c r="D28" i="3"/>
  <c r="V27" i="3"/>
  <c r="F27" i="3"/>
  <c r="E27" i="3"/>
  <c r="D27" i="3"/>
  <c r="V26" i="3"/>
  <c r="F26" i="3"/>
  <c r="E26" i="3"/>
  <c r="D26" i="3"/>
  <c r="V25" i="3"/>
  <c r="F25" i="3"/>
  <c r="E25" i="3"/>
  <c r="D25" i="3"/>
  <c r="V24" i="3"/>
  <c r="F24" i="3"/>
  <c r="E24" i="3"/>
  <c r="D24" i="3"/>
  <c r="V23" i="3"/>
  <c r="F23" i="3"/>
  <c r="E23" i="3"/>
  <c r="D23" i="3"/>
  <c r="V22" i="3"/>
  <c r="F22" i="3"/>
  <c r="E22" i="3"/>
  <c r="D22" i="3"/>
  <c r="V21" i="3"/>
  <c r="F21" i="3"/>
  <c r="E21" i="3"/>
  <c r="D21" i="3"/>
  <c r="V20" i="3"/>
  <c r="F20" i="3"/>
  <c r="E20" i="3"/>
  <c r="D20" i="3"/>
  <c r="V19" i="3"/>
  <c r="F19" i="3"/>
  <c r="E19" i="3"/>
  <c r="D19" i="3"/>
  <c r="U18" i="3"/>
  <c r="V18" i="3" s="1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U13" i="3"/>
  <c r="V13" i="3" s="1"/>
  <c r="F13" i="3"/>
  <c r="E13" i="3"/>
  <c r="D13" i="3"/>
  <c r="U12" i="3"/>
  <c r="V12" i="3" s="1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D3" i="3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K15" i="2" s="1"/>
  <c r="L15" i="2" s="1"/>
  <c r="I14" i="2"/>
  <c r="H14" i="2"/>
  <c r="K14" i="2" s="1"/>
  <c r="U78" i="2"/>
  <c r="U79" i="2"/>
  <c r="U64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80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F4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85" i="2"/>
  <c r="G14" i="4" l="1"/>
  <c r="G47" i="4"/>
  <c r="G73" i="4"/>
  <c r="Y6" i="4"/>
  <c r="G18" i="4" s="1"/>
  <c r="Y7" i="4"/>
  <c r="H10" i="2"/>
  <c r="K3" i="2"/>
  <c r="K13" i="2"/>
  <c r="K12" i="2"/>
  <c r="Q4" i="2"/>
  <c r="J64" i="3"/>
  <c r="J76" i="3"/>
  <c r="J47" i="3"/>
  <c r="J27" i="3"/>
  <c r="J63" i="3"/>
  <c r="U14" i="3"/>
  <c r="V14" i="3" s="1"/>
  <c r="U81" i="3"/>
  <c r="V81" i="3" s="1"/>
  <c r="U73" i="3"/>
  <c r="V73" i="3" s="1"/>
  <c r="AA3" i="3"/>
  <c r="U85" i="3"/>
  <c r="V85" i="3" s="1"/>
  <c r="U67" i="3"/>
  <c r="V67" i="3" s="1"/>
  <c r="U16" i="3"/>
  <c r="V16" i="3" s="1"/>
  <c r="U82" i="3"/>
  <c r="V82" i="3" s="1"/>
  <c r="U65" i="3"/>
  <c r="V65" i="3" s="1"/>
  <c r="U74" i="3"/>
  <c r="V74" i="3" s="1"/>
  <c r="U72" i="3"/>
  <c r="V72" i="3" s="1"/>
  <c r="AF6" i="3"/>
  <c r="U17" i="3"/>
  <c r="V17" i="3" s="1"/>
  <c r="U69" i="3"/>
  <c r="V69" i="3" s="1"/>
  <c r="U15" i="3"/>
  <c r="V15" i="3" s="1"/>
  <c r="U77" i="3"/>
  <c r="V77" i="3" s="1"/>
  <c r="Q11" i="3"/>
  <c r="U83" i="3"/>
  <c r="V83" i="3" s="1"/>
  <c r="U84" i="3"/>
  <c r="V84" i="3" s="1"/>
  <c r="U70" i="3"/>
  <c r="V70" i="3" s="1"/>
  <c r="Q5" i="3"/>
  <c r="U5" i="3" s="1"/>
  <c r="V5" i="3" s="1"/>
  <c r="Q6" i="3"/>
  <c r="U6" i="3" s="1"/>
  <c r="U68" i="3"/>
  <c r="V68" i="3" s="1"/>
  <c r="U71" i="3"/>
  <c r="V71" i="3" s="1"/>
  <c r="AF5" i="3"/>
  <c r="J25" i="3" s="1"/>
  <c r="U8" i="3"/>
  <c r="V8" i="3" s="1"/>
  <c r="U76" i="3"/>
  <c r="V76" i="3" s="1"/>
  <c r="K19" i="2"/>
  <c r="K20" i="2"/>
  <c r="K45" i="2"/>
  <c r="K31" i="2"/>
  <c r="K67" i="2"/>
  <c r="K44" i="2"/>
  <c r="K25" i="2"/>
  <c r="K73" i="2"/>
  <c r="K62" i="2"/>
  <c r="K68" i="2"/>
  <c r="K27" i="2"/>
  <c r="K39" i="2"/>
  <c r="K51" i="2"/>
  <c r="K57" i="2"/>
  <c r="K63" i="2"/>
  <c r="K69" i="2"/>
  <c r="K75" i="2"/>
  <c r="K23" i="2"/>
  <c r="K37" i="2"/>
  <c r="K61" i="2"/>
  <c r="K41" i="2"/>
  <c r="K17" i="2"/>
  <c r="K22" i="2"/>
  <c r="K65" i="2"/>
  <c r="K35" i="2"/>
  <c r="K34" i="2"/>
  <c r="K58" i="2"/>
  <c r="K70" i="2"/>
  <c r="K46" i="2"/>
  <c r="K29" i="2"/>
  <c r="K53" i="2"/>
  <c r="K47" i="2"/>
  <c r="K77" i="2"/>
  <c r="K59" i="2"/>
  <c r="K82" i="2"/>
  <c r="K21" i="2"/>
  <c r="K38" i="2"/>
  <c r="K43" i="2"/>
  <c r="K49" i="2"/>
  <c r="K71" i="2"/>
  <c r="K33" i="2"/>
  <c r="K55" i="2"/>
  <c r="K83" i="2"/>
  <c r="K79" i="2"/>
  <c r="K85" i="2"/>
  <c r="K81" i="2"/>
  <c r="K30" i="2"/>
  <c r="K16" i="2"/>
  <c r="K40" i="2"/>
  <c r="K64" i="2"/>
  <c r="K26" i="2"/>
  <c r="K50" i="2"/>
  <c r="K74" i="2"/>
  <c r="K36" i="2"/>
  <c r="K60" i="2"/>
  <c r="K84" i="2"/>
  <c r="K78" i="2"/>
  <c r="K32" i="2"/>
  <c r="K56" i="2"/>
  <c r="K80" i="2"/>
  <c r="K18" i="2"/>
  <c r="K42" i="2"/>
  <c r="K66" i="2"/>
  <c r="K28" i="2"/>
  <c r="K52" i="2"/>
  <c r="K76" i="2"/>
  <c r="K54" i="2"/>
  <c r="K24" i="2"/>
  <c r="K48" i="2"/>
  <c r="K72" i="2"/>
  <c r="AF6" i="2"/>
  <c r="AF5" i="2"/>
  <c r="M353" i="1"/>
  <c r="M101" i="1"/>
  <c r="M25" i="1"/>
  <c r="M37" i="1"/>
  <c r="M29" i="1"/>
  <c r="M50" i="1"/>
  <c r="M303" i="1"/>
  <c r="M163" i="1"/>
  <c r="M80" i="1"/>
  <c r="M231" i="1"/>
  <c r="M124" i="1"/>
  <c r="M139" i="1"/>
  <c r="M66" i="1"/>
  <c r="M84" i="1"/>
  <c r="M94" i="1"/>
  <c r="M47" i="1"/>
  <c r="M582" i="1"/>
  <c r="M583" i="1"/>
  <c r="M73" i="1"/>
  <c r="M164" i="1"/>
  <c r="M39" i="1"/>
  <c r="M122" i="1"/>
  <c r="M161" i="1"/>
  <c r="M587" i="1"/>
  <c r="M588" i="1"/>
  <c r="M27" i="1"/>
  <c r="M120" i="1"/>
  <c r="M123" i="1"/>
  <c r="M110" i="1"/>
  <c r="M147" i="1"/>
  <c r="M390" i="1"/>
  <c r="M142" i="1"/>
  <c r="M206" i="1"/>
  <c r="M230" i="1"/>
  <c r="M117" i="1"/>
  <c r="M134" i="1"/>
  <c r="M379" i="1"/>
  <c r="M420" i="1"/>
  <c r="M561" i="1"/>
  <c r="M555" i="1"/>
  <c r="M118" i="1"/>
  <c r="M172" i="1"/>
  <c r="M545" i="1"/>
  <c r="M324" i="1"/>
  <c r="M530" i="1"/>
  <c r="M204" i="1"/>
  <c r="M205" i="1"/>
  <c r="M567" i="1"/>
  <c r="M14" i="1"/>
  <c r="M26" i="1"/>
  <c r="M254" i="1"/>
  <c r="M598" i="1"/>
  <c r="M178" i="1"/>
  <c r="M138" i="1"/>
  <c r="M21" i="1"/>
  <c r="M19" i="1"/>
  <c r="M603" i="1"/>
  <c r="M51" i="1"/>
  <c r="M61" i="1"/>
  <c r="M221" i="1"/>
  <c r="M339" i="1"/>
  <c r="M79" i="1"/>
  <c r="M70" i="1"/>
  <c r="M89" i="1"/>
  <c r="M162" i="1"/>
  <c r="M126" i="1"/>
  <c r="M348" i="1"/>
  <c r="M576" i="1"/>
  <c r="M145" i="1"/>
  <c r="M17" i="1"/>
  <c r="M81" i="1"/>
  <c r="M96" i="1"/>
  <c r="M608" i="1"/>
  <c r="M22" i="1"/>
  <c r="M52" i="1"/>
  <c r="M34" i="1"/>
  <c r="M45" i="1"/>
  <c r="M596" i="1"/>
  <c r="M597" i="1"/>
  <c r="M28" i="1"/>
  <c r="M38" i="1"/>
  <c r="M591" i="1"/>
  <c r="M119" i="1"/>
  <c r="M610" i="1"/>
  <c r="M580" i="1"/>
  <c r="M140" i="1"/>
  <c r="M577" i="1"/>
  <c r="M581" i="1"/>
  <c r="M212" i="1"/>
  <c r="M203" i="1"/>
  <c r="M214" i="1"/>
  <c r="M223" i="1"/>
  <c r="M150" i="1"/>
  <c r="M186" i="1"/>
  <c r="M242" i="1"/>
  <c r="M257" i="1"/>
  <c r="M423" i="1"/>
  <c r="M430" i="1"/>
  <c r="M375" i="1"/>
  <c r="M233" i="1"/>
  <c r="M271" i="1"/>
  <c r="M282" i="1"/>
  <c r="M346" i="1"/>
  <c r="M185" i="1"/>
  <c r="M180" i="1"/>
  <c r="M184" i="1"/>
  <c r="M517" i="1"/>
  <c r="M518" i="1"/>
  <c r="M179" i="1"/>
  <c r="M116" i="1"/>
  <c r="M224" i="1"/>
  <c r="M216" i="1"/>
  <c r="M569" i="1"/>
  <c r="M401" i="1"/>
  <c r="M269" i="1"/>
  <c r="M207" i="1"/>
  <c r="M563" i="1"/>
  <c r="M24" i="1"/>
  <c r="M600" i="1"/>
  <c r="M20" i="1"/>
  <c r="M74" i="1"/>
  <c r="M48" i="1"/>
  <c r="M312" i="1"/>
  <c r="M57" i="1"/>
  <c r="M585" i="1"/>
  <c r="M218" i="1"/>
  <c r="M90" i="1"/>
  <c r="M107" i="1"/>
  <c r="M264" i="1"/>
  <c r="M149" i="1"/>
  <c r="M160" i="1"/>
  <c r="M607" i="1"/>
  <c r="M564" i="1"/>
  <c r="M105" i="1"/>
  <c r="M109" i="1"/>
  <c r="M54" i="1"/>
  <c r="M97" i="1"/>
  <c r="M43" i="1"/>
  <c r="M41" i="1"/>
  <c r="M53" i="1"/>
  <c r="M55" i="1"/>
  <c r="M87" i="1"/>
  <c r="M88" i="1"/>
  <c r="M599" i="1"/>
  <c r="M75" i="1"/>
  <c r="M78" i="1"/>
  <c r="M5" i="1"/>
  <c r="M15" i="1"/>
  <c r="M534" i="1"/>
  <c r="M537" i="1"/>
  <c r="M377" i="1"/>
  <c r="M267" i="1"/>
  <c r="M402" i="1"/>
  <c r="M496" i="1"/>
  <c r="M497" i="1"/>
  <c r="M507" i="1"/>
  <c r="M508" i="1"/>
  <c r="M533" i="1"/>
  <c r="M547" i="1"/>
  <c r="M210" i="1"/>
  <c r="M266" i="1"/>
  <c r="M167" i="1"/>
  <c r="M491" i="1"/>
  <c r="M468" i="1"/>
  <c r="M528" i="1"/>
  <c r="M529" i="1"/>
  <c r="M281" i="1"/>
  <c r="M291" i="1"/>
  <c r="M447" i="1"/>
  <c r="M360" i="1"/>
  <c r="M192" i="1"/>
  <c r="M313" i="1"/>
  <c r="M315" i="1"/>
  <c r="M176" i="1"/>
  <c r="M342" i="1"/>
  <c r="M340" i="1"/>
  <c r="M485" i="1"/>
  <c r="M443" i="1"/>
  <c r="M526" i="1"/>
  <c r="M333" i="1"/>
  <c r="M327" i="1"/>
  <c r="M275" i="1"/>
  <c r="M243" i="1"/>
  <c r="M322" i="1"/>
  <c r="M397" i="1"/>
  <c r="M302" i="1"/>
  <c r="M270" i="1"/>
  <c r="M378" i="1"/>
  <c r="M446" i="1"/>
  <c r="M389" i="1"/>
  <c r="M449" i="1"/>
  <c r="M451" i="1"/>
  <c r="M527" i="1"/>
  <c r="M372" i="1"/>
  <c r="M388" i="1"/>
  <c r="M199" i="1"/>
  <c r="M409" i="1"/>
  <c r="M332" i="1"/>
  <c r="M328" i="1"/>
  <c r="M182" i="1"/>
  <c r="M253" i="1"/>
  <c r="M357" i="1"/>
  <c r="M359" i="1"/>
  <c r="M469" i="1"/>
  <c r="M471" i="1"/>
  <c r="M457" i="1"/>
  <c r="M473" i="1"/>
  <c r="M460" i="1"/>
  <c r="M329" i="1"/>
  <c r="M285" i="1"/>
  <c r="M541" i="1"/>
  <c r="M501" i="1"/>
  <c r="M193" i="1"/>
  <c r="M408" i="1"/>
  <c r="M319" i="1"/>
  <c r="M352" i="1"/>
  <c r="M354" i="1"/>
  <c r="M426" i="1"/>
  <c r="M454" i="1"/>
  <c r="M255" i="1"/>
  <c r="M370" i="1"/>
  <c r="M365" i="1"/>
  <c r="M227" i="1"/>
  <c r="M387" i="1"/>
  <c r="M386" i="1"/>
  <c r="M464" i="1"/>
  <c r="M514" i="1"/>
  <c r="M515" i="1"/>
  <c r="M373" i="1"/>
  <c r="M341" i="1"/>
  <c r="M298" i="1"/>
  <c r="M415" i="1"/>
  <c r="M436" i="1"/>
  <c r="M478" i="1"/>
  <c r="M209" i="1"/>
  <c r="M522" i="1"/>
  <c r="M523" i="1"/>
  <c r="M174" i="1"/>
  <c r="M535" i="1"/>
  <c r="M509" i="1"/>
  <c r="M418" i="1"/>
  <c r="M191" i="1"/>
  <c r="M305" i="1"/>
  <c r="M273" i="1"/>
  <c r="M260" i="1"/>
  <c r="M444" i="1"/>
  <c r="M165" i="1"/>
  <c r="M542" i="1"/>
  <c r="M524" i="1"/>
  <c r="M349" i="1"/>
  <c r="M489" i="1"/>
  <c r="M220" i="1"/>
  <c r="M234" i="1"/>
  <c r="M168" i="1"/>
  <c r="M280" i="1"/>
  <c r="M411" i="1"/>
  <c r="M441" i="1"/>
  <c r="M407" i="1"/>
  <c r="M487" i="1"/>
  <c r="M297" i="1"/>
  <c r="M343" i="1"/>
  <c r="M300" i="1"/>
  <c r="M321" i="1"/>
  <c r="M265" i="1"/>
  <c r="M400" i="1"/>
  <c r="M445" i="1"/>
  <c r="M283" i="1"/>
  <c r="M217" i="1"/>
  <c r="M237" i="1"/>
  <c r="M263" i="1"/>
  <c r="M262" i="1"/>
  <c r="M238" i="1"/>
  <c r="M272" i="1"/>
  <c r="M235" i="1"/>
  <c r="M330" i="1"/>
  <c r="M437" i="1"/>
  <c r="M439" i="1"/>
  <c r="M311" i="1"/>
  <c r="M512" i="1"/>
  <c r="M513" i="1"/>
  <c r="M361" i="1"/>
  <c r="M247" i="1"/>
  <c r="M261" i="1"/>
  <c r="M240" i="1"/>
  <c r="M277" i="1"/>
  <c r="M325" i="1"/>
  <c r="M287" i="1"/>
  <c r="M412" i="1"/>
  <c r="M461" i="1"/>
  <c r="M448" i="1"/>
  <c r="M410" i="1"/>
  <c r="M358" i="1"/>
  <c r="M433" i="1"/>
  <c r="M310" i="1"/>
  <c r="M316" i="1"/>
  <c r="M419" i="1"/>
  <c r="M504" i="1"/>
  <c r="M505" i="1"/>
  <c r="M276" i="1"/>
  <c r="M294" i="1"/>
  <c r="M369" i="1"/>
  <c r="M466" i="1"/>
  <c r="M399" i="1"/>
  <c r="M453" i="1"/>
  <c r="M424" i="1"/>
  <c r="M393" i="1"/>
  <c r="M367" i="1"/>
  <c r="M462" i="1"/>
  <c r="M248" i="1"/>
  <c r="M356" i="1"/>
  <c r="M363" i="1"/>
  <c r="M215" i="1"/>
  <c r="M351" i="1"/>
  <c r="M307" i="1"/>
  <c r="M381" i="1"/>
  <c r="M383" i="1"/>
  <c r="M268" i="1"/>
  <c r="M498" i="1"/>
  <c r="M499" i="1"/>
  <c r="M245" i="1"/>
  <c r="M371" i="1"/>
  <c r="M396" i="1"/>
  <c r="M456" i="1"/>
  <c r="M502" i="1"/>
  <c r="M470" i="1"/>
  <c r="M391" i="1"/>
  <c r="M364" i="1"/>
  <c r="M405" i="1"/>
  <c r="M398" i="1"/>
  <c r="M292" i="1"/>
  <c r="M350" i="1"/>
  <c r="M331" i="1"/>
  <c r="M414" i="1"/>
  <c r="M429" i="1"/>
  <c r="M435" i="1"/>
  <c r="M427" i="1"/>
  <c r="M403" i="1"/>
  <c r="M258" i="1"/>
  <c r="M538" i="1"/>
  <c r="M519" i="1"/>
  <c r="M416" i="1"/>
  <c r="M417" i="1"/>
  <c r="M222" i="1"/>
  <c r="M252" i="1"/>
  <c r="M286" i="1"/>
  <c r="M465" i="1"/>
  <c r="M428" i="1"/>
  <c r="M440" i="1"/>
  <c r="M475" i="1"/>
  <c r="M476" i="1"/>
  <c r="M490" i="1"/>
  <c r="M256" i="1"/>
  <c r="M355" i="1"/>
  <c r="M334" i="1"/>
  <c r="M395" i="1"/>
  <c r="M374" i="1"/>
  <c r="M301" i="1"/>
  <c r="M284" i="1"/>
  <c r="M308" i="1"/>
  <c r="M463" i="1"/>
  <c r="M458" i="1"/>
  <c r="M467" i="1"/>
  <c r="M531" i="1"/>
  <c r="M479" i="1"/>
  <c r="M431" i="1"/>
  <c r="M481" i="1"/>
  <c r="M486" i="1"/>
  <c r="M438" i="1"/>
  <c r="M506" i="1"/>
  <c r="M474" i="1"/>
  <c r="M477" i="1"/>
  <c r="M482" i="1"/>
  <c r="M459" i="1"/>
  <c r="M510" i="1"/>
  <c r="M492" i="1"/>
  <c r="M488" i="1"/>
  <c r="M493" i="1"/>
  <c r="M494" i="1"/>
  <c r="M314" i="1"/>
  <c r="M455" i="1"/>
  <c r="M404" i="1"/>
  <c r="M452" i="1"/>
  <c r="M450" i="1"/>
  <c r="M362" i="1"/>
  <c r="M394" i="1"/>
  <c r="M173" i="1"/>
  <c r="M63" i="1"/>
  <c r="M44" i="1"/>
  <c r="M422" i="1"/>
  <c r="M320" i="1"/>
  <c r="M108" i="1"/>
  <c r="M112" i="1"/>
  <c r="M241" i="1"/>
  <c r="M69" i="1"/>
  <c r="M130" i="1"/>
  <c r="M565" i="1"/>
  <c r="M148" i="1"/>
  <c r="M229" i="1"/>
  <c r="M318" i="1"/>
  <c r="M62" i="1"/>
  <c r="M98" i="1"/>
  <c r="M406" i="1"/>
  <c r="M144" i="1"/>
  <c r="M159" i="1"/>
  <c r="M49" i="1"/>
  <c r="M575" i="1"/>
  <c r="M570" i="1"/>
  <c r="M40" i="1"/>
  <c r="M113" i="1"/>
  <c r="M562" i="1"/>
  <c r="M106" i="1"/>
  <c r="M601" i="1"/>
  <c r="M9" i="1"/>
  <c r="M99" i="1"/>
  <c r="M23" i="1"/>
  <c r="M67" i="1"/>
  <c r="M33" i="1"/>
  <c r="M602" i="1"/>
  <c r="M4" i="1"/>
  <c r="M35" i="1"/>
  <c r="M8" i="1"/>
  <c r="M68" i="1"/>
  <c r="M6" i="1"/>
  <c r="M46" i="1"/>
  <c r="M32" i="1"/>
  <c r="M30" i="1"/>
  <c r="M609" i="1"/>
  <c r="M3" i="1"/>
  <c r="M606" i="1"/>
  <c r="M442" i="1"/>
  <c r="M434" i="1"/>
  <c r="M543" i="1"/>
  <c r="M244" i="1"/>
  <c r="M131" i="1"/>
  <c r="M156" i="1"/>
  <c r="M226" i="1"/>
  <c r="M385" i="1"/>
  <c r="M380" i="1"/>
  <c r="M572" i="1"/>
  <c r="M202" i="1"/>
  <c r="M605" i="1"/>
  <c r="M36" i="1"/>
  <c r="M2" i="1"/>
  <c r="M11" i="1"/>
  <c r="M13" i="1"/>
  <c r="M228" i="1"/>
  <c r="M155" i="1"/>
  <c r="M376" i="1"/>
  <c r="M392" i="1"/>
  <c r="M326" i="1"/>
  <c r="M232" i="1"/>
  <c r="M183" i="1"/>
  <c r="M141" i="1"/>
  <c r="M146" i="1"/>
  <c r="M337" i="1"/>
  <c r="M190" i="1"/>
  <c r="M213" i="1"/>
  <c r="M129" i="1"/>
  <c r="M211" i="1"/>
  <c r="M137" i="1"/>
  <c r="M169" i="1"/>
  <c r="M288" i="1"/>
  <c r="M157" i="1"/>
  <c r="M187" i="1"/>
  <c r="M114" i="1"/>
  <c r="M127" i="1"/>
  <c r="M59" i="1"/>
  <c r="M132" i="1"/>
  <c r="M64" i="1"/>
  <c r="M102" i="1"/>
  <c r="M91" i="1"/>
  <c r="M135" i="1"/>
  <c r="M594" i="1"/>
  <c r="M520" i="1"/>
  <c r="M532" i="1"/>
  <c r="M500" i="1"/>
  <c r="M503" i="1"/>
  <c r="M521" i="1"/>
  <c r="M556" i="1"/>
  <c r="M566" i="1"/>
  <c r="M571" i="1"/>
  <c r="M251" i="1"/>
  <c r="M239" i="1"/>
  <c r="M181" i="1"/>
  <c r="M544" i="1"/>
  <c r="M593" i="1"/>
  <c r="M82" i="1"/>
  <c r="M83" i="1"/>
  <c r="M12" i="1"/>
  <c r="M196" i="1"/>
  <c r="M197" i="1"/>
  <c r="M574" i="1"/>
  <c r="M604" i="1"/>
  <c r="M432" i="1"/>
  <c r="M557" i="1"/>
  <c r="M552" i="1"/>
  <c r="M425" i="1"/>
  <c r="M480" i="1"/>
  <c r="M539" i="1"/>
  <c r="M295" i="1"/>
  <c r="M384" i="1"/>
  <c r="M421" i="1"/>
  <c r="M472" i="1"/>
  <c r="M592" i="1"/>
  <c r="M77" i="1"/>
  <c r="M111" i="1"/>
  <c r="M584" i="1"/>
  <c r="M95" i="1"/>
  <c r="M18" i="1"/>
  <c r="M10" i="1"/>
  <c r="M16" i="1"/>
  <c r="M76" i="1"/>
  <c r="M42" i="1"/>
  <c r="M568" i="1"/>
  <c r="M153" i="1"/>
  <c r="M104" i="1"/>
  <c r="M58" i="1"/>
  <c r="M7" i="1"/>
  <c r="M56" i="1"/>
  <c r="M72" i="1"/>
  <c r="M71" i="1"/>
  <c r="M573" i="1"/>
  <c r="M31" i="1"/>
  <c r="M345" i="1"/>
  <c r="M516" i="1"/>
  <c r="M483" i="1"/>
  <c r="M484" i="1"/>
  <c r="M306" i="1"/>
  <c r="M551" i="1"/>
  <c r="M536" i="1"/>
  <c r="M382" i="1"/>
  <c r="M550" i="1"/>
  <c r="M589" i="1"/>
  <c r="M586" i="1"/>
  <c r="M590" i="1"/>
  <c r="M86" i="1"/>
  <c r="M611" i="1"/>
  <c r="M549" i="1"/>
  <c r="M100" i="1"/>
  <c r="M143" i="1"/>
  <c r="M152" i="1"/>
  <c r="M171" i="1"/>
  <c r="M246" i="1"/>
  <c r="M200" i="1"/>
  <c r="M236" i="1"/>
  <c r="M304" i="1"/>
  <c r="M368" i="1"/>
  <c r="M219" i="1"/>
  <c r="M259" i="1"/>
  <c r="M279" i="1"/>
  <c r="M347" i="1"/>
  <c r="M194" i="1"/>
  <c r="M558" i="1"/>
  <c r="M559" i="1"/>
  <c r="M93" i="1"/>
  <c r="M336" i="1"/>
  <c r="M249" i="1"/>
  <c r="M560" i="1"/>
  <c r="M274" i="1"/>
  <c r="M290" i="1"/>
  <c r="M175" i="1"/>
  <c r="M250" i="1"/>
  <c r="M154" i="1"/>
  <c r="M85" i="1"/>
  <c r="M151" i="1"/>
  <c r="M293" i="1"/>
  <c r="M317" i="1"/>
  <c r="M208" i="1"/>
  <c r="M299" i="1"/>
  <c r="M170" i="1"/>
  <c r="M548" i="1"/>
  <c r="M121" i="1"/>
  <c r="M278" i="1"/>
  <c r="M338" i="1"/>
  <c r="M198" i="1"/>
  <c r="M177" i="1"/>
  <c r="M289" i="1"/>
  <c r="M553" i="1"/>
  <c r="M578" i="1"/>
  <c r="M554" i="1"/>
  <c r="M579" i="1"/>
  <c r="M511" i="1"/>
  <c r="M546" i="1"/>
  <c r="M495" i="1"/>
  <c r="M309" i="1"/>
  <c r="M540" i="1"/>
  <c r="M323" i="1"/>
  <c r="M195" i="1"/>
  <c r="M201" i="1"/>
  <c r="M158" i="1"/>
  <c r="M188" i="1"/>
  <c r="M115" i="1"/>
  <c r="M128" i="1"/>
  <c r="M60" i="1"/>
  <c r="M133" i="1"/>
  <c r="M65" i="1"/>
  <c r="M103" i="1"/>
  <c r="M92" i="1"/>
  <c r="M136" i="1"/>
  <c r="M595" i="1"/>
  <c r="M225" i="1"/>
  <c r="M189" i="1"/>
  <c r="M166" i="1"/>
  <c r="M296" i="1"/>
  <c r="M335" i="1"/>
  <c r="M413" i="1"/>
  <c r="M125" i="1"/>
  <c r="M344" i="1"/>
  <c r="M525" i="1"/>
  <c r="M366" i="1"/>
  <c r="L525" i="1"/>
  <c r="L344" i="1"/>
  <c r="L125" i="1"/>
  <c r="L413" i="1"/>
  <c r="L335" i="1"/>
  <c r="L296" i="1"/>
  <c r="L166" i="1"/>
  <c r="L189" i="1"/>
  <c r="L225" i="1"/>
  <c r="L595" i="1"/>
  <c r="L136" i="1"/>
  <c r="L92" i="1"/>
  <c r="L103" i="1"/>
  <c r="L65" i="1"/>
  <c r="L133" i="1"/>
  <c r="L60" i="1"/>
  <c r="L128" i="1"/>
  <c r="L115" i="1"/>
  <c r="L188" i="1"/>
  <c r="L158" i="1"/>
  <c r="L201" i="1"/>
  <c r="L195" i="1"/>
  <c r="L323" i="1"/>
  <c r="L540" i="1"/>
  <c r="L309" i="1"/>
  <c r="L495" i="1"/>
  <c r="L546" i="1"/>
  <c r="L511" i="1"/>
  <c r="L579" i="1"/>
  <c r="L554" i="1"/>
  <c r="L578" i="1"/>
  <c r="L553" i="1"/>
  <c r="L289" i="1"/>
  <c r="L177" i="1"/>
  <c r="L198" i="1"/>
  <c r="L338" i="1"/>
  <c r="L278" i="1"/>
  <c r="L121" i="1"/>
  <c r="L548" i="1"/>
  <c r="L170" i="1"/>
  <c r="L299" i="1"/>
  <c r="L208" i="1"/>
  <c r="L317" i="1"/>
  <c r="L293" i="1"/>
  <c r="L151" i="1"/>
  <c r="L85" i="1"/>
  <c r="L154" i="1"/>
  <c r="L250" i="1"/>
  <c r="L175" i="1"/>
  <c r="L290" i="1"/>
  <c r="L274" i="1"/>
  <c r="L560" i="1"/>
  <c r="L249" i="1"/>
  <c r="L336" i="1"/>
  <c r="L93" i="1"/>
  <c r="L559" i="1"/>
  <c r="L558" i="1"/>
  <c r="L194" i="1"/>
  <c r="L347" i="1"/>
  <c r="L279" i="1"/>
  <c r="L259" i="1"/>
  <c r="L219" i="1"/>
  <c r="L368" i="1"/>
  <c r="L304" i="1"/>
  <c r="L236" i="1"/>
  <c r="L200" i="1"/>
  <c r="L246" i="1"/>
  <c r="L171" i="1"/>
  <c r="L152" i="1"/>
  <c r="L143" i="1"/>
  <c r="L100" i="1"/>
  <c r="L549" i="1"/>
  <c r="L611" i="1"/>
  <c r="L86" i="1"/>
  <c r="L590" i="1"/>
  <c r="L586" i="1"/>
  <c r="L589" i="1"/>
  <c r="L550" i="1"/>
  <c r="L382" i="1"/>
  <c r="L536" i="1"/>
  <c r="L551" i="1"/>
  <c r="L306" i="1"/>
  <c r="L484" i="1"/>
  <c r="L483" i="1"/>
  <c r="L516" i="1"/>
  <c r="L345" i="1"/>
  <c r="L31" i="1"/>
  <c r="L573" i="1"/>
  <c r="L71" i="1"/>
  <c r="L72" i="1"/>
  <c r="L56" i="1"/>
  <c r="L7" i="1"/>
  <c r="L58" i="1"/>
  <c r="L104" i="1"/>
  <c r="L153" i="1"/>
  <c r="L568" i="1"/>
  <c r="L42" i="1"/>
  <c r="L76" i="1"/>
  <c r="L16" i="1"/>
  <c r="L10" i="1"/>
  <c r="L18" i="1"/>
  <c r="L95" i="1"/>
  <c r="L584" i="1"/>
  <c r="L111" i="1"/>
  <c r="L77" i="1"/>
  <c r="L592" i="1"/>
  <c r="L472" i="1"/>
  <c r="L421" i="1"/>
  <c r="L384" i="1"/>
  <c r="L295" i="1"/>
  <c r="L539" i="1"/>
  <c r="L480" i="1"/>
  <c r="L425" i="1"/>
  <c r="L552" i="1"/>
  <c r="L557" i="1"/>
  <c r="L432" i="1"/>
  <c r="L604" i="1"/>
  <c r="L574" i="1"/>
  <c r="L197" i="1"/>
  <c r="L196" i="1"/>
  <c r="L12" i="1"/>
  <c r="L83" i="1"/>
  <c r="L82" i="1"/>
  <c r="L593" i="1"/>
  <c r="L544" i="1"/>
  <c r="L181" i="1"/>
  <c r="L239" i="1"/>
  <c r="L251" i="1"/>
  <c r="L571" i="1"/>
  <c r="L566" i="1"/>
  <c r="L556" i="1"/>
  <c r="L521" i="1"/>
  <c r="L503" i="1"/>
  <c r="L500" i="1"/>
  <c r="L532" i="1"/>
  <c r="L520" i="1"/>
  <c r="L594" i="1"/>
  <c r="L135" i="1"/>
  <c r="L91" i="1"/>
  <c r="L102" i="1"/>
  <c r="L64" i="1"/>
  <c r="L132" i="1"/>
  <c r="L59" i="1"/>
  <c r="L127" i="1"/>
  <c r="L114" i="1"/>
  <c r="L187" i="1"/>
  <c r="L157" i="1"/>
  <c r="L288" i="1"/>
  <c r="L169" i="1"/>
  <c r="L137" i="1"/>
  <c r="L211" i="1"/>
  <c r="L129" i="1"/>
  <c r="L213" i="1"/>
  <c r="L190" i="1"/>
  <c r="L337" i="1"/>
  <c r="L146" i="1"/>
  <c r="L141" i="1"/>
  <c r="L183" i="1"/>
  <c r="L232" i="1"/>
  <c r="L326" i="1"/>
  <c r="L392" i="1"/>
  <c r="L376" i="1"/>
  <c r="L155" i="1"/>
  <c r="L228" i="1"/>
  <c r="L13" i="1"/>
  <c r="L11" i="1"/>
  <c r="L2" i="1"/>
  <c r="L36" i="1"/>
  <c r="L605" i="1"/>
  <c r="L202" i="1"/>
  <c r="L572" i="1"/>
  <c r="L380" i="1"/>
  <c r="L385" i="1"/>
  <c r="L226" i="1"/>
  <c r="L156" i="1"/>
  <c r="L131" i="1"/>
  <c r="L244" i="1"/>
  <c r="L543" i="1"/>
  <c r="L434" i="1"/>
  <c r="L442" i="1"/>
  <c r="L606" i="1"/>
  <c r="L3" i="1"/>
  <c r="L609" i="1"/>
  <c r="L30" i="1"/>
  <c r="L32" i="1"/>
  <c r="L46" i="1"/>
  <c r="L6" i="1"/>
  <c r="L68" i="1"/>
  <c r="L8" i="1"/>
  <c r="L35" i="1"/>
  <c r="L4" i="1"/>
  <c r="L602" i="1"/>
  <c r="L33" i="1"/>
  <c r="L67" i="1"/>
  <c r="L23" i="1"/>
  <c r="L99" i="1"/>
  <c r="L9" i="1"/>
  <c r="L601" i="1"/>
  <c r="L106" i="1"/>
  <c r="L562" i="1"/>
  <c r="L113" i="1"/>
  <c r="L40" i="1"/>
  <c r="L570" i="1"/>
  <c r="L575" i="1"/>
  <c r="L49" i="1"/>
  <c r="L159" i="1"/>
  <c r="L144" i="1"/>
  <c r="L406" i="1"/>
  <c r="L98" i="1"/>
  <c r="L62" i="1"/>
  <c r="L318" i="1"/>
  <c r="L229" i="1"/>
  <c r="L148" i="1"/>
  <c r="L565" i="1"/>
  <c r="L130" i="1"/>
  <c r="L69" i="1"/>
  <c r="L241" i="1"/>
  <c r="L112" i="1"/>
  <c r="L108" i="1"/>
  <c r="L320" i="1"/>
  <c r="L422" i="1"/>
  <c r="L44" i="1"/>
  <c r="L63" i="1"/>
  <c r="L173" i="1"/>
  <c r="L394" i="1"/>
  <c r="L362" i="1"/>
  <c r="L450" i="1"/>
  <c r="L452" i="1"/>
  <c r="L404" i="1"/>
  <c r="L455" i="1"/>
  <c r="L314" i="1"/>
  <c r="L494" i="1"/>
  <c r="L493" i="1"/>
  <c r="L488" i="1"/>
  <c r="L492" i="1"/>
  <c r="L510" i="1"/>
  <c r="L459" i="1"/>
  <c r="L482" i="1"/>
  <c r="L477" i="1"/>
  <c r="L474" i="1"/>
  <c r="L506" i="1"/>
  <c r="L438" i="1"/>
  <c r="L486" i="1"/>
  <c r="L481" i="1"/>
  <c r="L431" i="1"/>
  <c r="L479" i="1"/>
  <c r="L531" i="1"/>
  <c r="L467" i="1"/>
  <c r="L458" i="1"/>
  <c r="L463" i="1"/>
  <c r="L308" i="1"/>
  <c r="L284" i="1"/>
  <c r="L301" i="1"/>
  <c r="L374" i="1"/>
  <c r="L395" i="1"/>
  <c r="L334" i="1"/>
  <c r="L355" i="1"/>
  <c r="L256" i="1"/>
  <c r="L490" i="1"/>
  <c r="L476" i="1"/>
  <c r="L475" i="1"/>
  <c r="L440" i="1"/>
  <c r="L428" i="1"/>
  <c r="L465" i="1"/>
  <c r="L286" i="1"/>
  <c r="L252" i="1"/>
  <c r="L222" i="1"/>
  <c r="L417" i="1"/>
  <c r="L416" i="1"/>
  <c r="L519" i="1"/>
  <c r="L538" i="1"/>
  <c r="L258" i="1"/>
  <c r="L403" i="1"/>
  <c r="L427" i="1"/>
  <c r="L435" i="1"/>
  <c r="L429" i="1"/>
  <c r="L414" i="1"/>
  <c r="L331" i="1"/>
  <c r="L350" i="1"/>
  <c r="L292" i="1"/>
  <c r="L398" i="1"/>
  <c r="L405" i="1"/>
  <c r="L364" i="1"/>
  <c r="L391" i="1"/>
  <c r="L470" i="1"/>
  <c r="L502" i="1"/>
  <c r="L456" i="1"/>
  <c r="L396" i="1"/>
  <c r="L371" i="1"/>
  <c r="L245" i="1"/>
  <c r="L499" i="1"/>
  <c r="L498" i="1"/>
  <c r="L268" i="1"/>
  <c r="L383" i="1"/>
  <c r="L381" i="1"/>
  <c r="L307" i="1"/>
  <c r="L351" i="1"/>
  <c r="L215" i="1"/>
  <c r="L363" i="1"/>
  <c r="L356" i="1"/>
  <c r="L248" i="1"/>
  <c r="L462" i="1"/>
  <c r="L367" i="1"/>
  <c r="L393" i="1"/>
  <c r="L424" i="1"/>
  <c r="L453" i="1"/>
  <c r="L399" i="1"/>
  <c r="L466" i="1"/>
  <c r="L369" i="1"/>
  <c r="L294" i="1"/>
  <c r="L276" i="1"/>
  <c r="L505" i="1"/>
  <c r="L504" i="1"/>
  <c r="L419" i="1"/>
  <c r="L316" i="1"/>
  <c r="L310" i="1"/>
  <c r="L433" i="1"/>
  <c r="L358" i="1"/>
  <c r="L410" i="1"/>
  <c r="L448" i="1"/>
  <c r="L461" i="1"/>
  <c r="L412" i="1"/>
  <c r="L287" i="1"/>
  <c r="L325" i="1"/>
  <c r="L277" i="1"/>
  <c r="L240" i="1"/>
  <c r="L261" i="1"/>
  <c r="L247" i="1"/>
  <c r="L361" i="1"/>
  <c r="L513" i="1"/>
  <c r="L512" i="1"/>
  <c r="L311" i="1"/>
  <c r="L439" i="1"/>
  <c r="L437" i="1"/>
  <c r="L330" i="1"/>
  <c r="L235" i="1"/>
  <c r="L272" i="1"/>
  <c r="L238" i="1"/>
  <c r="L262" i="1"/>
  <c r="L263" i="1"/>
  <c r="L237" i="1"/>
  <c r="L217" i="1"/>
  <c r="L283" i="1"/>
  <c r="L445" i="1"/>
  <c r="L400" i="1"/>
  <c r="L265" i="1"/>
  <c r="L321" i="1"/>
  <c r="L300" i="1"/>
  <c r="L343" i="1"/>
  <c r="L297" i="1"/>
  <c r="L487" i="1"/>
  <c r="L407" i="1"/>
  <c r="L441" i="1"/>
  <c r="L411" i="1"/>
  <c r="L280" i="1"/>
  <c r="L168" i="1"/>
  <c r="L234" i="1"/>
  <c r="L220" i="1"/>
  <c r="L489" i="1"/>
  <c r="L349" i="1"/>
  <c r="L524" i="1"/>
  <c r="L542" i="1"/>
  <c r="L165" i="1"/>
  <c r="L444" i="1"/>
  <c r="L260" i="1"/>
  <c r="L273" i="1"/>
  <c r="L305" i="1"/>
  <c r="L191" i="1"/>
  <c r="L418" i="1"/>
  <c r="L509" i="1"/>
  <c r="L535" i="1"/>
  <c r="L174" i="1"/>
  <c r="L523" i="1"/>
  <c r="L522" i="1"/>
  <c r="L209" i="1"/>
  <c r="L478" i="1"/>
  <c r="L436" i="1"/>
  <c r="L415" i="1"/>
  <c r="L298" i="1"/>
  <c r="L341" i="1"/>
  <c r="L373" i="1"/>
  <c r="L515" i="1"/>
  <c r="L514" i="1"/>
  <c r="L464" i="1"/>
  <c r="L386" i="1"/>
  <c r="L387" i="1"/>
  <c r="L227" i="1"/>
  <c r="L365" i="1"/>
  <c r="L370" i="1"/>
  <c r="L255" i="1"/>
  <c r="L454" i="1"/>
  <c r="L426" i="1"/>
  <c r="L354" i="1"/>
  <c r="L352" i="1"/>
  <c r="L319" i="1"/>
  <c r="L408" i="1"/>
  <c r="L193" i="1"/>
  <c r="L501" i="1"/>
  <c r="L541" i="1"/>
  <c r="L285" i="1"/>
  <c r="L329" i="1"/>
  <c r="L460" i="1"/>
  <c r="L473" i="1"/>
  <c r="L457" i="1"/>
  <c r="L471" i="1"/>
  <c r="L469" i="1"/>
  <c r="L359" i="1"/>
  <c r="L357" i="1"/>
  <c r="L253" i="1"/>
  <c r="L182" i="1"/>
  <c r="L328" i="1"/>
  <c r="L332" i="1"/>
  <c r="L409" i="1"/>
  <c r="L199" i="1"/>
  <c r="L388" i="1"/>
  <c r="L372" i="1"/>
  <c r="L527" i="1"/>
  <c r="L451" i="1"/>
  <c r="L449" i="1"/>
  <c r="L389" i="1"/>
  <c r="L446" i="1"/>
  <c r="L378" i="1"/>
  <c r="L270" i="1"/>
  <c r="L302" i="1"/>
  <c r="L397" i="1"/>
  <c r="L322" i="1"/>
  <c r="L243" i="1"/>
  <c r="L275" i="1"/>
  <c r="L327" i="1"/>
  <c r="L333" i="1"/>
  <c r="L526" i="1"/>
  <c r="L443" i="1"/>
  <c r="L485" i="1"/>
  <c r="L340" i="1"/>
  <c r="L342" i="1"/>
  <c r="L176" i="1"/>
  <c r="L315" i="1"/>
  <c r="L313" i="1"/>
  <c r="L192" i="1"/>
  <c r="L360" i="1"/>
  <c r="L447" i="1"/>
  <c r="L291" i="1"/>
  <c r="L281" i="1"/>
  <c r="L529" i="1"/>
  <c r="L528" i="1"/>
  <c r="L468" i="1"/>
  <c r="L491" i="1"/>
  <c r="L167" i="1"/>
  <c r="L266" i="1"/>
  <c r="L210" i="1"/>
  <c r="L547" i="1"/>
  <c r="L533" i="1"/>
  <c r="L508" i="1"/>
  <c r="L507" i="1"/>
  <c r="L497" i="1"/>
  <c r="L496" i="1"/>
  <c r="L402" i="1"/>
  <c r="L267" i="1"/>
  <c r="L377" i="1"/>
  <c r="L537" i="1"/>
  <c r="L534" i="1"/>
  <c r="L15" i="1"/>
  <c r="L5" i="1"/>
  <c r="L78" i="1"/>
  <c r="L75" i="1"/>
  <c r="L599" i="1"/>
  <c r="L88" i="1"/>
  <c r="L87" i="1"/>
  <c r="L55" i="1"/>
  <c r="L53" i="1"/>
  <c r="L41" i="1"/>
  <c r="L43" i="1"/>
  <c r="L97" i="1"/>
  <c r="L54" i="1"/>
  <c r="L109" i="1"/>
  <c r="L105" i="1"/>
  <c r="L564" i="1"/>
  <c r="L607" i="1"/>
  <c r="L160" i="1"/>
  <c r="L149" i="1"/>
  <c r="L264" i="1"/>
  <c r="L107" i="1"/>
  <c r="L90" i="1"/>
  <c r="L218" i="1"/>
  <c r="L585" i="1"/>
  <c r="L57" i="1"/>
  <c r="L312" i="1"/>
  <c r="L48" i="1"/>
  <c r="L74" i="1"/>
  <c r="L20" i="1"/>
  <c r="L600" i="1"/>
  <c r="L24" i="1"/>
  <c r="L563" i="1"/>
  <c r="L207" i="1"/>
  <c r="L269" i="1"/>
  <c r="L401" i="1"/>
  <c r="L569" i="1"/>
  <c r="L216" i="1"/>
  <c r="L224" i="1"/>
  <c r="L116" i="1"/>
  <c r="L179" i="1"/>
  <c r="L518" i="1"/>
  <c r="L517" i="1"/>
  <c r="L184" i="1"/>
  <c r="L180" i="1"/>
  <c r="L185" i="1"/>
  <c r="L346" i="1"/>
  <c r="L282" i="1"/>
  <c r="L271" i="1"/>
  <c r="L233" i="1"/>
  <c r="L375" i="1"/>
  <c r="L430" i="1"/>
  <c r="L423" i="1"/>
  <c r="L257" i="1"/>
  <c r="L242" i="1"/>
  <c r="L186" i="1"/>
  <c r="L150" i="1"/>
  <c r="L223" i="1"/>
  <c r="L214" i="1"/>
  <c r="L203" i="1"/>
  <c r="L212" i="1"/>
  <c r="L581" i="1"/>
  <c r="L577" i="1"/>
  <c r="L140" i="1"/>
  <c r="L580" i="1"/>
  <c r="L610" i="1"/>
  <c r="L119" i="1"/>
  <c r="L591" i="1"/>
  <c r="L38" i="1"/>
  <c r="L28" i="1"/>
  <c r="L597" i="1"/>
  <c r="L596" i="1"/>
  <c r="L45" i="1"/>
  <c r="L34" i="1"/>
  <c r="L52" i="1"/>
  <c r="L22" i="1"/>
  <c r="L608" i="1"/>
  <c r="L96" i="1"/>
  <c r="L81" i="1"/>
  <c r="L17" i="1"/>
  <c r="L145" i="1"/>
  <c r="L576" i="1"/>
  <c r="L348" i="1"/>
  <c r="L126" i="1"/>
  <c r="L162" i="1"/>
  <c r="L89" i="1"/>
  <c r="L70" i="1"/>
  <c r="L79" i="1"/>
  <c r="L339" i="1"/>
  <c r="L221" i="1"/>
  <c r="L61" i="1"/>
  <c r="L51" i="1"/>
  <c r="L603" i="1"/>
  <c r="L19" i="1"/>
  <c r="L21" i="1"/>
  <c r="L138" i="1"/>
  <c r="L178" i="1"/>
  <c r="L598" i="1"/>
  <c r="L254" i="1"/>
  <c r="L26" i="1"/>
  <c r="L14" i="1"/>
  <c r="L567" i="1"/>
  <c r="L205" i="1"/>
  <c r="L204" i="1"/>
  <c r="L530" i="1"/>
  <c r="L324" i="1"/>
  <c r="L545" i="1"/>
  <c r="L172" i="1"/>
  <c r="L118" i="1"/>
  <c r="L555" i="1"/>
  <c r="L561" i="1"/>
  <c r="L420" i="1"/>
  <c r="L379" i="1"/>
  <c r="L134" i="1"/>
  <c r="L117" i="1"/>
  <c r="L230" i="1"/>
  <c r="L206" i="1"/>
  <c r="L142" i="1"/>
  <c r="L390" i="1"/>
  <c r="L147" i="1"/>
  <c r="L110" i="1"/>
  <c r="L123" i="1"/>
  <c r="L120" i="1"/>
  <c r="L27" i="1"/>
  <c r="L588" i="1"/>
  <c r="L587" i="1"/>
  <c r="L161" i="1"/>
  <c r="L122" i="1"/>
  <c r="L39" i="1"/>
  <c r="L164" i="1"/>
  <c r="L73" i="1"/>
  <c r="L583" i="1"/>
  <c r="L582" i="1"/>
  <c r="L47" i="1"/>
  <c r="L94" i="1"/>
  <c r="L84" i="1"/>
  <c r="L66" i="1"/>
  <c r="L139" i="1"/>
  <c r="L124" i="1"/>
  <c r="L231" i="1"/>
  <c r="L80" i="1"/>
  <c r="L163" i="1"/>
  <c r="L303" i="1"/>
  <c r="L50" i="1"/>
  <c r="L29" i="1"/>
  <c r="L37" i="1"/>
  <c r="L25" i="1"/>
  <c r="L101" i="1"/>
  <c r="L353" i="1"/>
  <c r="L366" i="1"/>
  <c r="I18" i="4" l="1"/>
  <c r="H18" i="4"/>
  <c r="J18" i="4" s="1"/>
  <c r="I14" i="4"/>
  <c r="H14" i="4"/>
  <c r="J14" i="4" s="1"/>
  <c r="G20" i="4"/>
  <c r="G43" i="4"/>
  <c r="G53" i="4"/>
  <c r="H73" i="4"/>
  <c r="I73" i="4"/>
  <c r="G13" i="4"/>
  <c r="G16" i="4"/>
  <c r="G39" i="4"/>
  <c r="G86" i="4"/>
  <c r="G84" i="4"/>
  <c r="G12" i="4"/>
  <c r="G35" i="4"/>
  <c r="G72" i="4"/>
  <c r="G8" i="4"/>
  <c r="G19" i="4"/>
  <c r="G46" i="4"/>
  <c r="I47" i="4"/>
  <c r="H47" i="4"/>
  <c r="J47" i="4" s="1"/>
  <c r="G68" i="4"/>
  <c r="G83" i="4"/>
  <c r="G15" i="4"/>
  <c r="G37" i="4"/>
  <c r="G45" i="4"/>
  <c r="G17" i="4"/>
  <c r="G5" i="4"/>
  <c r="G85" i="4"/>
  <c r="G69" i="4"/>
  <c r="G4" i="4"/>
  <c r="G49" i="4"/>
  <c r="G76" i="4"/>
  <c r="G11" i="4"/>
  <c r="G81" i="4"/>
  <c r="G65" i="4"/>
  <c r="G75" i="4"/>
  <c r="G6" i="4"/>
  <c r="G56" i="4"/>
  <c r="G71" i="4"/>
  <c r="G74" i="4"/>
  <c r="G82" i="4"/>
  <c r="G52" i="4"/>
  <c r="G67" i="4"/>
  <c r="G70" i="4"/>
  <c r="G54" i="4"/>
  <c r="G48" i="4"/>
  <c r="G59" i="4"/>
  <c r="G66" i="4"/>
  <c r="G38" i="4"/>
  <c r="G44" i="4"/>
  <c r="G55" i="4"/>
  <c r="G50" i="4"/>
  <c r="G10" i="4"/>
  <c r="G41" i="4"/>
  <c r="G40" i="4"/>
  <c r="G51" i="4"/>
  <c r="G42" i="4"/>
  <c r="G9" i="4"/>
  <c r="Y10" i="4"/>
  <c r="Y9" i="4"/>
  <c r="R4" i="2"/>
  <c r="S4" i="2" s="1"/>
  <c r="T14" i="2"/>
  <c r="U14" i="2" s="1"/>
  <c r="T85" i="2"/>
  <c r="U85" i="2" s="1"/>
  <c r="J60" i="3"/>
  <c r="J24" i="3"/>
  <c r="J71" i="3"/>
  <c r="J41" i="3"/>
  <c r="J72" i="3"/>
  <c r="J58" i="3"/>
  <c r="J57" i="3"/>
  <c r="J21" i="3"/>
  <c r="J17" i="3"/>
  <c r="J38" i="3"/>
  <c r="J61" i="3"/>
  <c r="J55" i="3"/>
  <c r="J54" i="3"/>
  <c r="J18" i="3"/>
  <c r="J84" i="3"/>
  <c r="J35" i="3"/>
  <c r="J46" i="3"/>
  <c r="J52" i="3"/>
  <c r="J51" i="3"/>
  <c r="J14" i="3"/>
  <c r="J77" i="3"/>
  <c r="J29" i="3"/>
  <c r="J40" i="3"/>
  <c r="J49" i="3"/>
  <c r="J48" i="3"/>
  <c r="J85" i="3"/>
  <c r="J73" i="3"/>
  <c r="J26" i="3"/>
  <c r="J37" i="3"/>
  <c r="J43" i="3"/>
  <c r="J45" i="3"/>
  <c r="J81" i="3"/>
  <c r="J69" i="3"/>
  <c r="J23" i="3"/>
  <c r="J31" i="3"/>
  <c r="J34" i="3"/>
  <c r="J42" i="3"/>
  <c r="J78" i="3"/>
  <c r="J65" i="3"/>
  <c r="J13" i="3"/>
  <c r="J28" i="3"/>
  <c r="J56" i="3"/>
  <c r="J44" i="3"/>
  <c r="J68" i="3"/>
  <c r="J32" i="3"/>
  <c r="J80" i="3"/>
  <c r="K1" i="3"/>
  <c r="AJ3" i="3" s="1"/>
  <c r="J20" i="3"/>
  <c r="J1" i="3"/>
  <c r="AI3" i="3" s="1"/>
  <c r="I1" i="3"/>
  <c r="AK3" i="3" s="1"/>
  <c r="H1" i="3"/>
  <c r="AH3" i="3" s="1"/>
  <c r="J8" i="3"/>
  <c r="J39" i="3"/>
  <c r="J74" i="3"/>
  <c r="J62" i="3"/>
  <c r="J75" i="3"/>
  <c r="J22" i="3"/>
  <c r="J67" i="3"/>
  <c r="J4" i="3"/>
  <c r="J36" i="3"/>
  <c r="J70" i="3"/>
  <c r="J59" i="3"/>
  <c r="J9" i="3"/>
  <c r="J19" i="3"/>
  <c r="J79" i="3"/>
  <c r="J11" i="3"/>
  <c r="J33" i="3"/>
  <c r="J66" i="3"/>
  <c r="J53" i="3"/>
  <c r="J16" i="3"/>
  <c r="J12" i="3"/>
  <c r="J15" i="3"/>
  <c r="J7" i="3"/>
  <c r="J30" i="3"/>
  <c r="J10" i="3"/>
  <c r="J50" i="3"/>
  <c r="J83" i="3"/>
  <c r="J82" i="3"/>
  <c r="J3" i="3"/>
  <c r="J5" i="3"/>
  <c r="H21" i="3"/>
  <c r="K21" i="3" s="1"/>
  <c r="I61" i="3"/>
  <c r="I26" i="3"/>
  <c r="I78" i="3"/>
  <c r="I7" i="3"/>
  <c r="I55" i="3"/>
  <c r="H36" i="3"/>
  <c r="H39" i="3"/>
  <c r="I24" i="3"/>
  <c r="H59" i="3"/>
  <c r="I76" i="3"/>
  <c r="H23" i="3"/>
  <c r="H78" i="3"/>
  <c r="I9" i="3"/>
  <c r="H34" i="3"/>
  <c r="K34" i="3" s="1"/>
  <c r="I28" i="3"/>
  <c r="I80" i="3"/>
  <c r="I13" i="3"/>
  <c r="I81" i="3"/>
  <c r="I30" i="3"/>
  <c r="I3" i="3"/>
  <c r="S4" i="3" s="1"/>
  <c r="I11" i="3"/>
  <c r="I63" i="3"/>
  <c r="H33" i="3"/>
  <c r="I56" i="3"/>
  <c r="H20" i="3"/>
  <c r="H6" i="3"/>
  <c r="H31" i="3"/>
  <c r="H74" i="3"/>
  <c r="I32" i="3"/>
  <c r="I17" i="3"/>
  <c r="I85" i="3"/>
  <c r="I34" i="3"/>
  <c r="I15" i="3"/>
  <c r="I83" i="3"/>
  <c r="H30" i="3"/>
  <c r="K30" i="3" s="1"/>
  <c r="I53" i="3"/>
  <c r="H80" i="3"/>
  <c r="K80" i="3" s="1"/>
  <c r="H64" i="3"/>
  <c r="K64" i="3" s="1"/>
  <c r="H28" i="3"/>
  <c r="H13" i="3"/>
  <c r="I36" i="3"/>
  <c r="I21" i="3"/>
  <c r="I38" i="3"/>
  <c r="I19" i="3"/>
  <c r="H63" i="3"/>
  <c r="K63" i="3" s="1"/>
  <c r="H18" i="3"/>
  <c r="H50" i="3"/>
  <c r="H9" i="3"/>
  <c r="K9" i="3" s="1"/>
  <c r="H61" i="3"/>
  <c r="H25" i="3"/>
  <c r="H79" i="3"/>
  <c r="I40" i="3"/>
  <c r="I25" i="3"/>
  <c r="I42" i="3"/>
  <c r="I23" i="3"/>
  <c r="H60" i="3"/>
  <c r="K60" i="3" s="1"/>
  <c r="H14" i="3"/>
  <c r="H47" i="3"/>
  <c r="H5" i="3"/>
  <c r="H58" i="3"/>
  <c r="H22" i="3"/>
  <c r="H15" i="3"/>
  <c r="I44" i="3"/>
  <c r="I29" i="3"/>
  <c r="I46" i="3"/>
  <c r="I27" i="3"/>
  <c r="H57" i="3"/>
  <c r="K57" i="3" s="1"/>
  <c r="H85" i="3"/>
  <c r="H44" i="3"/>
  <c r="K44" i="3" s="1"/>
  <c r="H16" i="3"/>
  <c r="H55" i="3"/>
  <c r="I48" i="3"/>
  <c r="I33" i="3"/>
  <c r="I50" i="3"/>
  <c r="I31" i="3"/>
  <c r="H54" i="3"/>
  <c r="H81" i="3"/>
  <c r="K81" i="3" s="1"/>
  <c r="H41" i="3"/>
  <c r="K41" i="3" s="1"/>
  <c r="H83" i="3"/>
  <c r="K83" i="3" s="1"/>
  <c r="H52" i="3"/>
  <c r="H12" i="3"/>
  <c r="I82" i="3"/>
  <c r="I4" i="3"/>
  <c r="S5" i="3" s="1"/>
  <c r="I52" i="3"/>
  <c r="I37" i="3"/>
  <c r="I6" i="3"/>
  <c r="I54" i="3"/>
  <c r="I35" i="3"/>
  <c r="H51" i="3"/>
  <c r="H66" i="3"/>
  <c r="H38" i="3"/>
  <c r="H76" i="3"/>
  <c r="K76" i="3" s="1"/>
  <c r="H49" i="3"/>
  <c r="K49" i="3" s="1"/>
  <c r="H8" i="3"/>
  <c r="H71" i="3"/>
  <c r="I8" i="3"/>
  <c r="I60" i="3"/>
  <c r="I41" i="3"/>
  <c r="I10" i="3"/>
  <c r="I58" i="3"/>
  <c r="I39" i="3"/>
  <c r="H48" i="3"/>
  <c r="K48" i="3" s="1"/>
  <c r="H10" i="3"/>
  <c r="K10" i="3" s="1"/>
  <c r="H35" i="3"/>
  <c r="K35" i="3" s="1"/>
  <c r="H72" i="3"/>
  <c r="H46" i="3"/>
  <c r="H4" i="3"/>
  <c r="K4" i="3" s="1"/>
  <c r="H11" i="3"/>
  <c r="I12" i="3"/>
  <c r="I64" i="3"/>
  <c r="I45" i="3"/>
  <c r="I14" i="3"/>
  <c r="I66" i="3"/>
  <c r="I43" i="3"/>
  <c r="H45" i="3"/>
  <c r="K45" i="3" s="1"/>
  <c r="H17" i="3"/>
  <c r="K17" i="3" s="1"/>
  <c r="H32" i="3"/>
  <c r="H68" i="3"/>
  <c r="H43" i="3"/>
  <c r="H67" i="3"/>
  <c r="H56" i="3"/>
  <c r="H84" i="3"/>
  <c r="H53" i="3"/>
  <c r="K53" i="3" s="1"/>
  <c r="H65" i="3"/>
  <c r="K65" i="3" s="1"/>
  <c r="H69" i="3"/>
  <c r="K69" i="3" s="1"/>
  <c r="H73" i="3"/>
  <c r="K73" i="3" s="1"/>
  <c r="H77" i="3"/>
  <c r="K77" i="3" s="1"/>
  <c r="I65" i="3"/>
  <c r="I69" i="3"/>
  <c r="I73" i="3"/>
  <c r="I77" i="3"/>
  <c r="H62" i="3"/>
  <c r="H82" i="3"/>
  <c r="I59" i="3"/>
  <c r="I67" i="3"/>
  <c r="I71" i="3"/>
  <c r="I75" i="3"/>
  <c r="I79" i="3"/>
  <c r="I16" i="3"/>
  <c r="I68" i="3"/>
  <c r="I49" i="3"/>
  <c r="I18" i="3"/>
  <c r="I70" i="3"/>
  <c r="I47" i="3"/>
  <c r="H42" i="3"/>
  <c r="I84" i="3"/>
  <c r="H29" i="3"/>
  <c r="K29" i="3" s="1"/>
  <c r="H75" i="3"/>
  <c r="K75" i="3" s="1"/>
  <c r="H40" i="3"/>
  <c r="H7" i="3"/>
  <c r="H70" i="3"/>
  <c r="I20" i="3"/>
  <c r="I72" i="3"/>
  <c r="I5" i="3"/>
  <c r="S6" i="3" s="1"/>
  <c r="I57" i="3"/>
  <c r="I22" i="3"/>
  <c r="I74" i="3"/>
  <c r="H19" i="3"/>
  <c r="K19" i="3" s="1"/>
  <c r="I51" i="3"/>
  <c r="I62" i="3"/>
  <c r="H26" i="3"/>
  <c r="H24" i="3"/>
  <c r="K24" i="3" s="1"/>
  <c r="H37" i="3"/>
  <c r="H27" i="3"/>
  <c r="K27" i="3" s="1"/>
  <c r="Q10" i="3"/>
  <c r="Q4" i="3"/>
  <c r="U4" i="3" s="1"/>
  <c r="V4" i="3" s="1"/>
  <c r="W4" i="3" s="1"/>
  <c r="U11" i="3"/>
  <c r="V11" i="3" s="1"/>
  <c r="R7" i="3"/>
  <c r="U75" i="3"/>
  <c r="V75" i="3" s="1"/>
  <c r="U66" i="3"/>
  <c r="V66" i="3" s="1"/>
  <c r="U10" i="3"/>
  <c r="V10" i="3" s="1"/>
  <c r="V6" i="3"/>
  <c r="AB3" i="3"/>
  <c r="AC3" i="3" s="1"/>
  <c r="AF8" i="3"/>
  <c r="AF9" i="3"/>
  <c r="Q9" i="3"/>
  <c r="U9" i="3"/>
  <c r="V9" i="3" s="1"/>
  <c r="Q8" i="3"/>
  <c r="T15" i="2"/>
  <c r="U15" i="2" s="1"/>
  <c r="T75" i="2"/>
  <c r="U75" i="2" s="1"/>
  <c r="T68" i="2"/>
  <c r="U68" i="2" s="1"/>
  <c r="T76" i="2"/>
  <c r="U76" i="2" s="1"/>
  <c r="T67" i="2"/>
  <c r="U67" i="2" s="1"/>
  <c r="G58" i="2"/>
  <c r="G56" i="2"/>
  <c r="G78" i="2"/>
  <c r="G64" i="2"/>
  <c r="G73" i="2"/>
  <c r="G60" i="2"/>
  <c r="G44" i="2"/>
  <c r="G66" i="2"/>
  <c r="G52" i="2"/>
  <c r="G61" i="2"/>
  <c r="G48" i="2"/>
  <c r="T82" i="2"/>
  <c r="U82" i="2" s="1"/>
  <c r="G32" i="2"/>
  <c r="G54" i="2"/>
  <c r="G40" i="2"/>
  <c r="G49" i="2"/>
  <c r="G36" i="2"/>
  <c r="G20" i="2"/>
  <c r="G42" i="2"/>
  <c r="G28" i="2"/>
  <c r="G37" i="2"/>
  <c r="G24" i="2"/>
  <c r="G55" i="2"/>
  <c r="G30" i="2"/>
  <c r="G4" i="2"/>
  <c r="G25" i="2"/>
  <c r="G71" i="2"/>
  <c r="G31" i="2"/>
  <c r="G16" i="2"/>
  <c r="G75" i="2"/>
  <c r="G59" i="2"/>
  <c r="G47" i="2"/>
  <c r="G81" i="2"/>
  <c r="G77" i="2"/>
  <c r="G63" i="2"/>
  <c r="G23" i="2"/>
  <c r="G35" i="2"/>
  <c r="G69" i="2"/>
  <c r="G79" i="2"/>
  <c r="G65" i="2"/>
  <c r="G51" i="2"/>
  <c r="G82" i="2"/>
  <c r="G50" i="2"/>
  <c r="G38" i="2"/>
  <c r="G26" i="2"/>
  <c r="G74" i="2"/>
  <c r="G62" i="2"/>
  <c r="G57" i="2"/>
  <c r="G67" i="2"/>
  <c r="G53" i="2"/>
  <c r="G39" i="2"/>
  <c r="G34" i="2"/>
  <c r="G83" i="2"/>
  <c r="G27" i="2"/>
  <c r="G43" i="2"/>
  <c r="G41" i="2"/>
  <c r="G85" i="2"/>
  <c r="G33" i="2"/>
  <c r="G70" i="2"/>
  <c r="T74" i="2"/>
  <c r="U74" i="2" s="1"/>
  <c r="G80" i="2"/>
  <c r="G19" i="2"/>
  <c r="G29" i="2"/>
  <c r="G46" i="2"/>
  <c r="G84" i="2"/>
  <c r="G22" i="2"/>
  <c r="G68" i="2"/>
  <c r="G5" i="2"/>
  <c r="G76" i="2"/>
  <c r="G21" i="2"/>
  <c r="G72" i="2"/>
  <c r="G45" i="2"/>
  <c r="T73" i="2"/>
  <c r="U73" i="2" s="1"/>
  <c r="T70" i="2"/>
  <c r="U70" i="2" s="1"/>
  <c r="T12" i="2"/>
  <c r="U12" i="2" s="1"/>
  <c r="T83" i="2"/>
  <c r="U83" i="2" s="1"/>
  <c r="T71" i="2"/>
  <c r="U71" i="2" s="1"/>
  <c r="T65" i="2"/>
  <c r="U65" i="2" s="1"/>
  <c r="T16" i="2"/>
  <c r="U16" i="2" s="1"/>
  <c r="T81" i="2"/>
  <c r="U81" i="2" s="1"/>
  <c r="T17" i="2"/>
  <c r="U17" i="2" s="1"/>
  <c r="T13" i="2"/>
  <c r="U13" i="2" s="1"/>
  <c r="T77" i="2"/>
  <c r="U77" i="2" s="1"/>
  <c r="T84" i="2"/>
  <c r="U84" i="2" s="1"/>
  <c r="T18" i="2"/>
  <c r="U18" i="2" s="1"/>
  <c r="T66" i="2"/>
  <c r="U66" i="2" s="1"/>
  <c r="T69" i="2"/>
  <c r="U69" i="2" s="1"/>
  <c r="T72" i="2"/>
  <c r="U72" i="2" s="1"/>
  <c r="AF8" i="2"/>
  <c r="AF9" i="2"/>
  <c r="I10" i="4" l="1"/>
  <c r="H10" i="4"/>
  <c r="J10" i="4" s="1"/>
  <c r="I50" i="4"/>
  <c r="H50" i="4"/>
  <c r="J50" i="4" s="1"/>
  <c r="I74" i="4"/>
  <c r="H74" i="4"/>
  <c r="J74" i="4" s="1"/>
  <c r="H49" i="4"/>
  <c r="I49" i="4"/>
  <c r="H13" i="4"/>
  <c r="J13" i="4" s="1"/>
  <c r="I13" i="4"/>
  <c r="G77" i="4"/>
  <c r="I76" i="4"/>
  <c r="H76" i="4"/>
  <c r="H55" i="4"/>
  <c r="J55" i="4" s="1"/>
  <c r="I55" i="4"/>
  <c r="I71" i="4"/>
  <c r="H71" i="4"/>
  <c r="J71" i="4" s="1"/>
  <c r="I4" i="4"/>
  <c r="H4" i="4"/>
  <c r="I46" i="4"/>
  <c r="H46" i="4"/>
  <c r="I82" i="4"/>
  <c r="H82" i="4"/>
  <c r="J82" i="4" s="1"/>
  <c r="I16" i="4"/>
  <c r="H16" i="4"/>
  <c r="I44" i="4"/>
  <c r="H44" i="4"/>
  <c r="G57" i="4"/>
  <c r="I56" i="4"/>
  <c r="H56" i="4"/>
  <c r="J56" i="4" s="1"/>
  <c r="I69" i="4"/>
  <c r="H69" i="4"/>
  <c r="J69" i="4" s="1"/>
  <c r="H19" i="4"/>
  <c r="J19" i="4" s="1"/>
  <c r="I19" i="4"/>
  <c r="J73" i="4"/>
  <c r="I38" i="4"/>
  <c r="H38" i="4"/>
  <c r="H85" i="4"/>
  <c r="J85" i="4" s="1"/>
  <c r="I85" i="4"/>
  <c r="I8" i="4"/>
  <c r="H8" i="4"/>
  <c r="J8" i="4" s="1"/>
  <c r="I53" i="4"/>
  <c r="H53" i="4"/>
  <c r="I6" i="4"/>
  <c r="H6" i="4"/>
  <c r="I66" i="4"/>
  <c r="H66" i="4"/>
  <c r="J66" i="4" s="1"/>
  <c r="G7" i="4"/>
  <c r="I5" i="4"/>
  <c r="H5" i="4"/>
  <c r="J5" i="4" s="1"/>
  <c r="I72" i="4"/>
  <c r="H72" i="4"/>
  <c r="J72" i="4" s="1"/>
  <c r="H43" i="4"/>
  <c r="I43" i="4"/>
  <c r="I59" i="4"/>
  <c r="H59" i="4"/>
  <c r="J59" i="4" s="1"/>
  <c r="I75" i="4"/>
  <c r="H75" i="4"/>
  <c r="I17" i="4"/>
  <c r="H17" i="4"/>
  <c r="J17" i="4" s="1"/>
  <c r="G21" i="4"/>
  <c r="I20" i="4"/>
  <c r="H20" i="4"/>
  <c r="I9" i="4"/>
  <c r="H9" i="4"/>
  <c r="J9" i="4" s="1"/>
  <c r="G60" i="4"/>
  <c r="I45" i="4"/>
  <c r="H45" i="4"/>
  <c r="J45" i="4" s="1"/>
  <c r="I35" i="4"/>
  <c r="H35" i="4"/>
  <c r="J35" i="4" s="1"/>
  <c r="G36" i="4"/>
  <c r="I54" i="4"/>
  <c r="H54" i="4"/>
  <c r="J54" i="4" s="1"/>
  <c r="I65" i="4"/>
  <c r="H65" i="4"/>
  <c r="I12" i="4"/>
  <c r="H12" i="4"/>
  <c r="J12" i="4" s="1"/>
  <c r="I48" i="4"/>
  <c r="H48" i="4"/>
  <c r="I42" i="4"/>
  <c r="H42" i="4"/>
  <c r="H37" i="4"/>
  <c r="I37" i="4"/>
  <c r="I51" i="4"/>
  <c r="H51" i="4"/>
  <c r="J51" i="4" s="1"/>
  <c r="I70" i="4"/>
  <c r="H70" i="4"/>
  <c r="I81" i="4"/>
  <c r="H81" i="4"/>
  <c r="J81" i="4" s="1"/>
  <c r="I15" i="4"/>
  <c r="H15" i="4"/>
  <c r="I84" i="4"/>
  <c r="H84" i="4"/>
  <c r="I40" i="4"/>
  <c r="H40" i="4"/>
  <c r="J40" i="4" s="1"/>
  <c r="H67" i="4"/>
  <c r="I67" i="4"/>
  <c r="I83" i="4"/>
  <c r="H83" i="4"/>
  <c r="I86" i="4"/>
  <c r="H86" i="4"/>
  <c r="J86" i="4" s="1"/>
  <c r="I41" i="4"/>
  <c r="H41" i="4"/>
  <c r="I52" i="4"/>
  <c r="H52" i="4"/>
  <c r="I11" i="4"/>
  <c r="H11" i="4"/>
  <c r="J11" i="4" s="1"/>
  <c r="I68" i="4"/>
  <c r="H68" i="4"/>
  <c r="J68" i="4" s="1"/>
  <c r="I39" i="4"/>
  <c r="H39" i="4"/>
  <c r="H4" i="2"/>
  <c r="Q5" i="2"/>
  <c r="AA3" i="2"/>
  <c r="K59" i="3"/>
  <c r="K37" i="3"/>
  <c r="K43" i="3"/>
  <c r="K11" i="3"/>
  <c r="K22" i="3"/>
  <c r="K66" i="3"/>
  <c r="K38" i="3"/>
  <c r="K70" i="3"/>
  <c r="K68" i="3"/>
  <c r="K71" i="3"/>
  <c r="K58" i="3"/>
  <c r="K25" i="3"/>
  <c r="K13" i="3"/>
  <c r="K39" i="3"/>
  <c r="K3" i="3"/>
  <c r="K62" i="3"/>
  <c r="L16" i="3"/>
  <c r="M16" i="3" s="1"/>
  <c r="K15" i="3"/>
  <c r="K26" i="3"/>
  <c r="L8" i="3"/>
  <c r="M8" i="3" s="1"/>
  <c r="K7" i="3"/>
  <c r="K32" i="3"/>
  <c r="K46" i="3"/>
  <c r="K8" i="3"/>
  <c r="K55" i="3"/>
  <c r="K5" i="3"/>
  <c r="K61" i="3"/>
  <c r="K36" i="3"/>
  <c r="K74" i="3"/>
  <c r="K72" i="3"/>
  <c r="K47" i="3"/>
  <c r="K79" i="3"/>
  <c r="K28" i="3"/>
  <c r="K52" i="3"/>
  <c r="L13" i="3"/>
  <c r="M13" i="3" s="1"/>
  <c r="K12" i="3"/>
  <c r="K14" i="3"/>
  <c r="K50" i="3"/>
  <c r="K31" i="3"/>
  <c r="K78" i="3"/>
  <c r="K51" i="3"/>
  <c r="K20" i="3"/>
  <c r="K42" i="3"/>
  <c r="K85" i="3"/>
  <c r="K18" i="3"/>
  <c r="K54" i="3"/>
  <c r="K84" i="3"/>
  <c r="K82" i="3"/>
  <c r="K56" i="3"/>
  <c r="S10" i="3"/>
  <c r="K33" i="3"/>
  <c r="K23" i="3"/>
  <c r="K16" i="3"/>
  <c r="K67" i="3"/>
  <c r="K40" i="3"/>
  <c r="L7" i="3"/>
  <c r="M7" i="3" s="1"/>
  <c r="L12" i="3"/>
  <c r="M12" i="3" s="1"/>
  <c r="R5" i="3"/>
  <c r="L5" i="3"/>
  <c r="M5" i="3" s="1"/>
  <c r="L14" i="3"/>
  <c r="M14" i="3" s="1"/>
  <c r="R4" i="3"/>
  <c r="T4" i="3" s="1"/>
  <c r="L4" i="3"/>
  <c r="M4" i="3" s="1"/>
  <c r="R6" i="3"/>
  <c r="T6" i="3" s="1"/>
  <c r="L6" i="3"/>
  <c r="M6" i="3" s="1"/>
  <c r="L15" i="3"/>
  <c r="M15" i="3" s="1"/>
  <c r="L11" i="3"/>
  <c r="M11" i="3" s="1"/>
  <c r="L9" i="3"/>
  <c r="M9" i="3" s="1"/>
  <c r="L17" i="3"/>
  <c r="M17" i="3" s="1"/>
  <c r="L10" i="3"/>
  <c r="M10" i="3" s="1"/>
  <c r="R11" i="3"/>
  <c r="R8" i="3"/>
  <c r="R10" i="3"/>
  <c r="T10" i="3" s="1"/>
  <c r="S8" i="3"/>
  <c r="U1" i="3"/>
  <c r="V1" i="3" s="1"/>
  <c r="W1" i="3" s="1"/>
  <c r="S11" i="3"/>
  <c r="W5" i="3"/>
  <c r="R9" i="3"/>
  <c r="Q7" i="3"/>
  <c r="T5" i="3"/>
  <c r="S9" i="3"/>
  <c r="W6" i="3"/>
  <c r="W16" i="3"/>
  <c r="X14" i="3"/>
  <c r="W58" i="3"/>
  <c r="S7" i="3"/>
  <c r="T7" i="3" s="1"/>
  <c r="U7" i="3"/>
  <c r="V7" i="3" s="1"/>
  <c r="X57" i="3" s="1"/>
  <c r="X31" i="3"/>
  <c r="W67" i="3"/>
  <c r="X80" i="3"/>
  <c r="W17" i="3"/>
  <c r="X83" i="3"/>
  <c r="X68" i="3"/>
  <c r="W76" i="3"/>
  <c r="W53" i="3"/>
  <c r="W36" i="3"/>
  <c r="X59" i="3"/>
  <c r="X21" i="3"/>
  <c r="W79" i="3"/>
  <c r="W11" i="3"/>
  <c r="X40" i="3"/>
  <c r="X17" i="3"/>
  <c r="W39" i="3"/>
  <c r="X18" i="3"/>
  <c r="X51" i="3"/>
  <c r="W80" i="3"/>
  <c r="W57" i="3"/>
  <c r="W51" i="3"/>
  <c r="X6" i="3"/>
  <c r="X30" i="3"/>
  <c r="X79" i="3"/>
  <c r="W65" i="3"/>
  <c r="W49" i="3"/>
  <c r="X27" i="3"/>
  <c r="X54" i="3"/>
  <c r="X47" i="3"/>
  <c r="W33" i="3"/>
  <c r="W74" i="3"/>
  <c r="X77" i="3"/>
  <c r="X85" i="3"/>
  <c r="X23" i="3"/>
  <c r="X32" i="3"/>
  <c r="X15" i="3"/>
  <c r="X28" i="3"/>
  <c r="W47" i="3"/>
  <c r="W68" i="3"/>
  <c r="W62" i="3"/>
  <c r="X81" i="3"/>
  <c r="W46" i="3"/>
  <c r="W77" i="3"/>
  <c r="X44" i="3"/>
  <c r="X22" i="3"/>
  <c r="W60" i="3"/>
  <c r="W27" i="3"/>
  <c r="X13" i="3"/>
  <c r="W52" i="3"/>
  <c r="W14" i="3"/>
  <c r="X24" i="3"/>
  <c r="X5" i="3"/>
  <c r="X84" i="3"/>
  <c r="W70" i="3"/>
  <c r="X34" i="3"/>
  <c r="X8" i="3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H7" i="4" l="1"/>
  <c r="I7" i="4"/>
  <c r="I36" i="4"/>
  <c r="H36" i="4"/>
  <c r="J36" i="4" s="1"/>
  <c r="G78" i="4"/>
  <c r="I77" i="4"/>
  <c r="H77" i="4"/>
  <c r="J67" i="4"/>
  <c r="J37" i="4"/>
  <c r="J75" i="4"/>
  <c r="J52" i="4"/>
  <c r="J84" i="4"/>
  <c r="J42" i="4"/>
  <c r="J6" i="4"/>
  <c r="J46" i="4"/>
  <c r="J41" i="4"/>
  <c r="J15" i="4"/>
  <c r="J48" i="4"/>
  <c r="J53" i="4"/>
  <c r="J4" i="4"/>
  <c r="K4" i="4" s="1"/>
  <c r="J49" i="4"/>
  <c r="I60" i="4"/>
  <c r="H60" i="4"/>
  <c r="J60" i="4" s="1"/>
  <c r="G61" i="4"/>
  <c r="J43" i="4"/>
  <c r="G58" i="4"/>
  <c r="I57" i="4"/>
  <c r="H57" i="4"/>
  <c r="J57" i="4" s="1"/>
  <c r="J39" i="4"/>
  <c r="J83" i="4"/>
  <c r="J70" i="4"/>
  <c r="J65" i="4"/>
  <c r="J20" i="4"/>
  <c r="J44" i="4"/>
  <c r="G22" i="4"/>
  <c r="I21" i="4"/>
  <c r="H21" i="4"/>
  <c r="J38" i="4"/>
  <c r="J16" i="4"/>
  <c r="J76" i="4"/>
  <c r="K4" i="2"/>
  <c r="I4" i="2"/>
  <c r="R5" i="2" s="1"/>
  <c r="H5" i="2"/>
  <c r="S5" i="2"/>
  <c r="N5" i="3"/>
  <c r="N17" i="3"/>
  <c r="N6" i="3"/>
  <c r="N4" i="3"/>
  <c r="N7" i="3"/>
  <c r="N8" i="3"/>
  <c r="N9" i="3"/>
  <c r="N10" i="3"/>
  <c r="N11" i="3"/>
  <c r="N12" i="3"/>
  <c r="N13" i="3"/>
  <c r="N14" i="3"/>
  <c r="N15" i="3"/>
  <c r="N16" i="3"/>
  <c r="T8" i="3"/>
  <c r="T11" i="3"/>
  <c r="X7" i="3"/>
  <c r="T9" i="3"/>
  <c r="X73" i="3"/>
  <c r="X82" i="3"/>
  <c r="W29" i="3"/>
  <c r="W23" i="3"/>
  <c r="X70" i="3"/>
  <c r="W13" i="3"/>
  <c r="X35" i="3"/>
  <c r="X61" i="3"/>
  <c r="X48" i="3"/>
  <c r="X33" i="3"/>
  <c r="X56" i="3"/>
  <c r="X46" i="3"/>
  <c r="X55" i="3"/>
  <c r="X76" i="3"/>
  <c r="W54" i="3"/>
  <c r="W66" i="3"/>
  <c r="W75" i="3"/>
  <c r="X60" i="3"/>
  <c r="W43" i="3"/>
  <c r="X72" i="3"/>
  <c r="W31" i="3"/>
  <c r="W35" i="3"/>
  <c r="W84" i="3"/>
  <c r="X42" i="3"/>
  <c r="X43" i="3"/>
  <c r="X41" i="3"/>
  <c r="X29" i="3"/>
  <c r="W7" i="3"/>
  <c r="X20" i="3"/>
  <c r="W48" i="3"/>
  <c r="X19" i="3"/>
  <c r="X75" i="3"/>
  <c r="X71" i="3"/>
  <c r="W32" i="3"/>
  <c r="W83" i="3"/>
  <c r="W42" i="3"/>
  <c r="X38" i="3"/>
  <c r="W40" i="3"/>
  <c r="W44" i="3"/>
  <c r="W19" i="3"/>
  <c r="W63" i="3"/>
  <c r="X64" i="3"/>
  <c r="W25" i="3"/>
  <c r="W28" i="3"/>
  <c r="W37" i="3"/>
  <c r="X36" i="3"/>
  <c r="W15" i="3"/>
  <c r="X50" i="3"/>
  <c r="X25" i="3"/>
  <c r="X67" i="3"/>
  <c r="X37" i="3"/>
  <c r="X4" i="3"/>
  <c r="Y4" i="3" s="1"/>
  <c r="X49" i="3"/>
  <c r="W24" i="3"/>
  <c r="W73" i="3"/>
  <c r="X45" i="3"/>
  <c r="W8" i="3"/>
  <c r="W78" i="3"/>
  <c r="W22" i="3"/>
  <c r="X69" i="3"/>
  <c r="W56" i="3"/>
  <c r="X65" i="3"/>
  <c r="W18" i="3"/>
  <c r="W71" i="3"/>
  <c r="X39" i="3"/>
  <c r="X53" i="3"/>
  <c r="W10" i="3"/>
  <c r="W34" i="3"/>
  <c r="W21" i="3"/>
  <c r="W26" i="3"/>
  <c r="X62" i="3"/>
  <c r="X10" i="3"/>
  <c r="X78" i="3"/>
  <c r="W81" i="3"/>
  <c r="W50" i="3"/>
  <c r="W72" i="3"/>
  <c r="W38" i="3"/>
  <c r="W20" i="3"/>
  <c r="W30" i="3"/>
  <c r="X16" i="3"/>
  <c r="X26" i="3"/>
  <c r="W41" i="3"/>
  <c r="X11" i="3"/>
  <c r="W12" i="3"/>
  <c r="X63" i="3"/>
  <c r="W85" i="3"/>
  <c r="X12" i="3"/>
  <c r="W69" i="3"/>
  <c r="X66" i="3"/>
  <c r="W55" i="3"/>
  <c r="W64" i="3"/>
  <c r="X58" i="3"/>
  <c r="W82" i="3"/>
  <c r="X52" i="3"/>
  <c r="W59" i="3"/>
  <c r="W61" i="3"/>
  <c r="X9" i="3"/>
  <c r="W45" i="3"/>
  <c r="W9" i="3"/>
  <c r="X74" i="3"/>
  <c r="G23" i="4" l="1"/>
  <c r="I22" i="4"/>
  <c r="H22" i="4"/>
  <c r="H61" i="4"/>
  <c r="I61" i="4"/>
  <c r="G62" i="4"/>
  <c r="T4" i="4"/>
  <c r="K5" i="4"/>
  <c r="L4" i="4"/>
  <c r="M4" i="4"/>
  <c r="J77" i="4"/>
  <c r="G79" i="4"/>
  <c r="I78" i="4"/>
  <c r="H78" i="4"/>
  <c r="I58" i="4"/>
  <c r="H58" i="4"/>
  <c r="J58" i="4" s="1"/>
  <c r="J21" i="4"/>
  <c r="J7" i="4"/>
  <c r="P4" i="2"/>
  <c r="T4" i="2" s="1"/>
  <c r="U4" i="2" s="1"/>
  <c r="V4" i="2" s="1"/>
  <c r="I5" i="2"/>
  <c r="R6" i="2" s="1"/>
  <c r="K5" i="2"/>
  <c r="Q6" i="2"/>
  <c r="S6" i="2" s="1"/>
  <c r="N4" i="4" l="1"/>
  <c r="K6" i="4"/>
  <c r="M5" i="4"/>
  <c r="L5" i="4"/>
  <c r="G80" i="4"/>
  <c r="H79" i="4"/>
  <c r="J79" i="4" s="1"/>
  <c r="I79" i="4"/>
  <c r="I62" i="4"/>
  <c r="H62" i="4"/>
  <c r="J62" i="4" s="1"/>
  <c r="G63" i="4"/>
  <c r="J61" i="4"/>
  <c r="J22" i="4"/>
  <c r="J78" i="4"/>
  <c r="G24" i="4"/>
  <c r="I23" i="4"/>
  <c r="H23" i="4"/>
  <c r="J23" i="4" s="1"/>
  <c r="N2" i="2"/>
  <c r="O2" i="2" s="1"/>
  <c r="M4" i="2"/>
  <c r="P6" i="2"/>
  <c r="T6" i="2" s="1"/>
  <c r="P5" i="2"/>
  <c r="T5" i="2" s="1"/>
  <c r="U5" i="2" s="1"/>
  <c r="G25" i="4" l="1"/>
  <c r="I24" i="4"/>
  <c r="H24" i="4"/>
  <c r="J24" i="4" s="1"/>
  <c r="L6" i="4"/>
  <c r="K7" i="4"/>
  <c r="M6" i="4"/>
  <c r="N6" i="4"/>
  <c r="G64" i="4"/>
  <c r="I63" i="4"/>
  <c r="H63" i="4"/>
  <c r="J63" i="4" s="1"/>
  <c r="N5" i="4"/>
  <c r="I80" i="4"/>
  <c r="H80" i="4"/>
  <c r="M5" i="2"/>
  <c r="M6" i="2" s="1"/>
  <c r="H6" i="2" s="1"/>
  <c r="N5" i="2"/>
  <c r="V5" i="2"/>
  <c r="U6" i="2"/>
  <c r="AB3" i="2"/>
  <c r="AC3" i="2" s="1"/>
  <c r="G26" i="4" l="1"/>
  <c r="H25" i="4"/>
  <c r="J25" i="4" s="1"/>
  <c r="I25" i="4"/>
  <c r="J80" i="4"/>
  <c r="I64" i="4"/>
  <c r="H64" i="4"/>
  <c r="J64" i="4" s="1"/>
  <c r="K8" i="4"/>
  <c r="M7" i="4"/>
  <c r="L7" i="4"/>
  <c r="H7" i="2"/>
  <c r="J6" i="2"/>
  <c r="I6" i="2"/>
  <c r="R7" i="2" s="1"/>
  <c r="Q7" i="2"/>
  <c r="V6" i="2"/>
  <c r="N7" i="4" l="1"/>
  <c r="U4" i="4" s="1"/>
  <c r="V4" i="4" s="1"/>
  <c r="M8" i="4"/>
  <c r="L8" i="4"/>
  <c r="K9" i="4"/>
  <c r="G27" i="4"/>
  <c r="I26" i="4"/>
  <c r="H26" i="4"/>
  <c r="J26" i="4" s="1"/>
  <c r="S7" i="2"/>
  <c r="L9" i="4" l="1"/>
  <c r="M9" i="4"/>
  <c r="K10" i="4"/>
  <c r="N8" i="4"/>
  <c r="N9" i="4"/>
  <c r="G28" i="4"/>
  <c r="I27" i="4"/>
  <c r="H27" i="4"/>
  <c r="J27" i="4" s="1"/>
  <c r="I7" i="2"/>
  <c r="G29" i="4" l="1"/>
  <c r="I28" i="4"/>
  <c r="H28" i="4"/>
  <c r="K11" i="4"/>
  <c r="L10" i="4"/>
  <c r="M10" i="4"/>
  <c r="L7" i="2"/>
  <c r="M7" i="2" s="1"/>
  <c r="I8" i="2"/>
  <c r="J8" i="2" s="1"/>
  <c r="J1" i="2" s="1"/>
  <c r="H9" i="2"/>
  <c r="K1" i="2"/>
  <c r="Q8" i="2"/>
  <c r="M11" i="4" l="1"/>
  <c r="K12" i="4"/>
  <c r="L11" i="4"/>
  <c r="N11" i="4"/>
  <c r="N10" i="4"/>
  <c r="J28" i="4"/>
  <c r="G30" i="4"/>
  <c r="I29" i="4"/>
  <c r="H29" i="4"/>
  <c r="J29" i="4" s="1"/>
  <c r="K1" i="4"/>
  <c r="K8" i="2"/>
  <c r="L8" i="2" s="1"/>
  <c r="M8" i="2" s="1"/>
  <c r="K9" i="2"/>
  <c r="L9" i="2" s="1"/>
  <c r="T7" i="2"/>
  <c r="U7" i="2" s="1"/>
  <c r="V7" i="2" s="1"/>
  <c r="P7" i="2"/>
  <c r="R8" i="2"/>
  <c r="S8" i="2" s="1"/>
  <c r="I9" i="2"/>
  <c r="R9" i="2" s="1"/>
  <c r="Q9" i="2"/>
  <c r="G31" i="4" l="1"/>
  <c r="I30" i="4"/>
  <c r="H30" i="4"/>
  <c r="J30" i="4" s="1"/>
  <c r="M12" i="4"/>
  <c r="L12" i="4"/>
  <c r="K13" i="4"/>
  <c r="J1" i="4"/>
  <c r="J9" i="2"/>
  <c r="S9" i="2"/>
  <c r="T8" i="2"/>
  <c r="U8" i="2" s="1"/>
  <c r="P8" i="2"/>
  <c r="V8" i="2"/>
  <c r="N8" i="2"/>
  <c r="K14" i="4" l="1"/>
  <c r="L13" i="4"/>
  <c r="M13" i="4"/>
  <c r="N13" i="4" s="1"/>
  <c r="N12" i="4"/>
  <c r="G32" i="4"/>
  <c r="H31" i="4"/>
  <c r="I31" i="4"/>
  <c r="P9" i="2"/>
  <c r="N9" i="2"/>
  <c r="T9" i="2"/>
  <c r="U9" i="2" s="1"/>
  <c r="V9" i="2" s="1"/>
  <c r="J31" i="4" l="1"/>
  <c r="G33" i="4"/>
  <c r="I32" i="4"/>
  <c r="H32" i="4"/>
  <c r="J32" i="4" s="1"/>
  <c r="L14" i="4"/>
  <c r="K15" i="4"/>
  <c r="M14" i="4"/>
  <c r="N14" i="4" s="1"/>
  <c r="N10" i="2"/>
  <c r="T10" i="2"/>
  <c r="U10" i="2" s="1"/>
  <c r="G34" i="4" l="1"/>
  <c r="I33" i="4"/>
  <c r="H33" i="4"/>
  <c r="J33" i="4" s="1"/>
  <c r="M15" i="4"/>
  <c r="N15" i="4" s="1"/>
  <c r="K16" i="4"/>
  <c r="L15" i="4"/>
  <c r="V10" i="2"/>
  <c r="M16" i="4" l="1"/>
  <c r="N16" i="4" s="1"/>
  <c r="L16" i="4"/>
  <c r="K17" i="4"/>
  <c r="I34" i="4"/>
  <c r="H34" i="4"/>
  <c r="J34" i="4" s="1"/>
  <c r="I10" i="2"/>
  <c r="Q10" i="2"/>
  <c r="Q11" i="2"/>
  <c r="M17" i="4" l="1"/>
  <c r="N17" i="4" s="1"/>
  <c r="L17" i="4"/>
  <c r="K18" i="4"/>
  <c r="K10" i="2"/>
  <c r="T11" i="2" s="1"/>
  <c r="U11" i="2" s="1"/>
  <c r="J10" i="2"/>
  <c r="R11" i="2"/>
  <c r="S11" i="2" s="1"/>
  <c r="R10" i="2"/>
  <c r="S10" i="2" s="1"/>
  <c r="M18" i="4" l="1"/>
  <c r="N18" i="4" s="1"/>
  <c r="L18" i="4"/>
  <c r="K19" i="4"/>
  <c r="P11" i="2"/>
  <c r="P10" i="2"/>
  <c r="L11" i="2"/>
  <c r="V40" i="2"/>
  <c r="X56" i="2"/>
  <c r="V78" i="2"/>
  <c r="V42" i="2"/>
  <c r="X55" i="2"/>
  <c r="X21" i="2"/>
  <c r="X27" i="2"/>
  <c r="X52" i="2"/>
  <c r="X44" i="2"/>
  <c r="X16" i="2"/>
  <c r="V21" i="2"/>
  <c r="X33" i="2"/>
  <c r="V83" i="2"/>
  <c r="V15" i="2"/>
  <c r="V37" i="2"/>
  <c r="X75" i="2"/>
  <c r="V27" i="2"/>
  <c r="X35" i="2"/>
  <c r="V72" i="2"/>
  <c r="X68" i="2"/>
  <c r="V26" i="2"/>
  <c r="V11" i="2"/>
  <c r="X24" i="2"/>
  <c r="X66" i="2"/>
  <c r="X14" i="2"/>
  <c r="V53" i="2"/>
  <c r="X5" i="2"/>
  <c r="X72" i="2"/>
  <c r="V56" i="2"/>
  <c r="X22" i="2"/>
  <c r="X28" i="2"/>
  <c r="V18" i="2"/>
  <c r="V68" i="2"/>
  <c r="X54" i="2"/>
  <c r="V16" i="2"/>
  <c r="V25" i="2"/>
  <c r="X8" i="2"/>
  <c r="V43" i="2"/>
  <c r="V28" i="2"/>
  <c r="V66" i="2"/>
  <c r="X11" i="2"/>
  <c r="V46" i="2"/>
  <c r="X82" i="2"/>
  <c r="V47" i="2"/>
  <c r="X47" i="2"/>
  <c r="V22" i="2"/>
  <c r="V45" i="2"/>
  <c r="X60" i="2"/>
  <c r="X15" i="2"/>
  <c r="V49" i="2"/>
  <c r="X61" i="2"/>
  <c r="V44" i="2"/>
  <c r="X7" i="2"/>
  <c r="X71" i="2"/>
  <c r="X79" i="2"/>
  <c r="V19" i="2"/>
  <c r="V35" i="2"/>
  <c r="X81" i="2"/>
  <c r="V67" i="2"/>
  <c r="X9" i="2"/>
  <c r="X50" i="2"/>
  <c r="V74" i="2"/>
  <c r="V30" i="2"/>
  <c r="X4" i="2"/>
  <c r="Y4" i="2" s="1"/>
  <c r="V85" i="2"/>
  <c r="X25" i="2"/>
  <c r="X51" i="2"/>
  <c r="X12" i="2"/>
  <c r="V20" i="2"/>
  <c r="V13" i="2"/>
  <c r="X20" i="2"/>
  <c r="V24" i="2"/>
  <c r="V33" i="2"/>
  <c r="X76" i="2"/>
  <c r="X48" i="2"/>
  <c r="X26" i="2"/>
  <c r="X34" i="2"/>
  <c r="X80" i="2"/>
  <c r="X40" i="2"/>
  <c r="V34" i="2"/>
  <c r="V62" i="2"/>
  <c r="X65" i="2"/>
  <c r="X85" i="2"/>
  <c r="V32" i="2"/>
  <c r="V84" i="2"/>
  <c r="X41" i="2"/>
  <c r="X83" i="2"/>
  <c r="V69" i="2"/>
  <c r="X29" i="2"/>
  <c r="X13" i="2"/>
  <c r="V77" i="2"/>
  <c r="V50" i="2"/>
  <c r="V17" i="2"/>
  <c r="V75" i="2"/>
  <c r="V39" i="2"/>
  <c r="X63" i="2"/>
  <c r="V79" i="2"/>
  <c r="X59" i="2"/>
  <c r="V31" i="2"/>
  <c r="X67" i="2"/>
  <c r="V63" i="2"/>
  <c r="X30" i="2"/>
  <c r="X57" i="2"/>
  <c r="V58" i="2"/>
  <c r="V23" i="2"/>
  <c r="V82" i="2"/>
  <c r="X49" i="2"/>
  <c r="X62" i="2"/>
  <c r="X31" i="2"/>
  <c r="X19" i="2"/>
  <c r="V57" i="2"/>
  <c r="V59" i="2"/>
  <c r="X77" i="2"/>
  <c r="X39" i="2"/>
  <c r="X10" i="2"/>
  <c r="V12" i="2"/>
  <c r="X64" i="2"/>
  <c r="V60" i="2"/>
  <c r="V14" i="2"/>
  <c r="X32" i="2"/>
  <c r="V61" i="2"/>
  <c r="X17" i="2"/>
  <c r="X46" i="2"/>
  <c r="X74" i="2"/>
  <c r="V48" i="2"/>
  <c r="X78" i="2"/>
  <c r="X36" i="2"/>
  <c r="X70" i="2"/>
  <c r="X18" i="2"/>
  <c r="X37" i="2"/>
  <c r="V52" i="2"/>
  <c r="X45" i="2"/>
  <c r="V73" i="2"/>
  <c r="V54" i="2"/>
  <c r="V55" i="2"/>
  <c r="X42" i="2"/>
  <c r="V29" i="2"/>
  <c r="V80" i="2"/>
  <c r="X69" i="2"/>
  <c r="V70" i="2"/>
  <c r="V51" i="2"/>
  <c r="V38" i="2"/>
  <c r="X43" i="2"/>
  <c r="V36" i="2"/>
  <c r="X6" i="2"/>
  <c r="X53" i="2"/>
  <c r="V76" i="2"/>
  <c r="V64" i="2"/>
  <c r="V41" i="2"/>
  <c r="V65" i="2"/>
  <c r="X23" i="2"/>
  <c r="X84" i="2"/>
  <c r="X38" i="2"/>
  <c r="X58" i="2"/>
  <c r="V81" i="2"/>
  <c r="V71" i="2"/>
  <c r="X73" i="2"/>
  <c r="K20" i="4" l="1"/>
  <c r="M19" i="4"/>
  <c r="N19" i="4" s="1"/>
  <c r="L19" i="4"/>
  <c r="N11" i="2"/>
  <c r="M11" i="2"/>
  <c r="M20" i="4" l="1"/>
  <c r="N20" i="4" s="1"/>
  <c r="K21" i="4"/>
  <c r="L20" i="4"/>
  <c r="K22" i="4" l="1"/>
  <c r="M21" i="4"/>
  <c r="N21" i="4" s="1"/>
  <c r="L21" i="4"/>
  <c r="K23" i="4" l="1"/>
  <c r="M22" i="4"/>
  <c r="N22" i="4" s="1"/>
  <c r="L22" i="4"/>
  <c r="K24" i="4" l="1"/>
  <c r="M23" i="4"/>
  <c r="N23" i="4" s="1"/>
  <c r="L23" i="4"/>
  <c r="M24" i="4" l="1"/>
  <c r="N24" i="4" s="1"/>
  <c r="L24" i="4"/>
  <c r="K25" i="4"/>
  <c r="K26" i="4" l="1"/>
  <c r="M25" i="4"/>
  <c r="N25" i="4" s="1"/>
  <c r="L25" i="4"/>
  <c r="M26" i="4" l="1"/>
  <c r="N26" i="4" s="1"/>
  <c r="L26" i="4"/>
  <c r="K27" i="4"/>
  <c r="K28" i="4" l="1"/>
  <c r="M27" i="4"/>
  <c r="N27" i="4" s="1"/>
  <c r="L27" i="4"/>
  <c r="M28" i="4" l="1"/>
  <c r="N28" i="4" s="1"/>
  <c r="L28" i="4"/>
  <c r="K29" i="4"/>
  <c r="K30" i="4" l="1"/>
  <c r="L29" i="4"/>
  <c r="M29" i="4"/>
  <c r="N29" i="4" s="1"/>
  <c r="L30" i="4" l="1"/>
  <c r="K31" i="4"/>
  <c r="M30" i="4"/>
  <c r="N30" i="4" s="1"/>
  <c r="L31" i="4" l="1"/>
  <c r="K32" i="4"/>
  <c r="M31" i="4"/>
  <c r="N31" i="4" s="1"/>
  <c r="M32" i="4" l="1"/>
  <c r="N32" i="4" s="1"/>
  <c r="K33" i="4"/>
  <c r="L32" i="4"/>
  <c r="K34" i="4" l="1"/>
  <c r="L33" i="4"/>
  <c r="M33" i="4"/>
  <c r="N33" i="4" s="1"/>
  <c r="M34" i="4" l="1"/>
  <c r="N34" i="4" s="1"/>
  <c r="L34" i="4"/>
  <c r="K35" i="4"/>
  <c r="L35" i="4" l="1"/>
  <c r="K36" i="4"/>
  <c r="M35" i="4"/>
  <c r="N35" i="4" s="1"/>
  <c r="M36" i="4" l="1"/>
  <c r="N36" i="4" s="1"/>
  <c r="K37" i="4"/>
  <c r="L36" i="4"/>
  <c r="K38" i="4" l="1"/>
  <c r="L37" i="4"/>
  <c r="M37" i="4"/>
  <c r="N37" i="4" s="1"/>
  <c r="M38" i="4" l="1"/>
  <c r="N38" i="4" s="1"/>
  <c r="K39" i="4"/>
  <c r="L38" i="4"/>
  <c r="M39" i="4" l="1"/>
  <c r="N39" i="4" s="1"/>
  <c r="K40" i="4"/>
  <c r="L39" i="4"/>
  <c r="M40" i="4" l="1"/>
  <c r="N40" i="4" s="1"/>
  <c r="K41" i="4"/>
  <c r="L40" i="4"/>
  <c r="K42" i="4" l="1"/>
  <c r="M41" i="4"/>
  <c r="N41" i="4" s="1"/>
  <c r="L41" i="4"/>
  <c r="M42" i="4" l="1"/>
  <c r="N42" i="4" s="1"/>
  <c r="L42" i="4"/>
  <c r="K43" i="4"/>
  <c r="M43" i="4" l="1"/>
  <c r="N43" i="4" s="1"/>
  <c r="K44" i="4"/>
  <c r="L43" i="4"/>
  <c r="M44" i="4" l="1"/>
  <c r="N44" i="4" s="1"/>
  <c r="K45" i="4"/>
  <c r="L44" i="4"/>
  <c r="K46" i="4" l="1"/>
  <c r="M45" i="4"/>
  <c r="N45" i="4" s="1"/>
  <c r="L45" i="4"/>
  <c r="M46" i="4" l="1"/>
  <c r="N46" i="4" s="1"/>
  <c r="L46" i="4"/>
  <c r="K47" i="4"/>
  <c r="M47" i="4" l="1"/>
  <c r="N47" i="4" s="1"/>
  <c r="L47" i="4"/>
  <c r="K48" i="4"/>
  <c r="M48" i="4" l="1"/>
  <c r="N48" i="4" s="1"/>
  <c r="L48" i="4"/>
  <c r="K49" i="4"/>
  <c r="K50" i="4" l="1"/>
  <c r="M49" i="4"/>
  <c r="N49" i="4" s="1"/>
  <c r="L49" i="4"/>
  <c r="M50" i="4" l="1"/>
  <c r="N50" i="4" s="1"/>
  <c r="L50" i="4"/>
  <c r="K51" i="4"/>
  <c r="M51" i="4" l="1"/>
  <c r="N51" i="4" s="1"/>
  <c r="K52" i="4"/>
  <c r="L51" i="4"/>
  <c r="M52" i="4" l="1"/>
  <c r="N52" i="4" s="1"/>
  <c r="L52" i="4"/>
  <c r="K53" i="4"/>
  <c r="M53" i="4" l="1"/>
  <c r="N53" i="4" s="1"/>
  <c r="K54" i="4"/>
  <c r="L53" i="4"/>
  <c r="M54" i="4" l="1"/>
  <c r="N54" i="4" s="1"/>
  <c r="L54" i="4"/>
  <c r="K55" i="4"/>
  <c r="K56" i="4" l="1"/>
  <c r="L55" i="4"/>
  <c r="M55" i="4"/>
  <c r="N55" i="4" s="1"/>
  <c r="M56" i="4" l="1"/>
  <c r="N56" i="4" s="1"/>
  <c r="K57" i="4"/>
  <c r="L56" i="4"/>
  <c r="K58" i="4" l="1"/>
  <c r="L57" i="4"/>
  <c r="M57" i="4"/>
  <c r="N57" i="4" s="1"/>
  <c r="M58" i="4" l="1"/>
  <c r="N58" i="4" s="1"/>
  <c r="K59" i="4"/>
  <c r="L58" i="4"/>
  <c r="M59" i="4" l="1"/>
  <c r="N59" i="4" s="1"/>
  <c r="L59" i="4"/>
  <c r="K60" i="4"/>
  <c r="M60" i="4" l="1"/>
  <c r="N60" i="4" s="1"/>
  <c r="L60" i="4"/>
  <c r="K61" i="4"/>
  <c r="K62" i="4" l="1"/>
  <c r="M61" i="4"/>
  <c r="N61" i="4" s="1"/>
  <c r="L61" i="4"/>
  <c r="M62" i="4" l="1"/>
  <c r="N62" i="4" s="1"/>
  <c r="L62" i="4"/>
  <c r="K63" i="4"/>
  <c r="K64" i="4" l="1"/>
  <c r="L63" i="4"/>
  <c r="M63" i="4"/>
  <c r="N63" i="4" s="1"/>
  <c r="M64" i="4" l="1"/>
  <c r="N64" i="4" s="1"/>
  <c r="L64" i="4"/>
  <c r="K65" i="4"/>
  <c r="M65" i="4" l="1"/>
  <c r="N65" i="4" s="1"/>
  <c r="L65" i="4"/>
  <c r="K66" i="4"/>
  <c r="M66" i="4" l="1"/>
  <c r="N66" i="4" s="1"/>
  <c r="K67" i="4"/>
  <c r="L66" i="4"/>
  <c r="K68" i="4" l="1"/>
  <c r="M67" i="4"/>
  <c r="N67" i="4" s="1"/>
  <c r="L67" i="4"/>
  <c r="M68" i="4" l="1"/>
  <c r="N68" i="4" s="1"/>
  <c r="K69" i="4"/>
  <c r="L68" i="4"/>
  <c r="M69" i="4" l="1"/>
  <c r="N69" i="4" s="1"/>
  <c r="K70" i="4"/>
  <c r="L69" i="4"/>
  <c r="M70" i="4" l="1"/>
  <c r="N70" i="4" s="1"/>
  <c r="K71" i="4"/>
  <c r="L70" i="4"/>
  <c r="K72" i="4" l="1"/>
  <c r="L71" i="4"/>
  <c r="M71" i="4"/>
  <c r="N71" i="4" s="1"/>
  <c r="M72" i="4" l="1"/>
  <c r="N72" i="4" s="1"/>
  <c r="K73" i="4"/>
  <c r="L72" i="4"/>
  <c r="K74" i="4" l="1"/>
  <c r="M73" i="4"/>
  <c r="N73" i="4" s="1"/>
  <c r="L73" i="4"/>
  <c r="M74" i="4" l="1"/>
  <c r="N74" i="4" s="1"/>
  <c r="L74" i="4"/>
  <c r="K75" i="4"/>
  <c r="L75" i="4" l="1"/>
  <c r="K76" i="4"/>
  <c r="M75" i="4"/>
  <c r="N75" i="4" s="1"/>
  <c r="M76" i="4" l="1"/>
  <c r="N76" i="4" s="1"/>
  <c r="K77" i="4"/>
  <c r="L76" i="4"/>
  <c r="K78" i="4" l="1"/>
  <c r="M77" i="4"/>
  <c r="N77" i="4" s="1"/>
  <c r="L77" i="4"/>
  <c r="M78" i="4" l="1"/>
  <c r="N78" i="4" s="1"/>
  <c r="L78" i="4"/>
  <c r="K79" i="4"/>
  <c r="M79" i="4" l="1"/>
  <c r="N79" i="4" s="1"/>
  <c r="K80" i="4"/>
  <c r="L79" i="4"/>
  <c r="M80" i="4" l="1"/>
  <c r="N80" i="4" s="1"/>
  <c r="L80" i="4"/>
  <c r="K81" i="4"/>
  <c r="K82" i="4" l="1"/>
  <c r="M81" i="4"/>
  <c r="N81" i="4" s="1"/>
  <c r="L81" i="4"/>
  <c r="M82" i="4" l="1"/>
  <c r="N82" i="4" s="1"/>
  <c r="L82" i="4"/>
  <c r="K83" i="4"/>
  <c r="M83" i="4" l="1"/>
  <c r="N83" i="4" s="1"/>
  <c r="K84" i="4"/>
  <c r="L83" i="4"/>
  <c r="M84" i="4" l="1"/>
  <c r="N84" i="4" s="1"/>
  <c r="L84" i="4"/>
  <c r="K85" i="4"/>
  <c r="K86" i="4" l="1"/>
  <c r="L85" i="4"/>
  <c r="M85" i="4"/>
  <c r="N85" i="4" s="1"/>
  <c r="L86" i="4" l="1"/>
  <c r="M86" i="4"/>
  <c r="N86" i="4" l="1"/>
  <c r="O26" i="4"/>
  <c r="O21" i="4"/>
  <c r="O5" i="4"/>
  <c r="O56" i="4"/>
  <c r="O35" i="4"/>
  <c r="O18" i="4"/>
  <c r="O64" i="4"/>
  <c r="O31" i="4"/>
  <c r="O34" i="4"/>
  <c r="O33" i="4"/>
  <c r="O59" i="4"/>
  <c r="O53" i="4"/>
  <c r="O9" i="4"/>
  <c r="O44" i="4"/>
  <c r="O29" i="4"/>
  <c r="O43" i="4"/>
  <c r="O55" i="4"/>
  <c r="O84" i="4"/>
  <c r="O76" i="4"/>
  <c r="O15" i="4"/>
  <c r="O24" i="4"/>
  <c r="O30" i="4"/>
  <c r="O57" i="4"/>
  <c r="O52" i="4"/>
  <c r="O66" i="4"/>
  <c r="O22" i="4"/>
  <c r="O49" i="4"/>
  <c r="O78" i="4"/>
  <c r="O7" i="4"/>
  <c r="O50" i="4"/>
  <c r="O71" i="4"/>
  <c r="O58" i="4"/>
  <c r="O40" i="4"/>
  <c r="O65" i="4"/>
  <c r="O16" i="4"/>
  <c r="O73" i="4"/>
  <c r="O62" i="4"/>
  <c r="O25" i="4"/>
  <c r="O28" i="4"/>
  <c r="O12" i="4"/>
  <c r="O10" i="4"/>
  <c r="O85" i="4"/>
  <c r="O42" i="4"/>
  <c r="O54" i="4"/>
  <c r="O4" i="4"/>
  <c r="O23" i="4"/>
  <c r="O82" i="4"/>
  <c r="O83" i="4"/>
  <c r="O75" i="4"/>
  <c r="O72" i="4"/>
  <c r="O80" i="4"/>
  <c r="O36" i="4"/>
  <c r="O13" i="4"/>
  <c r="O37" i="4"/>
  <c r="O11" i="4"/>
  <c r="O63" i="4"/>
  <c r="O77" i="4"/>
  <c r="O46" i="4"/>
  <c r="O86" i="4"/>
  <c r="O17" i="4"/>
  <c r="O45" i="4"/>
  <c r="O6" i="4"/>
  <c r="O20" i="4"/>
  <c r="O67" i="4"/>
  <c r="O39" i="4"/>
  <c r="O70" i="4"/>
  <c r="O69" i="4"/>
  <c r="O8" i="4"/>
  <c r="O74" i="4"/>
  <c r="O32" i="4"/>
  <c r="O60" i="4"/>
  <c r="O14" i="4"/>
  <c r="O68" i="4"/>
  <c r="O38" i="4"/>
  <c r="O19" i="4"/>
  <c r="O47" i="4"/>
  <c r="O41" i="4"/>
  <c r="O48" i="4"/>
  <c r="O81" i="4"/>
  <c r="O51" i="4"/>
  <c r="O61" i="4"/>
  <c r="O27" i="4"/>
  <c r="O79" i="4"/>
</calcChain>
</file>

<file path=xl/sharedStrings.xml><?xml version="1.0" encoding="utf-8"?>
<sst xmlns="http://schemas.openxmlformats.org/spreadsheetml/2006/main" count="3763" uniqueCount="203">
  <si>
    <t>ID</t>
  </si>
  <si>
    <t>ACTIVO 1</t>
  </si>
  <si>
    <t>ACTIVO 2</t>
  </si>
  <si>
    <t>P-value cointegración</t>
  </si>
  <si>
    <t>CONST</t>
  </si>
  <si>
    <t>COEF X</t>
  </si>
  <si>
    <t>Pvalue ADF, de Residuos</t>
  </si>
  <si>
    <t>PAIS A1</t>
  </si>
  <si>
    <t>SECTOR A1</t>
  </si>
  <si>
    <t>PAIS A2</t>
  </si>
  <si>
    <t>SECTOR A2</t>
  </si>
  <si>
    <t>MISMO SECTOR</t>
  </si>
  <si>
    <t>BCOLO</t>
  </si>
  <si>
    <t>BOGOTA</t>
  </si>
  <si>
    <t>CO</t>
  </si>
  <si>
    <t>Finanzas</t>
  </si>
  <si>
    <t>GRUPOBOL</t>
  </si>
  <si>
    <t>BBVACOL</t>
  </si>
  <si>
    <t>ITUB3</t>
  </si>
  <si>
    <t>BR</t>
  </si>
  <si>
    <t>RAIL3</t>
  </si>
  <si>
    <t>Industrial</t>
  </si>
  <si>
    <t>CPFE3</t>
  </si>
  <si>
    <t>Servicios públicos</t>
  </si>
  <si>
    <t>HYPE3</t>
  </si>
  <si>
    <t>Salud</t>
  </si>
  <si>
    <t>BCI</t>
  </si>
  <si>
    <t>CL</t>
  </si>
  <si>
    <t>QUINENC</t>
  </si>
  <si>
    <t>AGUAS/B</t>
  </si>
  <si>
    <t>ENAEX</t>
  </si>
  <si>
    <t>Materiales</t>
  </si>
  <si>
    <t>AQUACHIL</t>
  </si>
  <si>
    <t>Bienes de consumo básico</t>
  </si>
  <si>
    <t>CONCHA</t>
  </si>
  <si>
    <t>WALMEX*</t>
  </si>
  <si>
    <t>MX</t>
  </si>
  <si>
    <t>GFNORTEO</t>
  </si>
  <si>
    <t>AC*</t>
  </si>
  <si>
    <t>KIMBERA</t>
  </si>
  <si>
    <t>PINFRAL</t>
  </si>
  <si>
    <t>PINFRA*</t>
  </si>
  <si>
    <t>BBAJIOO</t>
  </si>
  <si>
    <t>Q*</t>
  </si>
  <si>
    <t>ISA</t>
  </si>
  <si>
    <t>BPAC3</t>
  </si>
  <si>
    <t>SCOTIABK</t>
  </si>
  <si>
    <t>ELEKTRA*</t>
  </si>
  <si>
    <t>GRUPOSUR</t>
  </si>
  <si>
    <t>GFINBURO</t>
  </si>
  <si>
    <t>GEB</t>
  </si>
  <si>
    <t>RADL3</t>
  </si>
  <si>
    <t>EGIE3</t>
  </si>
  <si>
    <t>ENGI3</t>
  </si>
  <si>
    <t>BICECOR</t>
  </si>
  <si>
    <t>GAPB</t>
  </si>
  <si>
    <t>ASURB</t>
  </si>
  <si>
    <t>BACKUSI1</t>
  </si>
  <si>
    <t>PE</t>
  </si>
  <si>
    <t>SNJUANI1</t>
  </si>
  <si>
    <t>AVAL</t>
  </si>
  <si>
    <t>CELSIA</t>
  </si>
  <si>
    <t>OCCID</t>
  </si>
  <si>
    <t>PETR3</t>
  </si>
  <si>
    <t>Energía</t>
  </si>
  <si>
    <t>BBSE3</t>
  </si>
  <si>
    <t>CCRO3</t>
  </si>
  <si>
    <t>ENELCHIL</t>
  </si>
  <si>
    <t>VAPORES</t>
  </si>
  <si>
    <t>SK</t>
  </si>
  <si>
    <t>SITES1</t>
  </si>
  <si>
    <t>Servicios de comunicación</t>
  </si>
  <si>
    <t>ABEV3</t>
  </si>
  <si>
    <t>CCU</t>
  </si>
  <si>
    <t>KIMBERB</t>
  </si>
  <si>
    <t>SNJUANC1</t>
  </si>
  <si>
    <t>GRUPOARG</t>
  </si>
  <si>
    <t>FALAB</t>
  </si>
  <si>
    <t>Productos de consumo no básic</t>
  </si>
  <si>
    <t>ITAUCL</t>
  </si>
  <si>
    <t>PROMIG</t>
  </si>
  <si>
    <t>BBDC3</t>
  </si>
  <si>
    <t>BACKUAC1</t>
  </si>
  <si>
    <t>INTERBC1</t>
  </si>
  <si>
    <t>LUSURC1</t>
  </si>
  <si>
    <t>VOLCABC1</t>
  </si>
  <si>
    <t>GMEXICOB</t>
  </si>
  <si>
    <t>CORFICOL</t>
  </si>
  <si>
    <t>CEMARGOS</t>
  </si>
  <si>
    <t>LIVEPOLC</t>
  </si>
  <si>
    <t>CORAREI1</t>
  </si>
  <si>
    <t>EXITO</t>
  </si>
  <si>
    <t>CUERVO*</t>
  </si>
  <si>
    <t>SBSP3</t>
  </si>
  <si>
    <t>TIMS3</t>
  </si>
  <si>
    <t>CHILE</t>
  </si>
  <si>
    <t>IDEALB1</t>
  </si>
  <si>
    <t>ENGEPEC1</t>
  </si>
  <si>
    <t>B3SA3</t>
  </si>
  <si>
    <t>ECL</t>
  </si>
  <si>
    <t>FRES*</t>
  </si>
  <si>
    <t>BSAN</t>
  </si>
  <si>
    <t>AGUAS/A</t>
  </si>
  <si>
    <t>PARAUCO</t>
  </si>
  <si>
    <t>Bienes inmobiliarios</t>
  </si>
  <si>
    <t>INVEXANS</t>
  </si>
  <si>
    <t>ORBIA*</t>
  </si>
  <si>
    <t>GSANBOB1</t>
  </si>
  <si>
    <t>CMOCTEZ*</t>
  </si>
  <si>
    <t>ALSEA*</t>
  </si>
  <si>
    <t>ALICORC1</t>
  </si>
  <si>
    <t>LIVEPOL1</t>
  </si>
  <si>
    <t>ALFAA</t>
  </si>
  <si>
    <t>ENGIEC1</t>
  </si>
  <si>
    <t>VALE3</t>
  </si>
  <si>
    <t>ELET3</t>
  </si>
  <si>
    <t>CPLE3</t>
  </si>
  <si>
    <t>ENELGXCH</t>
  </si>
  <si>
    <t>PEHUEN</t>
  </si>
  <si>
    <t>CREDITC1</t>
  </si>
  <si>
    <t>SCOTIAC1</t>
  </si>
  <si>
    <t>WEGE3</t>
  </si>
  <si>
    <t>RENT3</t>
  </si>
  <si>
    <t>JBSS3</t>
  </si>
  <si>
    <t>CSAN3</t>
  </si>
  <si>
    <t>NTCO3</t>
  </si>
  <si>
    <t>BACHOCOB</t>
  </si>
  <si>
    <t>ALICORI1</t>
  </si>
  <si>
    <t>LTM</t>
  </si>
  <si>
    <t>ENTEL</t>
  </si>
  <si>
    <t>SANB3</t>
  </si>
  <si>
    <t>ITSA3</t>
  </si>
  <si>
    <t>VOLCAAC1</t>
  </si>
  <si>
    <t>PODERC1</t>
  </si>
  <si>
    <t>BUENAVC1</t>
  </si>
  <si>
    <t>PRIO3</t>
  </si>
  <si>
    <t>MINSURI1</t>
  </si>
  <si>
    <t>EQTL3</t>
  </si>
  <si>
    <t>GCC*</t>
  </si>
  <si>
    <t>CRFB3</t>
  </si>
  <si>
    <t>CMIG3</t>
  </si>
  <si>
    <t>SQM/A</t>
  </si>
  <si>
    <t>ICHB</t>
  </si>
  <si>
    <t>GLORIAI1</t>
  </si>
  <si>
    <t>KLBN3</t>
  </si>
  <si>
    <t>GRUMAB</t>
  </si>
  <si>
    <t>SORIANAB</t>
  </si>
  <si>
    <t>CENCOSUD</t>
  </si>
  <si>
    <t>CALICHB</t>
  </si>
  <si>
    <t>OROB</t>
  </si>
  <si>
    <t>AESANDES</t>
  </si>
  <si>
    <t>CALICH</t>
  </si>
  <si>
    <t>CAP</t>
  </si>
  <si>
    <t>SECUR</t>
  </si>
  <si>
    <t>SPCCPI1</t>
  </si>
  <si>
    <t>BBVAC1</t>
  </si>
  <si>
    <t>NEXAPEC1</t>
  </si>
  <si>
    <t>CPACASC1</t>
  </si>
  <si>
    <t>CORAREC1</t>
  </si>
  <si>
    <t>CMPC</t>
  </si>
  <si>
    <t>NORTEG</t>
  </si>
  <si>
    <t>PE&amp;OLES*</t>
  </si>
  <si>
    <t>MISMO PAIS</t>
  </si>
  <si>
    <t>FECHA</t>
  </si>
  <si>
    <t>SPREAD</t>
  </si>
  <si>
    <t>Media</t>
  </si>
  <si>
    <t>ds</t>
  </si>
  <si>
    <t>li</t>
  </si>
  <si>
    <t>ls</t>
  </si>
  <si>
    <t>short signals</t>
  </si>
  <si>
    <t>exit signals</t>
  </si>
  <si>
    <t>Retorno</t>
  </si>
  <si>
    <t>Señal</t>
  </si>
  <si>
    <t>a1</t>
  </si>
  <si>
    <t>a2</t>
  </si>
  <si>
    <t>retorno</t>
  </si>
  <si>
    <t>Inversión</t>
  </si>
  <si>
    <t>Saldo</t>
  </si>
  <si>
    <t>RA</t>
  </si>
  <si>
    <t>Drawdown</t>
  </si>
  <si>
    <t>Activo 1</t>
  </si>
  <si>
    <t>Activo 2</t>
  </si>
  <si>
    <t>long signal</t>
  </si>
  <si>
    <t>Retornos</t>
  </si>
  <si>
    <t>(1+R)</t>
  </si>
  <si>
    <t>CODIGO JIMMY</t>
  </si>
  <si>
    <t>REAL</t>
  </si>
  <si>
    <t>Ganancia de A1</t>
  </si>
  <si>
    <t>Ganancia de A2</t>
  </si>
  <si>
    <t>Ganancia total</t>
  </si>
  <si>
    <t>g1+g2</t>
  </si>
  <si>
    <t>li_salida</t>
  </si>
  <si>
    <t>li_entrada</t>
  </si>
  <si>
    <t>ls_salida</t>
  </si>
  <si>
    <t>ls_entrada</t>
  </si>
  <si>
    <t>Ganancia</t>
  </si>
  <si>
    <t>Valor posición actual</t>
  </si>
  <si>
    <t>valor de la posición de cierre</t>
  </si>
  <si>
    <t>Retorno del trade</t>
  </si>
  <si>
    <t>Saldo acumulado</t>
  </si>
  <si>
    <t>Rendimiento</t>
  </si>
  <si>
    <t>(1+Rd)</t>
  </si>
  <si>
    <t>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</si>
</sst>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7" formatCode="_-* #,##0_-;\-* #,##0_-;_-* &quot;-&quot;??_-;_-@_-"/>
    <numFmt numFmtId="168" formatCode="yyyy\-mm\-dd\ hh:mm:ss"/>
    <numFmt numFmtId="178" formatCode="0.0%"/>
    <numFmt numFmtId="182" formatCode="_-* #,##0.000000_-;\-* #,##0.000000_-;_-* &quot;-&quot;??_-;_-@_-"/>
    <numFmt numFmtId="183" formatCode="_-* #,##0.0000000_-;\-* #,##0.0000000_-;_-* &quot;-&quot;??_-;_-@_-"/>
    <numFmt numFmtId="187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0" fillId="0" borderId="0" xfId="1" applyFont="1"/>
    <xf numFmtId="0" fontId="2" fillId="0" borderId="1" xfId="0" applyFont="1" applyBorder="1" applyAlignment="1">
      <alignment horizontal="center" vertical="top"/>
    </xf>
    <xf numFmtId="168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43" fontId="0" fillId="0" borderId="0" xfId="0" applyNumberFormat="1"/>
    <xf numFmtId="43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/>
    <xf numFmtId="43" fontId="2" fillId="0" borderId="0" xfId="1" applyFont="1" applyFill="1" applyBorder="1" applyAlignment="1">
      <alignment horizontal="center" vertical="top"/>
    </xf>
    <xf numFmtId="2" fontId="0" fillId="0" borderId="0" xfId="1" applyNumberFormat="1" applyFont="1"/>
    <xf numFmtId="9" fontId="0" fillId="0" borderId="0" xfId="2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82" fontId="0" fillId="0" borderId="0" xfId="1" applyNumberFormat="1" applyFont="1" applyAlignment="1">
      <alignment horizontal="center" vertical="center"/>
    </xf>
    <xf numFmtId="183" fontId="0" fillId="0" borderId="0" xfId="1" applyNumberFormat="1" applyFont="1" applyAlignment="1">
      <alignment horizontal="center" vertical="center"/>
    </xf>
    <xf numFmtId="43" fontId="0" fillId="2" borderId="0" xfId="0" applyNumberFormat="1" applyFill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9" fontId="0" fillId="2" borderId="0" xfId="2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center" vertical="center"/>
    </xf>
    <xf numFmtId="43" fontId="2" fillId="0" borderId="8" xfId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78" fontId="0" fillId="0" borderId="1" xfId="2" applyNumberFormat="1" applyFont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 wrapText="1"/>
    </xf>
    <xf numFmtId="167" fontId="0" fillId="0" borderId="0" xfId="1" applyNumberFormat="1" applyFont="1"/>
    <xf numFmtId="43" fontId="0" fillId="2" borderId="1" xfId="1" applyFont="1" applyFill="1" applyBorder="1" applyAlignment="1">
      <alignment horizontal="center" vertical="center"/>
    </xf>
    <xf numFmtId="10" fontId="0" fillId="2" borderId="1" xfId="2" applyNumberFormat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/>
    <xf numFmtId="14" fontId="2" fillId="0" borderId="1" xfId="0" applyNumberFormat="1" applyFont="1" applyBorder="1" applyAlignment="1">
      <alignment horizontal="center" vertical="top"/>
    </xf>
    <xf numFmtId="10" fontId="2" fillId="0" borderId="0" xfId="2" applyNumberFormat="1" applyFont="1" applyFill="1" applyBorder="1" applyAlignment="1">
      <alignment horizontal="center" vertical="center" wrapText="1"/>
    </xf>
    <xf numFmtId="187" fontId="0" fillId="0" borderId="0" xfId="2" applyNumberFormat="1" applyFont="1" applyAlignment="1">
      <alignment horizontal="center" vertical="center"/>
    </xf>
    <xf numFmtId="187" fontId="0" fillId="2" borderId="0" xfId="2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43" fontId="2" fillId="0" borderId="3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8" fontId="0" fillId="0" borderId="1" xfId="1" applyNumberFormat="1" applyFon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prueba!$AH$2</c:f>
              <c:strCache>
                <c:ptCount val="1"/>
                <c:pt idx="0">
                  <c:v>li_entrada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prueba!$A$3:$A$85</c:f>
              <c:numCache>
                <c:formatCode>m/d/yyyy</c:formatCode>
                <c:ptCount val="83"/>
                <c:pt idx="0">
                  <c:v>39538</c:v>
                </c:pt>
                <c:pt idx="1">
                  <c:v>39539</c:v>
                </c:pt>
                <c:pt idx="2">
                  <c:v>39540</c:v>
                </c:pt>
                <c:pt idx="3">
                  <c:v>39541</c:v>
                </c:pt>
                <c:pt idx="4">
                  <c:v>39542</c:v>
                </c:pt>
                <c:pt idx="5">
                  <c:v>39543</c:v>
                </c:pt>
                <c:pt idx="6">
                  <c:v>39544</c:v>
                </c:pt>
                <c:pt idx="7">
                  <c:v>39545</c:v>
                </c:pt>
                <c:pt idx="8">
                  <c:v>39546</c:v>
                </c:pt>
                <c:pt idx="9">
                  <c:v>39547</c:v>
                </c:pt>
                <c:pt idx="10">
                  <c:v>39548</c:v>
                </c:pt>
                <c:pt idx="11">
                  <c:v>39549</c:v>
                </c:pt>
                <c:pt idx="12">
                  <c:v>39550</c:v>
                </c:pt>
                <c:pt idx="13">
                  <c:v>39551</c:v>
                </c:pt>
                <c:pt idx="14">
                  <c:v>39552</c:v>
                </c:pt>
                <c:pt idx="15">
                  <c:v>39553</c:v>
                </c:pt>
                <c:pt idx="16">
                  <c:v>39554</c:v>
                </c:pt>
                <c:pt idx="17">
                  <c:v>39555</c:v>
                </c:pt>
                <c:pt idx="18">
                  <c:v>39556</c:v>
                </c:pt>
                <c:pt idx="19">
                  <c:v>39557</c:v>
                </c:pt>
                <c:pt idx="20">
                  <c:v>39558</c:v>
                </c:pt>
                <c:pt idx="21">
                  <c:v>39559</c:v>
                </c:pt>
                <c:pt idx="22">
                  <c:v>39560</c:v>
                </c:pt>
                <c:pt idx="23">
                  <c:v>39561</c:v>
                </c:pt>
                <c:pt idx="24">
                  <c:v>39562</c:v>
                </c:pt>
                <c:pt idx="25">
                  <c:v>39563</c:v>
                </c:pt>
                <c:pt idx="26">
                  <c:v>39564</c:v>
                </c:pt>
                <c:pt idx="27">
                  <c:v>39565</c:v>
                </c:pt>
                <c:pt idx="28">
                  <c:v>39566</c:v>
                </c:pt>
                <c:pt idx="29">
                  <c:v>39567</c:v>
                </c:pt>
                <c:pt idx="30">
                  <c:v>39568</c:v>
                </c:pt>
                <c:pt idx="31">
                  <c:v>39569</c:v>
                </c:pt>
                <c:pt idx="32">
                  <c:v>39570</c:v>
                </c:pt>
                <c:pt idx="33">
                  <c:v>39571</c:v>
                </c:pt>
                <c:pt idx="34">
                  <c:v>39572</c:v>
                </c:pt>
                <c:pt idx="35">
                  <c:v>39573</c:v>
                </c:pt>
                <c:pt idx="36">
                  <c:v>39574</c:v>
                </c:pt>
                <c:pt idx="37">
                  <c:v>39575</c:v>
                </c:pt>
                <c:pt idx="38">
                  <c:v>39576</c:v>
                </c:pt>
                <c:pt idx="39">
                  <c:v>39577</c:v>
                </c:pt>
                <c:pt idx="40">
                  <c:v>39578</c:v>
                </c:pt>
                <c:pt idx="41">
                  <c:v>39579</c:v>
                </c:pt>
                <c:pt idx="42">
                  <c:v>39580</c:v>
                </c:pt>
                <c:pt idx="43">
                  <c:v>39581</c:v>
                </c:pt>
                <c:pt idx="44">
                  <c:v>39582</c:v>
                </c:pt>
                <c:pt idx="45">
                  <c:v>39583</c:v>
                </c:pt>
                <c:pt idx="46">
                  <c:v>39584</c:v>
                </c:pt>
                <c:pt idx="47">
                  <c:v>39585</c:v>
                </c:pt>
                <c:pt idx="48">
                  <c:v>39586</c:v>
                </c:pt>
                <c:pt idx="49">
                  <c:v>39587</c:v>
                </c:pt>
                <c:pt idx="50">
                  <c:v>39588</c:v>
                </c:pt>
                <c:pt idx="51">
                  <c:v>39589</c:v>
                </c:pt>
                <c:pt idx="52">
                  <c:v>39590</c:v>
                </c:pt>
                <c:pt idx="53">
                  <c:v>39591</c:v>
                </c:pt>
                <c:pt idx="54">
                  <c:v>39592</c:v>
                </c:pt>
                <c:pt idx="55">
                  <c:v>39593</c:v>
                </c:pt>
                <c:pt idx="56">
                  <c:v>39594</c:v>
                </c:pt>
                <c:pt idx="57">
                  <c:v>39595</c:v>
                </c:pt>
                <c:pt idx="58">
                  <c:v>39596</c:v>
                </c:pt>
                <c:pt idx="59">
                  <c:v>39597</c:v>
                </c:pt>
                <c:pt idx="60">
                  <c:v>39598</c:v>
                </c:pt>
                <c:pt idx="61">
                  <c:v>39599</c:v>
                </c:pt>
                <c:pt idx="62">
                  <c:v>39600</c:v>
                </c:pt>
                <c:pt idx="63">
                  <c:v>39601</c:v>
                </c:pt>
                <c:pt idx="64">
                  <c:v>39602</c:v>
                </c:pt>
                <c:pt idx="65">
                  <c:v>39603</c:v>
                </c:pt>
                <c:pt idx="66">
                  <c:v>39604</c:v>
                </c:pt>
                <c:pt idx="67">
                  <c:v>39605</c:v>
                </c:pt>
                <c:pt idx="68">
                  <c:v>39606</c:v>
                </c:pt>
                <c:pt idx="69">
                  <c:v>39607</c:v>
                </c:pt>
                <c:pt idx="70">
                  <c:v>39608</c:v>
                </c:pt>
                <c:pt idx="71">
                  <c:v>39609</c:v>
                </c:pt>
                <c:pt idx="72">
                  <c:v>39610</c:v>
                </c:pt>
                <c:pt idx="73">
                  <c:v>39611</c:v>
                </c:pt>
                <c:pt idx="74">
                  <c:v>39612</c:v>
                </c:pt>
                <c:pt idx="75">
                  <c:v>39613</c:v>
                </c:pt>
                <c:pt idx="76">
                  <c:v>39614</c:v>
                </c:pt>
                <c:pt idx="77">
                  <c:v>39615</c:v>
                </c:pt>
                <c:pt idx="78">
                  <c:v>39616</c:v>
                </c:pt>
                <c:pt idx="79">
                  <c:v>39617</c:v>
                </c:pt>
                <c:pt idx="80">
                  <c:v>39618</c:v>
                </c:pt>
                <c:pt idx="81">
                  <c:v>39619</c:v>
                </c:pt>
                <c:pt idx="82">
                  <c:v>39620</c:v>
                </c:pt>
              </c:numCache>
            </c:numRef>
          </c:cat>
          <c:val>
            <c:numRef>
              <c:f>prueba!$AH$3:$AH$85</c:f>
              <c:numCache>
                <c:formatCode>0</c:formatCode>
                <c:ptCount val="83"/>
                <c:pt idx="0">
                  <c:v>-1046.5695074724272</c:v>
                </c:pt>
                <c:pt idx="1">
                  <c:v>-1046.5695074724272</c:v>
                </c:pt>
                <c:pt idx="2">
                  <c:v>-1046.5695074724272</c:v>
                </c:pt>
                <c:pt idx="3">
                  <c:v>-1046.5695074724272</c:v>
                </c:pt>
                <c:pt idx="4">
                  <c:v>-1046.5695074724272</c:v>
                </c:pt>
                <c:pt idx="5">
                  <c:v>-1046.5695074724272</c:v>
                </c:pt>
                <c:pt idx="6">
                  <c:v>-1046.5695074724272</c:v>
                </c:pt>
                <c:pt idx="7">
                  <c:v>-1046.5695074724272</c:v>
                </c:pt>
                <c:pt idx="8">
                  <c:v>-1046.5695074724272</c:v>
                </c:pt>
                <c:pt idx="9">
                  <c:v>-1046.5695074724272</c:v>
                </c:pt>
                <c:pt idx="10">
                  <c:v>-1046.5695074724272</c:v>
                </c:pt>
                <c:pt idx="11">
                  <c:v>-1046.5695074724272</c:v>
                </c:pt>
                <c:pt idx="12">
                  <c:v>-1046.5695074724272</c:v>
                </c:pt>
                <c:pt idx="13">
                  <c:v>-1046.5695074724272</c:v>
                </c:pt>
                <c:pt idx="14">
                  <c:v>-1046.5695074724272</c:v>
                </c:pt>
                <c:pt idx="15">
                  <c:v>-1046.5695074724272</c:v>
                </c:pt>
                <c:pt idx="16">
                  <c:v>-1046.5695074724272</c:v>
                </c:pt>
                <c:pt idx="17">
                  <c:v>-1046.5695074724272</c:v>
                </c:pt>
                <c:pt idx="18">
                  <c:v>-1046.5695074724272</c:v>
                </c:pt>
                <c:pt idx="19">
                  <c:v>-1046.5695074724272</c:v>
                </c:pt>
                <c:pt idx="20">
                  <c:v>-1046.5695074724272</c:v>
                </c:pt>
                <c:pt idx="21">
                  <c:v>-1046.5695074724272</c:v>
                </c:pt>
                <c:pt idx="22">
                  <c:v>-1046.5695074724272</c:v>
                </c:pt>
                <c:pt idx="23">
                  <c:v>-1046.5695074724272</c:v>
                </c:pt>
                <c:pt idx="24">
                  <c:v>-1046.5695074724272</c:v>
                </c:pt>
                <c:pt idx="25">
                  <c:v>-1046.5695074724272</c:v>
                </c:pt>
                <c:pt idx="26">
                  <c:v>-1046.5695074724272</c:v>
                </c:pt>
                <c:pt idx="27">
                  <c:v>-1046.5695074724272</c:v>
                </c:pt>
                <c:pt idx="28">
                  <c:v>-1046.5695074724272</c:v>
                </c:pt>
                <c:pt idx="29">
                  <c:v>-1046.5695074724272</c:v>
                </c:pt>
                <c:pt idx="30">
                  <c:v>-1046.5695074724272</c:v>
                </c:pt>
                <c:pt idx="31">
                  <c:v>-1046.5695074724272</c:v>
                </c:pt>
                <c:pt idx="32">
                  <c:v>-1046.5695074724272</c:v>
                </c:pt>
                <c:pt idx="33">
                  <c:v>-1046.5695074724272</c:v>
                </c:pt>
                <c:pt idx="34">
                  <c:v>-1046.5695074724272</c:v>
                </c:pt>
                <c:pt idx="35">
                  <c:v>-1046.5695074724272</c:v>
                </c:pt>
                <c:pt idx="36">
                  <c:v>-1046.5695074724272</c:v>
                </c:pt>
                <c:pt idx="37">
                  <c:v>-1046.5695074724272</c:v>
                </c:pt>
                <c:pt idx="38">
                  <c:v>-1046.5695074724272</c:v>
                </c:pt>
                <c:pt idx="39">
                  <c:v>-1046.5695074724272</c:v>
                </c:pt>
                <c:pt idx="40">
                  <c:v>-1046.5695074724272</c:v>
                </c:pt>
                <c:pt idx="41">
                  <c:v>-1046.5695074724272</c:v>
                </c:pt>
                <c:pt idx="42">
                  <c:v>-1046.5695074724272</c:v>
                </c:pt>
                <c:pt idx="43">
                  <c:v>-1046.5695074724272</c:v>
                </c:pt>
                <c:pt idx="44">
                  <c:v>-1046.5695074724272</c:v>
                </c:pt>
                <c:pt idx="45">
                  <c:v>-1046.5695074724272</c:v>
                </c:pt>
                <c:pt idx="46">
                  <c:v>-1046.5695074724272</c:v>
                </c:pt>
                <c:pt idx="47">
                  <c:v>-1046.5695074724272</c:v>
                </c:pt>
                <c:pt idx="48">
                  <c:v>-1046.5695074724272</c:v>
                </c:pt>
                <c:pt idx="49">
                  <c:v>-1046.5695074724272</c:v>
                </c:pt>
                <c:pt idx="50">
                  <c:v>-1046.5695074724272</c:v>
                </c:pt>
                <c:pt idx="51">
                  <c:v>-1046.5695074724272</c:v>
                </c:pt>
                <c:pt idx="52">
                  <c:v>-1046.5695074724272</c:v>
                </c:pt>
                <c:pt idx="53">
                  <c:v>-1046.5695074724272</c:v>
                </c:pt>
                <c:pt idx="54">
                  <c:v>-1046.5695074724272</c:v>
                </c:pt>
                <c:pt idx="55">
                  <c:v>-1046.5695074724272</c:v>
                </c:pt>
                <c:pt idx="56">
                  <c:v>-1046.5695074724272</c:v>
                </c:pt>
                <c:pt idx="57">
                  <c:v>-1046.5695074724272</c:v>
                </c:pt>
                <c:pt idx="58">
                  <c:v>-1046.5695074724272</c:v>
                </c:pt>
                <c:pt idx="59">
                  <c:v>-1046.5695074724272</c:v>
                </c:pt>
                <c:pt idx="60">
                  <c:v>-1046.5695074724272</c:v>
                </c:pt>
                <c:pt idx="61">
                  <c:v>-1046.5695074724272</c:v>
                </c:pt>
                <c:pt idx="62">
                  <c:v>-1046.5695074724272</c:v>
                </c:pt>
                <c:pt idx="63">
                  <c:v>-1046.5695074724272</c:v>
                </c:pt>
                <c:pt idx="64">
                  <c:v>-1046.5695074724272</c:v>
                </c:pt>
                <c:pt idx="65">
                  <c:v>-1046.5695074724272</c:v>
                </c:pt>
                <c:pt idx="66">
                  <c:v>-1046.5695074724272</c:v>
                </c:pt>
                <c:pt idx="67">
                  <c:v>-1046.5695074724272</c:v>
                </c:pt>
                <c:pt idx="68">
                  <c:v>-1046.5695074724272</c:v>
                </c:pt>
                <c:pt idx="69">
                  <c:v>-1046.5695074724272</c:v>
                </c:pt>
                <c:pt idx="70">
                  <c:v>-1046.5695074724272</c:v>
                </c:pt>
                <c:pt idx="71">
                  <c:v>-1046.5695074724272</c:v>
                </c:pt>
                <c:pt idx="72">
                  <c:v>-1046.5695074724272</c:v>
                </c:pt>
                <c:pt idx="73">
                  <c:v>-1046.5695074724272</c:v>
                </c:pt>
                <c:pt idx="74">
                  <c:v>-1046.5695074724272</c:v>
                </c:pt>
                <c:pt idx="75">
                  <c:v>-1046.5695074724272</c:v>
                </c:pt>
                <c:pt idx="76">
                  <c:v>-1046.5695074724272</c:v>
                </c:pt>
                <c:pt idx="77">
                  <c:v>-1046.5695074724272</c:v>
                </c:pt>
                <c:pt idx="78">
                  <c:v>-1046.5695074724272</c:v>
                </c:pt>
                <c:pt idx="79">
                  <c:v>-1046.5695074724272</c:v>
                </c:pt>
                <c:pt idx="80">
                  <c:v>-1046.5695074724272</c:v>
                </c:pt>
                <c:pt idx="81">
                  <c:v>-1046.5695074724272</c:v>
                </c:pt>
                <c:pt idx="82">
                  <c:v>-1046.5695074724272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5-4718-94F5-A3772D3976CB}"/>
            </c:ext>
          </c:extLst>
        </c:ser>
        <c:ser>
          <c:idx val="1"/>
          <c:order val="1"/>
          <c:tx>
            <c:strRef>
              <c:f>prueba!$AI$2</c:f>
              <c:strCache>
                <c:ptCount val="1"/>
                <c:pt idx="0">
                  <c:v>li_salida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prueba!$A$3:$A$85</c:f>
              <c:numCache>
                <c:formatCode>m/d/yyyy</c:formatCode>
                <c:ptCount val="83"/>
                <c:pt idx="0">
                  <c:v>39538</c:v>
                </c:pt>
                <c:pt idx="1">
                  <c:v>39539</c:v>
                </c:pt>
                <c:pt idx="2">
                  <c:v>39540</c:v>
                </c:pt>
                <c:pt idx="3">
                  <c:v>39541</c:v>
                </c:pt>
                <c:pt idx="4">
                  <c:v>39542</c:v>
                </c:pt>
                <c:pt idx="5">
                  <c:v>39543</c:v>
                </c:pt>
                <c:pt idx="6">
                  <c:v>39544</c:v>
                </c:pt>
                <c:pt idx="7">
                  <c:v>39545</c:v>
                </c:pt>
                <c:pt idx="8">
                  <c:v>39546</c:v>
                </c:pt>
                <c:pt idx="9">
                  <c:v>39547</c:v>
                </c:pt>
                <c:pt idx="10">
                  <c:v>39548</c:v>
                </c:pt>
                <c:pt idx="11">
                  <c:v>39549</c:v>
                </c:pt>
                <c:pt idx="12">
                  <c:v>39550</c:v>
                </c:pt>
                <c:pt idx="13">
                  <c:v>39551</c:v>
                </c:pt>
                <c:pt idx="14">
                  <c:v>39552</c:v>
                </c:pt>
                <c:pt idx="15">
                  <c:v>39553</c:v>
                </c:pt>
                <c:pt idx="16">
                  <c:v>39554</c:v>
                </c:pt>
                <c:pt idx="17">
                  <c:v>39555</c:v>
                </c:pt>
                <c:pt idx="18">
                  <c:v>39556</c:v>
                </c:pt>
                <c:pt idx="19">
                  <c:v>39557</c:v>
                </c:pt>
                <c:pt idx="20">
                  <c:v>39558</c:v>
                </c:pt>
                <c:pt idx="21">
                  <c:v>39559</c:v>
                </c:pt>
                <c:pt idx="22">
                  <c:v>39560</c:v>
                </c:pt>
                <c:pt idx="23">
                  <c:v>39561</c:v>
                </c:pt>
                <c:pt idx="24">
                  <c:v>39562</c:v>
                </c:pt>
                <c:pt idx="25">
                  <c:v>39563</c:v>
                </c:pt>
                <c:pt idx="26">
                  <c:v>39564</c:v>
                </c:pt>
                <c:pt idx="27">
                  <c:v>39565</c:v>
                </c:pt>
                <c:pt idx="28">
                  <c:v>39566</c:v>
                </c:pt>
                <c:pt idx="29">
                  <c:v>39567</c:v>
                </c:pt>
                <c:pt idx="30">
                  <c:v>39568</c:v>
                </c:pt>
                <c:pt idx="31">
                  <c:v>39569</c:v>
                </c:pt>
                <c:pt idx="32">
                  <c:v>39570</c:v>
                </c:pt>
                <c:pt idx="33">
                  <c:v>39571</c:v>
                </c:pt>
                <c:pt idx="34">
                  <c:v>39572</c:v>
                </c:pt>
                <c:pt idx="35">
                  <c:v>39573</c:v>
                </c:pt>
                <c:pt idx="36">
                  <c:v>39574</c:v>
                </c:pt>
                <c:pt idx="37">
                  <c:v>39575</c:v>
                </c:pt>
                <c:pt idx="38">
                  <c:v>39576</c:v>
                </c:pt>
                <c:pt idx="39">
                  <c:v>39577</c:v>
                </c:pt>
                <c:pt idx="40">
                  <c:v>39578</c:v>
                </c:pt>
                <c:pt idx="41">
                  <c:v>39579</c:v>
                </c:pt>
                <c:pt idx="42">
                  <c:v>39580</c:v>
                </c:pt>
                <c:pt idx="43">
                  <c:v>39581</c:v>
                </c:pt>
                <c:pt idx="44">
                  <c:v>39582</c:v>
                </c:pt>
                <c:pt idx="45">
                  <c:v>39583</c:v>
                </c:pt>
                <c:pt idx="46">
                  <c:v>39584</c:v>
                </c:pt>
                <c:pt idx="47">
                  <c:v>39585</c:v>
                </c:pt>
                <c:pt idx="48">
                  <c:v>39586</c:v>
                </c:pt>
                <c:pt idx="49">
                  <c:v>39587</c:v>
                </c:pt>
                <c:pt idx="50">
                  <c:v>39588</c:v>
                </c:pt>
                <c:pt idx="51">
                  <c:v>39589</c:v>
                </c:pt>
                <c:pt idx="52">
                  <c:v>39590</c:v>
                </c:pt>
                <c:pt idx="53">
                  <c:v>39591</c:v>
                </c:pt>
                <c:pt idx="54">
                  <c:v>39592</c:v>
                </c:pt>
                <c:pt idx="55">
                  <c:v>39593</c:v>
                </c:pt>
                <c:pt idx="56">
                  <c:v>39594</c:v>
                </c:pt>
                <c:pt idx="57">
                  <c:v>39595</c:v>
                </c:pt>
                <c:pt idx="58">
                  <c:v>39596</c:v>
                </c:pt>
                <c:pt idx="59">
                  <c:v>39597</c:v>
                </c:pt>
                <c:pt idx="60">
                  <c:v>39598</c:v>
                </c:pt>
                <c:pt idx="61">
                  <c:v>39599</c:v>
                </c:pt>
                <c:pt idx="62">
                  <c:v>39600</c:v>
                </c:pt>
                <c:pt idx="63">
                  <c:v>39601</c:v>
                </c:pt>
                <c:pt idx="64">
                  <c:v>39602</c:v>
                </c:pt>
                <c:pt idx="65">
                  <c:v>39603</c:v>
                </c:pt>
                <c:pt idx="66">
                  <c:v>39604</c:v>
                </c:pt>
                <c:pt idx="67">
                  <c:v>39605</c:v>
                </c:pt>
                <c:pt idx="68">
                  <c:v>39606</c:v>
                </c:pt>
                <c:pt idx="69">
                  <c:v>39607</c:v>
                </c:pt>
                <c:pt idx="70">
                  <c:v>39608</c:v>
                </c:pt>
                <c:pt idx="71">
                  <c:v>39609</c:v>
                </c:pt>
                <c:pt idx="72">
                  <c:v>39610</c:v>
                </c:pt>
                <c:pt idx="73">
                  <c:v>39611</c:v>
                </c:pt>
                <c:pt idx="74">
                  <c:v>39612</c:v>
                </c:pt>
                <c:pt idx="75">
                  <c:v>39613</c:v>
                </c:pt>
                <c:pt idx="76">
                  <c:v>39614</c:v>
                </c:pt>
                <c:pt idx="77">
                  <c:v>39615</c:v>
                </c:pt>
                <c:pt idx="78">
                  <c:v>39616</c:v>
                </c:pt>
                <c:pt idx="79">
                  <c:v>39617</c:v>
                </c:pt>
                <c:pt idx="80">
                  <c:v>39618</c:v>
                </c:pt>
                <c:pt idx="81">
                  <c:v>39619</c:v>
                </c:pt>
                <c:pt idx="82">
                  <c:v>39620</c:v>
                </c:pt>
              </c:numCache>
            </c:numRef>
          </c:cat>
          <c:val>
            <c:numRef>
              <c:f>prueba!$AI$3:$AI$85</c:f>
              <c:numCache>
                <c:formatCode>0</c:formatCode>
                <c:ptCount val="83"/>
                <c:pt idx="0" formatCode="_(* #,##0.00_);_(* \(#,##0.00\);_(* &quot;-&quot;??_);_(@_)">
                  <c:v>-858.76662584084659</c:v>
                </c:pt>
                <c:pt idx="1">
                  <c:v>-858.76662584084659</c:v>
                </c:pt>
                <c:pt idx="2">
                  <c:v>-858.76662584084659</c:v>
                </c:pt>
                <c:pt idx="3">
                  <c:v>-858.76662584084659</c:v>
                </c:pt>
                <c:pt idx="4">
                  <c:v>-858.76662584084659</c:v>
                </c:pt>
                <c:pt idx="5">
                  <c:v>-858.76662584084659</c:v>
                </c:pt>
                <c:pt idx="6">
                  <c:v>-858.76662584084659</c:v>
                </c:pt>
                <c:pt idx="7">
                  <c:v>-858.76662584084659</c:v>
                </c:pt>
                <c:pt idx="8">
                  <c:v>-858.76662584084659</c:v>
                </c:pt>
                <c:pt idx="9">
                  <c:v>-858.76662584084659</c:v>
                </c:pt>
                <c:pt idx="10">
                  <c:v>-858.76662584084659</c:v>
                </c:pt>
                <c:pt idx="11">
                  <c:v>-858.76662584084659</c:v>
                </c:pt>
                <c:pt idx="12">
                  <c:v>-858.76662584084659</c:v>
                </c:pt>
                <c:pt idx="13">
                  <c:v>-858.76662584084659</c:v>
                </c:pt>
                <c:pt idx="14">
                  <c:v>-858.76662584084659</c:v>
                </c:pt>
                <c:pt idx="15">
                  <c:v>-858.76662584084659</c:v>
                </c:pt>
                <c:pt idx="16">
                  <c:v>-858.76662584084659</c:v>
                </c:pt>
                <c:pt idx="17">
                  <c:v>-858.76662584084659</c:v>
                </c:pt>
                <c:pt idx="18">
                  <c:v>-858.76662584084659</c:v>
                </c:pt>
                <c:pt idx="19">
                  <c:v>-858.76662584084659</c:v>
                </c:pt>
                <c:pt idx="20">
                  <c:v>-858.76662584084659</c:v>
                </c:pt>
                <c:pt idx="21">
                  <c:v>-858.76662584084659</c:v>
                </c:pt>
                <c:pt idx="22">
                  <c:v>-858.76662584084659</c:v>
                </c:pt>
                <c:pt idx="23">
                  <c:v>-858.76662584084659</c:v>
                </c:pt>
                <c:pt idx="24">
                  <c:v>-858.76662584084659</c:v>
                </c:pt>
                <c:pt idx="25">
                  <c:v>-858.76662584084659</c:v>
                </c:pt>
                <c:pt idx="26">
                  <c:v>-858.76662584084659</c:v>
                </c:pt>
                <c:pt idx="27">
                  <c:v>-858.76662584084659</c:v>
                </c:pt>
                <c:pt idx="28">
                  <c:v>-858.76662584084659</c:v>
                </c:pt>
                <c:pt idx="29">
                  <c:v>-858.76662584084659</c:v>
                </c:pt>
                <c:pt idx="30">
                  <c:v>-858.76662584084659</c:v>
                </c:pt>
                <c:pt idx="31">
                  <c:v>-858.76662584084659</c:v>
                </c:pt>
                <c:pt idx="32">
                  <c:v>-858.76662584084659</c:v>
                </c:pt>
                <c:pt idx="33">
                  <c:v>-858.76662584084659</c:v>
                </c:pt>
                <c:pt idx="34">
                  <c:v>-858.76662584084659</c:v>
                </c:pt>
                <c:pt idx="35">
                  <c:v>-858.76662584084659</c:v>
                </c:pt>
                <c:pt idx="36">
                  <c:v>-858.76662584084659</c:v>
                </c:pt>
                <c:pt idx="37">
                  <c:v>-858.76662584084659</c:v>
                </c:pt>
                <c:pt idx="38">
                  <c:v>-858.76662584084659</c:v>
                </c:pt>
                <c:pt idx="39">
                  <c:v>-858.76662584084659</c:v>
                </c:pt>
                <c:pt idx="40">
                  <c:v>-858.76662584084659</c:v>
                </c:pt>
                <c:pt idx="41">
                  <c:v>-858.76662584084659</c:v>
                </c:pt>
                <c:pt idx="42">
                  <c:v>-858.76662584084659</c:v>
                </c:pt>
                <c:pt idx="43">
                  <c:v>-858.76662584084659</c:v>
                </c:pt>
                <c:pt idx="44">
                  <c:v>-858.76662584084659</c:v>
                </c:pt>
                <c:pt idx="45">
                  <c:v>-858.76662584084659</c:v>
                </c:pt>
                <c:pt idx="46">
                  <c:v>-858.76662584084659</c:v>
                </c:pt>
                <c:pt idx="47">
                  <c:v>-858.76662584084659</c:v>
                </c:pt>
                <c:pt idx="48">
                  <c:v>-858.76662584084659</c:v>
                </c:pt>
                <c:pt idx="49">
                  <c:v>-858.76662584084659</c:v>
                </c:pt>
                <c:pt idx="50">
                  <c:v>-858.76662584084659</c:v>
                </c:pt>
                <c:pt idx="51">
                  <c:v>-858.76662584084659</c:v>
                </c:pt>
                <c:pt idx="52">
                  <c:v>-858.76662584084659</c:v>
                </c:pt>
                <c:pt idx="53">
                  <c:v>-858.76662584084659</c:v>
                </c:pt>
                <c:pt idx="54">
                  <c:v>-858.76662584084659</c:v>
                </c:pt>
                <c:pt idx="55">
                  <c:v>-858.76662584084659</c:v>
                </c:pt>
                <c:pt idx="56">
                  <c:v>-858.76662584084659</c:v>
                </c:pt>
                <c:pt idx="57">
                  <c:v>-858.76662584084659</c:v>
                </c:pt>
                <c:pt idx="58">
                  <c:v>-858.76662584084659</c:v>
                </c:pt>
                <c:pt idx="59">
                  <c:v>-858.76662584084659</c:v>
                </c:pt>
                <c:pt idx="60">
                  <c:v>-858.76662584084659</c:v>
                </c:pt>
                <c:pt idx="61">
                  <c:v>-858.76662584084659</c:v>
                </c:pt>
                <c:pt idx="62">
                  <c:v>-858.76662584084659</c:v>
                </c:pt>
                <c:pt idx="63">
                  <c:v>-858.76662584084659</c:v>
                </c:pt>
                <c:pt idx="64">
                  <c:v>-858.76662584084659</c:v>
                </c:pt>
                <c:pt idx="65">
                  <c:v>-858.76662584084659</c:v>
                </c:pt>
                <c:pt idx="66">
                  <c:v>-858.76662584084659</c:v>
                </c:pt>
                <c:pt idx="67">
                  <c:v>-858.76662584084659</c:v>
                </c:pt>
                <c:pt idx="68">
                  <c:v>-858.76662584084659</c:v>
                </c:pt>
                <c:pt idx="69">
                  <c:v>-858.76662584084659</c:v>
                </c:pt>
                <c:pt idx="70">
                  <c:v>-858.76662584084659</c:v>
                </c:pt>
                <c:pt idx="71">
                  <c:v>-858.76662584084659</c:v>
                </c:pt>
                <c:pt idx="72">
                  <c:v>-858.76662584084659</c:v>
                </c:pt>
                <c:pt idx="73">
                  <c:v>-858.76662584084659</c:v>
                </c:pt>
                <c:pt idx="74">
                  <c:v>-858.76662584084659</c:v>
                </c:pt>
                <c:pt idx="75">
                  <c:v>-858.76662584084659</c:v>
                </c:pt>
                <c:pt idx="76">
                  <c:v>-858.76662584084659</c:v>
                </c:pt>
                <c:pt idx="77">
                  <c:v>-858.76662584084659</c:v>
                </c:pt>
                <c:pt idx="78">
                  <c:v>-858.76662584084659</c:v>
                </c:pt>
                <c:pt idx="79">
                  <c:v>-858.76662584084659</c:v>
                </c:pt>
                <c:pt idx="80">
                  <c:v>-858.76662584084659</c:v>
                </c:pt>
                <c:pt idx="81">
                  <c:v>-858.76662584084659</c:v>
                </c:pt>
                <c:pt idx="82">
                  <c:v>-858.76662584084659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5-4718-94F5-A3772D3976CB}"/>
            </c:ext>
          </c:extLst>
        </c:ser>
        <c:ser>
          <c:idx val="2"/>
          <c:order val="2"/>
          <c:tx>
            <c:strRef>
              <c:f>prueba!$AJ$2</c:f>
              <c:strCache>
                <c:ptCount val="1"/>
                <c:pt idx="0">
                  <c:v>ls_salida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prueba!$A$3:$A$85</c:f>
              <c:numCache>
                <c:formatCode>m/d/yyyy</c:formatCode>
                <c:ptCount val="83"/>
                <c:pt idx="0">
                  <c:v>39538</c:v>
                </c:pt>
                <c:pt idx="1">
                  <c:v>39539</c:v>
                </c:pt>
                <c:pt idx="2">
                  <c:v>39540</c:v>
                </c:pt>
                <c:pt idx="3">
                  <c:v>39541</c:v>
                </c:pt>
                <c:pt idx="4">
                  <c:v>39542</c:v>
                </c:pt>
                <c:pt idx="5">
                  <c:v>39543</c:v>
                </c:pt>
                <c:pt idx="6">
                  <c:v>39544</c:v>
                </c:pt>
                <c:pt idx="7">
                  <c:v>39545</c:v>
                </c:pt>
                <c:pt idx="8">
                  <c:v>39546</c:v>
                </c:pt>
                <c:pt idx="9">
                  <c:v>39547</c:v>
                </c:pt>
                <c:pt idx="10">
                  <c:v>39548</c:v>
                </c:pt>
                <c:pt idx="11">
                  <c:v>39549</c:v>
                </c:pt>
                <c:pt idx="12">
                  <c:v>39550</c:v>
                </c:pt>
                <c:pt idx="13">
                  <c:v>39551</c:v>
                </c:pt>
                <c:pt idx="14">
                  <c:v>39552</c:v>
                </c:pt>
                <c:pt idx="15">
                  <c:v>39553</c:v>
                </c:pt>
                <c:pt idx="16">
                  <c:v>39554</c:v>
                </c:pt>
                <c:pt idx="17">
                  <c:v>39555</c:v>
                </c:pt>
                <c:pt idx="18">
                  <c:v>39556</c:v>
                </c:pt>
                <c:pt idx="19">
                  <c:v>39557</c:v>
                </c:pt>
                <c:pt idx="20">
                  <c:v>39558</c:v>
                </c:pt>
                <c:pt idx="21">
                  <c:v>39559</c:v>
                </c:pt>
                <c:pt idx="22">
                  <c:v>39560</c:v>
                </c:pt>
                <c:pt idx="23">
                  <c:v>39561</c:v>
                </c:pt>
                <c:pt idx="24">
                  <c:v>39562</c:v>
                </c:pt>
                <c:pt idx="25">
                  <c:v>39563</c:v>
                </c:pt>
                <c:pt idx="26">
                  <c:v>39564</c:v>
                </c:pt>
                <c:pt idx="27">
                  <c:v>39565</c:v>
                </c:pt>
                <c:pt idx="28">
                  <c:v>39566</c:v>
                </c:pt>
                <c:pt idx="29">
                  <c:v>39567</c:v>
                </c:pt>
                <c:pt idx="30">
                  <c:v>39568</c:v>
                </c:pt>
                <c:pt idx="31">
                  <c:v>39569</c:v>
                </c:pt>
                <c:pt idx="32">
                  <c:v>39570</c:v>
                </c:pt>
                <c:pt idx="33">
                  <c:v>39571</c:v>
                </c:pt>
                <c:pt idx="34">
                  <c:v>39572</c:v>
                </c:pt>
                <c:pt idx="35">
                  <c:v>39573</c:v>
                </c:pt>
                <c:pt idx="36">
                  <c:v>39574</c:v>
                </c:pt>
                <c:pt idx="37">
                  <c:v>39575</c:v>
                </c:pt>
                <c:pt idx="38">
                  <c:v>39576</c:v>
                </c:pt>
                <c:pt idx="39">
                  <c:v>39577</c:v>
                </c:pt>
                <c:pt idx="40">
                  <c:v>39578</c:v>
                </c:pt>
                <c:pt idx="41">
                  <c:v>39579</c:v>
                </c:pt>
                <c:pt idx="42">
                  <c:v>39580</c:v>
                </c:pt>
                <c:pt idx="43">
                  <c:v>39581</c:v>
                </c:pt>
                <c:pt idx="44">
                  <c:v>39582</c:v>
                </c:pt>
                <c:pt idx="45">
                  <c:v>39583</c:v>
                </c:pt>
                <c:pt idx="46">
                  <c:v>39584</c:v>
                </c:pt>
                <c:pt idx="47">
                  <c:v>39585</c:v>
                </c:pt>
                <c:pt idx="48">
                  <c:v>39586</c:v>
                </c:pt>
                <c:pt idx="49">
                  <c:v>39587</c:v>
                </c:pt>
                <c:pt idx="50">
                  <c:v>39588</c:v>
                </c:pt>
                <c:pt idx="51">
                  <c:v>39589</c:v>
                </c:pt>
                <c:pt idx="52">
                  <c:v>39590</c:v>
                </c:pt>
                <c:pt idx="53">
                  <c:v>39591</c:v>
                </c:pt>
                <c:pt idx="54">
                  <c:v>39592</c:v>
                </c:pt>
                <c:pt idx="55">
                  <c:v>39593</c:v>
                </c:pt>
                <c:pt idx="56">
                  <c:v>39594</c:v>
                </c:pt>
                <c:pt idx="57">
                  <c:v>39595</c:v>
                </c:pt>
                <c:pt idx="58">
                  <c:v>39596</c:v>
                </c:pt>
                <c:pt idx="59">
                  <c:v>39597</c:v>
                </c:pt>
                <c:pt idx="60">
                  <c:v>39598</c:v>
                </c:pt>
                <c:pt idx="61">
                  <c:v>39599</c:v>
                </c:pt>
                <c:pt idx="62">
                  <c:v>39600</c:v>
                </c:pt>
                <c:pt idx="63">
                  <c:v>39601</c:v>
                </c:pt>
                <c:pt idx="64">
                  <c:v>39602</c:v>
                </c:pt>
                <c:pt idx="65">
                  <c:v>39603</c:v>
                </c:pt>
                <c:pt idx="66">
                  <c:v>39604</c:v>
                </c:pt>
                <c:pt idx="67">
                  <c:v>39605</c:v>
                </c:pt>
                <c:pt idx="68">
                  <c:v>39606</c:v>
                </c:pt>
                <c:pt idx="69">
                  <c:v>39607</c:v>
                </c:pt>
                <c:pt idx="70">
                  <c:v>39608</c:v>
                </c:pt>
                <c:pt idx="71">
                  <c:v>39609</c:v>
                </c:pt>
                <c:pt idx="72">
                  <c:v>39610</c:v>
                </c:pt>
                <c:pt idx="73">
                  <c:v>39611</c:v>
                </c:pt>
                <c:pt idx="74">
                  <c:v>39612</c:v>
                </c:pt>
                <c:pt idx="75">
                  <c:v>39613</c:v>
                </c:pt>
                <c:pt idx="76">
                  <c:v>39614</c:v>
                </c:pt>
                <c:pt idx="77">
                  <c:v>39615</c:v>
                </c:pt>
                <c:pt idx="78">
                  <c:v>39616</c:v>
                </c:pt>
                <c:pt idx="79">
                  <c:v>39617</c:v>
                </c:pt>
                <c:pt idx="80">
                  <c:v>39618</c:v>
                </c:pt>
                <c:pt idx="81">
                  <c:v>39619</c:v>
                </c:pt>
                <c:pt idx="82">
                  <c:v>39620</c:v>
                </c:pt>
              </c:numCache>
            </c:numRef>
          </c:cat>
          <c:val>
            <c:numRef>
              <c:f>prueba!$AJ$3:$AJ$85</c:f>
              <c:numCache>
                <c:formatCode>0</c:formatCode>
                <c:ptCount val="83"/>
                <c:pt idx="0" formatCode="_(* #,##0.00_);_(* \(#,##0.00\);_(* &quot;-&quot;??_);_(@_)">
                  <c:v>-483.16086257768518</c:v>
                </c:pt>
                <c:pt idx="1">
                  <c:v>-483.16086257768518</c:v>
                </c:pt>
                <c:pt idx="2">
                  <c:v>-483.16086257768518</c:v>
                </c:pt>
                <c:pt idx="3">
                  <c:v>-483.16086257768518</c:v>
                </c:pt>
                <c:pt idx="4">
                  <c:v>-483.16086257768518</c:v>
                </c:pt>
                <c:pt idx="5">
                  <c:v>-483.16086257768518</c:v>
                </c:pt>
                <c:pt idx="6">
                  <c:v>-483.16086257768518</c:v>
                </c:pt>
                <c:pt idx="7">
                  <c:v>-483.16086257768518</c:v>
                </c:pt>
                <c:pt idx="8">
                  <c:v>-483.16086257768518</c:v>
                </c:pt>
                <c:pt idx="9">
                  <c:v>-483.16086257768518</c:v>
                </c:pt>
                <c:pt idx="10">
                  <c:v>-483.16086257768518</c:v>
                </c:pt>
                <c:pt idx="11">
                  <c:v>-483.16086257768518</c:v>
                </c:pt>
                <c:pt idx="12">
                  <c:v>-483.16086257768518</c:v>
                </c:pt>
                <c:pt idx="13">
                  <c:v>-483.16086257768518</c:v>
                </c:pt>
                <c:pt idx="14">
                  <c:v>-483.16086257768518</c:v>
                </c:pt>
                <c:pt idx="15">
                  <c:v>-483.16086257768518</c:v>
                </c:pt>
                <c:pt idx="16">
                  <c:v>-483.16086257768518</c:v>
                </c:pt>
                <c:pt idx="17">
                  <c:v>-483.16086257768518</c:v>
                </c:pt>
                <c:pt idx="18">
                  <c:v>-483.16086257768518</c:v>
                </c:pt>
                <c:pt idx="19">
                  <c:v>-483.16086257768518</c:v>
                </c:pt>
                <c:pt idx="20">
                  <c:v>-483.16086257768518</c:v>
                </c:pt>
                <c:pt idx="21">
                  <c:v>-483.16086257768518</c:v>
                </c:pt>
                <c:pt idx="22">
                  <c:v>-483.16086257768518</c:v>
                </c:pt>
                <c:pt idx="23">
                  <c:v>-483.16086257768518</c:v>
                </c:pt>
                <c:pt idx="24">
                  <c:v>-483.16086257768518</c:v>
                </c:pt>
                <c:pt idx="25">
                  <c:v>-483.16086257768518</c:v>
                </c:pt>
                <c:pt idx="26">
                  <c:v>-483.16086257768518</c:v>
                </c:pt>
                <c:pt idx="27">
                  <c:v>-483.16086257768518</c:v>
                </c:pt>
                <c:pt idx="28">
                  <c:v>-483.16086257768518</c:v>
                </c:pt>
                <c:pt idx="29">
                  <c:v>-483.16086257768518</c:v>
                </c:pt>
                <c:pt idx="30">
                  <c:v>-483.16086257768518</c:v>
                </c:pt>
                <c:pt idx="31">
                  <c:v>-483.16086257768518</c:v>
                </c:pt>
                <c:pt idx="32">
                  <c:v>-483.16086257768518</c:v>
                </c:pt>
                <c:pt idx="33">
                  <c:v>-483.16086257768518</c:v>
                </c:pt>
                <c:pt idx="34">
                  <c:v>-483.16086257768518</c:v>
                </c:pt>
                <c:pt idx="35">
                  <c:v>-483.16086257768518</c:v>
                </c:pt>
                <c:pt idx="36">
                  <c:v>-483.16086257768518</c:v>
                </c:pt>
                <c:pt idx="37">
                  <c:v>-483.16086257768518</c:v>
                </c:pt>
                <c:pt idx="38">
                  <c:v>-483.16086257768518</c:v>
                </c:pt>
                <c:pt idx="39">
                  <c:v>-483.16086257768518</c:v>
                </c:pt>
                <c:pt idx="40">
                  <c:v>-483.16086257768518</c:v>
                </c:pt>
                <c:pt idx="41">
                  <c:v>-483.16086257768518</c:v>
                </c:pt>
                <c:pt idx="42">
                  <c:v>-483.16086257768518</c:v>
                </c:pt>
                <c:pt idx="43">
                  <c:v>-483.16086257768518</c:v>
                </c:pt>
                <c:pt idx="44">
                  <c:v>-483.16086257768518</c:v>
                </c:pt>
                <c:pt idx="45">
                  <c:v>-483.16086257768518</c:v>
                </c:pt>
                <c:pt idx="46">
                  <c:v>-483.16086257768518</c:v>
                </c:pt>
                <c:pt idx="47">
                  <c:v>-483.16086257768518</c:v>
                </c:pt>
                <c:pt idx="48">
                  <c:v>-483.16086257768518</c:v>
                </c:pt>
                <c:pt idx="49">
                  <c:v>-483.16086257768518</c:v>
                </c:pt>
                <c:pt idx="50">
                  <c:v>-483.16086257768518</c:v>
                </c:pt>
                <c:pt idx="51">
                  <c:v>-483.16086257768518</c:v>
                </c:pt>
                <c:pt idx="52">
                  <c:v>-483.16086257768518</c:v>
                </c:pt>
                <c:pt idx="53">
                  <c:v>-483.16086257768518</c:v>
                </c:pt>
                <c:pt idx="54">
                  <c:v>-483.16086257768518</c:v>
                </c:pt>
                <c:pt idx="55">
                  <c:v>-483.16086257768518</c:v>
                </c:pt>
                <c:pt idx="56">
                  <c:v>-483.16086257768518</c:v>
                </c:pt>
                <c:pt idx="57">
                  <c:v>-483.16086257768518</c:v>
                </c:pt>
                <c:pt idx="58">
                  <c:v>-483.16086257768518</c:v>
                </c:pt>
                <c:pt idx="59">
                  <c:v>-483.16086257768518</c:v>
                </c:pt>
                <c:pt idx="60">
                  <c:v>-483.16086257768518</c:v>
                </c:pt>
                <c:pt idx="61">
                  <c:v>-483.16086257768518</c:v>
                </c:pt>
                <c:pt idx="62">
                  <c:v>-483.16086257768518</c:v>
                </c:pt>
                <c:pt idx="63">
                  <c:v>-483.16086257768518</c:v>
                </c:pt>
                <c:pt idx="64">
                  <c:v>-483.16086257768518</c:v>
                </c:pt>
                <c:pt idx="65">
                  <c:v>-483.16086257768518</c:v>
                </c:pt>
                <c:pt idx="66">
                  <c:v>-483.16086257768518</c:v>
                </c:pt>
                <c:pt idx="67">
                  <c:v>-483.16086257768518</c:v>
                </c:pt>
                <c:pt idx="68">
                  <c:v>-483.16086257768518</c:v>
                </c:pt>
                <c:pt idx="69">
                  <c:v>-483.16086257768518</c:v>
                </c:pt>
                <c:pt idx="70">
                  <c:v>-483.16086257768518</c:v>
                </c:pt>
                <c:pt idx="71">
                  <c:v>-483.16086257768518</c:v>
                </c:pt>
                <c:pt idx="72">
                  <c:v>-483.16086257768518</c:v>
                </c:pt>
                <c:pt idx="73">
                  <c:v>-483.16086257768518</c:v>
                </c:pt>
                <c:pt idx="74">
                  <c:v>-483.16086257768518</c:v>
                </c:pt>
                <c:pt idx="75">
                  <c:v>-483.16086257768518</c:v>
                </c:pt>
                <c:pt idx="76">
                  <c:v>-483.16086257768518</c:v>
                </c:pt>
                <c:pt idx="77">
                  <c:v>-483.16086257768518</c:v>
                </c:pt>
                <c:pt idx="78">
                  <c:v>-483.16086257768518</c:v>
                </c:pt>
                <c:pt idx="79">
                  <c:v>-483.16086257768518</c:v>
                </c:pt>
                <c:pt idx="80">
                  <c:v>-483.16086257768518</c:v>
                </c:pt>
                <c:pt idx="81">
                  <c:v>-483.16086257768518</c:v>
                </c:pt>
                <c:pt idx="82">
                  <c:v>-483.16086257768518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5-4718-94F5-A3772D3976CB}"/>
            </c:ext>
          </c:extLst>
        </c:ser>
        <c:ser>
          <c:idx val="3"/>
          <c:order val="3"/>
          <c:tx>
            <c:strRef>
              <c:f>prueba!$AK$2</c:f>
              <c:strCache>
                <c:ptCount val="1"/>
                <c:pt idx="0">
                  <c:v>ls_entrada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prueba!$A$3:$A$85</c:f>
              <c:numCache>
                <c:formatCode>m/d/yyyy</c:formatCode>
                <c:ptCount val="83"/>
                <c:pt idx="0">
                  <c:v>39538</c:v>
                </c:pt>
                <c:pt idx="1">
                  <c:v>39539</c:v>
                </c:pt>
                <c:pt idx="2">
                  <c:v>39540</c:v>
                </c:pt>
                <c:pt idx="3">
                  <c:v>39541</c:v>
                </c:pt>
                <c:pt idx="4">
                  <c:v>39542</c:v>
                </c:pt>
                <c:pt idx="5">
                  <c:v>39543</c:v>
                </c:pt>
                <c:pt idx="6">
                  <c:v>39544</c:v>
                </c:pt>
                <c:pt idx="7">
                  <c:v>39545</c:v>
                </c:pt>
                <c:pt idx="8">
                  <c:v>39546</c:v>
                </c:pt>
                <c:pt idx="9">
                  <c:v>39547</c:v>
                </c:pt>
                <c:pt idx="10">
                  <c:v>39548</c:v>
                </c:pt>
                <c:pt idx="11">
                  <c:v>39549</c:v>
                </c:pt>
                <c:pt idx="12">
                  <c:v>39550</c:v>
                </c:pt>
                <c:pt idx="13">
                  <c:v>39551</c:v>
                </c:pt>
                <c:pt idx="14">
                  <c:v>39552</c:v>
                </c:pt>
                <c:pt idx="15">
                  <c:v>39553</c:v>
                </c:pt>
                <c:pt idx="16">
                  <c:v>39554</c:v>
                </c:pt>
                <c:pt idx="17">
                  <c:v>39555</c:v>
                </c:pt>
                <c:pt idx="18">
                  <c:v>39556</c:v>
                </c:pt>
                <c:pt idx="19">
                  <c:v>39557</c:v>
                </c:pt>
                <c:pt idx="20">
                  <c:v>39558</c:v>
                </c:pt>
                <c:pt idx="21">
                  <c:v>39559</c:v>
                </c:pt>
                <c:pt idx="22">
                  <c:v>39560</c:v>
                </c:pt>
                <c:pt idx="23">
                  <c:v>39561</c:v>
                </c:pt>
                <c:pt idx="24">
                  <c:v>39562</c:v>
                </c:pt>
                <c:pt idx="25">
                  <c:v>39563</c:v>
                </c:pt>
                <c:pt idx="26">
                  <c:v>39564</c:v>
                </c:pt>
                <c:pt idx="27">
                  <c:v>39565</c:v>
                </c:pt>
                <c:pt idx="28">
                  <c:v>39566</c:v>
                </c:pt>
                <c:pt idx="29">
                  <c:v>39567</c:v>
                </c:pt>
                <c:pt idx="30">
                  <c:v>39568</c:v>
                </c:pt>
                <c:pt idx="31">
                  <c:v>39569</c:v>
                </c:pt>
                <c:pt idx="32">
                  <c:v>39570</c:v>
                </c:pt>
                <c:pt idx="33">
                  <c:v>39571</c:v>
                </c:pt>
                <c:pt idx="34">
                  <c:v>39572</c:v>
                </c:pt>
                <c:pt idx="35">
                  <c:v>39573</c:v>
                </c:pt>
                <c:pt idx="36">
                  <c:v>39574</c:v>
                </c:pt>
                <c:pt idx="37">
                  <c:v>39575</c:v>
                </c:pt>
                <c:pt idx="38">
                  <c:v>39576</c:v>
                </c:pt>
                <c:pt idx="39">
                  <c:v>39577</c:v>
                </c:pt>
                <c:pt idx="40">
                  <c:v>39578</c:v>
                </c:pt>
                <c:pt idx="41">
                  <c:v>39579</c:v>
                </c:pt>
                <c:pt idx="42">
                  <c:v>39580</c:v>
                </c:pt>
                <c:pt idx="43">
                  <c:v>39581</c:v>
                </c:pt>
                <c:pt idx="44">
                  <c:v>39582</c:v>
                </c:pt>
                <c:pt idx="45">
                  <c:v>39583</c:v>
                </c:pt>
                <c:pt idx="46">
                  <c:v>39584</c:v>
                </c:pt>
                <c:pt idx="47">
                  <c:v>39585</c:v>
                </c:pt>
                <c:pt idx="48">
                  <c:v>39586</c:v>
                </c:pt>
                <c:pt idx="49">
                  <c:v>39587</c:v>
                </c:pt>
                <c:pt idx="50">
                  <c:v>39588</c:v>
                </c:pt>
                <c:pt idx="51">
                  <c:v>39589</c:v>
                </c:pt>
                <c:pt idx="52">
                  <c:v>39590</c:v>
                </c:pt>
                <c:pt idx="53">
                  <c:v>39591</c:v>
                </c:pt>
                <c:pt idx="54">
                  <c:v>39592</c:v>
                </c:pt>
                <c:pt idx="55">
                  <c:v>39593</c:v>
                </c:pt>
                <c:pt idx="56">
                  <c:v>39594</c:v>
                </c:pt>
                <c:pt idx="57">
                  <c:v>39595</c:v>
                </c:pt>
                <c:pt idx="58">
                  <c:v>39596</c:v>
                </c:pt>
                <c:pt idx="59">
                  <c:v>39597</c:v>
                </c:pt>
                <c:pt idx="60">
                  <c:v>39598</c:v>
                </c:pt>
                <c:pt idx="61">
                  <c:v>39599</c:v>
                </c:pt>
                <c:pt idx="62">
                  <c:v>39600</c:v>
                </c:pt>
                <c:pt idx="63">
                  <c:v>39601</c:v>
                </c:pt>
                <c:pt idx="64">
                  <c:v>39602</c:v>
                </c:pt>
                <c:pt idx="65">
                  <c:v>39603</c:v>
                </c:pt>
                <c:pt idx="66">
                  <c:v>39604</c:v>
                </c:pt>
                <c:pt idx="67">
                  <c:v>39605</c:v>
                </c:pt>
                <c:pt idx="68">
                  <c:v>39606</c:v>
                </c:pt>
                <c:pt idx="69">
                  <c:v>39607</c:v>
                </c:pt>
                <c:pt idx="70">
                  <c:v>39608</c:v>
                </c:pt>
                <c:pt idx="71">
                  <c:v>39609</c:v>
                </c:pt>
                <c:pt idx="72">
                  <c:v>39610</c:v>
                </c:pt>
                <c:pt idx="73">
                  <c:v>39611</c:v>
                </c:pt>
                <c:pt idx="74">
                  <c:v>39612</c:v>
                </c:pt>
                <c:pt idx="75">
                  <c:v>39613</c:v>
                </c:pt>
                <c:pt idx="76">
                  <c:v>39614</c:v>
                </c:pt>
                <c:pt idx="77">
                  <c:v>39615</c:v>
                </c:pt>
                <c:pt idx="78">
                  <c:v>39616</c:v>
                </c:pt>
                <c:pt idx="79">
                  <c:v>39617</c:v>
                </c:pt>
                <c:pt idx="80">
                  <c:v>39618</c:v>
                </c:pt>
                <c:pt idx="81">
                  <c:v>39619</c:v>
                </c:pt>
                <c:pt idx="82">
                  <c:v>39620</c:v>
                </c:pt>
              </c:numCache>
            </c:numRef>
          </c:cat>
          <c:val>
            <c:numRef>
              <c:f>prueba!$AK$3:$AK$85</c:f>
              <c:numCache>
                <c:formatCode>0</c:formatCode>
                <c:ptCount val="83"/>
                <c:pt idx="0">
                  <c:v>-295.35798094610448</c:v>
                </c:pt>
                <c:pt idx="1">
                  <c:v>-295.35798094610448</c:v>
                </c:pt>
                <c:pt idx="2">
                  <c:v>-295.35798094610448</c:v>
                </c:pt>
                <c:pt idx="3">
                  <c:v>-295.35798094610448</c:v>
                </c:pt>
                <c:pt idx="4">
                  <c:v>-295.35798094610448</c:v>
                </c:pt>
                <c:pt idx="5">
                  <c:v>-295.35798094610448</c:v>
                </c:pt>
                <c:pt idx="6">
                  <c:v>-295.35798094610448</c:v>
                </c:pt>
                <c:pt idx="7">
                  <c:v>-295.35798094610448</c:v>
                </c:pt>
                <c:pt idx="8">
                  <c:v>-295.35798094610448</c:v>
                </c:pt>
                <c:pt idx="9">
                  <c:v>-295.35798094610448</c:v>
                </c:pt>
                <c:pt idx="10">
                  <c:v>-295.35798094610448</c:v>
                </c:pt>
                <c:pt idx="11">
                  <c:v>-295.35798094610448</c:v>
                </c:pt>
                <c:pt idx="12">
                  <c:v>-295.35798094610448</c:v>
                </c:pt>
                <c:pt idx="13">
                  <c:v>-295.35798094610448</c:v>
                </c:pt>
                <c:pt idx="14">
                  <c:v>-295.35798094610448</c:v>
                </c:pt>
                <c:pt idx="15">
                  <c:v>-295.35798094610448</c:v>
                </c:pt>
                <c:pt idx="16">
                  <c:v>-295.35798094610448</c:v>
                </c:pt>
                <c:pt idx="17">
                  <c:v>-295.35798094610448</c:v>
                </c:pt>
                <c:pt idx="18">
                  <c:v>-295.35798094610448</c:v>
                </c:pt>
                <c:pt idx="19">
                  <c:v>-295.35798094610448</c:v>
                </c:pt>
                <c:pt idx="20">
                  <c:v>-295.35798094610448</c:v>
                </c:pt>
                <c:pt idx="21">
                  <c:v>-295.35798094610448</c:v>
                </c:pt>
                <c:pt idx="22">
                  <c:v>-295.35798094610448</c:v>
                </c:pt>
                <c:pt idx="23">
                  <c:v>-295.35798094610448</c:v>
                </c:pt>
                <c:pt idx="24">
                  <c:v>-295.35798094610448</c:v>
                </c:pt>
                <c:pt idx="25">
                  <c:v>-295.35798094610448</c:v>
                </c:pt>
                <c:pt idx="26">
                  <c:v>-295.35798094610448</c:v>
                </c:pt>
                <c:pt idx="27">
                  <c:v>-295.35798094610448</c:v>
                </c:pt>
                <c:pt idx="28">
                  <c:v>-295.35798094610448</c:v>
                </c:pt>
                <c:pt idx="29">
                  <c:v>-295.35798094610448</c:v>
                </c:pt>
                <c:pt idx="30">
                  <c:v>-295.35798094610448</c:v>
                </c:pt>
                <c:pt idx="31">
                  <c:v>-295.35798094610448</c:v>
                </c:pt>
                <c:pt idx="32">
                  <c:v>-295.35798094610448</c:v>
                </c:pt>
                <c:pt idx="33">
                  <c:v>-295.35798094610448</c:v>
                </c:pt>
                <c:pt idx="34">
                  <c:v>-295.35798094610448</c:v>
                </c:pt>
                <c:pt idx="35">
                  <c:v>-295.35798094610448</c:v>
                </c:pt>
                <c:pt idx="36">
                  <c:v>-295.35798094610448</c:v>
                </c:pt>
                <c:pt idx="37">
                  <c:v>-295.35798094610448</c:v>
                </c:pt>
                <c:pt idx="38">
                  <c:v>-295.35798094610448</c:v>
                </c:pt>
                <c:pt idx="39">
                  <c:v>-295.35798094610448</c:v>
                </c:pt>
                <c:pt idx="40">
                  <c:v>-295.35798094610448</c:v>
                </c:pt>
                <c:pt idx="41">
                  <c:v>-295.35798094610448</c:v>
                </c:pt>
                <c:pt idx="42">
                  <c:v>-295.35798094610448</c:v>
                </c:pt>
                <c:pt idx="43">
                  <c:v>-295.35798094610448</c:v>
                </c:pt>
                <c:pt idx="44">
                  <c:v>-295.35798094610448</c:v>
                </c:pt>
                <c:pt idx="45">
                  <c:v>-295.35798094610448</c:v>
                </c:pt>
                <c:pt idx="46">
                  <c:v>-295.35798094610448</c:v>
                </c:pt>
                <c:pt idx="47">
                  <c:v>-295.35798094610448</c:v>
                </c:pt>
                <c:pt idx="48">
                  <c:v>-295.35798094610448</c:v>
                </c:pt>
                <c:pt idx="49">
                  <c:v>-295.35798094610448</c:v>
                </c:pt>
                <c:pt idx="50">
                  <c:v>-295.35798094610448</c:v>
                </c:pt>
                <c:pt idx="51">
                  <c:v>-295.35798094610448</c:v>
                </c:pt>
                <c:pt idx="52">
                  <c:v>-295.35798094610448</c:v>
                </c:pt>
                <c:pt idx="53">
                  <c:v>-295.35798094610448</c:v>
                </c:pt>
                <c:pt idx="54">
                  <c:v>-295.35798094610448</c:v>
                </c:pt>
                <c:pt idx="55">
                  <c:v>-295.35798094610448</c:v>
                </c:pt>
                <c:pt idx="56">
                  <c:v>-295.35798094610448</c:v>
                </c:pt>
                <c:pt idx="57">
                  <c:v>-295.35798094610448</c:v>
                </c:pt>
                <c:pt idx="58">
                  <c:v>-295.35798094610448</c:v>
                </c:pt>
                <c:pt idx="59">
                  <c:v>-295.35798094610448</c:v>
                </c:pt>
                <c:pt idx="60">
                  <c:v>-295.35798094610448</c:v>
                </c:pt>
                <c:pt idx="61">
                  <c:v>-295.35798094610448</c:v>
                </c:pt>
                <c:pt idx="62">
                  <c:v>-295.35798094610448</c:v>
                </c:pt>
                <c:pt idx="63">
                  <c:v>-295.35798094610448</c:v>
                </c:pt>
                <c:pt idx="64">
                  <c:v>-295.35798094610448</c:v>
                </c:pt>
                <c:pt idx="65">
                  <c:v>-295.35798094610448</c:v>
                </c:pt>
                <c:pt idx="66">
                  <c:v>-295.35798094610448</c:v>
                </c:pt>
                <c:pt idx="67">
                  <c:v>-295.35798094610448</c:v>
                </c:pt>
                <c:pt idx="68">
                  <c:v>-295.35798094610448</c:v>
                </c:pt>
                <c:pt idx="69">
                  <c:v>-295.35798094610448</c:v>
                </c:pt>
                <c:pt idx="70">
                  <c:v>-295.35798094610448</c:v>
                </c:pt>
                <c:pt idx="71">
                  <c:v>-295.35798094610448</c:v>
                </c:pt>
                <c:pt idx="72">
                  <c:v>-295.35798094610448</c:v>
                </c:pt>
                <c:pt idx="73">
                  <c:v>-295.35798094610448</c:v>
                </c:pt>
                <c:pt idx="74">
                  <c:v>-295.35798094610448</c:v>
                </c:pt>
                <c:pt idx="75">
                  <c:v>-295.35798094610448</c:v>
                </c:pt>
                <c:pt idx="76">
                  <c:v>-295.35798094610448</c:v>
                </c:pt>
                <c:pt idx="77">
                  <c:v>-295.35798094610448</c:v>
                </c:pt>
                <c:pt idx="78">
                  <c:v>-295.35798094610448</c:v>
                </c:pt>
                <c:pt idx="79">
                  <c:v>-295.35798094610448</c:v>
                </c:pt>
                <c:pt idx="80">
                  <c:v>-295.35798094610448</c:v>
                </c:pt>
                <c:pt idx="81">
                  <c:v>-295.35798094610448</c:v>
                </c:pt>
                <c:pt idx="82">
                  <c:v>-295.35798094610448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E5-4718-94F5-A3772D3976CB}"/>
            </c:ext>
          </c:extLst>
        </c:ser>
        <c:ser>
          <c:idx val="4"/>
          <c:order val="4"/>
          <c:tx>
            <c:strRef>
              <c:f>prueba!$D$2</c:f>
              <c:strCache>
                <c:ptCount val="1"/>
                <c:pt idx="0">
                  <c:v>SPREAD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prueba!$A$3:$A$85</c:f>
              <c:numCache>
                <c:formatCode>m/d/yyyy</c:formatCode>
                <c:ptCount val="83"/>
                <c:pt idx="0">
                  <c:v>39538</c:v>
                </c:pt>
                <c:pt idx="1">
                  <c:v>39539</c:v>
                </c:pt>
                <c:pt idx="2">
                  <c:v>39540</c:v>
                </c:pt>
                <c:pt idx="3">
                  <c:v>39541</c:v>
                </c:pt>
                <c:pt idx="4">
                  <c:v>39542</c:v>
                </c:pt>
                <c:pt idx="5">
                  <c:v>39543</c:v>
                </c:pt>
                <c:pt idx="6">
                  <c:v>39544</c:v>
                </c:pt>
                <c:pt idx="7">
                  <c:v>39545</c:v>
                </c:pt>
                <c:pt idx="8">
                  <c:v>39546</c:v>
                </c:pt>
                <c:pt idx="9">
                  <c:v>39547</c:v>
                </c:pt>
                <c:pt idx="10">
                  <c:v>39548</c:v>
                </c:pt>
                <c:pt idx="11">
                  <c:v>39549</c:v>
                </c:pt>
                <c:pt idx="12">
                  <c:v>39550</c:v>
                </c:pt>
                <c:pt idx="13">
                  <c:v>39551</c:v>
                </c:pt>
                <c:pt idx="14">
                  <c:v>39552</c:v>
                </c:pt>
                <c:pt idx="15">
                  <c:v>39553</c:v>
                </c:pt>
                <c:pt idx="16">
                  <c:v>39554</c:v>
                </c:pt>
                <c:pt idx="17">
                  <c:v>39555</c:v>
                </c:pt>
                <c:pt idx="18">
                  <c:v>39556</c:v>
                </c:pt>
                <c:pt idx="19">
                  <c:v>39557</c:v>
                </c:pt>
                <c:pt idx="20">
                  <c:v>39558</c:v>
                </c:pt>
                <c:pt idx="21">
                  <c:v>39559</c:v>
                </c:pt>
                <c:pt idx="22">
                  <c:v>39560</c:v>
                </c:pt>
                <c:pt idx="23">
                  <c:v>39561</c:v>
                </c:pt>
                <c:pt idx="24">
                  <c:v>39562</c:v>
                </c:pt>
                <c:pt idx="25">
                  <c:v>39563</c:v>
                </c:pt>
                <c:pt idx="26">
                  <c:v>39564</c:v>
                </c:pt>
                <c:pt idx="27">
                  <c:v>39565</c:v>
                </c:pt>
                <c:pt idx="28">
                  <c:v>39566</c:v>
                </c:pt>
                <c:pt idx="29">
                  <c:v>39567</c:v>
                </c:pt>
                <c:pt idx="30">
                  <c:v>39568</c:v>
                </c:pt>
                <c:pt idx="31">
                  <c:v>39569</c:v>
                </c:pt>
                <c:pt idx="32">
                  <c:v>39570</c:v>
                </c:pt>
                <c:pt idx="33">
                  <c:v>39571</c:v>
                </c:pt>
                <c:pt idx="34">
                  <c:v>39572</c:v>
                </c:pt>
                <c:pt idx="35">
                  <c:v>39573</c:v>
                </c:pt>
                <c:pt idx="36">
                  <c:v>39574</c:v>
                </c:pt>
                <c:pt idx="37">
                  <c:v>39575</c:v>
                </c:pt>
                <c:pt idx="38">
                  <c:v>39576</c:v>
                </c:pt>
                <c:pt idx="39">
                  <c:v>39577</c:v>
                </c:pt>
                <c:pt idx="40">
                  <c:v>39578</c:v>
                </c:pt>
                <c:pt idx="41">
                  <c:v>39579</c:v>
                </c:pt>
                <c:pt idx="42">
                  <c:v>39580</c:v>
                </c:pt>
                <c:pt idx="43">
                  <c:v>39581</c:v>
                </c:pt>
                <c:pt idx="44">
                  <c:v>39582</c:v>
                </c:pt>
                <c:pt idx="45">
                  <c:v>39583</c:v>
                </c:pt>
                <c:pt idx="46">
                  <c:v>39584</c:v>
                </c:pt>
                <c:pt idx="47">
                  <c:v>39585</c:v>
                </c:pt>
                <c:pt idx="48">
                  <c:v>39586</c:v>
                </c:pt>
                <c:pt idx="49">
                  <c:v>39587</c:v>
                </c:pt>
                <c:pt idx="50">
                  <c:v>39588</c:v>
                </c:pt>
                <c:pt idx="51">
                  <c:v>39589</c:v>
                </c:pt>
                <c:pt idx="52">
                  <c:v>39590</c:v>
                </c:pt>
                <c:pt idx="53">
                  <c:v>39591</c:v>
                </c:pt>
                <c:pt idx="54">
                  <c:v>39592</c:v>
                </c:pt>
                <c:pt idx="55">
                  <c:v>39593</c:v>
                </c:pt>
                <c:pt idx="56">
                  <c:v>39594</c:v>
                </c:pt>
                <c:pt idx="57">
                  <c:v>39595</c:v>
                </c:pt>
                <c:pt idx="58">
                  <c:v>39596</c:v>
                </c:pt>
                <c:pt idx="59">
                  <c:v>39597</c:v>
                </c:pt>
                <c:pt idx="60">
                  <c:v>39598</c:v>
                </c:pt>
                <c:pt idx="61">
                  <c:v>39599</c:v>
                </c:pt>
                <c:pt idx="62">
                  <c:v>39600</c:v>
                </c:pt>
                <c:pt idx="63">
                  <c:v>39601</c:v>
                </c:pt>
                <c:pt idx="64">
                  <c:v>39602</c:v>
                </c:pt>
                <c:pt idx="65">
                  <c:v>39603</c:v>
                </c:pt>
                <c:pt idx="66">
                  <c:v>39604</c:v>
                </c:pt>
                <c:pt idx="67">
                  <c:v>39605</c:v>
                </c:pt>
                <c:pt idx="68">
                  <c:v>39606</c:v>
                </c:pt>
                <c:pt idx="69">
                  <c:v>39607</c:v>
                </c:pt>
                <c:pt idx="70">
                  <c:v>39608</c:v>
                </c:pt>
                <c:pt idx="71">
                  <c:v>39609</c:v>
                </c:pt>
                <c:pt idx="72">
                  <c:v>39610</c:v>
                </c:pt>
                <c:pt idx="73">
                  <c:v>39611</c:v>
                </c:pt>
                <c:pt idx="74">
                  <c:v>39612</c:v>
                </c:pt>
                <c:pt idx="75">
                  <c:v>39613</c:v>
                </c:pt>
                <c:pt idx="76">
                  <c:v>39614</c:v>
                </c:pt>
                <c:pt idx="77">
                  <c:v>39615</c:v>
                </c:pt>
                <c:pt idx="78">
                  <c:v>39616</c:v>
                </c:pt>
                <c:pt idx="79">
                  <c:v>39617</c:v>
                </c:pt>
                <c:pt idx="80">
                  <c:v>39618</c:v>
                </c:pt>
                <c:pt idx="81">
                  <c:v>39619</c:v>
                </c:pt>
                <c:pt idx="82">
                  <c:v>39620</c:v>
                </c:pt>
              </c:numCache>
            </c:numRef>
          </c:cat>
          <c:val>
            <c:numRef>
              <c:f>prueba!$D$3:$D$85</c:f>
              <c:numCache>
                <c:formatCode>_(* #,##0.00_);_(* \(#,##0.00\);_(* "-"??_);_(@_)</c:formatCode>
                <c:ptCount val="83"/>
                <c:pt idx="0">
                  <c:v>-208.35574016209841</c:v>
                </c:pt>
                <c:pt idx="1">
                  <c:v>-249.58931570417258</c:v>
                </c:pt>
                <c:pt idx="2">
                  <c:v>-255.32539774750219</c:v>
                </c:pt>
                <c:pt idx="3">
                  <c:v>-318.26291384693076</c:v>
                </c:pt>
                <c:pt idx="4">
                  <c:v>-274.67715161751346</c:v>
                </c:pt>
                <c:pt idx="5">
                  <c:v>-215.65088876871255</c:v>
                </c:pt>
                <c:pt idx="6">
                  <c:v>-138.85200641523681</c:v>
                </c:pt>
                <c:pt idx="7">
                  <c:v>-137.87984232857764</c:v>
                </c:pt>
                <c:pt idx="8">
                  <c:v>-182.040388149329</c:v>
                </c:pt>
                <c:pt idx="9">
                  <c:v>-165.96077576529305</c:v>
                </c:pt>
                <c:pt idx="10">
                  <c:v>-163.8803429479612</c:v>
                </c:pt>
                <c:pt idx="11">
                  <c:v>-174.65216462002417</c:v>
                </c:pt>
                <c:pt idx="12">
                  <c:v>-189.5165605953942</c:v>
                </c:pt>
                <c:pt idx="13">
                  <c:v>-181.76918010006915</c:v>
                </c:pt>
                <c:pt idx="14">
                  <c:v>-187.05701601340996</c:v>
                </c:pt>
                <c:pt idx="15">
                  <c:v>-231.6036664781748</c:v>
                </c:pt>
                <c:pt idx="16">
                  <c:v>-342.93710301180801</c:v>
                </c:pt>
                <c:pt idx="17">
                  <c:v>-338.41320765582151</c:v>
                </c:pt>
                <c:pt idx="18">
                  <c:v>-342.88320765582148</c:v>
                </c:pt>
                <c:pt idx="19">
                  <c:v>-363.68671539584403</c:v>
                </c:pt>
                <c:pt idx="20">
                  <c:v>-361.85753582913981</c:v>
                </c:pt>
                <c:pt idx="21">
                  <c:v>-363.65753582913987</c:v>
                </c:pt>
                <c:pt idx="22">
                  <c:v>-357.90969991579902</c:v>
                </c:pt>
                <c:pt idx="23">
                  <c:v>-369.92753582913986</c:v>
                </c:pt>
                <c:pt idx="24">
                  <c:v>-362.03186400245824</c:v>
                </c:pt>
                <c:pt idx="25">
                  <c:v>-360.76402808911735</c:v>
                </c:pt>
                <c:pt idx="26">
                  <c:v>-364.21664759379229</c:v>
                </c:pt>
                <c:pt idx="27">
                  <c:v>-416.20589496254809</c:v>
                </c:pt>
                <c:pt idx="28">
                  <c:v>-417.90589496254813</c:v>
                </c:pt>
                <c:pt idx="29">
                  <c:v>-419.62373087588901</c:v>
                </c:pt>
                <c:pt idx="30">
                  <c:v>-433.25723861591149</c:v>
                </c:pt>
                <c:pt idx="31">
                  <c:v>-484.21126957600143</c:v>
                </c:pt>
                <c:pt idx="32">
                  <c:v>-480.63126957600144</c:v>
                </c:pt>
                <c:pt idx="33">
                  <c:v>-483.92083675866962</c:v>
                </c:pt>
                <c:pt idx="34">
                  <c:v>-494.41174759470101</c:v>
                </c:pt>
                <c:pt idx="35">
                  <c:v>-565.69365966949977</c:v>
                </c:pt>
                <c:pt idx="36">
                  <c:v>-585.13848846220151</c:v>
                </c:pt>
                <c:pt idx="37">
                  <c:v>-586.91848846220148</c:v>
                </c:pt>
                <c:pt idx="38">
                  <c:v>-568.34671199150648</c:v>
                </c:pt>
                <c:pt idx="39">
                  <c:v>-621.13728041294178</c:v>
                </c:pt>
                <c:pt idx="40">
                  <c:v>-605.24550394224661</c:v>
                </c:pt>
                <c:pt idx="41">
                  <c:v>-636.13254202297549</c:v>
                </c:pt>
                <c:pt idx="42">
                  <c:v>-626.26295223962347</c:v>
                </c:pt>
                <c:pt idx="43">
                  <c:v>-656.85172158967953</c:v>
                </c:pt>
                <c:pt idx="44">
                  <c:v>-650.94172158967956</c:v>
                </c:pt>
                <c:pt idx="45">
                  <c:v>-650.31172158967956</c:v>
                </c:pt>
                <c:pt idx="46">
                  <c:v>-623.41001292103624</c:v>
                </c:pt>
                <c:pt idx="47">
                  <c:v>-635.02306524304299</c:v>
                </c:pt>
                <c:pt idx="48">
                  <c:v>-710.64759682251645</c:v>
                </c:pt>
                <c:pt idx="49">
                  <c:v>-729.24896307656377</c:v>
                </c:pt>
                <c:pt idx="50">
                  <c:v>-764.77948629663115</c:v>
                </c:pt>
                <c:pt idx="51">
                  <c:v>-752.93597855660869</c:v>
                </c:pt>
                <c:pt idx="52">
                  <c:v>-613.11579775113739</c:v>
                </c:pt>
                <c:pt idx="53">
                  <c:v>-906.69964109708098</c:v>
                </c:pt>
                <c:pt idx="54">
                  <c:v>-886.9755875363071</c:v>
                </c:pt>
                <c:pt idx="55">
                  <c:v>-849.42766122023068</c:v>
                </c:pt>
                <c:pt idx="56">
                  <c:v>-965.88882066378505</c:v>
                </c:pt>
                <c:pt idx="57">
                  <c:v>-972.46483490506307</c:v>
                </c:pt>
                <c:pt idx="58">
                  <c:v>-969.77483490506302</c:v>
                </c:pt>
                <c:pt idx="59">
                  <c:v>-991.0931488371034</c:v>
                </c:pt>
                <c:pt idx="60">
                  <c:v>-966.14829744371764</c:v>
                </c:pt>
                <c:pt idx="61">
                  <c:v>-1135.1891596740438</c:v>
                </c:pt>
                <c:pt idx="62">
                  <c:v>-1119.647861222048</c:v>
                </c:pt>
                <c:pt idx="63">
                  <c:v>-1201.8397958975306</c:v>
                </c:pt>
                <c:pt idx="64">
                  <c:v>-1205.4145794888648</c:v>
                </c:pt>
                <c:pt idx="65">
                  <c:v>-1179.0784974455355</c:v>
                </c:pt>
                <c:pt idx="66">
                  <c:v>-1341.8615915645723</c:v>
                </c:pt>
                <c:pt idx="67">
                  <c:v>-1338.213232431164</c:v>
                </c:pt>
                <c:pt idx="68">
                  <c:v>-1338.213232431164</c:v>
                </c:pt>
                <c:pt idx="69">
                  <c:v>-1346.1089042578458</c:v>
                </c:pt>
                <c:pt idx="70">
                  <c:v>-1143.9614367641225</c:v>
                </c:pt>
                <c:pt idx="71">
                  <c:v>-1101.3430776307141</c:v>
                </c:pt>
                <c:pt idx="72">
                  <c:v>-1083.40389806401</c:v>
                </c:pt>
                <c:pt idx="73">
                  <c:v>-965.40882066378504</c:v>
                </c:pt>
                <c:pt idx="74">
                  <c:v>-965.40882066378504</c:v>
                </c:pt>
                <c:pt idx="75">
                  <c:v>-945.84777422365005</c:v>
                </c:pt>
                <c:pt idx="76">
                  <c:v>-952.33747701042194</c:v>
                </c:pt>
                <c:pt idx="77">
                  <c:v>-1144.7814367641224</c:v>
                </c:pt>
                <c:pt idx="78">
                  <c:v>-1056.8247184973059</c:v>
                </c:pt>
                <c:pt idx="79">
                  <c:v>-1234.4773345976432</c:v>
                </c:pt>
                <c:pt idx="80">
                  <c:v>-1289.7470373844149</c:v>
                </c:pt>
                <c:pt idx="81">
                  <c:v>-1284.7470373844149</c:v>
                </c:pt>
                <c:pt idx="82">
                  <c:v>-1391.9942110692471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E5-4718-94F5-A3772D39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075055"/>
        <c:axId val="850078383"/>
      </c:lineChart>
      <c:dateAx>
        <c:axId val="85007505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0078383"/>
        <c:crosses val="autoZero"/>
        <c:auto val="1"/>
        <c:lblOffset val="100"/>
        <c:baseTimeUnit val="days"/>
      </c:dateAx>
      <c:valAx>
        <c:axId val="8500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00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502583</xdr:colOff>
      <xdr:row>4</xdr:row>
      <xdr:rowOff>25036</xdr:rowOff>
    </xdr:from>
    <xdr:to>
      <xdr:col>23</xdr:col>
      <xdr:colOff>260167</xdr:colOff>
      <xdr:row>30</xdr:row>
      <xdr:rowOff>132805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CEBE7C-E70E-45F7-95C0-1566184E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F286-D33A-42D2-B6EE-0FCBEAA761BA}">
  <sheetPr filterMode="1"/>
  <dimension ref="A1:P611"/>
  <sheetViews>
    <sheetView workbookViewId="0">
      <selection activeCell="E125" sqref="E1:F125"/>
    </sheetView>
  </sheetViews>
  <sheetFormatPr baseColWidth="10" defaultRowHeight="14.4" x14ac:dyDescent="0.3"/>
  <cols>
    <col min="4" max="4" width="22.109375" customWidth="1"/>
    <col min="5" max="5" width="11.5546875" style="5"/>
    <col min="7" max="7" width="28" customWidth="1"/>
    <col min="12" max="12" width="17.3320312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162</v>
      </c>
      <c r="O1" s="1" t="s">
        <v>82</v>
      </c>
      <c r="P1" s="1" t="s">
        <v>75</v>
      </c>
    </row>
    <row r="2" spans="1:16" hidden="1" x14ac:dyDescent="0.3">
      <c r="A2" s="2" t="e">
        <f>+A1+1</f>
        <v>#VALUE!</v>
      </c>
      <c r="B2" s="1" t="s">
        <v>26</v>
      </c>
      <c r="C2" s="1" t="s">
        <v>155</v>
      </c>
      <c r="D2" s="3">
        <v>7.518556238902338E-3</v>
      </c>
      <c r="E2" s="3">
        <v>901.27655130594235</v>
      </c>
      <c r="F2" s="3">
        <v>11428.743595689421</v>
      </c>
      <c r="G2" s="1">
        <v>2E-3</v>
      </c>
      <c r="H2" s="1" t="s">
        <v>27</v>
      </c>
      <c r="I2" s="1" t="s">
        <v>15</v>
      </c>
      <c r="J2" s="1" t="s">
        <v>58</v>
      </c>
      <c r="K2" s="1" t="s">
        <v>15</v>
      </c>
      <c r="L2" s="1" t="str">
        <f>+IF(I2=K2,"SI","NO")</f>
        <v>SI</v>
      </c>
      <c r="M2" s="1" t="str">
        <f>+IF(H2=J2,"SI","NO")</f>
        <v>NO</v>
      </c>
    </row>
    <row r="3" spans="1:16" hidden="1" x14ac:dyDescent="0.3">
      <c r="A3" s="2" t="e">
        <f>+A2+1</f>
        <v>#VALUE!</v>
      </c>
      <c r="B3" s="1" t="s">
        <v>141</v>
      </c>
      <c r="C3" s="1" t="s">
        <v>90</v>
      </c>
      <c r="D3" s="3">
        <v>6.2441441325394691E-3</v>
      </c>
      <c r="E3" s="3">
        <v>17825.657219502191</v>
      </c>
      <c r="F3" s="3">
        <v>8115.4054676688374</v>
      </c>
      <c r="G3" s="1">
        <v>0</v>
      </c>
      <c r="H3" s="1" t="s">
        <v>27</v>
      </c>
      <c r="I3" s="1" t="s">
        <v>21</v>
      </c>
      <c r="J3" s="1" t="s">
        <v>58</v>
      </c>
      <c r="K3" s="1" t="s">
        <v>31</v>
      </c>
      <c r="L3" s="1" t="str">
        <f>+IF(I3=K3,"SI","NO")</f>
        <v>NO</v>
      </c>
      <c r="M3" s="1" t="str">
        <f>+IF(H3=J3,"SI","NO")</f>
        <v>NO</v>
      </c>
    </row>
    <row r="4" spans="1:16" hidden="1" x14ac:dyDescent="0.3">
      <c r="A4" s="2" t="e">
        <f>+A3+1</f>
        <v>#VALUE!</v>
      </c>
      <c r="B4" s="1" t="s">
        <v>141</v>
      </c>
      <c r="C4" s="1" t="s">
        <v>83</v>
      </c>
      <c r="D4" s="3">
        <v>2.101795238665888E-6</v>
      </c>
      <c r="E4" s="3">
        <v>12893.00007099721</v>
      </c>
      <c r="F4" s="3">
        <v>7229.0159470865628</v>
      </c>
      <c r="G4" s="1">
        <v>0</v>
      </c>
      <c r="H4" s="1" t="s">
        <v>27</v>
      </c>
      <c r="I4" s="1" t="s">
        <v>21</v>
      </c>
      <c r="J4" s="1" t="s">
        <v>58</v>
      </c>
      <c r="K4" s="1" t="s">
        <v>15</v>
      </c>
      <c r="L4" s="1" t="str">
        <f>+IF(I4=K4,"SI","NO")</f>
        <v>NO</v>
      </c>
      <c r="M4" s="1" t="str">
        <f>+IF(H4=J4,"SI","NO")</f>
        <v>NO</v>
      </c>
    </row>
    <row r="5" spans="1:16" hidden="1" x14ac:dyDescent="0.3">
      <c r="A5" s="2" t="e">
        <f>+A4+1</f>
        <v>#VALUE!</v>
      </c>
      <c r="B5" s="1" t="s">
        <v>62</v>
      </c>
      <c r="C5" s="1" t="s">
        <v>97</v>
      </c>
      <c r="D5" s="3">
        <v>1.8522076115362551E-2</v>
      </c>
      <c r="E5" s="3">
        <v>19204.243912097729</v>
      </c>
      <c r="F5" s="3">
        <v>4630.6292706050899</v>
      </c>
      <c r="G5" s="1">
        <v>4.0000000000000001E-3</v>
      </c>
      <c r="H5" s="1" t="s">
        <v>14</v>
      </c>
      <c r="I5" s="1" t="s">
        <v>15</v>
      </c>
      <c r="J5" s="1" t="s">
        <v>58</v>
      </c>
      <c r="K5" s="1" t="s">
        <v>23</v>
      </c>
      <c r="L5" s="1" t="str">
        <f>+IF(I5=K5,"SI","NO")</f>
        <v>NO</v>
      </c>
      <c r="M5" s="1" t="str">
        <f>+IF(H5=J5,"SI","NO")</f>
        <v>NO</v>
      </c>
    </row>
    <row r="6" spans="1:16" hidden="1" x14ac:dyDescent="0.3">
      <c r="A6" s="2" t="e">
        <f>+A5+1</f>
        <v>#VALUE!</v>
      </c>
      <c r="B6" s="1" t="s">
        <v>141</v>
      </c>
      <c r="C6" s="1" t="s">
        <v>133</v>
      </c>
      <c r="D6" s="3">
        <v>1.4861222056126531E-2</v>
      </c>
      <c r="E6" s="3">
        <v>16513.138814692498</v>
      </c>
      <c r="F6" s="3">
        <v>3656.9534490904321</v>
      </c>
      <c r="G6" s="1">
        <v>2E-3</v>
      </c>
      <c r="H6" s="1" t="s">
        <v>27</v>
      </c>
      <c r="I6" s="1" t="s">
        <v>21</v>
      </c>
      <c r="J6" s="1" t="s">
        <v>58</v>
      </c>
      <c r="K6" s="1" t="s">
        <v>31</v>
      </c>
      <c r="L6" s="1" t="str">
        <f>+IF(I6=K6,"SI","NO")</f>
        <v>NO</v>
      </c>
      <c r="M6" s="1" t="str">
        <f>+IF(H6=J6,"SI","NO")</f>
        <v>NO</v>
      </c>
    </row>
    <row r="7" spans="1:16" hidden="1" x14ac:dyDescent="0.3">
      <c r="A7" s="2" t="e">
        <f>+A6+1</f>
        <v>#VALUE!</v>
      </c>
      <c r="B7" s="1" t="s">
        <v>54</v>
      </c>
      <c r="C7" s="1" t="s">
        <v>83</v>
      </c>
      <c r="D7" s="3">
        <v>2.6721698599455131E-3</v>
      </c>
      <c r="E7" s="3">
        <v>2641.8282107656478</v>
      </c>
      <c r="F7" s="3">
        <v>3611.0855418644992</v>
      </c>
      <c r="G7" s="1">
        <v>0</v>
      </c>
      <c r="H7" s="1" t="s">
        <v>27</v>
      </c>
      <c r="I7" s="1" t="s">
        <v>15</v>
      </c>
      <c r="J7" s="1" t="s">
        <v>58</v>
      </c>
      <c r="K7" s="1" t="s">
        <v>15</v>
      </c>
      <c r="L7" s="1" t="str">
        <f>+IF(I7=K7,"SI","NO")</f>
        <v>SI</v>
      </c>
      <c r="M7" s="1" t="str">
        <f>+IF(H7=J7,"SI","NO")</f>
        <v>NO</v>
      </c>
    </row>
    <row r="8" spans="1:16" hidden="1" x14ac:dyDescent="0.3">
      <c r="A8" s="2" t="e">
        <f>+A7+1</f>
        <v>#VALUE!</v>
      </c>
      <c r="B8" s="1" t="s">
        <v>141</v>
      </c>
      <c r="C8" s="1" t="s">
        <v>97</v>
      </c>
      <c r="D8" s="3">
        <v>1.7061342646891998E-2</v>
      </c>
      <c r="E8" s="3">
        <v>18332.01835147068</v>
      </c>
      <c r="F8" s="3">
        <v>2763.779569949892</v>
      </c>
      <c r="G8" s="1">
        <v>0</v>
      </c>
      <c r="H8" s="1" t="s">
        <v>27</v>
      </c>
      <c r="I8" s="1" t="s">
        <v>21</v>
      </c>
      <c r="J8" s="1" t="s">
        <v>58</v>
      </c>
      <c r="K8" s="1" t="s">
        <v>23</v>
      </c>
      <c r="L8" s="1" t="str">
        <f>+IF(I8=K8,"SI","NO")</f>
        <v>NO</v>
      </c>
      <c r="M8" s="1" t="str">
        <f>+IF(H8=J8,"SI","NO")</f>
        <v>NO</v>
      </c>
    </row>
    <row r="9" spans="1:16" hidden="1" x14ac:dyDescent="0.3">
      <c r="A9" s="2" t="e">
        <f>+A8+1</f>
        <v>#VALUE!</v>
      </c>
      <c r="B9" s="1" t="s">
        <v>141</v>
      </c>
      <c r="C9" s="1" t="s">
        <v>119</v>
      </c>
      <c r="D9" s="3">
        <v>2.5849736912991267E-4</v>
      </c>
      <c r="E9" s="3">
        <v>20066.292496818289</v>
      </c>
      <c r="F9" s="3">
        <v>2726.9977833768971</v>
      </c>
      <c r="G9" s="1">
        <v>0</v>
      </c>
      <c r="H9" s="1" t="s">
        <v>27</v>
      </c>
      <c r="I9" s="1" t="s">
        <v>21</v>
      </c>
      <c r="J9" s="1" t="s">
        <v>58</v>
      </c>
      <c r="K9" s="1" t="s">
        <v>15</v>
      </c>
      <c r="L9" s="1" t="str">
        <f>+IF(I9=K9,"SI","NO")</f>
        <v>NO</v>
      </c>
      <c r="M9" s="1" t="str">
        <f>+IF(H9=J9,"SI","NO")</f>
        <v>NO</v>
      </c>
    </row>
    <row r="10" spans="1:16" hidden="1" x14ac:dyDescent="0.3">
      <c r="A10" s="2" t="e">
        <f>+A9+1</f>
        <v>#VALUE!</v>
      </c>
      <c r="B10" s="1" t="s">
        <v>30</v>
      </c>
      <c r="C10" s="1" t="s">
        <v>155</v>
      </c>
      <c r="D10" s="3">
        <v>1.295118526939253E-2</v>
      </c>
      <c r="E10" s="3">
        <v>1798.038149037935</v>
      </c>
      <c r="F10" s="3">
        <v>2674.1378267863502</v>
      </c>
      <c r="G10" s="1">
        <v>2E-3</v>
      </c>
      <c r="H10" s="1" t="s">
        <v>27</v>
      </c>
      <c r="I10" s="1" t="s">
        <v>31</v>
      </c>
      <c r="J10" s="1" t="s">
        <v>58</v>
      </c>
      <c r="K10" s="1" t="s">
        <v>15</v>
      </c>
      <c r="L10" s="1" t="str">
        <f>+IF(I10=K10,"SI","NO")</f>
        <v>NO</v>
      </c>
      <c r="M10" s="1" t="str">
        <f>+IF(H10=J10,"SI","NO")</f>
        <v>NO</v>
      </c>
    </row>
    <row r="11" spans="1:16" hidden="1" x14ac:dyDescent="0.3">
      <c r="A11" s="2" t="e">
        <f>+A10+1</f>
        <v>#VALUE!</v>
      </c>
      <c r="B11" s="1" t="s">
        <v>26</v>
      </c>
      <c r="C11" s="1" t="s">
        <v>127</v>
      </c>
      <c r="D11" s="3">
        <v>4.8945211540273141E-2</v>
      </c>
      <c r="E11" s="3">
        <v>8791.0018929669695</v>
      </c>
      <c r="F11" s="3">
        <v>2612.9764726437561</v>
      </c>
      <c r="G11" s="1">
        <v>1.4E-2</v>
      </c>
      <c r="H11" s="1" t="s">
        <v>27</v>
      </c>
      <c r="I11" s="1" t="s">
        <v>15</v>
      </c>
      <c r="J11" s="1" t="s">
        <v>58</v>
      </c>
      <c r="K11" s="1" t="s">
        <v>33</v>
      </c>
      <c r="L11" s="1" t="str">
        <f>+IF(I11=K11,"SI","NO")</f>
        <v>NO</v>
      </c>
      <c r="M11" s="1" t="str">
        <f>+IF(H11=J11,"SI","NO")</f>
        <v>NO</v>
      </c>
    </row>
    <row r="12" spans="1:16" hidden="1" x14ac:dyDescent="0.3">
      <c r="A12" s="2" t="e">
        <f>+A11+1</f>
        <v>#VALUE!</v>
      </c>
      <c r="B12" s="1" t="s">
        <v>73</v>
      </c>
      <c r="C12" s="1" t="s">
        <v>155</v>
      </c>
      <c r="D12" s="3">
        <v>3.8230407800603952E-2</v>
      </c>
      <c r="E12" s="3">
        <v>1215.259434042018</v>
      </c>
      <c r="F12" s="3">
        <v>2497.2505471118411</v>
      </c>
      <c r="G12" s="1">
        <v>0.01</v>
      </c>
      <c r="H12" s="1" t="s">
        <v>27</v>
      </c>
      <c r="I12" s="1" t="s">
        <v>33</v>
      </c>
      <c r="J12" s="1" t="s">
        <v>58</v>
      </c>
      <c r="K12" s="1" t="s">
        <v>15</v>
      </c>
      <c r="L12" s="1" t="str">
        <f>+IF(I12=K12,"SI","NO")</f>
        <v>NO</v>
      </c>
      <c r="M12" s="1" t="str">
        <f>+IF(H12=J12,"SI","NO")</f>
        <v>NO</v>
      </c>
    </row>
    <row r="13" spans="1:16" hidden="1" x14ac:dyDescent="0.3">
      <c r="A13" s="2" t="e">
        <f>+A12+1</f>
        <v>#VALUE!</v>
      </c>
      <c r="B13" s="1" t="s">
        <v>26</v>
      </c>
      <c r="C13" s="1" t="s">
        <v>110</v>
      </c>
      <c r="D13" s="3">
        <v>1.7376068869331709E-2</v>
      </c>
      <c r="E13" s="3">
        <v>5730.9399948638047</v>
      </c>
      <c r="F13" s="3">
        <v>2252.1877316310051</v>
      </c>
      <c r="G13" s="1">
        <v>4.0000000000000001E-3</v>
      </c>
      <c r="H13" s="1" t="s">
        <v>27</v>
      </c>
      <c r="I13" s="1" t="s">
        <v>15</v>
      </c>
      <c r="J13" s="1" t="s">
        <v>58</v>
      </c>
      <c r="K13" s="1" t="s">
        <v>33</v>
      </c>
      <c r="L13" s="1" t="str">
        <f>+IF(I13=K13,"SI","NO")</f>
        <v>NO</v>
      </c>
      <c r="M13" s="1" t="str">
        <f>+IF(H13=J13,"SI","NO")</f>
        <v>NO</v>
      </c>
    </row>
    <row r="14" spans="1:16" hidden="1" x14ac:dyDescent="0.3">
      <c r="A14" s="2" t="e">
        <f>+A13+1</f>
        <v>#VALUE!</v>
      </c>
      <c r="B14" s="1" t="s">
        <v>13</v>
      </c>
      <c r="C14" s="1" t="s">
        <v>72</v>
      </c>
      <c r="D14" s="3">
        <v>2.4176393500325841E-2</v>
      </c>
      <c r="E14" s="3">
        <v>19402.04777499929</v>
      </c>
      <c r="F14" s="3">
        <v>2250.009009276735</v>
      </c>
      <c r="G14" s="1">
        <v>5.0000000000000001E-3</v>
      </c>
      <c r="H14" s="1" t="s">
        <v>14</v>
      </c>
      <c r="I14" s="1" t="s">
        <v>15</v>
      </c>
      <c r="J14" s="1" t="s">
        <v>19</v>
      </c>
      <c r="K14" s="1" t="s">
        <v>33</v>
      </c>
      <c r="L14" s="1" t="str">
        <f>+IF(I14=K14,"SI","NO")</f>
        <v>NO</v>
      </c>
      <c r="M14" s="1" t="str">
        <f>+IF(H14=J14,"SI","NO")</f>
        <v>NO</v>
      </c>
    </row>
    <row r="15" spans="1:16" hidden="1" x14ac:dyDescent="0.3">
      <c r="A15" s="2" t="e">
        <f>+A14+1</f>
        <v>#VALUE!</v>
      </c>
      <c r="B15" s="1" t="s">
        <v>62</v>
      </c>
      <c r="C15" s="1" t="s">
        <v>110</v>
      </c>
      <c r="D15" s="3">
        <v>1.7487029182891491E-2</v>
      </c>
      <c r="E15" s="3">
        <v>17840.075610575721</v>
      </c>
      <c r="F15" s="3">
        <v>2173.9912219329881</v>
      </c>
      <c r="G15" s="1">
        <v>4.0000000000000001E-3</v>
      </c>
      <c r="H15" s="1" t="s">
        <v>14</v>
      </c>
      <c r="I15" s="1" t="s">
        <v>15</v>
      </c>
      <c r="J15" s="1" t="s">
        <v>58</v>
      </c>
      <c r="K15" s="1" t="s">
        <v>33</v>
      </c>
      <c r="L15" s="1" t="str">
        <f>+IF(I15=K15,"SI","NO")</f>
        <v>NO</v>
      </c>
      <c r="M15" s="1" t="str">
        <f>+IF(H15=J15,"SI","NO")</f>
        <v>NO</v>
      </c>
    </row>
    <row r="16" spans="1:16" hidden="1" x14ac:dyDescent="0.3">
      <c r="A16" s="2" t="e">
        <f>+A15+1</f>
        <v>#VALUE!</v>
      </c>
      <c r="B16" s="1" t="s">
        <v>30</v>
      </c>
      <c r="C16" s="1" t="s">
        <v>83</v>
      </c>
      <c r="D16" s="3">
        <v>6.1416652679602366E-3</v>
      </c>
      <c r="E16" s="3">
        <v>2584.6963188863679</v>
      </c>
      <c r="F16" s="3">
        <v>2094.9493144581388</v>
      </c>
      <c r="G16" s="1">
        <v>1E-3</v>
      </c>
      <c r="H16" s="1" t="s">
        <v>27</v>
      </c>
      <c r="I16" s="1" t="s">
        <v>31</v>
      </c>
      <c r="J16" s="1" t="s">
        <v>58</v>
      </c>
      <c r="K16" s="1" t="s">
        <v>15</v>
      </c>
      <c r="L16" s="1" t="str">
        <f>+IF(I16=K16,"SI","NO")</f>
        <v>NO</v>
      </c>
      <c r="M16" s="1" t="str">
        <f>+IF(H16=J16,"SI","NO")</f>
        <v>NO</v>
      </c>
    </row>
    <row r="17" spans="1:13" hidden="1" x14ac:dyDescent="0.3">
      <c r="A17" s="2" t="e">
        <f>+A16+1</f>
        <v>#VALUE!</v>
      </c>
      <c r="B17" s="1" t="s">
        <v>80</v>
      </c>
      <c r="C17" s="1" t="s">
        <v>83</v>
      </c>
      <c r="D17" s="3">
        <v>1.472665913010582E-2</v>
      </c>
      <c r="E17" s="3">
        <v>1269.2963073532851</v>
      </c>
      <c r="F17" s="3">
        <v>1762.3819344790979</v>
      </c>
      <c r="G17" s="1">
        <v>3.0000000000000001E-3</v>
      </c>
      <c r="H17" s="1" t="s">
        <v>14</v>
      </c>
      <c r="I17" s="1" t="s">
        <v>23</v>
      </c>
      <c r="J17" s="1" t="s">
        <v>58</v>
      </c>
      <c r="K17" s="1" t="s">
        <v>15</v>
      </c>
      <c r="L17" s="1" t="str">
        <f>+IF(I17=K17,"SI","NO")</f>
        <v>NO</v>
      </c>
      <c r="M17" s="1" t="str">
        <f>+IF(H17=J17,"SI","NO")</f>
        <v>NO</v>
      </c>
    </row>
    <row r="18" spans="1:13" hidden="1" x14ac:dyDescent="0.3">
      <c r="A18" s="2" t="e">
        <f>+A17+1</f>
        <v>#VALUE!</v>
      </c>
      <c r="B18" s="1" t="s">
        <v>30</v>
      </c>
      <c r="C18" s="1" t="s">
        <v>119</v>
      </c>
      <c r="D18" s="3">
        <v>4.5054812130896779E-2</v>
      </c>
      <c r="E18" s="3">
        <v>3086.914576583486</v>
      </c>
      <c r="F18" s="3">
        <v>1475.817887983713</v>
      </c>
      <c r="G18" s="1">
        <v>1.0999999999999999E-2</v>
      </c>
      <c r="H18" s="1" t="s">
        <v>27</v>
      </c>
      <c r="I18" s="1" t="s">
        <v>31</v>
      </c>
      <c r="J18" s="1" t="s">
        <v>58</v>
      </c>
      <c r="K18" s="1" t="s">
        <v>15</v>
      </c>
      <c r="L18" s="1" t="str">
        <f>+IF(I18=K18,"SI","NO")</f>
        <v>NO</v>
      </c>
      <c r="M18" s="1" t="str">
        <f>+IF(H18=J18,"SI","NO")</f>
        <v>NO</v>
      </c>
    </row>
    <row r="19" spans="1:13" hidden="1" x14ac:dyDescent="0.3">
      <c r="A19" s="2" t="e">
        <f>+A18+1</f>
        <v>#VALUE!</v>
      </c>
      <c r="B19" s="1" t="s">
        <v>13</v>
      </c>
      <c r="C19" s="1" t="s">
        <v>74</v>
      </c>
      <c r="D19" s="3">
        <v>3.049561458218583E-3</v>
      </c>
      <c r="E19" s="3">
        <v>6810.9445014246612</v>
      </c>
      <c r="F19" s="3">
        <v>1440.633073028172</v>
      </c>
      <c r="G19" s="1">
        <v>0</v>
      </c>
      <c r="H19" s="1" t="s">
        <v>14</v>
      </c>
      <c r="I19" s="1" t="s">
        <v>15</v>
      </c>
      <c r="J19" s="1" t="s">
        <v>36</v>
      </c>
      <c r="K19" s="1" t="s">
        <v>33</v>
      </c>
      <c r="L19" s="1" t="str">
        <f>+IF(I19=K19,"SI","NO")</f>
        <v>NO</v>
      </c>
      <c r="M19" s="1" t="str">
        <f>+IF(H19=J19,"SI","NO")</f>
        <v>NO</v>
      </c>
    </row>
    <row r="20" spans="1:13" hidden="1" x14ac:dyDescent="0.3">
      <c r="A20" s="2" t="e">
        <f>+A19+1</f>
        <v>#VALUE!</v>
      </c>
      <c r="B20" s="1" t="s">
        <v>62</v>
      </c>
      <c r="C20" s="1" t="s">
        <v>66</v>
      </c>
      <c r="D20" s="3">
        <v>1.474269993530538E-2</v>
      </c>
      <c r="E20" s="3">
        <v>13956.859349959341</v>
      </c>
      <c r="F20" s="3">
        <v>1370.3724980762379</v>
      </c>
      <c r="G20" s="1">
        <v>3.0000000000000001E-3</v>
      </c>
      <c r="H20" s="1" t="s">
        <v>14</v>
      </c>
      <c r="I20" s="1" t="s">
        <v>15</v>
      </c>
      <c r="J20" s="1" t="s">
        <v>19</v>
      </c>
      <c r="K20" s="1" t="s">
        <v>21</v>
      </c>
      <c r="L20" s="1" t="str">
        <f>+IF(I20=K20,"SI","NO")</f>
        <v>NO</v>
      </c>
      <c r="M20" s="1" t="str">
        <f>+IF(H20=J20,"SI","NO")</f>
        <v>NO</v>
      </c>
    </row>
    <row r="21" spans="1:13" hidden="1" x14ac:dyDescent="0.3">
      <c r="A21" s="2" t="e">
        <f>+A20+1</f>
        <v>#VALUE!</v>
      </c>
      <c r="B21" s="1" t="s">
        <v>13</v>
      </c>
      <c r="C21" s="1" t="s">
        <v>39</v>
      </c>
      <c r="D21" s="3">
        <v>1.1493168904099529E-2</v>
      </c>
      <c r="E21" s="3">
        <v>12420.519005511511</v>
      </c>
      <c r="F21" s="3">
        <v>1349.5126451506851</v>
      </c>
      <c r="G21" s="1">
        <v>2E-3</v>
      </c>
      <c r="H21" s="1" t="s">
        <v>14</v>
      </c>
      <c r="I21" s="1" t="s">
        <v>15</v>
      </c>
      <c r="J21" s="1" t="s">
        <v>36</v>
      </c>
      <c r="K21" s="1" t="s">
        <v>33</v>
      </c>
      <c r="L21" s="1" t="str">
        <f>+IF(I21=K21,"SI","NO")</f>
        <v>NO</v>
      </c>
      <c r="M21" s="1" t="str">
        <f>+IF(H21=J21,"SI","NO")</f>
        <v>NO</v>
      </c>
    </row>
    <row r="22" spans="1:13" hidden="1" x14ac:dyDescent="0.3">
      <c r="A22" s="2" t="e">
        <f>+A21+1</f>
        <v>#VALUE!</v>
      </c>
      <c r="B22" s="1" t="s">
        <v>16</v>
      </c>
      <c r="C22" s="1" t="s">
        <v>45</v>
      </c>
      <c r="D22" s="3">
        <v>1.183905706535846E-2</v>
      </c>
      <c r="E22" s="3">
        <v>50994.460809628014</v>
      </c>
      <c r="F22" s="3">
        <v>1325.0962633963279</v>
      </c>
      <c r="G22" s="1">
        <v>3.0000000000000001E-3</v>
      </c>
      <c r="H22" s="1" t="s">
        <v>14</v>
      </c>
      <c r="I22" s="1" t="s">
        <v>15</v>
      </c>
      <c r="J22" s="1" t="s">
        <v>19</v>
      </c>
      <c r="K22" s="1" t="s">
        <v>15</v>
      </c>
      <c r="L22" s="1" t="str">
        <f>+IF(I22=K22,"SI","NO")</f>
        <v>SI</v>
      </c>
      <c r="M22" s="1" t="str">
        <f>+IF(H22=J22,"SI","NO")</f>
        <v>NO</v>
      </c>
    </row>
    <row r="23" spans="1:13" hidden="1" x14ac:dyDescent="0.3">
      <c r="A23" s="2" t="e">
        <f>+A22+1</f>
        <v>#VALUE!</v>
      </c>
      <c r="B23" s="1" t="s">
        <v>141</v>
      </c>
      <c r="C23" s="1" t="s">
        <v>57</v>
      </c>
      <c r="D23" s="3">
        <v>6.1824394553157847E-3</v>
      </c>
      <c r="E23" s="3">
        <v>11585.111554427511</v>
      </c>
      <c r="F23" s="3">
        <v>1115.5514787134259</v>
      </c>
      <c r="G23" s="1">
        <v>0</v>
      </c>
      <c r="H23" s="1" t="s">
        <v>27</v>
      </c>
      <c r="I23" s="1" t="s">
        <v>21</v>
      </c>
      <c r="J23" s="1" t="s">
        <v>58</v>
      </c>
      <c r="K23" s="1" t="s">
        <v>33</v>
      </c>
      <c r="L23" s="1" t="str">
        <f>+IF(I23=K23,"SI","NO")</f>
        <v>NO</v>
      </c>
      <c r="M23" s="1" t="str">
        <f>+IF(H23=J23,"SI","NO")</f>
        <v>NO</v>
      </c>
    </row>
    <row r="24" spans="1:13" hidden="1" x14ac:dyDescent="0.3">
      <c r="A24" s="2" t="e">
        <f>+A23+1</f>
        <v>#VALUE!</v>
      </c>
      <c r="B24" s="1" t="s">
        <v>62</v>
      </c>
      <c r="C24" s="1" t="s">
        <v>72</v>
      </c>
      <c r="D24" s="3">
        <v>4.5650233065889667E-2</v>
      </c>
      <c r="E24" s="3">
        <v>16744.935139779529</v>
      </c>
      <c r="F24" s="3">
        <v>1095.541542605265</v>
      </c>
      <c r="G24" s="1">
        <v>8.9999999999999993E-3</v>
      </c>
      <c r="H24" s="1" t="s">
        <v>14</v>
      </c>
      <c r="I24" s="1" t="s">
        <v>15</v>
      </c>
      <c r="J24" s="1" t="s">
        <v>19</v>
      </c>
      <c r="K24" s="1" t="s">
        <v>33</v>
      </c>
      <c r="L24" s="1" t="str">
        <f>+IF(I24=K24,"SI","NO")</f>
        <v>NO</v>
      </c>
      <c r="M24" s="1" t="str">
        <f>+IF(H24=J24,"SI","NO")</f>
        <v>NO</v>
      </c>
    </row>
    <row r="25" spans="1:13" hidden="1" x14ac:dyDescent="0.3">
      <c r="A25" s="2" t="e">
        <f>+A24+1</f>
        <v>#VALUE!</v>
      </c>
      <c r="B25" s="1" t="s">
        <v>12</v>
      </c>
      <c r="C25" s="1" t="s">
        <v>18</v>
      </c>
      <c r="D25" s="3">
        <v>3.7013917550063197E-2</v>
      </c>
      <c r="E25" s="3">
        <v>13085.10486558897</v>
      </c>
      <c r="F25" s="3">
        <v>947.40355008638778</v>
      </c>
      <c r="G25" s="1">
        <v>0.01</v>
      </c>
      <c r="H25" s="1" t="s">
        <v>14</v>
      </c>
      <c r="I25" s="1" t="s">
        <v>15</v>
      </c>
      <c r="J25" s="1" t="s">
        <v>19</v>
      </c>
      <c r="K25" s="1" t="s">
        <v>15</v>
      </c>
      <c r="L25" s="1" t="str">
        <f>+IF(I25=K25,"SI","NO")</f>
        <v>SI</v>
      </c>
      <c r="M25" s="1" t="str">
        <f>+IF(H25=J25,"SI","NO")</f>
        <v>NO</v>
      </c>
    </row>
    <row r="26" spans="1:13" hidden="1" x14ac:dyDescent="0.3">
      <c r="A26" s="2" t="e">
        <f>+A25+1</f>
        <v>#VALUE!</v>
      </c>
      <c r="B26" s="1" t="s">
        <v>13</v>
      </c>
      <c r="C26" s="1" t="s">
        <v>52</v>
      </c>
      <c r="D26" s="3">
        <v>3.5214580887918137E-2</v>
      </c>
      <c r="E26" s="3">
        <v>24658.976939199019</v>
      </c>
      <c r="F26" s="3">
        <v>907.70496154518116</v>
      </c>
      <c r="G26" s="1">
        <v>6.0000000000000001E-3</v>
      </c>
      <c r="H26" s="1" t="s">
        <v>14</v>
      </c>
      <c r="I26" s="1" t="s">
        <v>15</v>
      </c>
      <c r="J26" s="1" t="s">
        <v>19</v>
      </c>
      <c r="K26" s="1" t="s">
        <v>23</v>
      </c>
      <c r="L26" s="1" t="str">
        <f>+IF(I26=K26,"SI","NO")</f>
        <v>NO</v>
      </c>
      <c r="M26" s="1" t="str">
        <f>+IF(H26=J26,"SI","NO")</f>
        <v>NO</v>
      </c>
    </row>
    <row r="27" spans="1:13" hidden="1" x14ac:dyDescent="0.3">
      <c r="A27" s="2" t="e">
        <f>+A26+1</f>
        <v>#VALUE!</v>
      </c>
      <c r="B27" s="1" t="s">
        <v>48</v>
      </c>
      <c r="C27" s="1" t="s">
        <v>49</v>
      </c>
      <c r="D27" s="3">
        <v>2.890492215162091E-3</v>
      </c>
      <c r="E27" s="3">
        <v>7823.9539595381557</v>
      </c>
      <c r="F27" s="3">
        <v>901.52327271209094</v>
      </c>
      <c r="G27" s="1">
        <v>1E-3</v>
      </c>
      <c r="H27" s="1" t="s">
        <v>14</v>
      </c>
      <c r="I27" s="1" t="s">
        <v>15</v>
      </c>
      <c r="J27" s="1" t="s">
        <v>36</v>
      </c>
      <c r="K27" s="1" t="s">
        <v>15</v>
      </c>
      <c r="L27" s="1" t="str">
        <f>+IF(I27=K27,"SI","NO")</f>
        <v>SI</v>
      </c>
      <c r="M27" s="1" t="str">
        <f>+IF(H27=J27,"SI","NO")</f>
        <v>NO</v>
      </c>
    </row>
    <row r="28" spans="1:13" hidden="1" x14ac:dyDescent="0.3">
      <c r="A28" s="2" t="e">
        <f>+A27+1</f>
        <v>#VALUE!</v>
      </c>
      <c r="B28" s="1" t="s">
        <v>87</v>
      </c>
      <c r="C28" s="1" t="s">
        <v>72</v>
      </c>
      <c r="D28" s="3">
        <v>2.1795873091621659E-2</v>
      </c>
      <c r="E28" s="3">
        <v>6645.4314056558787</v>
      </c>
      <c r="F28" s="3">
        <v>860.4938300597446</v>
      </c>
      <c r="G28" s="1">
        <v>5.0000000000000001E-3</v>
      </c>
      <c r="H28" s="1" t="s">
        <v>14</v>
      </c>
      <c r="I28" s="1" t="s">
        <v>15</v>
      </c>
      <c r="J28" s="1" t="s">
        <v>19</v>
      </c>
      <c r="K28" s="1" t="s">
        <v>33</v>
      </c>
      <c r="L28" s="1" t="str">
        <f>+IF(I28=K28,"SI","NO")</f>
        <v>NO</v>
      </c>
      <c r="M28" s="1" t="str">
        <f>+IF(H28=J28,"SI","NO")</f>
        <v>NO</v>
      </c>
    </row>
    <row r="29" spans="1:13" hidden="1" x14ac:dyDescent="0.3">
      <c r="A29" s="2" t="e">
        <f>+A28+1</f>
        <v>#VALUE!</v>
      </c>
      <c r="B29" s="1" t="s">
        <v>12</v>
      </c>
      <c r="C29" s="1" t="s">
        <v>22</v>
      </c>
      <c r="D29" s="3">
        <v>8.4186124898788794E-3</v>
      </c>
      <c r="E29" s="3">
        <v>7387.7934263068428</v>
      </c>
      <c r="F29" s="3">
        <v>860.43366935725146</v>
      </c>
      <c r="G29" s="1">
        <v>2E-3</v>
      </c>
      <c r="H29" s="1" t="s">
        <v>14</v>
      </c>
      <c r="I29" s="1" t="s">
        <v>15</v>
      </c>
      <c r="J29" s="1" t="s">
        <v>19</v>
      </c>
      <c r="K29" s="1" t="s">
        <v>23</v>
      </c>
      <c r="L29" s="1" t="str">
        <f>+IF(I29=K29,"SI","NO")</f>
        <v>NO</v>
      </c>
      <c r="M29" s="1" t="str">
        <f>+IF(H29=J29,"SI","NO")</f>
        <v>NO</v>
      </c>
    </row>
    <row r="30" spans="1:13" hidden="1" x14ac:dyDescent="0.3">
      <c r="A30" s="2" t="e">
        <f>+A29+1</f>
        <v>#VALUE!</v>
      </c>
      <c r="B30" s="1" t="s">
        <v>141</v>
      </c>
      <c r="C30" s="1" t="s">
        <v>143</v>
      </c>
      <c r="D30" s="3">
        <v>2.6511791929855449E-2</v>
      </c>
      <c r="E30" s="3">
        <v>21047.372395865808</v>
      </c>
      <c r="F30" s="3">
        <v>858.98656686928928</v>
      </c>
      <c r="G30" s="1">
        <v>0</v>
      </c>
      <c r="H30" s="1" t="s">
        <v>27</v>
      </c>
      <c r="I30" s="1" t="s">
        <v>21</v>
      </c>
      <c r="J30" s="1" t="s">
        <v>58</v>
      </c>
      <c r="K30" s="1" t="s">
        <v>33</v>
      </c>
      <c r="L30" s="1" t="str">
        <f>+IF(I30=K30,"SI","NO")</f>
        <v>NO</v>
      </c>
      <c r="M30" s="1" t="str">
        <f>+IF(H30=J30,"SI","NO")</f>
        <v>NO</v>
      </c>
    </row>
    <row r="31" spans="1:13" hidden="1" x14ac:dyDescent="0.3">
      <c r="A31" s="2" t="e">
        <f>+A30+1</f>
        <v>#VALUE!</v>
      </c>
      <c r="B31" s="1" t="s">
        <v>103</v>
      </c>
      <c r="C31" s="1" t="s">
        <v>155</v>
      </c>
      <c r="D31" s="3">
        <v>7.4616975016353502E-3</v>
      </c>
      <c r="E31" s="3">
        <v>-328.99026021300227</v>
      </c>
      <c r="F31" s="3">
        <v>799.50888076101512</v>
      </c>
      <c r="G31" s="1">
        <v>1E-3</v>
      </c>
      <c r="H31" s="1" t="s">
        <v>27</v>
      </c>
      <c r="I31" s="1" t="s">
        <v>104</v>
      </c>
      <c r="J31" s="1" t="s">
        <v>58</v>
      </c>
      <c r="K31" s="1" t="s">
        <v>15</v>
      </c>
      <c r="L31" s="1" t="str">
        <f>+IF(I31=K31,"SI","NO")</f>
        <v>NO</v>
      </c>
      <c r="M31" s="1" t="str">
        <f>+IF(H31=J31,"SI","NO")</f>
        <v>NO</v>
      </c>
    </row>
    <row r="32" spans="1:13" hidden="1" x14ac:dyDescent="0.3">
      <c r="A32" s="2" t="e">
        <f>+A31+1</f>
        <v>#VALUE!</v>
      </c>
      <c r="B32" s="1" t="s">
        <v>141</v>
      </c>
      <c r="C32" s="1" t="s">
        <v>59</v>
      </c>
      <c r="D32" s="3">
        <v>3.2156668856297538E-3</v>
      </c>
      <c r="E32" s="3">
        <v>12812.121654316539</v>
      </c>
      <c r="F32" s="3">
        <v>729.26547976360621</v>
      </c>
      <c r="G32" s="1">
        <v>0</v>
      </c>
      <c r="H32" s="1" t="s">
        <v>27</v>
      </c>
      <c r="I32" s="1" t="s">
        <v>21</v>
      </c>
      <c r="J32" s="1" t="s">
        <v>58</v>
      </c>
      <c r="K32" s="1" t="s">
        <v>33</v>
      </c>
      <c r="L32" s="1" t="str">
        <f>+IF(I32=K32,"SI","NO")</f>
        <v>NO</v>
      </c>
      <c r="M32" s="1" t="str">
        <f>+IF(H32=J32,"SI","NO")</f>
        <v>NO</v>
      </c>
    </row>
    <row r="33" spans="1:13" hidden="1" x14ac:dyDescent="0.3">
      <c r="A33" s="2" t="e">
        <f>+A32+1</f>
        <v>#VALUE!</v>
      </c>
      <c r="B33" s="1" t="s">
        <v>141</v>
      </c>
      <c r="C33" s="1" t="s">
        <v>120</v>
      </c>
      <c r="D33" s="3">
        <v>5.6362710257089288E-5</v>
      </c>
      <c r="E33" s="3">
        <v>14989.739940665741</v>
      </c>
      <c r="F33" s="3">
        <v>711.17882444462953</v>
      </c>
      <c r="G33" s="1">
        <v>0</v>
      </c>
      <c r="H33" s="1" t="s">
        <v>27</v>
      </c>
      <c r="I33" s="1" t="s">
        <v>21</v>
      </c>
      <c r="J33" s="1" t="s">
        <v>58</v>
      </c>
      <c r="K33" s="1" t="s">
        <v>15</v>
      </c>
      <c r="L33" s="1" t="str">
        <f>+IF(I33=K33,"SI","NO")</f>
        <v>NO</v>
      </c>
      <c r="M33" s="1" t="str">
        <f>+IF(H33=J33,"SI","NO")</f>
        <v>NO</v>
      </c>
    </row>
    <row r="34" spans="1:13" hidden="1" x14ac:dyDescent="0.3">
      <c r="A34" s="2" t="e">
        <f>+A33+1</f>
        <v>#VALUE!</v>
      </c>
      <c r="B34" s="1" t="s">
        <v>16</v>
      </c>
      <c r="C34" s="1" t="s">
        <v>35</v>
      </c>
      <c r="D34" s="3">
        <v>2.4967691754453271E-2</v>
      </c>
      <c r="E34" s="3">
        <v>25096.57084671655</v>
      </c>
      <c r="F34" s="3">
        <v>676.96660578648925</v>
      </c>
      <c r="G34" s="1">
        <v>6.0000000000000001E-3</v>
      </c>
      <c r="H34" s="1" t="s">
        <v>14</v>
      </c>
      <c r="I34" s="1" t="s">
        <v>15</v>
      </c>
      <c r="J34" s="1" t="s">
        <v>36</v>
      </c>
      <c r="K34" s="1" t="s">
        <v>33</v>
      </c>
      <c r="L34" s="1" t="str">
        <f>+IF(I34=K34,"SI","NO")</f>
        <v>NO</v>
      </c>
      <c r="M34" s="1" t="str">
        <f>+IF(H34=J34,"SI","NO")</f>
        <v>NO</v>
      </c>
    </row>
    <row r="35" spans="1:13" hidden="1" x14ac:dyDescent="0.3">
      <c r="A35" s="2" t="e">
        <f>+A34+1</f>
        <v>#VALUE!</v>
      </c>
      <c r="B35" s="1" t="s">
        <v>141</v>
      </c>
      <c r="C35" s="1" t="s">
        <v>84</v>
      </c>
      <c r="D35" s="3">
        <v>1.2359869716849079E-7</v>
      </c>
      <c r="E35" s="3">
        <v>18727.01381951767</v>
      </c>
      <c r="F35" s="3">
        <v>674.3571556484444</v>
      </c>
      <c r="G35" s="1">
        <v>0</v>
      </c>
      <c r="H35" s="1" t="s">
        <v>27</v>
      </c>
      <c r="I35" s="1" t="s">
        <v>21</v>
      </c>
      <c r="J35" s="1" t="s">
        <v>58</v>
      </c>
      <c r="K35" s="1" t="s">
        <v>23</v>
      </c>
      <c r="L35" s="1" t="str">
        <f>+IF(I35=K35,"SI","NO")</f>
        <v>NO</v>
      </c>
      <c r="M35" s="1" t="str">
        <f>+IF(H35=J35,"SI","NO")</f>
        <v>NO</v>
      </c>
    </row>
    <row r="36" spans="1:13" hidden="1" x14ac:dyDescent="0.3">
      <c r="A36" s="2" t="e">
        <f>+A35+1</f>
        <v>#VALUE!</v>
      </c>
      <c r="B36" s="1" t="s">
        <v>26</v>
      </c>
      <c r="C36" s="1" t="s">
        <v>74</v>
      </c>
      <c r="D36" s="3">
        <v>1.7092068697773461E-3</v>
      </c>
      <c r="E36" s="3">
        <v>1417.296783043158</v>
      </c>
      <c r="F36" s="3">
        <v>603.40200841071442</v>
      </c>
      <c r="G36" s="1">
        <v>0</v>
      </c>
      <c r="H36" s="1" t="s">
        <v>27</v>
      </c>
      <c r="I36" s="1" t="s">
        <v>15</v>
      </c>
      <c r="J36" s="1" t="s">
        <v>36</v>
      </c>
      <c r="K36" s="1" t="s">
        <v>33</v>
      </c>
      <c r="L36" s="1" t="str">
        <f>+IF(I36=K36,"SI","NO")</f>
        <v>NO</v>
      </c>
      <c r="M36" s="1" t="str">
        <f>+IF(H36=J36,"SI","NO")</f>
        <v>NO</v>
      </c>
    </row>
    <row r="37" spans="1:13" hidden="1" x14ac:dyDescent="0.3">
      <c r="A37" s="2" t="e">
        <f>+A36+1</f>
        <v>#VALUE!</v>
      </c>
      <c r="B37" s="1" t="s">
        <v>12</v>
      </c>
      <c r="C37" s="1" t="s">
        <v>20</v>
      </c>
      <c r="D37" s="3">
        <v>2.9622297039325281E-2</v>
      </c>
      <c r="E37" s="3">
        <v>21601.485687984481</v>
      </c>
      <c r="F37" s="3">
        <v>601.51117846703346</v>
      </c>
      <c r="G37" s="1">
        <v>8.0000000000000002E-3</v>
      </c>
      <c r="H37" s="1" t="s">
        <v>14</v>
      </c>
      <c r="I37" s="1" t="s">
        <v>15</v>
      </c>
      <c r="J37" s="1" t="s">
        <v>19</v>
      </c>
      <c r="K37" s="1" t="s">
        <v>21</v>
      </c>
      <c r="L37" s="1" t="str">
        <f>+IF(I37=K37,"SI","NO")</f>
        <v>NO</v>
      </c>
      <c r="M37" s="1" t="str">
        <f>+IF(H37=J37,"SI","NO")</f>
        <v>NO</v>
      </c>
    </row>
    <row r="38" spans="1:13" hidden="1" x14ac:dyDescent="0.3">
      <c r="A38" s="2" t="e">
        <f>+A37+1</f>
        <v>#VALUE!</v>
      </c>
      <c r="B38" s="1" t="s">
        <v>87</v>
      </c>
      <c r="C38" s="1" t="s">
        <v>74</v>
      </c>
      <c r="D38" s="3">
        <v>1.342953609248019E-3</v>
      </c>
      <c r="E38" s="3">
        <v>995.24610345617702</v>
      </c>
      <c r="F38" s="3">
        <v>592.52265102040201</v>
      </c>
      <c r="G38" s="1">
        <v>0</v>
      </c>
      <c r="H38" s="1" t="s">
        <v>14</v>
      </c>
      <c r="I38" s="1" t="s">
        <v>15</v>
      </c>
      <c r="J38" s="1" t="s">
        <v>36</v>
      </c>
      <c r="K38" s="1" t="s">
        <v>33</v>
      </c>
      <c r="L38" s="1" t="str">
        <f>+IF(I38=K38,"SI","NO")</f>
        <v>NO</v>
      </c>
      <c r="M38" s="1" t="str">
        <f>+IF(H38=J38,"SI","NO")</f>
        <v>NO</v>
      </c>
    </row>
    <row r="39" spans="1:13" hidden="1" x14ac:dyDescent="0.3">
      <c r="A39" s="2" t="e">
        <f>+A38+1</f>
        <v>#VALUE!</v>
      </c>
      <c r="B39" s="1" t="s">
        <v>44</v>
      </c>
      <c r="C39" s="1" t="s">
        <v>45</v>
      </c>
      <c r="D39" s="3">
        <v>4.5523881475870068E-2</v>
      </c>
      <c r="E39" s="3">
        <v>12214.01846235604</v>
      </c>
      <c r="F39" s="3">
        <v>584.46938753391021</v>
      </c>
      <c r="G39" s="1">
        <v>1.2999999999999999E-2</v>
      </c>
      <c r="H39" s="1" t="s">
        <v>14</v>
      </c>
      <c r="I39" s="1" t="s">
        <v>23</v>
      </c>
      <c r="J39" s="1" t="s">
        <v>19</v>
      </c>
      <c r="K39" s="1" t="s">
        <v>15</v>
      </c>
      <c r="L39" s="1" t="str">
        <f>+IF(I39=K39,"SI","NO")</f>
        <v>NO</v>
      </c>
      <c r="M39" s="1" t="str">
        <f>+IF(H39=J39,"SI","NO")</f>
        <v>NO</v>
      </c>
    </row>
    <row r="40" spans="1:13" hidden="1" x14ac:dyDescent="0.3">
      <c r="A40" s="2" t="e">
        <f>+A39+1</f>
        <v>#VALUE!</v>
      </c>
      <c r="B40" s="1" t="s">
        <v>141</v>
      </c>
      <c r="C40" s="1" t="s">
        <v>74</v>
      </c>
      <c r="D40" s="3">
        <v>1.2451318827950759E-2</v>
      </c>
      <c r="E40" s="3">
        <v>9979.2185557070443</v>
      </c>
      <c r="F40" s="3">
        <v>578.42191732087656</v>
      </c>
      <c r="G40" s="1">
        <v>0</v>
      </c>
      <c r="H40" s="1" t="s">
        <v>27</v>
      </c>
      <c r="I40" s="1" t="s">
        <v>21</v>
      </c>
      <c r="J40" s="1" t="s">
        <v>36</v>
      </c>
      <c r="K40" s="1" t="s">
        <v>33</v>
      </c>
      <c r="L40" s="1" t="str">
        <f>+IF(I40=K40,"SI","NO")</f>
        <v>NO</v>
      </c>
      <c r="M40" s="1" t="str">
        <f>+IF(H40=J40,"SI","NO")</f>
        <v>NO</v>
      </c>
    </row>
    <row r="41" spans="1:13" hidden="1" x14ac:dyDescent="0.3">
      <c r="A41" s="2" t="e">
        <f>+A40+1</f>
        <v>#VALUE!</v>
      </c>
      <c r="B41" s="1" t="s">
        <v>62</v>
      </c>
      <c r="C41" s="1" t="s">
        <v>74</v>
      </c>
      <c r="D41" s="3">
        <v>4.0264171516931291E-2</v>
      </c>
      <c r="E41" s="3">
        <v>13812.887439623741</v>
      </c>
      <c r="F41" s="3">
        <v>575.69781619141952</v>
      </c>
      <c r="G41" s="1">
        <v>8.9999999999999993E-3</v>
      </c>
      <c r="H41" s="1" t="s">
        <v>14</v>
      </c>
      <c r="I41" s="1" t="s">
        <v>15</v>
      </c>
      <c r="J41" s="1" t="s">
        <v>36</v>
      </c>
      <c r="K41" s="1" t="s">
        <v>33</v>
      </c>
      <c r="L41" s="1" t="str">
        <f>+IF(I41=K41,"SI","NO")</f>
        <v>NO</v>
      </c>
      <c r="M41" s="1" t="str">
        <f>+IF(H41=J41,"SI","NO")</f>
        <v>NO</v>
      </c>
    </row>
    <row r="42" spans="1:13" hidden="1" x14ac:dyDescent="0.3">
      <c r="A42" s="2" t="e">
        <f>+A41+1</f>
        <v>#VALUE!</v>
      </c>
      <c r="B42" s="1" t="s">
        <v>30</v>
      </c>
      <c r="C42" s="1" t="s">
        <v>110</v>
      </c>
      <c r="D42" s="3">
        <v>3.6019257285002999E-2</v>
      </c>
      <c r="E42" s="3">
        <v>2704.209661018891</v>
      </c>
      <c r="F42" s="3">
        <v>560.48280770638121</v>
      </c>
      <c r="G42" s="1">
        <v>8.9999999999999993E-3</v>
      </c>
      <c r="H42" s="1" t="s">
        <v>27</v>
      </c>
      <c r="I42" s="1" t="s">
        <v>31</v>
      </c>
      <c r="J42" s="1" t="s">
        <v>58</v>
      </c>
      <c r="K42" s="1" t="s">
        <v>33</v>
      </c>
      <c r="L42" s="1" t="str">
        <f>+IF(I42=K42,"SI","NO")</f>
        <v>NO</v>
      </c>
      <c r="M42" s="1" t="str">
        <f>+IF(H42=J42,"SI","NO")</f>
        <v>NO</v>
      </c>
    </row>
    <row r="43" spans="1:13" hidden="1" x14ac:dyDescent="0.3">
      <c r="A43" s="2" t="e">
        <f>+A42+1</f>
        <v>#VALUE!</v>
      </c>
      <c r="B43" s="1" t="s">
        <v>62</v>
      </c>
      <c r="C43" s="1" t="s">
        <v>39</v>
      </c>
      <c r="D43" s="3">
        <v>4.1043442639055452E-3</v>
      </c>
      <c r="E43" s="3">
        <v>16579.477608364828</v>
      </c>
      <c r="F43" s="3">
        <v>549.90132534125485</v>
      </c>
      <c r="G43" s="1">
        <v>1E-3</v>
      </c>
      <c r="H43" s="1" t="s">
        <v>14</v>
      </c>
      <c r="I43" s="1" t="s">
        <v>15</v>
      </c>
      <c r="J43" s="1" t="s">
        <v>36</v>
      </c>
      <c r="K43" s="1" t="s">
        <v>33</v>
      </c>
      <c r="L43" s="1" t="str">
        <f>+IF(I43=K43,"SI","NO")</f>
        <v>NO</v>
      </c>
      <c r="M43" s="1" t="str">
        <f>+IF(H43=J43,"SI","NO")</f>
        <v>NO</v>
      </c>
    </row>
    <row r="44" spans="1:13" hidden="1" x14ac:dyDescent="0.3">
      <c r="A44" s="2" t="e">
        <f>+A43+1</f>
        <v>#VALUE!</v>
      </c>
      <c r="B44" s="1" t="s">
        <v>141</v>
      </c>
      <c r="C44" s="1" t="s">
        <v>101</v>
      </c>
      <c r="D44" s="3">
        <v>2.3007311088946562E-3</v>
      </c>
      <c r="E44" s="3">
        <v>6786.444592353525</v>
      </c>
      <c r="F44" s="3">
        <v>548.83120666358229</v>
      </c>
      <c r="G44" s="1">
        <v>0</v>
      </c>
      <c r="H44" s="1" t="s">
        <v>27</v>
      </c>
      <c r="I44" s="1" t="s">
        <v>21</v>
      </c>
      <c r="J44" s="1" t="s">
        <v>27</v>
      </c>
      <c r="K44" s="1" t="s">
        <v>15</v>
      </c>
      <c r="L44" s="1" t="str">
        <f>+IF(I44=K44,"SI","NO")</f>
        <v>NO</v>
      </c>
      <c r="M44" s="1" t="str">
        <f>+IF(H44=J44,"SI","NO")</f>
        <v>SI</v>
      </c>
    </row>
    <row r="45" spans="1:13" hidden="1" x14ac:dyDescent="0.3">
      <c r="A45" s="2" t="e">
        <f>+A44+1</f>
        <v>#VALUE!</v>
      </c>
      <c r="B45" s="1" t="s">
        <v>16</v>
      </c>
      <c r="C45" s="1" t="s">
        <v>86</v>
      </c>
      <c r="D45" s="3">
        <v>9.3078592665521639E-3</v>
      </c>
      <c r="E45" s="3">
        <v>24927.968611285451</v>
      </c>
      <c r="F45" s="3">
        <v>535.18635522406635</v>
      </c>
      <c r="G45" s="1">
        <v>2E-3</v>
      </c>
      <c r="H45" s="1" t="s">
        <v>14</v>
      </c>
      <c r="I45" s="1" t="s">
        <v>15</v>
      </c>
      <c r="J45" s="1" t="s">
        <v>36</v>
      </c>
      <c r="K45" s="1" t="s">
        <v>31</v>
      </c>
      <c r="L45" s="1" t="str">
        <f>+IF(I45=K45,"SI","NO")</f>
        <v>NO</v>
      </c>
      <c r="M45" s="1" t="str">
        <f>+IF(H45=J45,"SI","NO")</f>
        <v>NO</v>
      </c>
    </row>
    <row r="46" spans="1:13" hidden="1" x14ac:dyDescent="0.3">
      <c r="A46" s="2" t="e">
        <f>+A45+1</f>
        <v>#VALUE!</v>
      </c>
      <c r="B46" s="1" t="s">
        <v>141</v>
      </c>
      <c r="C46" s="1" t="s">
        <v>75</v>
      </c>
      <c r="D46" s="3">
        <v>3.8382406682381923E-2</v>
      </c>
      <c r="E46" s="3">
        <v>14843.74269171109</v>
      </c>
      <c r="F46" s="3">
        <v>527.34633762211024</v>
      </c>
      <c r="G46" s="1">
        <v>1E-3</v>
      </c>
      <c r="H46" s="1" t="s">
        <v>27</v>
      </c>
      <c r="I46" s="1" t="s">
        <v>21</v>
      </c>
      <c r="J46" s="1" t="s">
        <v>58</v>
      </c>
      <c r="K46" s="1" t="s">
        <v>33</v>
      </c>
      <c r="L46" s="1" t="str">
        <f>+IF(I46=K46,"SI","NO")</f>
        <v>NO</v>
      </c>
      <c r="M46" s="1" t="str">
        <f>+IF(H46=J46,"SI","NO")</f>
        <v>NO</v>
      </c>
    </row>
    <row r="47" spans="1:13" hidden="1" x14ac:dyDescent="0.3">
      <c r="A47" s="2" t="e">
        <f>+A46+1</f>
        <v>#VALUE!</v>
      </c>
      <c r="B47" s="1" t="s">
        <v>12</v>
      </c>
      <c r="C47" s="1" t="s">
        <v>39</v>
      </c>
      <c r="D47" s="3">
        <v>4.8685519101128016E-3</v>
      </c>
      <c r="E47" s="3">
        <v>12084.539399065879</v>
      </c>
      <c r="F47" s="3">
        <v>526.21718796898665</v>
      </c>
      <c r="G47" s="1">
        <v>1E-3</v>
      </c>
      <c r="H47" s="1" t="s">
        <v>14</v>
      </c>
      <c r="I47" s="1" t="s">
        <v>15</v>
      </c>
      <c r="J47" s="1" t="s">
        <v>36</v>
      </c>
      <c r="K47" s="1" t="s">
        <v>33</v>
      </c>
      <c r="L47" s="1" t="str">
        <f>+IF(I47=K47,"SI","NO")</f>
        <v>NO</v>
      </c>
      <c r="M47" s="1" t="str">
        <f>+IF(H47=J47,"SI","NO")</f>
        <v>NO</v>
      </c>
    </row>
    <row r="48" spans="1:13" hidden="1" x14ac:dyDescent="0.3">
      <c r="A48" s="2" t="e">
        <f>+A47+1</f>
        <v>#VALUE!</v>
      </c>
      <c r="B48" s="1" t="s">
        <v>62</v>
      </c>
      <c r="C48" s="1" t="s">
        <v>101</v>
      </c>
      <c r="D48" s="3">
        <v>3.8812965015081982E-2</v>
      </c>
      <c r="E48" s="3">
        <v>15087.82116078326</v>
      </c>
      <c r="F48" s="3">
        <v>488.34241423013361</v>
      </c>
      <c r="G48" s="1">
        <v>0.01</v>
      </c>
      <c r="H48" s="1" t="s">
        <v>14</v>
      </c>
      <c r="I48" s="1" t="s">
        <v>15</v>
      </c>
      <c r="J48" s="1" t="s">
        <v>27</v>
      </c>
      <c r="K48" s="1" t="s">
        <v>15</v>
      </c>
      <c r="L48" s="1" t="str">
        <f>+IF(I48=K48,"SI","NO")</f>
        <v>SI</v>
      </c>
      <c r="M48" s="1" t="str">
        <f>+IF(H48=J48,"SI","NO")</f>
        <v>NO</v>
      </c>
    </row>
    <row r="49" spans="1:13" hidden="1" x14ac:dyDescent="0.3">
      <c r="A49" s="2" t="e">
        <f>+A48+1</f>
        <v>#VALUE!</v>
      </c>
      <c r="B49" s="1" t="s">
        <v>141</v>
      </c>
      <c r="C49" s="1" t="s">
        <v>86</v>
      </c>
      <c r="D49" s="3">
        <v>5.6314046235559892E-5</v>
      </c>
      <c r="E49" s="3">
        <v>2823.084036116622</v>
      </c>
      <c r="F49" s="3">
        <v>471.84292008931101</v>
      </c>
      <c r="G49" s="1">
        <v>0</v>
      </c>
      <c r="H49" s="1" t="s">
        <v>27</v>
      </c>
      <c r="I49" s="1" t="s">
        <v>21</v>
      </c>
      <c r="J49" s="1" t="s">
        <v>36</v>
      </c>
      <c r="K49" s="1" t="s">
        <v>31</v>
      </c>
      <c r="L49" s="1" t="str">
        <f>+IF(I49=K49,"SI","NO")</f>
        <v>NO</v>
      </c>
      <c r="M49" s="1" t="str">
        <f>+IF(H49=J49,"SI","NO")</f>
        <v>NO</v>
      </c>
    </row>
    <row r="50" spans="1:13" hidden="1" x14ac:dyDescent="0.3">
      <c r="A50" s="2" t="e">
        <f>+A49+1</f>
        <v>#VALUE!</v>
      </c>
      <c r="B50" s="1" t="s">
        <v>12</v>
      </c>
      <c r="C50" s="1" t="s">
        <v>24</v>
      </c>
      <c r="D50" s="3">
        <v>2.1295888289234649E-2</v>
      </c>
      <c r="E50" s="3">
        <v>16552.396915617159</v>
      </c>
      <c r="F50" s="3">
        <v>463.55034651229312</v>
      </c>
      <c r="G50" s="1">
        <v>5.0000000000000001E-3</v>
      </c>
      <c r="H50" s="1" t="s">
        <v>14</v>
      </c>
      <c r="I50" s="1" t="s">
        <v>15</v>
      </c>
      <c r="J50" s="1" t="s">
        <v>19</v>
      </c>
      <c r="K50" s="1" t="s">
        <v>25</v>
      </c>
      <c r="L50" s="1" t="str">
        <f>+IF(I50=K50,"SI","NO")</f>
        <v>NO</v>
      </c>
      <c r="M50" s="1" t="str">
        <f>+IF(H50=J50,"SI","NO")</f>
        <v>NO</v>
      </c>
    </row>
    <row r="51" spans="1:13" hidden="1" x14ac:dyDescent="0.3">
      <c r="A51" s="2" t="e">
        <f>+A50+1</f>
        <v>#VALUE!</v>
      </c>
      <c r="B51" s="1" t="s">
        <v>13</v>
      </c>
      <c r="C51" s="1" t="s">
        <v>75</v>
      </c>
      <c r="D51" s="3">
        <v>4.6716447965334043E-2</v>
      </c>
      <c r="E51" s="3">
        <v>45523.221639586307</v>
      </c>
      <c r="F51" s="3">
        <v>437.63529252934887</v>
      </c>
      <c r="G51" s="1">
        <v>0.01</v>
      </c>
      <c r="H51" s="1" t="s">
        <v>14</v>
      </c>
      <c r="I51" s="1" t="s">
        <v>15</v>
      </c>
      <c r="J51" s="1" t="s">
        <v>58</v>
      </c>
      <c r="K51" s="1" t="s">
        <v>33</v>
      </c>
      <c r="L51" s="1" t="str">
        <f>+IF(I51=K51,"SI","NO")</f>
        <v>NO</v>
      </c>
      <c r="M51" s="1" t="str">
        <f>+IF(H51=J51,"SI","NO")</f>
        <v>NO</v>
      </c>
    </row>
    <row r="52" spans="1:13" hidden="1" x14ac:dyDescent="0.3">
      <c r="A52" s="2" t="e">
        <f>+A51+1</f>
        <v>#VALUE!</v>
      </c>
      <c r="B52" s="1" t="s">
        <v>16</v>
      </c>
      <c r="C52" s="1" t="s">
        <v>29</v>
      </c>
      <c r="D52" s="3">
        <v>2.5537243752908129E-2</v>
      </c>
      <c r="E52" s="3">
        <v>1824.5872565284001</v>
      </c>
      <c r="F52" s="3">
        <v>433.84402058587523</v>
      </c>
      <c r="G52" s="1">
        <v>6.0000000000000001E-3</v>
      </c>
      <c r="H52" s="1" t="s">
        <v>14</v>
      </c>
      <c r="I52" s="1" t="s">
        <v>15</v>
      </c>
      <c r="J52" s="1" t="s">
        <v>27</v>
      </c>
      <c r="K52" s="1" t="s">
        <v>23</v>
      </c>
      <c r="L52" s="1" t="str">
        <f>+IF(I52=K52,"SI","NO")</f>
        <v>NO</v>
      </c>
      <c r="M52" s="1" t="str">
        <f>+IF(H52=J52,"SI","NO")</f>
        <v>NO</v>
      </c>
    </row>
    <row r="53" spans="1:13" hidden="1" x14ac:dyDescent="0.3">
      <c r="A53" s="2" t="e">
        <f>+A52+1</f>
        <v>#VALUE!</v>
      </c>
      <c r="B53" s="1" t="s">
        <v>62</v>
      </c>
      <c r="C53" s="1" t="s">
        <v>96</v>
      </c>
      <c r="D53" s="3">
        <v>3.6654994416064277E-2</v>
      </c>
      <c r="E53" s="3">
        <v>21139.286830632129</v>
      </c>
      <c r="F53" s="3">
        <v>415.91592886343409</v>
      </c>
      <c r="G53" s="1">
        <v>8.0000000000000002E-3</v>
      </c>
      <c r="H53" s="1" t="s">
        <v>14</v>
      </c>
      <c r="I53" s="1" t="s">
        <v>15</v>
      </c>
      <c r="J53" s="1" t="s">
        <v>36</v>
      </c>
      <c r="K53" s="1" t="s">
        <v>21</v>
      </c>
      <c r="L53" s="1" t="str">
        <f>+IF(I53=K53,"SI","NO")</f>
        <v>NO</v>
      </c>
      <c r="M53" s="1" t="str">
        <f>+IF(H53=J53,"SI","NO")</f>
        <v>NO</v>
      </c>
    </row>
    <row r="54" spans="1:13" hidden="1" x14ac:dyDescent="0.3">
      <c r="A54" s="2" t="e">
        <f>+A53+1</f>
        <v>#VALUE!</v>
      </c>
      <c r="B54" s="1" t="s">
        <v>62</v>
      </c>
      <c r="C54" s="1" t="s">
        <v>49</v>
      </c>
      <c r="D54" s="3">
        <v>4.6561657008378228E-2</v>
      </c>
      <c r="E54" s="3">
        <v>21695.69049896708</v>
      </c>
      <c r="F54" s="3">
        <v>398.02666201125402</v>
      </c>
      <c r="G54" s="1">
        <v>1.0999999999999999E-2</v>
      </c>
      <c r="H54" s="1" t="s">
        <v>14</v>
      </c>
      <c r="I54" s="1" t="s">
        <v>15</v>
      </c>
      <c r="J54" s="1" t="s">
        <v>36</v>
      </c>
      <c r="K54" s="1" t="s">
        <v>15</v>
      </c>
      <c r="L54" s="1" t="str">
        <f>+IF(I54=K54,"SI","NO")</f>
        <v>SI</v>
      </c>
      <c r="M54" s="1" t="str">
        <f>+IF(H54=J54,"SI","NO")</f>
        <v>NO</v>
      </c>
    </row>
    <row r="55" spans="1:13" hidden="1" x14ac:dyDescent="0.3">
      <c r="A55" s="2" t="e">
        <f>+A54+1</f>
        <v>#VALUE!</v>
      </c>
      <c r="B55" s="1" t="s">
        <v>62</v>
      </c>
      <c r="C55" s="1" t="s">
        <v>106</v>
      </c>
      <c r="D55" s="3">
        <v>3.5298746603810563E-2</v>
      </c>
      <c r="E55" s="3">
        <v>16297.089619346751</v>
      </c>
      <c r="F55" s="3">
        <v>396.54734858246269</v>
      </c>
      <c r="G55" s="1">
        <v>8.0000000000000002E-3</v>
      </c>
      <c r="H55" s="1" t="s">
        <v>14</v>
      </c>
      <c r="I55" s="1" t="s">
        <v>15</v>
      </c>
      <c r="J55" s="1" t="s">
        <v>36</v>
      </c>
      <c r="K55" s="1" t="s">
        <v>31</v>
      </c>
      <c r="L55" s="1" t="str">
        <f>+IF(I55=K55,"SI","NO")</f>
        <v>NO</v>
      </c>
      <c r="M55" s="1" t="str">
        <f>+IF(H55=J55,"SI","NO")</f>
        <v>NO</v>
      </c>
    </row>
    <row r="56" spans="1:13" hidden="1" x14ac:dyDescent="0.3">
      <c r="A56" s="2" t="e">
        <f>+A55+1</f>
        <v>#VALUE!</v>
      </c>
      <c r="B56" s="1" t="s">
        <v>54</v>
      </c>
      <c r="C56" s="1" t="s">
        <v>84</v>
      </c>
      <c r="D56" s="3">
        <v>3.6909451763397418E-2</v>
      </c>
      <c r="E56" s="3">
        <v>5144.7551104076911</v>
      </c>
      <c r="F56" s="3">
        <v>376.5049132195719</v>
      </c>
      <c r="G56" s="1">
        <v>8.9999999999999993E-3</v>
      </c>
      <c r="H56" s="1" t="s">
        <v>27</v>
      </c>
      <c r="I56" s="1" t="s">
        <v>15</v>
      </c>
      <c r="J56" s="1" t="s">
        <v>58</v>
      </c>
      <c r="K56" s="1" t="s">
        <v>23</v>
      </c>
      <c r="L56" s="1" t="str">
        <f>+IF(I56=K56,"SI","NO")</f>
        <v>NO</v>
      </c>
      <c r="M56" s="1" t="str">
        <f>+IF(H56=J56,"SI","NO")</f>
        <v>NO</v>
      </c>
    </row>
    <row r="57" spans="1:13" hidden="1" x14ac:dyDescent="0.3">
      <c r="A57" s="2" t="e">
        <f>+A56+1</f>
        <v>#VALUE!</v>
      </c>
      <c r="B57" s="1" t="s">
        <v>62</v>
      </c>
      <c r="C57" s="1" t="s">
        <v>67</v>
      </c>
      <c r="D57" s="3">
        <v>1.258292969863152E-2</v>
      </c>
      <c r="E57" s="3">
        <v>12468.644750625859</v>
      </c>
      <c r="F57" s="3">
        <v>372.2556542497021</v>
      </c>
      <c r="G57" s="1">
        <v>0</v>
      </c>
      <c r="H57" s="1" t="s">
        <v>14</v>
      </c>
      <c r="I57" s="1" t="s">
        <v>15</v>
      </c>
      <c r="J57" s="1" t="s">
        <v>27</v>
      </c>
      <c r="K57" s="1" t="s">
        <v>23</v>
      </c>
      <c r="L57" s="1" t="str">
        <f>+IF(I57=K57,"SI","NO")</f>
        <v>NO</v>
      </c>
      <c r="M57" s="1" t="str">
        <f>+IF(H57=J57,"SI","NO")</f>
        <v>NO</v>
      </c>
    </row>
    <row r="58" spans="1:13" hidden="1" x14ac:dyDescent="0.3">
      <c r="A58" s="2" t="e">
        <f>+A57+1</f>
        <v>#VALUE!</v>
      </c>
      <c r="B58" s="1" t="s">
        <v>54</v>
      </c>
      <c r="C58" s="1" t="s">
        <v>57</v>
      </c>
      <c r="D58" s="3">
        <v>1.6231237094263651E-2</v>
      </c>
      <c r="E58" s="3">
        <v>4587.6740360944405</v>
      </c>
      <c r="F58" s="3">
        <v>362.40103105182072</v>
      </c>
      <c r="G58" s="1">
        <v>4.0000000000000001E-3</v>
      </c>
      <c r="H58" s="1" t="s">
        <v>27</v>
      </c>
      <c r="I58" s="1" t="s">
        <v>15</v>
      </c>
      <c r="J58" s="1" t="s">
        <v>58</v>
      </c>
      <c r="K58" s="1" t="s">
        <v>33</v>
      </c>
      <c r="L58" s="1" t="str">
        <f>+IF(I58=K58,"SI","NO")</f>
        <v>NO</v>
      </c>
      <c r="M58" s="1" t="str">
        <f>+IF(H58=J58,"SI","NO")</f>
        <v>NO</v>
      </c>
    </row>
    <row r="59" spans="1:13" hidden="1" x14ac:dyDescent="0.3">
      <c r="A59" s="2" t="e">
        <f>+A58+1</f>
        <v>#VALUE!</v>
      </c>
      <c r="B59" s="1" t="s">
        <v>28</v>
      </c>
      <c r="C59" s="1" t="s">
        <v>83</v>
      </c>
      <c r="D59" s="3">
        <v>3.1769122327450293E-2</v>
      </c>
      <c r="E59" s="3">
        <v>836.74934776903717</v>
      </c>
      <c r="F59" s="3">
        <v>362.34454908591999</v>
      </c>
      <c r="G59" s="1">
        <v>4.0000000000000001E-3</v>
      </c>
      <c r="H59" s="1" t="s">
        <v>27</v>
      </c>
      <c r="I59" s="1" t="s">
        <v>21</v>
      </c>
      <c r="J59" s="1" t="s">
        <v>58</v>
      </c>
      <c r="K59" s="1" t="s">
        <v>15</v>
      </c>
      <c r="L59" s="1" t="str">
        <f>+IF(I59=K59,"SI","NO")</f>
        <v>NO</v>
      </c>
      <c r="M59" s="1" t="str">
        <f>+IF(H59=J59,"SI","NO")</f>
        <v>NO</v>
      </c>
    </row>
    <row r="60" spans="1:13" hidden="1" x14ac:dyDescent="0.3">
      <c r="A60" s="2" t="e">
        <f>+A59+1</f>
        <v>#VALUE!</v>
      </c>
      <c r="B60" s="1" t="s">
        <v>43</v>
      </c>
      <c r="C60" s="1" t="s">
        <v>83</v>
      </c>
      <c r="D60" s="3">
        <v>3.1769122327450293E-2</v>
      </c>
      <c r="E60" s="3">
        <v>836.74934776903717</v>
      </c>
      <c r="F60" s="3">
        <v>362.34454908591999</v>
      </c>
      <c r="G60" s="1">
        <v>4.0000000000000001E-3</v>
      </c>
      <c r="H60" s="1" t="s">
        <v>36</v>
      </c>
      <c r="I60" s="1" t="s">
        <v>15</v>
      </c>
      <c r="J60" s="1" t="s">
        <v>58</v>
      </c>
      <c r="K60" s="1" t="s">
        <v>15</v>
      </c>
      <c r="L60" s="1" t="str">
        <f>+IF(I60=K60,"SI","NO")</f>
        <v>SI</v>
      </c>
      <c r="M60" s="1" t="str">
        <f>+IF(H60=J60,"SI","NO")</f>
        <v>NO</v>
      </c>
    </row>
    <row r="61" spans="1:13" hidden="1" x14ac:dyDescent="0.3">
      <c r="A61" s="2" t="e">
        <f>+A60+1</f>
        <v>#VALUE!</v>
      </c>
      <c r="B61" s="1" t="s">
        <v>13</v>
      </c>
      <c r="C61" s="1" t="s">
        <v>59</v>
      </c>
      <c r="D61" s="3">
        <v>4.6894358893468137E-2</v>
      </c>
      <c r="E61" s="3">
        <v>47391.611968709592</v>
      </c>
      <c r="F61" s="3">
        <v>346.67438756893551</v>
      </c>
      <c r="G61" s="1">
        <v>8.0000000000000002E-3</v>
      </c>
      <c r="H61" s="1" t="s">
        <v>14</v>
      </c>
      <c r="I61" s="1" t="s">
        <v>15</v>
      </c>
      <c r="J61" s="1" t="s">
        <v>58</v>
      </c>
      <c r="K61" s="1" t="s">
        <v>33</v>
      </c>
      <c r="L61" s="1" t="str">
        <f>+IF(I61=K61,"SI","NO")</f>
        <v>NO</v>
      </c>
      <c r="M61" s="1" t="str">
        <f>+IF(H61=J61,"SI","NO")</f>
        <v>NO</v>
      </c>
    </row>
    <row r="62" spans="1:13" hidden="1" x14ac:dyDescent="0.3">
      <c r="A62" s="2" t="e">
        <f>+A61+1</f>
        <v>#VALUE!</v>
      </c>
      <c r="B62" s="1" t="s">
        <v>141</v>
      </c>
      <c r="C62" s="1" t="s">
        <v>105</v>
      </c>
      <c r="D62" s="3">
        <v>4.0701771482347599E-3</v>
      </c>
      <c r="E62" s="3">
        <v>21776.88051905005</v>
      </c>
      <c r="F62" s="3">
        <v>340.43990904222198</v>
      </c>
      <c r="G62" s="1">
        <v>0</v>
      </c>
      <c r="H62" s="1" t="s">
        <v>27</v>
      </c>
      <c r="I62" s="1" t="s">
        <v>21</v>
      </c>
      <c r="J62" s="1" t="s">
        <v>27</v>
      </c>
      <c r="K62" s="1" t="s">
        <v>21</v>
      </c>
      <c r="L62" s="1" t="str">
        <f>+IF(I62=K62,"SI","NO")</f>
        <v>SI</v>
      </c>
      <c r="M62" s="1" t="str">
        <f>+IF(H62=J62,"SI","NO")</f>
        <v>SI</v>
      </c>
    </row>
    <row r="63" spans="1:13" hidden="1" x14ac:dyDescent="0.3">
      <c r="A63" s="2" t="e">
        <f>+A62+1</f>
        <v>#VALUE!</v>
      </c>
      <c r="B63" s="1" t="s">
        <v>141</v>
      </c>
      <c r="C63" s="1" t="s">
        <v>95</v>
      </c>
      <c r="D63" s="3">
        <v>1.9535101932359719E-4</v>
      </c>
      <c r="E63" s="3">
        <v>4572.9183444378286</v>
      </c>
      <c r="F63" s="3">
        <v>318.25731142789351</v>
      </c>
      <c r="G63" s="1">
        <v>0</v>
      </c>
      <c r="H63" s="1" t="s">
        <v>27</v>
      </c>
      <c r="I63" s="1" t="s">
        <v>21</v>
      </c>
      <c r="J63" s="1" t="s">
        <v>27</v>
      </c>
      <c r="K63" s="1" t="s">
        <v>15</v>
      </c>
      <c r="L63" s="1" t="str">
        <f>+IF(I63=K63,"SI","NO")</f>
        <v>NO</v>
      </c>
      <c r="M63" s="1" t="str">
        <f>+IF(H63=J63,"SI","NO")</f>
        <v>SI</v>
      </c>
    </row>
    <row r="64" spans="1:13" hidden="1" x14ac:dyDescent="0.3">
      <c r="A64" s="2" t="e">
        <f>+A63+1</f>
        <v>#VALUE!</v>
      </c>
      <c r="B64" s="1" t="s">
        <v>28</v>
      </c>
      <c r="C64" s="1" t="s">
        <v>97</v>
      </c>
      <c r="D64" s="3">
        <v>7.4422456970677864E-3</v>
      </c>
      <c r="E64" s="3">
        <v>602.10361911927544</v>
      </c>
      <c r="F64" s="3">
        <v>311.55468497831231</v>
      </c>
      <c r="G64" s="1">
        <v>1E-3</v>
      </c>
      <c r="H64" s="1" t="s">
        <v>27</v>
      </c>
      <c r="I64" s="1" t="s">
        <v>21</v>
      </c>
      <c r="J64" s="1" t="s">
        <v>58</v>
      </c>
      <c r="K64" s="1" t="s">
        <v>23</v>
      </c>
      <c r="L64" s="1" t="str">
        <f>+IF(I64=K64,"SI","NO")</f>
        <v>NO</v>
      </c>
      <c r="M64" s="1" t="str">
        <f>+IF(H64=J64,"SI","NO")</f>
        <v>NO</v>
      </c>
    </row>
    <row r="65" spans="1:13" hidden="1" x14ac:dyDescent="0.3">
      <c r="A65" s="2" t="e">
        <f>+A64+1</f>
        <v>#VALUE!</v>
      </c>
      <c r="B65" s="1" t="s">
        <v>43</v>
      </c>
      <c r="C65" s="1" t="s">
        <v>97</v>
      </c>
      <c r="D65" s="3">
        <v>7.4422456970677864E-3</v>
      </c>
      <c r="E65" s="3">
        <v>602.10361911927544</v>
      </c>
      <c r="F65" s="3">
        <v>311.55468497831231</v>
      </c>
      <c r="G65" s="1">
        <v>1E-3</v>
      </c>
      <c r="H65" s="1" t="s">
        <v>36</v>
      </c>
      <c r="I65" s="1" t="s">
        <v>15</v>
      </c>
      <c r="J65" s="1" t="s">
        <v>58</v>
      </c>
      <c r="K65" s="1" t="s">
        <v>23</v>
      </c>
      <c r="L65" s="1" t="str">
        <f>+IF(I65=K65,"SI","NO")</f>
        <v>NO</v>
      </c>
      <c r="M65" s="1" t="str">
        <f>+IF(H65=J65,"SI","NO")</f>
        <v>NO</v>
      </c>
    </row>
    <row r="66" spans="1:13" hidden="1" x14ac:dyDescent="0.3">
      <c r="A66" s="2" t="e">
        <f>+A65+1</f>
        <v>#VALUE!</v>
      </c>
      <c r="B66" s="1" t="s">
        <v>12</v>
      </c>
      <c r="C66" s="1" t="s">
        <v>35</v>
      </c>
      <c r="D66" s="3">
        <v>9.6639324361260243E-3</v>
      </c>
      <c r="E66" s="3">
        <v>15327.971974455369</v>
      </c>
      <c r="F66" s="3">
        <v>308.80772802740722</v>
      </c>
      <c r="G66" s="1">
        <v>2E-3</v>
      </c>
      <c r="H66" s="1" t="s">
        <v>14</v>
      </c>
      <c r="I66" s="1" t="s">
        <v>15</v>
      </c>
      <c r="J66" s="1" t="s">
        <v>36</v>
      </c>
      <c r="K66" s="1" t="s">
        <v>33</v>
      </c>
      <c r="L66" s="1" t="str">
        <f>+IF(I66=K66,"SI","NO")</f>
        <v>NO</v>
      </c>
      <c r="M66" s="1" t="str">
        <f>+IF(H66=J66,"SI","NO")</f>
        <v>NO</v>
      </c>
    </row>
    <row r="67" spans="1:13" hidden="1" x14ac:dyDescent="0.3">
      <c r="A67" s="2" t="e">
        <f>+A66+1</f>
        <v>#VALUE!</v>
      </c>
      <c r="B67" s="1" t="s">
        <v>141</v>
      </c>
      <c r="C67" s="1" t="s">
        <v>154</v>
      </c>
      <c r="D67" s="3">
        <v>2.4592254852115439E-3</v>
      </c>
      <c r="E67" s="3">
        <v>13677.171438067149</v>
      </c>
      <c r="F67" s="3">
        <v>288.21192781069601</v>
      </c>
      <c r="G67" s="1">
        <v>4.4999999999999998E-2</v>
      </c>
      <c r="H67" s="1" t="s">
        <v>27</v>
      </c>
      <c r="I67" s="1" t="s">
        <v>21</v>
      </c>
      <c r="J67" s="1" t="s">
        <v>58</v>
      </c>
      <c r="K67" s="1" t="s">
        <v>31</v>
      </c>
      <c r="L67" s="1" t="str">
        <f>+IF(I67=K67,"SI","NO")</f>
        <v>NO</v>
      </c>
      <c r="M67" s="1" t="str">
        <f>+IF(H67=J67,"SI","NO")</f>
        <v>NO</v>
      </c>
    </row>
    <row r="68" spans="1:13" hidden="1" x14ac:dyDescent="0.3">
      <c r="A68" s="2" t="e">
        <f>+A67+1</f>
        <v>#VALUE!</v>
      </c>
      <c r="B68" s="1" t="s">
        <v>141</v>
      </c>
      <c r="C68" s="1" t="s">
        <v>110</v>
      </c>
      <c r="D68" s="3">
        <v>6.828152389672952E-4</v>
      </c>
      <c r="E68" s="3">
        <v>24453.537374107771</v>
      </c>
      <c r="F68" s="3">
        <v>273.2123166377998</v>
      </c>
      <c r="G68" s="1">
        <v>0.379</v>
      </c>
      <c r="H68" s="1" t="s">
        <v>27</v>
      </c>
      <c r="I68" s="1" t="s">
        <v>21</v>
      </c>
      <c r="J68" s="1" t="s">
        <v>58</v>
      </c>
      <c r="K68" s="1" t="s">
        <v>33</v>
      </c>
      <c r="L68" s="1" t="str">
        <f>+IF(I68=K68,"SI","NO")</f>
        <v>NO</v>
      </c>
      <c r="M68" s="1" t="str">
        <f>+IF(H68=J68,"SI","NO")</f>
        <v>NO</v>
      </c>
    </row>
    <row r="69" spans="1:13" hidden="1" x14ac:dyDescent="0.3">
      <c r="A69" s="2" t="e">
        <f>+A68+1</f>
        <v>#VALUE!</v>
      </c>
      <c r="B69" s="1" t="s">
        <v>141</v>
      </c>
      <c r="C69" s="1" t="s">
        <v>29</v>
      </c>
      <c r="D69" s="3">
        <v>1.048002400940419E-3</v>
      </c>
      <c r="E69" s="3">
        <v>-3390.6017243540518</v>
      </c>
      <c r="F69" s="3">
        <v>259.78272829080151</v>
      </c>
      <c r="G69" s="1">
        <v>0</v>
      </c>
      <c r="H69" s="1" t="s">
        <v>27</v>
      </c>
      <c r="I69" s="1" t="s">
        <v>21</v>
      </c>
      <c r="J69" s="1" t="s">
        <v>27</v>
      </c>
      <c r="K69" s="1" t="s">
        <v>23</v>
      </c>
      <c r="L69" s="1" t="str">
        <f>+IF(I69=K69,"SI","NO")</f>
        <v>NO</v>
      </c>
      <c r="M69" s="1" t="str">
        <f>+IF(H69=J69,"SI","NO")</f>
        <v>SI</v>
      </c>
    </row>
    <row r="70" spans="1:13" hidden="1" x14ac:dyDescent="0.3">
      <c r="A70" s="2" t="e">
        <f>+A69+1</f>
        <v>#VALUE!</v>
      </c>
      <c r="B70" s="1" t="s">
        <v>80</v>
      </c>
      <c r="C70" s="1" t="s">
        <v>81</v>
      </c>
      <c r="D70" s="3">
        <v>4.1714072104956139E-2</v>
      </c>
      <c r="E70" s="3">
        <v>1514.319288338904</v>
      </c>
      <c r="F70" s="3">
        <v>230.96624357437051</v>
      </c>
      <c r="G70" s="1">
        <v>1.0999999999999999E-2</v>
      </c>
      <c r="H70" s="1" t="s">
        <v>14</v>
      </c>
      <c r="I70" s="1" t="s">
        <v>23</v>
      </c>
      <c r="J70" s="1" t="s">
        <v>19</v>
      </c>
      <c r="K70" s="1" t="s">
        <v>15</v>
      </c>
      <c r="L70" s="1" t="str">
        <f>+IF(I70=K70,"SI","NO")</f>
        <v>NO</v>
      </c>
      <c r="M70" s="1" t="str">
        <f>+IF(H70=J70,"SI","NO")</f>
        <v>NO</v>
      </c>
    </row>
    <row r="71" spans="1:13" hidden="1" x14ac:dyDescent="0.3">
      <c r="A71" s="2" t="e">
        <f>+A70+1</f>
        <v>#VALUE!</v>
      </c>
      <c r="B71" s="1" t="s">
        <v>54</v>
      </c>
      <c r="C71" s="1" t="s">
        <v>59</v>
      </c>
      <c r="D71" s="3">
        <v>3.949964065689849E-2</v>
      </c>
      <c r="E71" s="3">
        <v>5134.4885015293112</v>
      </c>
      <c r="F71" s="3">
        <v>229.66286400246531</v>
      </c>
      <c r="G71" s="1">
        <v>1.0999999999999999E-2</v>
      </c>
      <c r="H71" s="1" t="s">
        <v>27</v>
      </c>
      <c r="I71" s="1" t="s">
        <v>15</v>
      </c>
      <c r="J71" s="1" t="s">
        <v>58</v>
      </c>
      <c r="K71" s="1" t="s">
        <v>33</v>
      </c>
      <c r="L71" s="1" t="str">
        <f>+IF(I71=K71,"SI","NO")</f>
        <v>NO</v>
      </c>
      <c r="M71" s="1" t="str">
        <f>+IF(H71=J71,"SI","NO")</f>
        <v>NO</v>
      </c>
    </row>
    <row r="72" spans="1:13" hidden="1" x14ac:dyDescent="0.3">
      <c r="A72" s="2" t="e">
        <f>+A71+1</f>
        <v>#VALUE!</v>
      </c>
      <c r="B72" s="1" t="s">
        <v>54</v>
      </c>
      <c r="C72" s="1" t="s">
        <v>75</v>
      </c>
      <c r="D72" s="3">
        <v>4.4019716547776852E-2</v>
      </c>
      <c r="E72" s="3">
        <v>5030.7130705901864</v>
      </c>
      <c r="F72" s="3">
        <v>225.33042236441031</v>
      </c>
      <c r="G72" s="1">
        <v>1.2E-2</v>
      </c>
      <c r="H72" s="1" t="s">
        <v>27</v>
      </c>
      <c r="I72" s="1" t="s">
        <v>15</v>
      </c>
      <c r="J72" s="1" t="s">
        <v>58</v>
      </c>
      <c r="K72" s="1" t="s">
        <v>33</v>
      </c>
      <c r="L72" s="1" t="str">
        <f>+IF(I72=K72,"SI","NO")</f>
        <v>NO</v>
      </c>
      <c r="M72" s="1" t="str">
        <f>+IF(H72=J72,"SI","NO")</f>
        <v>NO</v>
      </c>
    </row>
    <row r="73" spans="1:13" hidden="1" x14ac:dyDescent="0.3">
      <c r="A73" s="2" t="e">
        <f>+A72+1</f>
        <v>#VALUE!</v>
      </c>
      <c r="B73" s="1" t="s">
        <v>12</v>
      </c>
      <c r="C73" s="1" t="s">
        <v>42</v>
      </c>
      <c r="D73" s="3">
        <v>3.3161398234542137E-2</v>
      </c>
      <c r="E73" s="3">
        <v>24694.030638396769</v>
      </c>
      <c r="F73" s="3">
        <v>215.75775732552299</v>
      </c>
      <c r="G73" s="1">
        <v>8.9999999999999993E-3</v>
      </c>
      <c r="H73" s="1" t="s">
        <v>14</v>
      </c>
      <c r="I73" s="1" t="s">
        <v>15</v>
      </c>
      <c r="J73" s="1" t="s">
        <v>36</v>
      </c>
      <c r="K73" s="1" t="s">
        <v>15</v>
      </c>
      <c r="L73" s="1" t="str">
        <f>+IF(I73=K73,"SI","NO")</f>
        <v>SI</v>
      </c>
      <c r="M73" s="1" t="str">
        <f>+IF(H73=J73,"SI","NO")</f>
        <v>NO</v>
      </c>
    </row>
    <row r="74" spans="1:13" hidden="1" x14ac:dyDescent="0.3">
      <c r="A74" s="2" t="e">
        <f>+A73+1</f>
        <v>#VALUE!</v>
      </c>
      <c r="B74" s="1" t="s">
        <v>62</v>
      </c>
      <c r="C74" s="1" t="s">
        <v>95</v>
      </c>
      <c r="D74" s="3">
        <v>2.6890635680172871E-3</v>
      </c>
      <c r="E74" s="3">
        <v>17980.485200459181</v>
      </c>
      <c r="F74" s="3">
        <v>214.78892216596691</v>
      </c>
      <c r="G74" s="1">
        <v>0</v>
      </c>
      <c r="H74" s="1" t="s">
        <v>14</v>
      </c>
      <c r="I74" s="1" t="s">
        <v>15</v>
      </c>
      <c r="J74" s="1" t="s">
        <v>27</v>
      </c>
      <c r="K74" s="1" t="s">
        <v>15</v>
      </c>
      <c r="L74" s="1" t="str">
        <f>+IF(I74=K74,"SI","NO")</f>
        <v>SI</v>
      </c>
      <c r="M74" s="1" t="str">
        <f>+IF(H74=J74,"SI","NO")</f>
        <v>NO</v>
      </c>
    </row>
    <row r="75" spans="1:13" hidden="1" x14ac:dyDescent="0.3">
      <c r="A75" s="2" t="e">
        <f>+A74+1</f>
        <v>#VALUE!</v>
      </c>
      <c r="B75" s="1" t="s">
        <v>62</v>
      </c>
      <c r="C75" s="1" t="s">
        <v>108</v>
      </c>
      <c r="D75" s="3">
        <v>2.9733301808491631E-2</v>
      </c>
      <c r="E75" s="3">
        <v>22451.530153015399</v>
      </c>
      <c r="F75" s="3">
        <v>212.3168605878229</v>
      </c>
      <c r="G75" s="1">
        <v>7.0000000000000001E-3</v>
      </c>
      <c r="H75" s="1" t="s">
        <v>14</v>
      </c>
      <c r="I75" s="1" t="s">
        <v>15</v>
      </c>
      <c r="J75" s="1" t="s">
        <v>36</v>
      </c>
      <c r="K75" s="1" t="s">
        <v>31</v>
      </c>
      <c r="L75" s="1" t="str">
        <f>+IF(I75=K75,"SI","NO")</f>
        <v>NO</v>
      </c>
      <c r="M75" s="1" t="str">
        <f>+IF(H75=J75,"SI","NO")</f>
        <v>NO</v>
      </c>
    </row>
    <row r="76" spans="1:13" hidden="1" x14ac:dyDescent="0.3">
      <c r="A76" s="2" t="e">
        <f>+A75+1</f>
        <v>#VALUE!</v>
      </c>
      <c r="B76" s="1" t="s">
        <v>30</v>
      </c>
      <c r="C76" s="1" t="s">
        <v>84</v>
      </c>
      <c r="D76" s="3">
        <v>1.822612411024381E-2</v>
      </c>
      <c r="E76" s="3">
        <v>4108.2810390349514</v>
      </c>
      <c r="F76" s="3">
        <v>209.03047162826331</v>
      </c>
      <c r="G76" s="1">
        <v>4.0000000000000001E-3</v>
      </c>
      <c r="H76" s="1" t="s">
        <v>27</v>
      </c>
      <c r="I76" s="1" t="s">
        <v>31</v>
      </c>
      <c r="J76" s="1" t="s">
        <v>58</v>
      </c>
      <c r="K76" s="1" t="s">
        <v>23</v>
      </c>
      <c r="L76" s="1" t="str">
        <f>+IF(I76=K76,"SI","NO")</f>
        <v>NO</v>
      </c>
      <c r="M76" s="1" t="str">
        <f>+IF(H76=J76,"SI","NO")</f>
        <v>NO</v>
      </c>
    </row>
    <row r="77" spans="1:13" hidden="1" x14ac:dyDescent="0.3">
      <c r="A77" s="2" t="e">
        <f>+A76+1</f>
        <v>#VALUE!</v>
      </c>
      <c r="B77" s="1" t="s">
        <v>30</v>
      </c>
      <c r="C77" s="1" t="s">
        <v>74</v>
      </c>
      <c r="D77" s="3">
        <v>1.402664148953239E-2</v>
      </c>
      <c r="E77" s="3">
        <v>10.89175593572118</v>
      </c>
      <c r="F77" s="3">
        <v>205.74439571210331</v>
      </c>
      <c r="G77" s="1">
        <v>3.0000000000000001E-3</v>
      </c>
      <c r="H77" s="1" t="s">
        <v>27</v>
      </c>
      <c r="I77" s="1" t="s">
        <v>31</v>
      </c>
      <c r="J77" s="1" t="s">
        <v>36</v>
      </c>
      <c r="K77" s="1" t="s">
        <v>33</v>
      </c>
      <c r="L77" s="1" t="str">
        <f>+IF(I77=K77,"SI","NO")</f>
        <v>NO</v>
      </c>
      <c r="M77" s="1" t="str">
        <f>+IF(H77=J77,"SI","NO")</f>
        <v>NO</v>
      </c>
    </row>
    <row r="78" spans="1:13" hidden="1" x14ac:dyDescent="0.3">
      <c r="A78" s="2" t="e">
        <f>+A77+1</f>
        <v>#VALUE!</v>
      </c>
      <c r="B78" s="1" t="s">
        <v>62</v>
      </c>
      <c r="C78" s="1" t="s">
        <v>109</v>
      </c>
      <c r="D78" s="3">
        <v>4.529307455385042E-2</v>
      </c>
      <c r="E78" s="3">
        <v>25148.86290258179</v>
      </c>
      <c r="F78" s="3">
        <v>203.1594851229508</v>
      </c>
      <c r="G78" s="1">
        <v>1.0999999999999999E-2</v>
      </c>
      <c r="H78" s="1" t="s">
        <v>14</v>
      </c>
      <c r="I78" s="1" t="s">
        <v>15</v>
      </c>
      <c r="J78" s="1" t="s">
        <v>36</v>
      </c>
      <c r="K78" s="1" t="s">
        <v>78</v>
      </c>
      <c r="L78" s="1" t="str">
        <f>+IF(I78=K78,"SI","NO")</f>
        <v>NO</v>
      </c>
      <c r="M78" s="1" t="str">
        <f>+IF(H78=J78,"SI","NO")</f>
        <v>NO</v>
      </c>
    </row>
    <row r="79" spans="1:13" hidden="1" x14ac:dyDescent="0.3">
      <c r="A79" s="2" t="e">
        <f>+A78+1</f>
        <v>#VALUE!</v>
      </c>
      <c r="B79" s="1" t="s">
        <v>80</v>
      </c>
      <c r="C79" s="1" t="s">
        <v>18</v>
      </c>
      <c r="D79" s="3">
        <v>3.6589986289591633E-2</v>
      </c>
      <c r="E79" s="3">
        <v>1592.2300617805911</v>
      </c>
      <c r="F79" s="3">
        <v>198.6085588357754</v>
      </c>
      <c r="G79" s="1">
        <v>8.9999999999999993E-3</v>
      </c>
      <c r="H79" s="1" t="s">
        <v>14</v>
      </c>
      <c r="I79" s="1" t="s">
        <v>23</v>
      </c>
      <c r="J79" s="1" t="s">
        <v>19</v>
      </c>
      <c r="K79" s="1" t="s">
        <v>15</v>
      </c>
      <c r="L79" s="1" t="str">
        <f>+IF(I79=K79,"SI","NO")</f>
        <v>NO</v>
      </c>
      <c r="M79" s="1" t="str">
        <f>+IF(H79=J79,"SI","NO")</f>
        <v>NO</v>
      </c>
    </row>
    <row r="80" spans="1:13" hidden="1" x14ac:dyDescent="0.3">
      <c r="A80" s="2" t="e">
        <f>+A79+1</f>
        <v>#VALUE!</v>
      </c>
      <c r="B80" s="1" t="s">
        <v>12</v>
      </c>
      <c r="C80" s="1" t="s">
        <v>29</v>
      </c>
      <c r="D80" s="3">
        <v>1.330955023299924E-2</v>
      </c>
      <c r="E80" s="3">
        <v>5489.2745134827783</v>
      </c>
      <c r="F80" s="3">
        <v>192.01418815694061</v>
      </c>
      <c r="G80" s="1">
        <v>3.0000000000000001E-3</v>
      </c>
      <c r="H80" s="1" t="s">
        <v>14</v>
      </c>
      <c r="I80" s="1" t="s">
        <v>15</v>
      </c>
      <c r="J80" s="1" t="s">
        <v>27</v>
      </c>
      <c r="K80" s="1" t="s">
        <v>23</v>
      </c>
      <c r="L80" s="1" t="str">
        <f>+IF(I80=K80,"SI","NO")</f>
        <v>NO</v>
      </c>
      <c r="M80" s="1" t="str">
        <f>+IF(H80=J80,"SI","NO")</f>
        <v>NO</v>
      </c>
    </row>
    <row r="81" spans="1:13" hidden="1" x14ac:dyDescent="0.3">
      <c r="A81" s="2" t="e">
        <f>+A80+1</f>
        <v>#VALUE!</v>
      </c>
      <c r="B81" s="1" t="s">
        <v>80</v>
      </c>
      <c r="C81" s="1" t="s">
        <v>84</v>
      </c>
      <c r="D81" s="3">
        <v>4.8564687600296558E-2</v>
      </c>
      <c r="E81" s="3">
        <v>2567.872944122917</v>
      </c>
      <c r="F81" s="3">
        <v>183.18688740075109</v>
      </c>
      <c r="G81" s="1">
        <v>1.2999999999999999E-2</v>
      </c>
      <c r="H81" s="1" t="s">
        <v>14</v>
      </c>
      <c r="I81" s="1" t="s">
        <v>23</v>
      </c>
      <c r="J81" s="1" t="s">
        <v>58</v>
      </c>
      <c r="K81" s="1" t="s">
        <v>23</v>
      </c>
      <c r="L81" s="1" t="str">
        <f>+IF(I81=K81,"SI","NO")</f>
        <v>SI</v>
      </c>
      <c r="M81" s="1" t="str">
        <f>+IF(H81=J81,"SI","NO")</f>
        <v>NO</v>
      </c>
    </row>
    <row r="82" spans="1:13" hidden="1" x14ac:dyDescent="0.3">
      <c r="A82" s="2" t="e">
        <f>+A81+1</f>
        <v>#VALUE!</v>
      </c>
      <c r="B82" s="1" t="s">
        <v>73</v>
      </c>
      <c r="C82" s="1" t="s">
        <v>39</v>
      </c>
      <c r="D82" s="3">
        <v>1.3217084049385741E-2</v>
      </c>
      <c r="E82" s="3">
        <v>872.46974148781726</v>
      </c>
      <c r="F82" s="3">
        <v>160.8129937173571</v>
      </c>
      <c r="G82" s="1">
        <v>3.0000000000000001E-3</v>
      </c>
      <c r="H82" s="1" t="s">
        <v>27</v>
      </c>
      <c r="I82" s="1" t="s">
        <v>33</v>
      </c>
      <c r="J82" s="1" t="s">
        <v>36</v>
      </c>
      <c r="K82" s="1" t="s">
        <v>33</v>
      </c>
      <c r="L82" s="1" t="str">
        <f>+IF(I82=K82,"SI","NO")</f>
        <v>SI</v>
      </c>
      <c r="M82" s="1" t="str">
        <f>+IF(H82=J82,"SI","NO")</f>
        <v>NO</v>
      </c>
    </row>
    <row r="83" spans="1:13" hidden="1" x14ac:dyDescent="0.3">
      <c r="A83" s="2" t="e">
        <f>+A82+1</f>
        <v>#VALUE!</v>
      </c>
      <c r="B83" s="1" t="s">
        <v>73</v>
      </c>
      <c r="C83" s="1" t="s">
        <v>74</v>
      </c>
      <c r="D83" s="3">
        <v>2.6270778125148941E-2</v>
      </c>
      <c r="E83" s="3">
        <v>620.50295293639692</v>
      </c>
      <c r="F83" s="3">
        <v>153.86227556325241</v>
      </c>
      <c r="G83" s="1">
        <v>7.0000000000000001E-3</v>
      </c>
      <c r="H83" s="1" t="s">
        <v>27</v>
      </c>
      <c r="I83" s="1" t="s">
        <v>33</v>
      </c>
      <c r="J83" s="1" t="s">
        <v>36</v>
      </c>
      <c r="K83" s="1" t="s">
        <v>33</v>
      </c>
      <c r="L83" s="1" t="str">
        <f>+IF(I83=K83,"SI","NO")</f>
        <v>SI</v>
      </c>
      <c r="M83" s="1" t="str">
        <f>+IF(H83=J83,"SI","NO")</f>
        <v>NO</v>
      </c>
    </row>
    <row r="84" spans="1:13" hidden="1" x14ac:dyDescent="0.3">
      <c r="A84" s="2" t="e">
        <f>+A83+1</f>
        <v>#VALUE!</v>
      </c>
      <c r="B84" s="1" t="s">
        <v>12</v>
      </c>
      <c r="C84" s="1" t="s">
        <v>37</v>
      </c>
      <c r="D84" s="3">
        <v>4.466281403284833E-2</v>
      </c>
      <c r="E84" s="3">
        <v>14182.33346787462</v>
      </c>
      <c r="F84" s="3">
        <v>151.38601551990249</v>
      </c>
      <c r="G84" s="1">
        <v>1.2E-2</v>
      </c>
      <c r="H84" s="1" t="s">
        <v>14</v>
      </c>
      <c r="I84" s="1" t="s">
        <v>15</v>
      </c>
      <c r="J84" s="1" t="s">
        <v>36</v>
      </c>
      <c r="K84" s="1" t="s">
        <v>15</v>
      </c>
      <c r="L84" s="1" t="str">
        <f>+IF(I84=K84,"SI","NO")</f>
        <v>SI</v>
      </c>
      <c r="M84" s="1" t="str">
        <f>+IF(H84=J84,"SI","NO")</f>
        <v>NO</v>
      </c>
    </row>
    <row r="85" spans="1:13" hidden="1" x14ac:dyDescent="0.3">
      <c r="A85" s="2" t="e">
        <f>+A84+1</f>
        <v>#VALUE!</v>
      </c>
      <c r="B85" s="1" t="s">
        <v>56</v>
      </c>
      <c r="C85" s="1" t="s">
        <v>83</v>
      </c>
      <c r="D85" s="3">
        <v>1.9515837504479799E-2</v>
      </c>
      <c r="E85" s="3">
        <v>-45.569363210542477</v>
      </c>
      <c r="F85" s="3">
        <v>145.73790922533681</v>
      </c>
      <c r="G85" s="1">
        <v>3.0000000000000001E-3</v>
      </c>
      <c r="H85" s="1" t="s">
        <v>36</v>
      </c>
      <c r="I85" s="1" t="s">
        <v>21</v>
      </c>
      <c r="J85" s="1" t="s">
        <v>58</v>
      </c>
      <c r="K85" s="1" t="s">
        <v>15</v>
      </c>
      <c r="L85" s="1" t="str">
        <f>+IF(I85=K85,"SI","NO")</f>
        <v>NO</v>
      </c>
      <c r="M85" s="1" t="str">
        <f>+IF(H85=J85,"SI","NO")</f>
        <v>NO</v>
      </c>
    </row>
    <row r="86" spans="1:13" hidden="1" x14ac:dyDescent="0.3">
      <c r="A86" s="2" t="e">
        <f>+A85+1</f>
        <v>#VALUE!</v>
      </c>
      <c r="B86" s="1" t="s">
        <v>152</v>
      </c>
      <c r="C86" s="1" t="s">
        <v>134</v>
      </c>
      <c r="D86" s="3">
        <v>4.697954022355532E-2</v>
      </c>
      <c r="E86" s="3">
        <v>1183.171795335697</v>
      </c>
      <c r="F86" s="3">
        <v>142.66211209183851</v>
      </c>
      <c r="G86" s="1">
        <v>1.2999999999999999E-2</v>
      </c>
      <c r="H86" s="1" t="s">
        <v>27</v>
      </c>
      <c r="I86" s="1" t="s">
        <v>31</v>
      </c>
      <c r="J86" s="1" t="s">
        <v>58</v>
      </c>
      <c r="K86" s="1" t="s">
        <v>31</v>
      </c>
      <c r="L86" s="1" t="str">
        <f>+IF(I86=K86,"SI","NO")</f>
        <v>SI</v>
      </c>
      <c r="M86" s="1" t="str">
        <f>+IF(H86=J86,"SI","NO")</f>
        <v>NO</v>
      </c>
    </row>
    <row r="87" spans="1:13" hidden="1" x14ac:dyDescent="0.3">
      <c r="A87" s="2" t="e">
        <f>+A86+1</f>
        <v>#VALUE!</v>
      </c>
      <c r="B87" s="1" t="s">
        <v>62</v>
      </c>
      <c r="C87" s="1" t="s">
        <v>40</v>
      </c>
      <c r="D87" s="3">
        <v>3.8629225793583223E-2</v>
      </c>
      <c r="E87" s="3">
        <v>16269.524169981751</v>
      </c>
      <c r="F87" s="3">
        <v>135.13983476572329</v>
      </c>
      <c r="G87" s="1">
        <v>0.01</v>
      </c>
      <c r="H87" s="1" t="s">
        <v>14</v>
      </c>
      <c r="I87" s="1" t="s">
        <v>15</v>
      </c>
      <c r="J87" s="1" t="s">
        <v>36</v>
      </c>
      <c r="K87" s="1" t="s">
        <v>21</v>
      </c>
      <c r="L87" s="1" t="str">
        <f>+IF(I87=K87,"SI","NO")</f>
        <v>NO</v>
      </c>
      <c r="M87" s="1" t="str">
        <f>+IF(H87=J87,"SI","NO")</f>
        <v>NO</v>
      </c>
    </row>
    <row r="88" spans="1:13" hidden="1" x14ac:dyDescent="0.3">
      <c r="A88" s="2" t="e">
        <f>+A87+1</f>
        <v>#VALUE!</v>
      </c>
      <c r="B88" s="1" t="s">
        <v>62</v>
      </c>
      <c r="C88" s="1" t="s">
        <v>41</v>
      </c>
      <c r="D88" s="3">
        <v>3.8629225793583223E-2</v>
      </c>
      <c r="E88" s="3">
        <v>16269.524169981751</v>
      </c>
      <c r="F88" s="3">
        <v>135.13983476572329</v>
      </c>
      <c r="G88" s="1">
        <v>0.01</v>
      </c>
      <c r="H88" s="1" t="s">
        <v>14</v>
      </c>
      <c r="I88" s="1" t="s">
        <v>15</v>
      </c>
      <c r="J88" s="1" t="s">
        <v>36</v>
      </c>
      <c r="K88" s="1" t="s">
        <v>21</v>
      </c>
      <c r="L88" s="1" t="str">
        <f>+IF(I88=K88,"SI","NO")</f>
        <v>NO</v>
      </c>
      <c r="M88" s="1" t="str">
        <f>+IF(H88=J88,"SI","NO")</f>
        <v>NO</v>
      </c>
    </row>
    <row r="89" spans="1:13" hidden="1" x14ac:dyDescent="0.3">
      <c r="A89" s="2" t="e">
        <f>+A88+1</f>
        <v>#VALUE!</v>
      </c>
      <c r="B89" s="1" t="s">
        <v>80</v>
      </c>
      <c r="C89" s="1" t="s">
        <v>51</v>
      </c>
      <c r="D89" s="3">
        <v>4.8360472108790888E-2</v>
      </c>
      <c r="E89" s="3">
        <v>3239.3068953409379</v>
      </c>
      <c r="F89" s="3">
        <v>129.38569798436819</v>
      </c>
      <c r="G89" s="1">
        <v>1.2999999999999999E-2</v>
      </c>
      <c r="H89" s="1" t="s">
        <v>14</v>
      </c>
      <c r="I89" s="1" t="s">
        <v>23</v>
      </c>
      <c r="J89" s="1" t="s">
        <v>19</v>
      </c>
      <c r="K89" s="1" t="s">
        <v>33</v>
      </c>
      <c r="L89" s="1" t="str">
        <f>+IF(I89=K89,"SI","NO")</f>
        <v>NO</v>
      </c>
      <c r="M89" s="1" t="str">
        <f>+IF(H89=J89,"SI","NO")</f>
        <v>NO</v>
      </c>
    </row>
    <row r="90" spans="1:13" hidden="1" x14ac:dyDescent="0.3">
      <c r="A90" s="2" t="e">
        <f>+A89+1</f>
        <v>#VALUE!</v>
      </c>
      <c r="B90" s="1" t="s">
        <v>62</v>
      </c>
      <c r="C90" s="1" t="s">
        <v>29</v>
      </c>
      <c r="D90" s="3">
        <v>4.5144605733284042E-2</v>
      </c>
      <c r="E90" s="3">
        <v>18508.046778105869</v>
      </c>
      <c r="F90" s="3">
        <v>124.8943002680446</v>
      </c>
      <c r="G90" s="1">
        <v>1.0999999999999999E-2</v>
      </c>
      <c r="H90" s="1" t="s">
        <v>14</v>
      </c>
      <c r="I90" s="1" t="s">
        <v>15</v>
      </c>
      <c r="J90" s="1" t="s">
        <v>27</v>
      </c>
      <c r="K90" s="1" t="s">
        <v>23</v>
      </c>
      <c r="L90" s="1" t="str">
        <f>+IF(I90=K90,"SI","NO")</f>
        <v>NO</v>
      </c>
      <c r="M90" s="1" t="str">
        <f>+IF(H90=J90,"SI","NO")</f>
        <v>NO</v>
      </c>
    </row>
    <row r="91" spans="1:13" hidden="1" x14ac:dyDescent="0.3">
      <c r="A91" s="2" t="e">
        <f>+A90+1</f>
        <v>#VALUE!</v>
      </c>
      <c r="B91" s="1" t="s">
        <v>28</v>
      </c>
      <c r="C91" s="1" t="s">
        <v>133</v>
      </c>
      <c r="D91" s="3">
        <v>4.3345655722595043E-2</v>
      </c>
      <c r="E91" s="3">
        <v>1153.061238011875</v>
      </c>
      <c r="F91" s="3">
        <v>124.8384288734197</v>
      </c>
      <c r="G91" s="1">
        <v>1.0999999999999999E-2</v>
      </c>
      <c r="H91" s="1" t="s">
        <v>27</v>
      </c>
      <c r="I91" s="1" t="s">
        <v>21</v>
      </c>
      <c r="J91" s="1" t="s">
        <v>58</v>
      </c>
      <c r="K91" s="1" t="s">
        <v>31</v>
      </c>
      <c r="L91" s="1" t="str">
        <f>+IF(I91=K91,"SI","NO")</f>
        <v>NO</v>
      </c>
      <c r="M91" s="1" t="str">
        <f>+IF(H91=J91,"SI","NO")</f>
        <v>NO</v>
      </c>
    </row>
    <row r="92" spans="1:13" hidden="1" x14ac:dyDescent="0.3">
      <c r="A92" s="2" t="e">
        <f>+A91+1</f>
        <v>#VALUE!</v>
      </c>
      <c r="B92" s="1" t="s">
        <v>43</v>
      </c>
      <c r="C92" s="1" t="s">
        <v>133</v>
      </c>
      <c r="D92" s="3">
        <v>4.3345655722595043E-2</v>
      </c>
      <c r="E92" s="3">
        <v>1153.061238011875</v>
      </c>
      <c r="F92" s="3">
        <v>124.8384288734197</v>
      </c>
      <c r="G92" s="1">
        <v>1.0999999999999999E-2</v>
      </c>
      <c r="H92" s="1" t="s">
        <v>36</v>
      </c>
      <c r="I92" s="1" t="s">
        <v>15</v>
      </c>
      <c r="J92" s="1" t="s">
        <v>58</v>
      </c>
      <c r="K92" s="1" t="s">
        <v>31</v>
      </c>
      <c r="L92" s="1" t="str">
        <f>+IF(I92=K92,"SI","NO")</f>
        <v>NO</v>
      </c>
      <c r="M92" s="1" t="str">
        <f>+IF(H92=J92,"SI","NO")</f>
        <v>NO</v>
      </c>
    </row>
    <row r="93" spans="1:13" hidden="1" x14ac:dyDescent="0.3">
      <c r="A93" s="2" t="e">
        <f>+A92+1</f>
        <v>#VALUE!</v>
      </c>
      <c r="B93" s="1" t="s">
        <v>47</v>
      </c>
      <c r="C93" s="1" t="s">
        <v>133</v>
      </c>
      <c r="D93" s="3">
        <v>1.1516483011008509E-2</v>
      </c>
      <c r="E93" s="3">
        <v>435.01424730560291</v>
      </c>
      <c r="F93" s="3">
        <v>121.8264680261823</v>
      </c>
      <c r="G93" s="1">
        <v>2E-3</v>
      </c>
      <c r="H93" s="1" t="s">
        <v>36</v>
      </c>
      <c r="I93" s="1" t="s">
        <v>15</v>
      </c>
      <c r="J93" s="1" t="s">
        <v>58</v>
      </c>
      <c r="K93" s="1" t="s">
        <v>31</v>
      </c>
      <c r="L93" s="1" t="str">
        <f>+IF(I93=K93,"SI","NO")</f>
        <v>NO</v>
      </c>
      <c r="M93" s="1" t="str">
        <f>+IF(H93=J93,"SI","NO")</f>
        <v>NO</v>
      </c>
    </row>
    <row r="94" spans="1:13" hidden="1" x14ac:dyDescent="0.3">
      <c r="A94" s="2" t="e">
        <f>+A93+1</f>
        <v>#VALUE!</v>
      </c>
      <c r="B94" s="1" t="s">
        <v>12</v>
      </c>
      <c r="C94" s="1" t="s">
        <v>38</v>
      </c>
      <c r="D94" s="3">
        <v>4.1310400559243468E-2</v>
      </c>
      <c r="E94" s="3">
        <v>16328.36653528191</v>
      </c>
      <c r="F94" s="3">
        <v>121.3059325125773</v>
      </c>
      <c r="G94" s="1">
        <v>1.0999999999999999E-2</v>
      </c>
      <c r="H94" s="1" t="s">
        <v>14</v>
      </c>
      <c r="I94" s="1" t="s">
        <v>15</v>
      </c>
      <c r="J94" s="1" t="s">
        <v>36</v>
      </c>
      <c r="K94" s="1" t="s">
        <v>33</v>
      </c>
      <c r="L94" s="1" t="str">
        <f>+IF(I94=K94,"SI","NO")</f>
        <v>NO</v>
      </c>
      <c r="M94" s="1" t="str">
        <f>+IF(H94=J94,"SI","NO")</f>
        <v>NO</v>
      </c>
    </row>
    <row r="95" spans="1:13" hidden="1" x14ac:dyDescent="0.3">
      <c r="A95" s="2" t="e">
        <f>+A94+1</f>
        <v>#VALUE!</v>
      </c>
      <c r="B95" s="1" t="s">
        <v>30</v>
      </c>
      <c r="C95" s="1" t="s">
        <v>108</v>
      </c>
      <c r="D95" s="3">
        <v>2.2417105232027671E-2</v>
      </c>
      <c r="E95" s="3">
        <v>1306.8004216061379</v>
      </c>
      <c r="F95" s="3">
        <v>106.79026007355</v>
      </c>
      <c r="G95" s="1">
        <v>5.0000000000000001E-3</v>
      </c>
      <c r="H95" s="1" t="s">
        <v>27</v>
      </c>
      <c r="I95" s="1" t="s">
        <v>31</v>
      </c>
      <c r="J95" s="1" t="s">
        <v>36</v>
      </c>
      <c r="K95" s="1" t="s">
        <v>31</v>
      </c>
      <c r="L95" s="1" t="str">
        <f>+IF(I95=K95,"SI","NO")</f>
        <v>SI</v>
      </c>
      <c r="M95" s="1" t="str">
        <f>+IF(H95=J95,"SI","NO")</f>
        <v>NO</v>
      </c>
    </row>
    <row r="96" spans="1:13" hidden="1" x14ac:dyDescent="0.3">
      <c r="A96" s="2" t="e">
        <f>+A95+1</f>
        <v>#VALUE!</v>
      </c>
      <c r="B96" s="1" t="s">
        <v>80</v>
      </c>
      <c r="C96" s="1" t="s">
        <v>75</v>
      </c>
      <c r="D96" s="3">
        <v>1.048692143853088E-3</v>
      </c>
      <c r="E96" s="3">
        <v>2536.07556746312</v>
      </c>
      <c r="F96" s="3">
        <v>105.2242742522685</v>
      </c>
      <c r="G96" s="1">
        <v>0</v>
      </c>
      <c r="H96" s="1" t="s">
        <v>14</v>
      </c>
      <c r="I96" s="1" t="s">
        <v>23</v>
      </c>
      <c r="J96" s="1" t="s">
        <v>58</v>
      </c>
      <c r="K96" s="1" t="s">
        <v>33</v>
      </c>
      <c r="L96" s="1" t="str">
        <f>+IF(I96=K96,"SI","NO")</f>
        <v>NO</v>
      </c>
      <c r="M96" s="1" t="str">
        <f>+IF(H96=J96,"SI","NO")</f>
        <v>NO</v>
      </c>
    </row>
    <row r="97" spans="1:13" hidden="1" x14ac:dyDescent="0.3">
      <c r="A97" s="2" t="e">
        <f>+A96+1</f>
        <v>#VALUE!</v>
      </c>
      <c r="B97" s="1" t="s">
        <v>62</v>
      </c>
      <c r="C97" s="1" t="s">
        <v>89</v>
      </c>
      <c r="D97" s="3">
        <v>4.1511853214150872E-2</v>
      </c>
      <c r="E97" s="3">
        <v>21099.061315770348</v>
      </c>
      <c r="F97" s="3">
        <v>100.8514480460115</v>
      </c>
      <c r="G97" s="1">
        <v>0.01</v>
      </c>
      <c r="H97" s="1" t="s">
        <v>14</v>
      </c>
      <c r="I97" s="1" t="s">
        <v>15</v>
      </c>
      <c r="J97" s="1" t="s">
        <v>36</v>
      </c>
      <c r="K97" s="1" t="s">
        <v>78</v>
      </c>
      <c r="L97" s="1" t="str">
        <f>+IF(I97=K97,"SI","NO")</f>
        <v>NO</v>
      </c>
      <c r="M97" s="1" t="str">
        <f>+IF(H97=J97,"SI","NO")</f>
        <v>NO</v>
      </c>
    </row>
    <row r="98" spans="1:13" hidden="1" x14ac:dyDescent="0.3">
      <c r="A98" s="2" t="e">
        <f>+A97+1</f>
        <v>#VALUE!</v>
      </c>
      <c r="B98" s="1" t="s">
        <v>141</v>
      </c>
      <c r="C98" s="1" t="s">
        <v>32</v>
      </c>
      <c r="D98" s="3">
        <v>2.323883175696824E-2</v>
      </c>
      <c r="E98" s="3">
        <v>-4534.6227125301184</v>
      </c>
      <c r="F98" s="3">
        <v>87.052215755692686</v>
      </c>
      <c r="G98" s="1">
        <v>2E-3</v>
      </c>
      <c r="H98" s="1" t="s">
        <v>27</v>
      </c>
      <c r="I98" s="1" t="s">
        <v>21</v>
      </c>
      <c r="J98" s="1" t="s">
        <v>27</v>
      </c>
      <c r="K98" s="1" t="s">
        <v>33</v>
      </c>
      <c r="L98" s="1" t="str">
        <f>+IF(I98=K98,"SI","NO")</f>
        <v>NO</v>
      </c>
      <c r="M98" s="1" t="str">
        <f>+IF(H98=J98,"SI","NO")</f>
        <v>SI</v>
      </c>
    </row>
    <row r="99" spans="1:13" hidden="1" x14ac:dyDescent="0.3">
      <c r="A99" s="2" t="e">
        <f>+A98+1</f>
        <v>#VALUE!</v>
      </c>
      <c r="B99" s="1" t="s">
        <v>141</v>
      </c>
      <c r="C99" s="1" t="s">
        <v>82</v>
      </c>
      <c r="D99" s="3">
        <v>2.722606984216757E-2</v>
      </c>
      <c r="E99" s="3">
        <v>12464.206128388671</v>
      </c>
      <c r="F99" s="3">
        <v>86.401748840774758</v>
      </c>
      <c r="G99" s="1">
        <v>2E-3</v>
      </c>
      <c r="H99" s="1" t="s">
        <v>27</v>
      </c>
      <c r="I99" s="1" t="s">
        <v>21</v>
      </c>
      <c r="J99" s="1" t="s">
        <v>58</v>
      </c>
      <c r="K99" s="1" t="s">
        <v>33</v>
      </c>
      <c r="L99" s="1" t="str">
        <f>+IF(I99=K99,"SI","NO")</f>
        <v>NO</v>
      </c>
      <c r="M99" s="1" t="str">
        <f>+IF(H99=J99,"SI","NO")</f>
        <v>NO</v>
      </c>
    </row>
    <row r="100" spans="1:13" hidden="1" x14ac:dyDescent="0.3">
      <c r="A100" s="2" t="e">
        <f>+A99+1</f>
        <v>#VALUE!</v>
      </c>
      <c r="B100" s="1" t="s">
        <v>153</v>
      </c>
      <c r="C100" s="1" t="s">
        <v>155</v>
      </c>
      <c r="D100" s="3">
        <v>2.3262976737256358E-3</v>
      </c>
      <c r="E100" s="3">
        <v>16.12423308143433</v>
      </c>
      <c r="F100" s="3">
        <v>84.26083115902739</v>
      </c>
      <c r="G100" s="1">
        <v>0</v>
      </c>
      <c r="H100" s="1" t="s">
        <v>27</v>
      </c>
      <c r="I100" s="1" t="s">
        <v>15</v>
      </c>
      <c r="J100" s="1" t="s">
        <v>58</v>
      </c>
      <c r="K100" s="1" t="s">
        <v>15</v>
      </c>
      <c r="L100" s="1" t="str">
        <f>+IF(I100=K100,"SI","NO")</f>
        <v>SI</v>
      </c>
      <c r="M100" s="1" t="str">
        <f>+IF(H100=J100,"SI","NO")</f>
        <v>NO</v>
      </c>
    </row>
    <row r="101" spans="1:13" hidden="1" x14ac:dyDescent="0.3">
      <c r="A101" s="2" t="e">
        <f>+A100+1</f>
        <v>#VALUE!</v>
      </c>
      <c r="B101" s="1" t="s">
        <v>12</v>
      </c>
      <c r="C101" s="1" t="s">
        <v>17</v>
      </c>
      <c r="D101" s="3">
        <v>7.1912896910069401E-3</v>
      </c>
      <c r="E101" s="3">
        <v>4864.0320626314206</v>
      </c>
      <c r="F101" s="3">
        <v>83.73602305602131</v>
      </c>
      <c r="G101" s="1">
        <v>1E-3</v>
      </c>
      <c r="H101" s="1" t="s">
        <v>14</v>
      </c>
      <c r="I101" s="1" t="s">
        <v>15</v>
      </c>
      <c r="J101" s="1" t="s">
        <v>14</v>
      </c>
      <c r="K101" s="1" t="s">
        <v>15</v>
      </c>
      <c r="L101" s="1" t="str">
        <f>+IF(I101=K101,"SI","NO")</f>
        <v>SI</v>
      </c>
      <c r="M101" s="1" t="str">
        <f>+IF(H101=J101,"SI","NO")</f>
        <v>SI</v>
      </c>
    </row>
    <row r="102" spans="1:13" hidden="1" x14ac:dyDescent="0.3">
      <c r="A102" s="2" t="e">
        <f>+A101+1</f>
        <v>#VALUE!</v>
      </c>
      <c r="B102" s="1" t="s">
        <v>28</v>
      </c>
      <c r="C102" s="1" t="s">
        <v>110</v>
      </c>
      <c r="D102" s="3">
        <v>4.0018827176397292E-2</v>
      </c>
      <c r="E102" s="3">
        <v>938.92721873888866</v>
      </c>
      <c r="F102" s="3">
        <v>83.665611766883956</v>
      </c>
      <c r="G102" s="1">
        <v>3.0000000000000001E-3</v>
      </c>
      <c r="H102" s="1" t="s">
        <v>27</v>
      </c>
      <c r="I102" s="1" t="s">
        <v>21</v>
      </c>
      <c r="J102" s="1" t="s">
        <v>58</v>
      </c>
      <c r="K102" s="1" t="s">
        <v>33</v>
      </c>
      <c r="L102" s="1" t="str">
        <f>+IF(I102=K102,"SI","NO")</f>
        <v>NO</v>
      </c>
      <c r="M102" s="1" t="str">
        <f>+IF(H102=J102,"SI","NO")</f>
        <v>NO</v>
      </c>
    </row>
    <row r="103" spans="1:13" hidden="1" x14ac:dyDescent="0.3">
      <c r="A103" s="2" t="e">
        <f>+A102+1</f>
        <v>#VALUE!</v>
      </c>
      <c r="B103" s="1" t="s">
        <v>43</v>
      </c>
      <c r="C103" s="1" t="s">
        <v>110</v>
      </c>
      <c r="D103" s="3">
        <v>4.0018827176397292E-2</v>
      </c>
      <c r="E103" s="3">
        <v>938.92721873888866</v>
      </c>
      <c r="F103" s="3">
        <v>83.665611766883956</v>
      </c>
      <c r="G103" s="1">
        <v>3.0000000000000001E-3</v>
      </c>
      <c r="H103" s="1" t="s">
        <v>36</v>
      </c>
      <c r="I103" s="1" t="s">
        <v>15</v>
      </c>
      <c r="J103" s="1" t="s">
        <v>58</v>
      </c>
      <c r="K103" s="1" t="s">
        <v>33</v>
      </c>
      <c r="L103" s="1" t="str">
        <f>+IF(I103=K103,"SI","NO")</f>
        <v>NO</v>
      </c>
      <c r="M103" s="1" t="str">
        <f>+IF(H103=J103,"SI","NO")</f>
        <v>NO</v>
      </c>
    </row>
    <row r="104" spans="1:13" hidden="1" x14ac:dyDescent="0.3">
      <c r="A104" s="2" t="e">
        <f>+A103+1</f>
        <v>#VALUE!</v>
      </c>
      <c r="B104" s="1" t="s">
        <v>69</v>
      </c>
      <c r="C104" s="1" t="s">
        <v>110</v>
      </c>
      <c r="D104" s="3">
        <v>1.281833389625511E-2</v>
      </c>
      <c r="E104" s="3">
        <v>366.22391322306822</v>
      </c>
      <c r="F104" s="3">
        <v>77.753657427448061</v>
      </c>
      <c r="G104" s="1">
        <v>3.0000000000000001E-3</v>
      </c>
      <c r="H104" s="1" t="s">
        <v>27</v>
      </c>
      <c r="I104" s="1" t="s">
        <v>21</v>
      </c>
      <c r="J104" s="1" t="s">
        <v>58</v>
      </c>
      <c r="K104" s="1" t="s">
        <v>33</v>
      </c>
      <c r="L104" s="1" t="str">
        <f>+IF(I104=K104,"SI","NO")</f>
        <v>NO</v>
      </c>
      <c r="M104" s="1" t="str">
        <f>+IF(H104=J104,"SI","NO")</f>
        <v>NO</v>
      </c>
    </row>
    <row r="105" spans="1:13" hidden="1" x14ac:dyDescent="0.3">
      <c r="A105" s="2" t="e">
        <f>+A104+1</f>
        <v>#VALUE!</v>
      </c>
      <c r="B105" s="1" t="s">
        <v>62</v>
      </c>
      <c r="C105" s="1" t="s">
        <v>37</v>
      </c>
      <c r="D105" s="3">
        <v>4.806962760734259E-2</v>
      </c>
      <c r="E105" s="3">
        <v>25986.445872372598</v>
      </c>
      <c r="F105" s="3">
        <v>76.496659862645217</v>
      </c>
      <c r="G105" s="1">
        <v>1.2999999999999999E-2</v>
      </c>
      <c r="H105" s="1" t="s">
        <v>14</v>
      </c>
      <c r="I105" s="1" t="s">
        <v>15</v>
      </c>
      <c r="J105" s="1" t="s">
        <v>36</v>
      </c>
      <c r="K105" s="1" t="s">
        <v>15</v>
      </c>
      <c r="L105" s="1" t="str">
        <f>+IF(I105=K105,"SI","NO")</f>
        <v>SI</v>
      </c>
      <c r="M105" s="1" t="str">
        <f>+IF(H105=J105,"SI","NO")</f>
        <v>NO</v>
      </c>
    </row>
    <row r="106" spans="1:13" hidden="1" x14ac:dyDescent="0.3">
      <c r="A106" s="2" t="e">
        <f>+A105+1</f>
        <v>#VALUE!</v>
      </c>
      <c r="B106" s="1" t="s">
        <v>141</v>
      </c>
      <c r="C106" s="1" t="s">
        <v>107</v>
      </c>
      <c r="D106" s="3">
        <v>2.1039081866612741E-2</v>
      </c>
      <c r="E106" s="3">
        <v>26975.05819490194</v>
      </c>
      <c r="F106" s="3">
        <v>75.974059752374274</v>
      </c>
      <c r="G106" s="1">
        <v>0</v>
      </c>
      <c r="H106" s="1" t="s">
        <v>27</v>
      </c>
      <c r="I106" s="1" t="s">
        <v>21</v>
      </c>
      <c r="J106" s="1" t="s">
        <v>36</v>
      </c>
      <c r="K106" s="1" t="s">
        <v>78</v>
      </c>
      <c r="L106" s="1" t="str">
        <f>+IF(I106=K106,"SI","NO")</f>
        <v>NO</v>
      </c>
      <c r="M106" s="1" t="str">
        <f>+IF(H106=J106,"SI","NO")</f>
        <v>NO</v>
      </c>
    </row>
    <row r="107" spans="1:13" hidden="1" x14ac:dyDescent="0.3">
      <c r="A107" s="2" t="e">
        <f>+A106+1</f>
        <v>#VALUE!</v>
      </c>
      <c r="B107" s="1" t="s">
        <v>62</v>
      </c>
      <c r="C107" s="1" t="s">
        <v>102</v>
      </c>
      <c r="D107" s="3">
        <v>2.2434410603844098E-3</v>
      </c>
      <c r="E107" s="3">
        <v>13804.807733940241</v>
      </c>
      <c r="F107" s="3">
        <v>74.238297096979011</v>
      </c>
      <c r="G107" s="1">
        <v>0</v>
      </c>
      <c r="H107" s="1" t="s">
        <v>14</v>
      </c>
      <c r="I107" s="1" t="s">
        <v>15</v>
      </c>
      <c r="J107" s="1" t="s">
        <v>27</v>
      </c>
      <c r="K107" s="1" t="s">
        <v>23</v>
      </c>
      <c r="L107" s="1" t="str">
        <f>+IF(I107=K107,"SI","NO")</f>
        <v>NO</v>
      </c>
      <c r="M107" s="1" t="str">
        <f>+IF(H107=J107,"SI","NO")</f>
        <v>NO</v>
      </c>
    </row>
    <row r="108" spans="1:13" hidden="1" x14ac:dyDescent="0.3">
      <c r="A108" s="2" t="e">
        <f>+A107+1</f>
        <v>#VALUE!</v>
      </c>
      <c r="B108" s="1" t="s">
        <v>141</v>
      </c>
      <c r="C108" s="1" t="s">
        <v>46</v>
      </c>
      <c r="D108" s="3">
        <v>7.2663351359288537E-3</v>
      </c>
      <c r="E108" s="3">
        <v>12338.75778689648</v>
      </c>
      <c r="F108" s="3">
        <v>71.028327457982058</v>
      </c>
      <c r="G108" s="1">
        <v>0</v>
      </c>
      <c r="H108" s="1" t="s">
        <v>27</v>
      </c>
      <c r="I108" s="1" t="s">
        <v>21</v>
      </c>
      <c r="J108" s="1" t="s">
        <v>27</v>
      </c>
      <c r="K108" s="1" t="s">
        <v>15</v>
      </c>
      <c r="L108" s="1" t="str">
        <f>+IF(I108=K108,"SI","NO")</f>
        <v>NO</v>
      </c>
      <c r="M108" s="1" t="str">
        <f>+IF(H108=J108,"SI","NO")</f>
        <v>SI</v>
      </c>
    </row>
    <row r="109" spans="1:13" hidden="1" x14ac:dyDescent="0.3">
      <c r="A109" s="2" t="e">
        <f>+A108+1</f>
        <v>#VALUE!</v>
      </c>
      <c r="B109" s="1" t="s">
        <v>62</v>
      </c>
      <c r="C109" s="1" t="s">
        <v>38</v>
      </c>
      <c r="D109" s="3">
        <v>3.6965315995278067E-2</v>
      </c>
      <c r="E109" s="3">
        <v>26226.854906796299</v>
      </c>
      <c r="F109" s="3">
        <v>70.622806570262213</v>
      </c>
      <c r="G109" s="1">
        <v>8.0000000000000002E-3</v>
      </c>
      <c r="H109" s="1" t="s">
        <v>14</v>
      </c>
      <c r="I109" s="1" t="s">
        <v>15</v>
      </c>
      <c r="J109" s="1" t="s">
        <v>36</v>
      </c>
      <c r="K109" s="1" t="s">
        <v>33</v>
      </c>
      <c r="L109" s="1" t="str">
        <f>+IF(I109=K109,"SI","NO")</f>
        <v>NO</v>
      </c>
      <c r="M109" s="1" t="str">
        <f>+IF(H109=J109,"SI","NO")</f>
        <v>NO</v>
      </c>
    </row>
    <row r="110" spans="1:13" hidden="1" x14ac:dyDescent="0.3">
      <c r="A110" s="2" t="e">
        <f>+A109+1</f>
        <v>#VALUE!</v>
      </c>
      <c r="B110" s="1" t="s">
        <v>50</v>
      </c>
      <c r="C110" s="1" t="s">
        <v>53</v>
      </c>
      <c r="D110" s="3">
        <v>3.4539578892550153E-2</v>
      </c>
      <c r="E110" s="3">
        <v>1208.0659503276711</v>
      </c>
      <c r="F110" s="3">
        <v>69.004288800258138</v>
      </c>
      <c r="G110" s="1">
        <v>8.9999999999999993E-3</v>
      </c>
      <c r="H110" s="1" t="s">
        <v>14</v>
      </c>
      <c r="I110" s="1" t="s">
        <v>23</v>
      </c>
      <c r="J110" s="1" t="s">
        <v>19</v>
      </c>
      <c r="K110" s="1" t="s">
        <v>23</v>
      </c>
      <c r="L110" s="1" t="str">
        <f>+IF(I110=K110,"SI","NO")</f>
        <v>SI</v>
      </c>
      <c r="M110" s="1" t="str">
        <f>+IF(H110=J110,"SI","NO")</f>
        <v>NO</v>
      </c>
    </row>
    <row r="111" spans="1:13" hidden="1" x14ac:dyDescent="0.3">
      <c r="A111" s="2" t="e">
        <f>+A110+1</f>
        <v>#VALUE!</v>
      </c>
      <c r="B111" s="1" t="s">
        <v>30</v>
      </c>
      <c r="C111" s="1" t="s">
        <v>42</v>
      </c>
      <c r="D111" s="3">
        <v>3.6389814900313497E-2</v>
      </c>
      <c r="E111" s="3">
        <v>5743.1423254977572</v>
      </c>
      <c r="F111" s="3">
        <v>65.78004879212564</v>
      </c>
      <c r="G111" s="1">
        <v>8.9999999999999993E-3</v>
      </c>
      <c r="H111" s="1" t="s">
        <v>27</v>
      </c>
      <c r="I111" s="1" t="s">
        <v>31</v>
      </c>
      <c r="J111" s="1" t="s">
        <v>36</v>
      </c>
      <c r="K111" s="1" t="s">
        <v>15</v>
      </c>
      <c r="L111" s="1" t="str">
        <f>+IF(I111=K111,"SI","NO")</f>
        <v>NO</v>
      </c>
      <c r="M111" s="1" t="str">
        <f>+IF(H111=J111,"SI","NO")</f>
        <v>NO</v>
      </c>
    </row>
    <row r="112" spans="1:13" hidden="1" x14ac:dyDescent="0.3">
      <c r="A112" s="2" t="e">
        <f>+A111+1</f>
        <v>#VALUE!</v>
      </c>
      <c r="B112" s="1" t="s">
        <v>141</v>
      </c>
      <c r="C112" s="1" t="s">
        <v>68</v>
      </c>
      <c r="D112" s="3">
        <v>2.0306996659689401E-2</v>
      </c>
      <c r="E112" s="3">
        <v>23206.34964767149</v>
      </c>
      <c r="F112" s="3">
        <v>65.214466183362333</v>
      </c>
      <c r="G112" s="1">
        <v>0</v>
      </c>
      <c r="H112" s="1" t="s">
        <v>27</v>
      </c>
      <c r="I112" s="1" t="s">
        <v>21</v>
      </c>
      <c r="J112" s="1" t="s">
        <v>27</v>
      </c>
      <c r="K112" s="1" t="s">
        <v>21</v>
      </c>
      <c r="L112" s="1" t="str">
        <f>+IF(I112=K112,"SI","NO")</f>
        <v>SI</v>
      </c>
      <c r="M112" s="1" t="str">
        <f>+IF(H112=J112,"SI","NO")</f>
        <v>SI</v>
      </c>
    </row>
    <row r="113" spans="1:13" hidden="1" x14ac:dyDescent="0.3">
      <c r="A113" s="2" t="e">
        <f>+A112+1</f>
        <v>#VALUE!</v>
      </c>
      <c r="B113" s="1" t="s">
        <v>141</v>
      </c>
      <c r="C113" s="1" t="s">
        <v>145</v>
      </c>
      <c r="D113" s="3">
        <v>5.6491074544508966E-3</v>
      </c>
      <c r="E113" s="3">
        <v>17889.78224837175</v>
      </c>
      <c r="F113" s="3">
        <v>55.673549940824643</v>
      </c>
      <c r="G113" s="1">
        <v>0</v>
      </c>
      <c r="H113" s="1" t="s">
        <v>27</v>
      </c>
      <c r="I113" s="1" t="s">
        <v>21</v>
      </c>
      <c r="J113" s="1" t="s">
        <v>36</v>
      </c>
      <c r="K113" s="1" t="s">
        <v>33</v>
      </c>
      <c r="L113" s="1" t="str">
        <f>+IF(I113=K113,"SI","NO")</f>
        <v>NO</v>
      </c>
      <c r="M113" s="1" t="str">
        <f>+IF(H113=J113,"SI","NO")</f>
        <v>NO</v>
      </c>
    </row>
    <row r="114" spans="1:13" hidden="1" x14ac:dyDescent="0.3">
      <c r="A114" s="2" t="e">
        <f>+A113+1</f>
        <v>#VALUE!</v>
      </c>
      <c r="B114" s="1" t="s">
        <v>28</v>
      </c>
      <c r="C114" s="1" t="s">
        <v>57</v>
      </c>
      <c r="D114" s="3">
        <v>8.9355425038516317E-3</v>
      </c>
      <c r="E114" s="3">
        <v>798.785651410421</v>
      </c>
      <c r="F114" s="3">
        <v>53.080381184516057</v>
      </c>
      <c r="G114" s="1">
        <v>2E-3</v>
      </c>
      <c r="H114" s="1" t="s">
        <v>27</v>
      </c>
      <c r="I114" s="1" t="s">
        <v>21</v>
      </c>
      <c r="J114" s="1" t="s">
        <v>58</v>
      </c>
      <c r="K114" s="1" t="s">
        <v>33</v>
      </c>
      <c r="L114" s="1" t="str">
        <f>+IF(I114=K114,"SI","NO")</f>
        <v>NO</v>
      </c>
      <c r="M114" s="1" t="str">
        <f>+IF(H114=J114,"SI","NO")</f>
        <v>NO</v>
      </c>
    </row>
    <row r="115" spans="1:13" hidden="1" x14ac:dyDescent="0.3">
      <c r="A115" s="2" t="e">
        <f>+A114+1</f>
        <v>#VALUE!</v>
      </c>
      <c r="B115" s="1" t="s">
        <v>43</v>
      </c>
      <c r="C115" s="1" t="s">
        <v>57</v>
      </c>
      <c r="D115" s="3">
        <v>8.9355425038516317E-3</v>
      </c>
      <c r="E115" s="3">
        <v>798.785651410421</v>
      </c>
      <c r="F115" s="3">
        <v>53.080381184516057</v>
      </c>
      <c r="G115" s="1">
        <v>2E-3</v>
      </c>
      <c r="H115" s="1" t="s">
        <v>36</v>
      </c>
      <c r="I115" s="1" t="s">
        <v>15</v>
      </c>
      <c r="J115" s="1" t="s">
        <v>58</v>
      </c>
      <c r="K115" s="1" t="s">
        <v>33</v>
      </c>
      <c r="L115" s="1" t="str">
        <f>+IF(I115=K115,"SI","NO")</f>
        <v>NO</v>
      </c>
      <c r="M115" s="1" t="str">
        <f>+IF(H115=J115,"SI","NO")</f>
        <v>NO</v>
      </c>
    </row>
    <row r="116" spans="1:13" hidden="1" x14ac:dyDescent="0.3">
      <c r="A116" s="2" t="e">
        <f>+A115+1</f>
        <v>#VALUE!</v>
      </c>
      <c r="B116" s="1" t="s">
        <v>17</v>
      </c>
      <c r="C116" s="1" t="s">
        <v>97</v>
      </c>
      <c r="D116" s="3">
        <v>2.0861321359581669E-2</v>
      </c>
      <c r="E116" s="3">
        <v>126.2582379117877</v>
      </c>
      <c r="F116" s="3">
        <v>50.52468488727132</v>
      </c>
      <c r="G116" s="1">
        <v>5.0000000000000001E-3</v>
      </c>
      <c r="H116" s="1" t="s">
        <v>14</v>
      </c>
      <c r="I116" s="1" t="s">
        <v>15</v>
      </c>
      <c r="J116" s="1" t="s">
        <v>58</v>
      </c>
      <c r="K116" s="1" t="s">
        <v>23</v>
      </c>
      <c r="L116" s="1" t="str">
        <f>+IF(I116=K116,"SI","NO")</f>
        <v>NO</v>
      </c>
      <c r="M116" s="1" t="str">
        <f>+IF(H116=J116,"SI","NO")</f>
        <v>NO</v>
      </c>
    </row>
    <row r="117" spans="1:13" hidden="1" x14ac:dyDescent="0.3">
      <c r="A117" s="2" t="e">
        <f>+A116+1</f>
        <v>#VALUE!</v>
      </c>
      <c r="B117" s="1" t="s">
        <v>50</v>
      </c>
      <c r="C117" s="1" t="s">
        <v>57</v>
      </c>
      <c r="D117" s="3">
        <v>1.6294995041923249E-2</v>
      </c>
      <c r="E117" s="3">
        <v>994.79269045621095</v>
      </c>
      <c r="F117" s="3">
        <v>49.141809495384422</v>
      </c>
      <c r="G117" s="1">
        <v>4.0000000000000001E-3</v>
      </c>
      <c r="H117" s="1" t="s">
        <v>14</v>
      </c>
      <c r="I117" s="1" t="s">
        <v>23</v>
      </c>
      <c r="J117" s="1" t="s">
        <v>58</v>
      </c>
      <c r="K117" s="1" t="s">
        <v>33</v>
      </c>
      <c r="L117" s="1" t="str">
        <f>+IF(I117=K117,"SI","NO")</f>
        <v>NO</v>
      </c>
      <c r="M117" s="1" t="str">
        <f>+IF(H117=J117,"SI","NO")</f>
        <v>NO</v>
      </c>
    </row>
    <row r="118" spans="1:13" hidden="1" x14ac:dyDescent="0.3">
      <c r="A118" s="2" t="e">
        <f>+A117+1</f>
        <v>#VALUE!</v>
      </c>
      <c r="B118" s="1" t="s">
        <v>60</v>
      </c>
      <c r="C118" s="1" t="s">
        <v>66</v>
      </c>
      <c r="D118" s="3">
        <v>3.3473250052637613E-2</v>
      </c>
      <c r="E118" s="3">
        <v>322.53039041338008</v>
      </c>
      <c r="F118" s="3">
        <v>48.275112720825277</v>
      </c>
      <c r="G118" s="1">
        <v>8.0000000000000002E-3</v>
      </c>
      <c r="H118" s="1" t="s">
        <v>14</v>
      </c>
      <c r="I118" s="1" t="s">
        <v>15</v>
      </c>
      <c r="J118" s="1" t="s">
        <v>19</v>
      </c>
      <c r="K118" s="1" t="s">
        <v>21</v>
      </c>
      <c r="L118" s="1" t="str">
        <f>+IF(I118=K118,"SI","NO")</f>
        <v>NO</v>
      </c>
      <c r="M118" s="1" t="str">
        <f>+IF(H118=J118,"SI","NO")</f>
        <v>NO</v>
      </c>
    </row>
    <row r="119" spans="1:13" hidden="1" x14ac:dyDescent="0.3">
      <c r="A119" s="2" t="e">
        <f>+A118+1</f>
        <v>#VALUE!</v>
      </c>
      <c r="B119" s="1" t="s">
        <v>88</v>
      </c>
      <c r="C119" s="1" t="s">
        <v>89</v>
      </c>
      <c r="D119" s="3">
        <v>1.1799825498362591E-2</v>
      </c>
      <c r="E119" s="3">
        <v>2082.446200804734</v>
      </c>
      <c r="F119" s="3">
        <v>45.990759262845863</v>
      </c>
      <c r="G119" s="1">
        <v>2E-3</v>
      </c>
      <c r="H119" s="1" t="s">
        <v>14</v>
      </c>
      <c r="I119" s="1" t="s">
        <v>31</v>
      </c>
      <c r="J119" s="1" t="s">
        <v>36</v>
      </c>
      <c r="K119" s="1" t="s">
        <v>78</v>
      </c>
      <c r="L119" s="1" t="str">
        <f>+IF(I119=K119,"SI","NO")</f>
        <v>NO</v>
      </c>
      <c r="M119" s="1" t="str">
        <f>+IF(H119=J119,"SI","NO")</f>
        <v>NO</v>
      </c>
    </row>
    <row r="120" spans="1:13" hidden="1" x14ac:dyDescent="0.3">
      <c r="A120" s="2" t="e">
        <f>+A119+1</f>
        <v>#VALUE!</v>
      </c>
      <c r="B120" s="1" t="s">
        <v>50</v>
      </c>
      <c r="C120" s="1" t="s">
        <v>51</v>
      </c>
      <c r="D120" s="3">
        <v>1.85953191102604E-3</v>
      </c>
      <c r="E120" s="3">
        <v>1191.353164929179</v>
      </c>
      <c r="F120" s="3">
        <v>43.852068809732927</v>
      </c>
      <c r="G120" s="1">
        <v>0</v>
      </c>
      <c r="H120" s="1" t="s">
        <v>14</v>
      </c>
      <c r="I120" s="1" t="s">
        <v>23</v>
      </c>
      <c r="J120" s="1" t="s">
        <v>19</v>
      </c>
      <c r="K120" s="1" t="s">
        <v>33</v>
      </c>
      <c r="L120" s="1" t="str">
        <f>+IF(I120=K120,"SI","NO")</f>
        <v>NO</v>
      </c>
      <c r="M120" s="1" t="str">
        <f>+IF(H120=J120,"SI","NO")</f>
        <v>NO</v>
      </c>
    </row>
    <row r="121" spans="1:13" hidden="1" x14ac:dyDescent="0.3">
      <c r="A121" s="2" t="e">
        <f>+A120+1</f>
        <v>#VALUE!</v>
      </c>
      <c r="B121" s="1" t="s">
        <v>100</v>
      </c>
      <c r="C121" s="1" t="s">
        <v>157</v>
      </c>
      <c r="D121" s="3">
        <v>1.4719241107406539E-2</v>
      </c>
      <c r="E121" s="3">
        <v>12.329383001793721</v>
      </c>
      <c r="F121" s="3">
        <v>42.034840599504129</v>
      </c>
      <c r="G121" s="1">
        <v>3.0000000000000001E-3</v>
      </c>
      <c r="H121" s="1" t="s">
        <v>36</v>
      </c>
      <c r="I121" s="1" t="s">
        <v>31</v>
      </c>
      <c r="J121" s="1" t="s">
        <v>58</v>
      </c>
      <c r="K121" s="1" t="s">
        <v>31</v>
      </c>
      <c r="L121" s="1" t="str">
        <f>+IF(I121=K121,"SI","NO")</f>
        <v>SI</v>
      </c>
      <c r="M121" s="1" t="str">
        <f>+IF(H121=J121,"SI","NO")</f>
        <v>NO</v>
      </c>
    </row>
    <row r="122" spans="1:13" hidden="1" x14ac:dyDescent="0.3">
      <c r="A122" s="2" t="e">
        <f>+A121+1</f>
        <v>#VALUE!</v>
      </c>
      <c r="B122" s="1" t="s">
        <v>44</v>
      </c>
      <c r="C122" s="1" t="s">
        <v>46</v>
      </c>
      <c r="D122" s="3">
        <v>3.7208070090211431E-2</v>
      </c>
      <c r="E122" s="3">
        <v>4153.5366321552674</v>
      </c>
      <c r="F122" s="3">
        <v>41.58740718996885</v>
      </c>
      <c r="G122" s="1">
        <v>0.01</v>
      </c>
      <c r="H122" s="1" t="s">
        <v>14</v>
      </c>
      <c r="I122" s="1" t="s">
        <v>23</v>
      </c>
      <c r="J122" s="1" t="s">
        <v>27</v>
      </c>
      <c r="K122" s="1" t="s">
        <v>15</v>
      </c>
      <c r="L122" s="1" t="str">
        <f>+IF(I122=K122,"SI","NO")</f>
        <v>NO</v>
      </c>
      <c r="M122" s="1" t="str">
        <f>+IF(H122=J122,"SI","NO")</f>
        <v>NO</v>
      </c>
    </row>
    <row r="123" spans="1:13" hidden="1" x14ac:dyDescent="0.3">
      <c r="A123" s="2" t="e">
        <f>+A122+1</f>
        <v>#VALUE!</v>
      </c>
      <c r="B123" s="1" t="s">
        <v>50</v>
      </c>
      <c r="C123" s="1" t="s">
        <v>52</v>
      </c>
      <c r="D123" s="3">
        <v>4.3106107258429567E-2</v>
      </c>
      <c r="E123" s="3">
        <v>458.5976993205187</v>
      </c>
      <c r="F123" s="3">
        <v>39.56113421125653</v>
      </c>
      <c r="G123" s="1">
        <v>1.2E-2</v>
      </c>
      <c r="H123" s="1" t="s">
        <v>14</v>
      </c>
      <c r="I123" s="1" t="s">
        <v>23</v>
      </c>
      <c r="J123" s="1" t="s">
        <v>19</v>
      </c>
      <c r="K123" s="1" t="s">
        <v>23</v>
      </c>
      <c r="L123" s="1" t="str">
        <f>+IF(I123=K123,"SI","NO")</f>
        <v>SI</v>
      </c>
      <c r="M123" s="1" t="str">
        <f>+IF(H123=J123,"SI","NO")</f>
        <v>NO</v>
      </c>
    </row>
    <row r="124" spans="1:13" hidden="1" x14ac:dyDescent="0.3">
      <c r="A124" s="2" t="e">
        <f>+A123+1</f>
        <v>#VALUE!</v>
      </c>
      <c r="B124" s="1" t="s">
        <v>12</v>
      </c>
      <c r="C124" s="1" t="s">
        <v>32</v>
      </c>
      <c r="D124" s="3">
        <v>2.8235269874402162E-3</v>
      </c>
      <c r="E124" s="3">
        <v>14698.786266176439</v>
      </c>
      <c r="F124" s="3">
        <v>39.513370746881129</v>
      </c>
      <c r="G124" s="1">
        <v>1E-3</v>
      </c>
      <c r="H124" s="1" t="s">
        <v>14</v>
      </c>
      <c r="I124" s="1" t="s">
        <v>15</v>
      </c>
      <c r="J124" s="1" t="s">
        <v>27</v>
      </c>
      <c r="K124" s="1" t="s">
        <v>33</v>
      </c>
      <c r="L124" s="1" t="str">
        <f>+IF(I124=K124,"SI","NO")</f>
        <v>NO</v>
      </c>
      <c r="M124" s="1" t="str">
        <f>+IF(H124=J124,"SI","NO")</f>
        <v>NO</v>
      </c>
    </row>
    <row r="125" spans="1:13" x14ac:dyDescent="0.3">
      <c r="A125" s="2" t="e">
        <f>+A124+1</f>
        <v>#VALUE!</v>
      </c>
      <c r="B125" s="1" t="s">
        <v>134</v>
      </c>
      <c r="C125" s="1" t="s">
        <v>85</v>
      </c>
      <c r="D125" s="3">
        <v>4.60785747412433E-2</v>
      </c>
      <c r="E125" s="3">
        <v>13.51722622824032</v>
      </c>
      <c r="F125" s="3">
        <v>39.478359133408318</v>
      </c>
      <c r="G125" s="1">
        <v>1.2E-2</v>
      </c>
      <c r="H125" s="1" t="s">
        <v>58</v>
      </c>
      <c r="I125" s="1" t="s">
        <v>31</v>
      </c>
      <c r="J125" s="1" t="s">
        <v>58</v>
      </c>
      <c r="K125" s="1" t="s">
        <v>31</v>
      </c>
      <c r="L125" s="1" t="str">
        <f>+IF(I125=K125,"SI","NO")</f>
        <v>SI</v>
      </c>
      <c r="M125" s="1" t="str">
        <f>+IF(H125=J125,"SI","NO")</f>
        <v>SI</v>
      </c>
    </row>
    <row r="126" spans="1:13" hidden="1" x14ac:dyDescent="0.3">
      <c r="A126" s="2" t="e">
        <f>+A125+1</f>
        <v>#VALUE!</v>
      </c>
      <c r="B126" s="1" t="s">
        <v>80</v>
      </c>
      <c r="C126" s="1" t="s">
        <v>29</v>
      </c>
      <c r="D126" s="3">
        <v>3.8552258425826727E-2</v>
      </c>
      <c r="E126" s="3">
        <v>293.87569403449049</v>
      </c>
      <c r="F126" s="3">
        <v>37.794060440880209</v>
      </c>
      <c r="G126" s="1">
        <v>0.01</v>
      </c>
      <c r="H126" s="1" t="s">
        <v>14</v>
      </c>
      <c r="I126" s="1" t="s">
        <v>23</v>
      </c>
      <c r="J126" s="1" t="s">
        <v>27</v>
      </c>
      <c r="K126" s="1" t="s">
        <v>23</v>
      </c>
      <c r="L126" s="1" t="str">
        <f>+IF(I126=K126,"SI","NO")</f>
        <v>SI</v>
      </c>
      <c r="M126" s="1" t="str">
        <f>+IF(H126=J126,"SI","NO")</f>
        <v>NO</v>
      </c>
    </row>
    <row r="127" spans="1:13" hidden="1" x14ac:dyDescent="0.3">
      <c r="A127" s="2" t="e">
        <f>+A126+1</f>
        <v>#VALUE!</v>
      </c>
      <c r="B127" s="1" t="s">
        <v>28</v>
      </c>
      <c r="C127" s="1" t="s">
        <v>120</v>
      </c>
      <c r="D127" s="3">
        <v>4.8868581743916313E-3</v>
      </c>
      <c r="E127" s="3">
        <v>915.27885796455632</v>
      </c>
      <c r="F127" s="3">
        <v>36.706157396354769</v>
      </c>
      <c r="G127" s="1">
        <v>0</v>
      </c>
      <c r="H127" s="1" t="s">
        <v>27</v>
      </c>
      <c r="I127" s="1" t="s">
        <v>21</v>
      </c>
      <c r="J127" s="1" t="s">
        <v>58</v>
      </c>
      <c r="K127" s="1" t="s">
        <v>15</v>
      </c>
      <c r="L127" s="1" t="str">
        <f>+IF(I127=K127,"SI","NO")</f>
        <v>NO</v>
      </c>
      <c r="M127" s="1" t="str">
        <f>+IF(H127=J127,"SI","NO")</f>
        <v>NO</v>
      </c>
    </row>
    <row r="128" spans="1:13" hidden="1" x14ac:dyDescent="0.3">
      <c r="A128" s="2" t="e">
        <f>+A127+1</f>
        <v>#VALUE!</v>
      </c>
      <c r="B128" s="1" t="s">
        <v>43</v>
      </c>
      <c r="C128" s="1" t="s">
        <v>120</v>
      </c>
      <c r="D128" s="3">
        <v>4.8868581743916313E-3</v>
      </c>
      <c r="E128" s="3">
        <v>915.27885796455632</v>
      </c>
      <c r="F128" s="3">
        <v>36.706157396354769</v>
      </c>
      <c r="G128" s="1">
        <v>0</v>
      </c>
      <c r="H128" s="1" t="s">
        <v>36</v>
      </c>
      <c r="I128" s="1" t="s">
        <v>15</v>
      </c>
      <c r="J128" s="1" t="s">
        <v>58</v>
      </c>
      <c r="K128" s="1" t="s">
        <v>15</v>
      </c>
      <c r="L128" s="1" t="str">
        <f>+IF(I128=K128,"SI","NO")</f>
        <v>SI</v>
      </c>
      <c r="M128" s="1" t="str">
        <f>+IF(H128=J128,"SI","NO")</f>
        <v>NO</v>
      </c>
    </row>
    <row r="129" spans="1:13" hidden="1" x14ac:dyDescent="0.3">
      <c r="A129" s="2" t="e">
        <f>+A128+1</f>
        <v>#VALUE!</v>
      </c>
      <c r="B129" s="1" t="s">
        <v>28</v>
      </c>
      <c r="C129" s="1" t="s">
        <v>39</v>
      </c>
      <c r="D129" s="3">
        <v>2.6109851052304758E-7</v>
      </c>
      <c r="E129" s="3">
        <v>528.19530542948166</v>
      </c>
      <c r="F129" s="3">
        <v>33.2780256380819</v>
      </c>
      <c r="G129" s="1">
        <v>0</v>
      </c>
      <c r="H129" s="1" t="s">
        <v>27</v>
      </c>
      <c r="I129" s="1" t="s">
        <v>21</v>
      </c>
      <c r="J129" s="1" t="s">
        <v>36</v>
      </c>
      <c r="K129" s="1" t="s">
        <v>33</v>
      </c>
      <c r="L129" s="1" t="str">
        <f>+IF(I129=K129,"SI","NO")</f>
        <v>NO</v>
      </c>
      <c r="M129" s="1" t="str">
        <f>+IF(H129=J129,"SI","NO")</f>
        <v>NO</v>
      </c>
    </row>
    <row r="130" spans="1:13" hidden="1" x14ac:dyDescent="0.3">
      <c r="A130" s="2" t="e">
        <f>+A129+1</f>
        <v>#VALUE!</v>
      </c>
      <c r="B130" s="1" t="s">
        <v>141</v>
      </c>
      <c r="C130" s="1" t="s">
        <v>151</v>
      </c>
      <c r="D130" s="3">
        <v>4.9277587703124147E-2</v>
      </c>
      <c r="E130" s="3">
        <v>10518.288532519249</v>
      </c>
      <c r="F130" s="3">
        <v>33.190577342180283</v>
      </c>
      <c r="G130" s="1">
        <v>1E-3</v>
      </c>
      <c r="H130" s="1" t="s">
        <v>27</v>
      </c>
      <c r="I130" s="1" t="s">
        <v>21</v>
      </c>
      <c r="J130" s="1" t="s">
        <v>27</v>
      </c>
      <c r="K130" s="1" t="s">
        <v>15</v>
      </c>
      <c r="L130" s="1" t="str">
        <f>+IF(I130=K130,"SI","NO")</f>
        <v>NO</v>
      </c>
      <c r="M130" s="1" t="str">
        <f>+IF(H130=J130,"SI","NO")</f>
        <v>SI</v>
      </c>
    </row>
    <row r="131" spans="1:13" hidden="1" x14ac:dyDescent="0.3">
      <c r="A131" s="2" t="e">
        <f>+A130+1</f>
        <v>#VALUE!</v>
      </c>
      <c r="B131" s="1" t="s">
        <v>95</v>
      </c>
      <c r="C131" s="1" t="s">
        <v>155</v>
      </c>
      <c r="D131" s="3">
        <v>3.11431851296722E-2</v>
      </c>
      <c r="E131" s="3">
        <v>12.82009375293679</v>
      </c>
      <c r="F131" s="3">
        <v>31.84198102219603</v>
      </c>
      <c r="G131" s="1">
        <v>8.0000000000000002E-3</v>
      </c>
      <c r="H131" s="1" t="s">
        <v>27</v>
      </c>
      <c r="I131" s="1" t="s">
        <v>15</v>
      </c>
      <c r="J131" s="1" t="s">
        <v>58</v>
      </c>
      <c r="K131" s="1" t="s">
        <v>15</v>
      </c>
      <c r="L131" s="1" t="str">
        <f>+IF(I131=K131,"SI","NO")</f>
        <v>SI</v>
      </c>
      <c r="M131" s="1" t="str">
        <f>+IF(H131=J131,"SI","NO")</f>
        <v>NO</v>
      </c>
    </row>
    <row r="132" spans="1:13" hidden="1" x14ac:dyDescent="0.3">
      <c r="A132" s="2" t="e">
        <f>+A131+1</f>
        <v>#VALUE!</v>
      </c>
      <c r="B132" s="1" t="s">
        <v>28</v>
      </c>
      <c r="C132" s="1" t="s">
        <v>84</v>
      </c>
      <c r="D132" s="3">
        <v>1.1615040547552059E-2</v>
      </c>
      <c r="E132" s="3">
        <v>1147.4895633655519</v>
      </c>
      <c r="F132" s="3">
        <v>31.29475968218529</v>
      </c>
      <c r="G132" s="1">
        <v>2E-3</v>
      </c>
      <c r="H132" s="1" t="s">
        <v>27</v>
      </c>
      <c r="I132" s="1" t="s">
        <v>21</v>
      </c>
      <c r="J132" s="1" t="s">
        <v>58</v>
      </c>
      <c r="K132" s="1" t="s">
        <v>23</v>
      </c>
      <c r="L132" s="1" t="str">
        <f>+IF(I132=K132,"SI","NO")</f>
        <v>NO</v>
      </c>
      <c r="M132" s="1" t="str">
        <f>+IF(H132=J132,"SI","NO")</f>
        <v>NO</v>
      </c>
    </row>
    <row r="133" spans="1:13" hidden="1" x14ac:dyDescent="0.3">
      <c r="A133" s="2" t="e">
        <f>+A132+1</f>
        <v>#VALUE!</v>
      </c>
      <c r="B133" s="1" t="s">
        <v>43</v>
      </c>
      <c r="C133" s="1" t="s">
        <v>84</v>
      </c>
      <c r="D133" s="3">
        <v>1.1615040547552059E-2</v>
      </c>
      <c r="E133" s="3">
        <v>1147.4895633655519</v>
      </c>
      <c r="F133" s="3">
        <v>31.29475968218529</v>
      </c>
      <c r="G133" s="1">
        <v>2E-3</v>
      </c>
      <c r="H133" s="1" t="s">
        <v>36</v>
      </c>
      <c r="I133" s="1" t="s">
        <v>15</v>
      </c>
      <c r="J133" s="1" t="s">
        <v>58</v>
      </c>
      <c r="K133" s="1" t="s">
        <v>23</v>
      </c>
      <c r="L133" s="1" t="str">
        <f>+IF(I133=K133,"SI","NO")</f>
        <v>NO</v>
      </c>
      <c r="M133" s="1" t="str">
        <f>+IF(H133=J133,"SI","NO")</f>
        <v>NO</v>
      </c>
    </row>
    <row r="134" spans="1:13" hidden="1" x14ac:dyDescent="0.3">
      <c r="A134" s="2" t="e">
        <f>+A133+1</f>
        <v>#VALUE!</v>
      </c>
      <c r="B134" s="1" t="s">
        <v>50</v>
      </c>
      <c r="C134" s="1" t="s">
        <v>59</v>
      </c>
      <c r="D134" s="3">
        <v>1.73588613449058E-3</v>
      </c>
      <c r="E134" s="3">
        <v>1080.449843204354</v>
      </c>
      <c r="F134" s="3">
        <v>31.022173261895841</v>
      </c>
      <c r="G134" s="1">
        <v>0</v>
      </c>
      <c r="H134" s="1" t="s">
        <v>14</v>
      </c>
      <c r="I134" s="1" t="s">
        <v>23</v>
      </c>
      <c r="J134" s="1" t="s">
        <v>58</v>
      </c>
      <c r="K134" s="1" t="s">
        <v>33</v>
      </c>
      <c r="L134" s="1" t="str">
        <f>+IF(I134=K134,"SI","NO")</f>
        <v>NO</v>
      </c>
      <c r="M134" s="1" t="str">
        <f>+IF(H134=J134,"SI","NO")</f>
        <v>NO</v>
      </c>
    </row>
    <row r="135" spans="1:13" hidden="1" x14ac:dyDescent="0.3">
      <c r="A135" s="2" t="e">
        <f>+A134+1</f>
        <v>#VALUE!</v>
      </c>
      <c r="B135" s="1" t="s">
        <v>28</v>
      </c>
      <c r="C135" s="1" t="s">
        <v>59</v>
      </c>
      <c r="D135" s="3">
        <v>2.625722589550282E-2</v>
      </c>
      <c r="E135" s="3">
        <v>957.98177325199515</v>
      </c>
      <c r="F135" s="3">
        <v>30.83249107697501</v>
      </c>
      <c r="G135" s="1">
        <v>4.0000000000000001E-3</v>
      </c>
      <c r="H135" s="1" t="s">
        <v>27</v>
      </c>
      <c r="I135" s="1" t="s">
        <v>21</v>
      </c>
      <c r="J135" s="1" t="s">
        <v>58</v>
      </c>
      <c r="K135" s="1" t="s">
        <v>33</v>
      </c>
      <c r="L135" s="1" t="str">
        <f>+IF(I135=K135,"SI","NO")</f>
        <v>NO</v>
      </c>
      <c r="M135" s="1" t="str">
        <f>+IF(H135=J135,"SI","NO")</f>
        <v>NO</v>
      </c>
    </row>
    <row r="136" spans="1:13" hidden="1" x14ac:dyDescent="0.3">
      <c r="A136" s="2" t="e">
        <f>+A135+1</f>
        <v>#VALUE!</v>
      </c>
      <c r="B136" s="1" t="s">
        <v>43</v>
      </c>
      <c r="C136" s="1" t="s">
        <v>59</v>
      </c>
      <c r="D136" s="3">
        <v>2.625722589550282E-2</v>
      </c>
      <c r="E136" s="3">
        <v>957.98177325199515</v>
      </c>
      <c r="F136" s="3">
        <v>30.83249107697501</v>
      </c>
      <c r="G136" s="1">
        <v>4.0000000000000001E-3</v>
      </c>
      <c r="H136" s="1" t="s">
        <v>36</v>
      </c>
      <c r="I136" s="1" t="s">
        <v>15</v>
      </c>
      <c r="J136" s="1" t="s">
        <v>58</v>
      </c>
      <c r="K136" s="1" t="s">
        <v>33</v>
      </c>
      <c r="L136" s="1" t="str">
        <f>+IF(I136=K136,"SI","NO")</f>
        <v>NO</v>
      </c>
      <c r="M136" s="1" t="str">
        <f>+IF(H136=J136,"SI","NO")</f>
        <v>NO</v>
      </c>
    </row>
    <row r="137" spans="1:13" hidden="1" x14ac:dyDescent="0.3">
      <c r="A137" s="2" t="e">
        <f>+A136+1</f>
        <v>#VALUE!</v>
      </c>
      <c r="B137" s="1" t="s">
        <v>28</v>
      </c>
      <c r="C137" s="1" t="s">
        <v>96</v>
      </c>
      <c r="D137" s="3">
        <v>2.6169882298552459E-2</v>
      </c>
      <c r="E137" s="3">
        <v>671.32782993921808</v>
      </c>
      <c r="F137" s="3">
        <v>29.374609907858641</v>
      </c>
      <c r="G137" s="1">
        <v>5.0000000000000001E-3</v>
      </c>
      <c r="H137" s="1" t="s">
        <v>27</v>
      </c>
      <c r="I137" s="1" t="s">
        <v>21</v>
      </c>
      <c r="J137" s="1" t="s">
        <v>36</v>
      </c>
      <c r="K137" s="1" t="s">
        <v>21</v>
      </c>
      <c r="L137" s="1" t="str">
        <f>+IF(I137=K137,"SI","NO")</f>
        <v>SI</v>
      </c>
      <c r="M137" s="1" t="str">
        <f>+IF(H137=J137,"SI","NO")</f>
        <v>NO</v>
      </c>
    </row>
    <row r="138" spans="1:13" hidden="1" x14ac:dyDescent="0.3">
      <c r="A138" s="2" t="e">
        <f>+A137+1</f>
        <v>#VALUE!</v>
      </c>
      <c r="B138" s="1" t="s">
        <v>13</v>
      </c>
      <c r="C138" s="1" t="s">
        <v>69</v>
      </c>
      <c r="D138" s="3">
        <v>2.272201489203866E-2</v>
      </c>
      <c r="E138" s="3">
        <v>25894.264802993432</v>
      </c>
      <c r="F138" s="3">
        <v>29.18725567762618</v>
      </c>
      <c r="G138" s="1">
        <v>4.0000000000000001E-3</v>
      </c>
      <c r="H138" s="1" t="s">
        <v>14</v>
      </c>
      <c r="I138" s="1" t="s">
        <v>15</v>
      </c>
      <c r="J138" s="1" t="s">
        <v>27</v>
      </c>
      <c r="K138" s="1" t="s">
        <v>21</v>
      </c>
      <c r="L138" s="1" t="str">
        <f>+IF(I138=K138,"SI","NO")</f>
        <v>NO</v>
      </c>
      <c r="M138" s="1" t="str">
        <f>+IF(H138=J138,"SI","NO")</f>
        <v>NO</v>
      </c>
    </row>
    <row r="139" spans="1:13" hidden="1" x14ac:dyDescent="0.3">
      <c r="A139" s="2" t="e">
        <f>+A138+1</f>
        <v>#VALUE!</v>
      </c>
      <c r="B139" s="1" t="s">
        <v>12</v>
      </c>
      <c r="C139" s="1" t="s">
        <v>34</v>
      </c>
      <c r="D139" s="3">
        <v>2.4310575589912981E-2</v>
      </c>
      <c r="E139" s="3">
        <v>-1901.9231312854811</v>
      </c>
      <c r="F139" s="3">
        <v>25.920600769224301</v>
      </c>
      <c r="G139" s="1">
        <v>6.0000000000000001E-3</v>
      </c>
      <c r="H139" s="1" t="s">
        <v>14</v>
      </c>
      <c r="I139" s="1" t="s">
        <v>15</v>
      </c>
      <c r="J139" s="1" t="s">
        <v>27</v>
      </c>
      <c r="K139" s="1" t="s">
        <v>33</v>
      </c>
      <c r="L139" s="1" t="str">
        <f>+IF(I139=K139,"SI","NO")</f>
        <v>NO</v>
      </c>
      <c r="M139" s="1" t="str">
        <f>+IF(H139=J139,"SI","NO")</f>
        <v>NO</v>
      </c>
    </row>
    <row r="140" spans="1:13" hidden="1" x14ac:dyDescent="0.3">
      <c r="A140" s="2" t="e">
        <f>+A139+1</f>
        <v>#VALUE!</v>
      </c>
      <c r="B140" s="1" t="s">
        <v>91</v>
      </c>
      <c r="C140" s="1" t="s">
        <v>67</v>
      </c>
      <c r="D140" s="3">
        <v>3.2752870344482952E-2</v>
      </c>
      <c r="E140" s="3">
        <v>3205.852452837818</v>
      </c>
      <c r="F140" s="3">
        <v>25.627416853849191</v>
      </c>
      <c r="G140" s="1">
        <v>8.9999999999999993E-3</v>
      </c>
      <c r="H140" s="1" t="s">
        <v>14</v>
      </c>
      <c r="I140" s="1" t="s">
        <v>33</v>
      </c>
      <c r="J140" s="1" t="s">
        <v>27</v>
      </c>
      <c r="K140" s="1" t="s">
        <v>23</v>
      </c>
      <c r="L140" s="1" t="str">
        <f>+IF(I140=K140,"SI","NO")</f>
        <v>NO</v>
      </c>
      <c r="M140" s="1" t="str">
        <f>+IF(H140=J140,"SI","NO")</f>
        <v>NO</v>
      </c>
    </row>
    <row r="141" spans="1:13" hidden="1" x14ac:dyDescent="0.3">
      <c r="A141" s="2" t="e">
        <f>+A140+1</f>
        <v>#VALUE!</v>
      </c>
      <c r="B141" s="1" t="s">
        <v>28</v>
      </c>
      <c r="C141" s="1" t="s">
        <v>35</v>
      </c>
      <c r="D141" s="3">
        <v>8.788737509563856E-3</v>
      </c>
      <c r="E141" s="3">
        <v>597.69646122081826</v>
      </c>
      <c r="F141" s="3">
        <v>22.992604423312649</v>
      </c>
      <c r="G141" s="1">
        <v>2E-3</v>
      </c>
      <c r="H141" s="1" t="s">
        <v>27</v>
      </c>
      <c r="I141" s="1" t="s">
        <v>21</v>
      </c>
      <c r="J141" s="1" t="s">
        <v>36</v>
      </c>
      <c r="K141" s="1" t="s">
        <v>33</v>
      </c>
      <c r="L141" s="1" t="str">
        <f>+IF(I141=K141,"SI","NO")</f>
        <v>NO</v>
      </c>
      <c r="M141" s="1" t="str">
        <f>+IF(H141=J141,"SI","NO")</f>
        <v>NO</v>
      </c>
    </row>
    <row r="142" spans="1:13" hidden="1" x14ac:dyDescent="0.3">
      <c r="A142" s="2" t="e">
        <f>+A141+1</f>
        <v>#VALUE!</v>
      </c>
      <c r="B142" s="1" t="s">
        <v>50</v>
      </c>
      <c r="C142" s="1" t="s">
        <v>35</v>
      </c>
      <c r="D142" s="3">
        <v>2.2616495774611781E-2</v>
      </c>
      <c r="E142" s="3">
        <v>815.08275937123426</v>
      </c>
      <c r="F142" s="3">
        <v>21.16598140953862</v>
      </c>
      <c r="G142" s="1">
        <v>5.0000000000000001E-3</v>
      </c>
      <c r="H142" s="1" t="s">
        <v>14</v>
      </c>
      <c r="I142" s="1" t="s">
        <v>23</v>
      </c>
      <c r="J142" s="1" t="s">
        <v>36</v>
      </c>
      <c r="K142" s="1" t="s">
        <v>33</v>
      </c>
      <c r="L142" s="1" t="str">
        <f>+IF(I142=K142,"SI","NO")</f>
        <v>NO</v>
      </c>
      <c r="M142" s="1" t="str">
        <f>+IF(H142=J142,"SI","NO")</f>
        <v>NO</v>
      </c>
    </row>
    <row r="143" spans="1:13" hidden="1" x14ac:dyDescent="0.3">
      <c r="A143" s="2" t="e">
        <f>+A142+1</f>
        <v>#VALUE!</v>
      </c>
      <c r="B143" s="1" t="s">
        <v>153</v>
      </c>
      <c r="C143" s="1" t="s">
        <v>127</v>
      </c>
      <c r="D143" s="3">
        <v>1.6334370671444842E-2</v>
      </c>
      <c r="E143" s="3">
        <v>72.652847087075699</v>
      </c>
      <c r="F143" s="3">
        <v>19.198394257126122</v>
      </c>
      <c r="G143" s="1">
        <v>4.0000000000000001E-3</v>
      </c>
      <c r="H143" s="1" t="s">
        <v>27</v>
      </c>
      <c r="I143" s="1" t="s">
        <v>15</v>
      </c>
      <c r="J143" s="1" t="s">
        <v>58</v>
      </c>
      <c r="K143" s="1" t="s">
        <v>33</v>
      </c>
      <c r="L143" s="1" t="str">
        <f>+IF(I143=K143,"SI","NO")</f>
        <v>NO</v>
      </c>
      <c r="M143" s="1" t="str">
        <f>+IF(H143=J143,"SI","NO")</f>
        <v>NO</v>
      </c>
    </row>
    <row r="144" spans="1:13" hidden="1" x14ac:dyDescent="0.3">
      <c r="A144" s="2" t="e">
        <f>+A143+1</f>
        <v>#VALUE!</v>
      </c>
      <c r="B144" s="1" t="s">
        <v>141</v>
      </c>
      <c r="C144" s="1" t="s">
        <v>153</v>
      </c>
      <c r="D144" s="3">
        <v>7.2277651182788287E-4</v>
      </c>
      <c r="E144" s="3">
        <v>23268.260301790138</v>
      </c>
      <c r="F144" s="3">
        <v>18.507522960712411</v>
      </c>
      <c r="G144" s="1">
        <v>0.38</v>
      </c>
      <c r="H144" s="1" t="s">
        <v>27</v>
      </c>
      <c r="I144" s="1" t="s">
        <v>21</v>
      </c>
      <c r="J144" s="1" t="s">
        <v>27</v>
      </c>
      <c r="K144" s="1" t="s">
        <v>15</v>
      </c>
      <c r="L144" s="1" t="str">
        <f>+IF(I144=K144,"SI","NO")</f>
        <v>NO</v>
      </c>
      <c r="M144" s="1" t="str">
        <f>+IF(H144=J144,"SI","NO")</f>
        <v>SI</v>
      </c>
    </row>
    <row r="145" spans="1:13" hidden="1" x14ac:dyDescent="0.3">
      <c r="A145" s="2" t="e">
        <f>+A144+1</f>
        <v>#VALUE!</v>
      </c>
      <c r="B145" s="1" t="s">
        <v>80</v>
      </c>
      <c r="C145" s="1" t="s">
        <v>82</v>
      </c>
      <c r="D145" s="3">
        <v>7.2569903293259993E-3</v>
      </c>
      <c r="E145" s="3">
        <v>2144.1389500757259</v>
      </c>
      <c r="F145" s="3">
        <v>17.51928149458341</v>
      </c>
      <c r="G145" s="1">
        <v>2E-3</v>
      </c>
      <c r="H145" s="1" t="s">
        <v>14</v>
      </c>
      <c r="I145" s="1" t="s">
        <v>23</v>
      </c>
      <c r="J145" s="1" t="s">
        <v>58</v>
      </c>
      <c r="K145" s="1" t="s">
        <v>33</v>
      </c>
      <c r="L145" s="1" t="str">
        <f>+IF(I145=K145,"SI","NO")</f>
        <v>NO</v>
      </c>
      <c r="M145" s="1" t="str">
        <f>+IF(H145=J145,"SI","NO")</f>
        <v>NO</v>
      </c>
    </row>
    <row r="146" spans="1:13" hidden="1" x14ac:dyDescent="0.3">
      <c r="A146" s="2" t="e">
        <f>+A145+1</f>
        <v>#VALUE!</v>
      </c>
      <c r="B146" s="1" t="s">
        <v>28</v>
      </c>
      <c r="C146" s="1" t="s">
        <v>86</v>
      </c>
      <c r="D146" s="3">
        <v>6.4499800819860296E-4</v>
      </c>
      <c r="E146" s="3">
        <v>660.9565036992683</v>
      </c>
      <c r="F146" s="3">
        <v>16.837169140024422</v>
      </c>
      <c r="G146" s="1">
        <v>0</v>
      </c>
      <c r="H146" s="1" t="s">
        <v>27</v>
      </c>
      <c r="I146" s="1" t="s">
        <v>21</v>
      </c>
      <c r="J146" s="1" t="s">
        <v>36</v>
      </c>
      <c r="K146" s="1" t="s">
        <v>31</v>
      </c>
      <c r="L146" s="1" t="str">
        <f>+IF(I146=K146,"SI","NO")</f>
        <v>NO</v>
      </c>
      <c r="M146" s="1" t="str">
        <f>+IF(H146=J146,"SI","NO")</f>
        <v>NO</v>
      </c>
    </row>
    <row r="147" spans="1:13" hidden="1" x14ac:dyDescent="0.3">
      <c r="A147" s="2" t="e">
        <f>+A146+1</f>
        <v>#VALUE!</v>
      </c>
      <c r="B147" s="1" t="s">
        <v>50</v>
      </c>
      <c r="C147" s="1" t="s">
        <v>29</v>
      </c>
      <c r="D147" s="3">
        <v>4.6663911772021949E-2</v>
      </c>
      <c r="E147" s="3">
        <v>-281.05197287988528</v>
      </c>
      <c r="F147" s="3">
        <v>16.514700427283529</v>
      </c>
      <c r="G147" s="1">
        <v>1.2999999999999999E-2</v>
      </c>
      <c r="H147" s="1" t="s">
        <v>14</v>
      </c>
      <c r="I147" s="1" t="s">
        <v>23</v>
      </c>
      <c r="J147" s="1" t="s">
        <v>27</v>
      </c>
      <c r="K147" s="1" t="s">
        <v>23</v>
      </c>
      <c r="L147" s="1" t="str">
        <f>+IF(I147=K147,"SI","NO")</f>
        <v>SI</v>
      </c>
      <c r="M147" s="1" t="str">
        <f>+IF(H147=J147,"SI","NO")</f>
        <v>NO</v>
      </c>
    </row>
    <row r="148" spans="1:13" hidden="1" x14ac:dyDescent="0.3">
      <c r="A148" s="2" t="e">
        <f>+A147+1</f>
        <v>#VALUE!</v>
      </c>
      <c r="B148" s="1" t="s">
        <v>141</v>
      </c>
      <c r="C148" s="1" t="s">
        <v>69</v>
      </c>
      <c r="D148" s="3">
        <v>1.093414093826914E-4</v>
      </c>
      <c r="E148" s="3">
        <v>11901.72261239177</v>
      </c>
      <c r="F148" s="3">
        <v>16.23181129548151</v>
      </c>
      <c r="G148" s="1">
        <v>0</v>
      </c>
      <c r="H148" s="1" t="s">
        <v>27</v>
      </c>
      <c r="I148" s="1" t="s">
        <v>21</v>
      </c>
      <c r="J148" s="1" t="s">
        <v>27</v>
      </c>
      <c r="K148" s="1" t="s">
        <v>21</v>
      </c>
      <c r="L148" s="1" t="str">
        <f>+IF(I148=K148,"SI","NO")</f>
        <v>SI</v>
      </c>
      <c r="M148" s="1" t="str">
        <f>+IF(H148=J148,"SI","NO")</f>
        <v>SI</v>
      </c>
    </row>
    <row r="149" spans="1:13" hidden="1" x14ac:dyDescent="0.3">
      <c r="A149" s="2" t="e">
        <f>+A148+1</f>
        <v>#VALUE!</v>
      </c>
      <c r="B149" s="1" t="s">
        <v>62</v>
      </c>
      <c r="C149" s="1" t="s">
        <v>69</v>
      </c>
      <c r="D149" s="3">
        <v>4.145745046609744E-3</v>
      </c>
      <c r="E149" s="3">
        <v>18090.021838797082</v>
      </c>
      <c r="F149" s="3">
        <v>16.20966543166837</v>
      </c>
      <c r="G149" s="1">
        <v>1E-3</v>
      </c>
      <c r="H149" s="1" t="s">
        <v>14</v>
      </c>
      <c r="I149" s="1" t="s">
        <v>15</v>
      </c>
      <c r="J149" s="1" t="s">
        <v>27</v>
      </c>
      <c r="K149" s="1" t="s">
        <v>21</v>
      </c>
      <c r="L149" s="1" t="str">
        <f>+IF(I149=K149,"SI","NO")</f>
        <v>NO</v>
      </c>
      <c r="M149" s="1" t="str">
        <f>+IF(H149=J149,"SI","NO")</f>
        <v>NO</v>
      </c>
    </row>
    <row r="150" spans="1:13" hidden="1" x14ac:dyDescent="0.3">
      <c r="A150" s="2" t="e">
        <f>+A149+1</f>
        <v>#VALUE!</v>
      </c>
      <c r="B150" s="1" t="s">
        <v>17</v>
      </c>
      <c r="C150" s="1" t="s">
        <v>94</v>
      </c>
      <c r="D150" s="3">
        <v>7.7512299796425599E-3</v>
      </c>
      <c r="E150" s="3">
        <v>110.1141473440625</v>
      </c>
      <c r="F150" s="3">
        <v>15.665043745539521</v>
      </c>
      <c r="G150" s="1">
        <v>2E-3</v>
      </c>
      <c r="H150" s="1" t="s">
        <v>14</v>
      </c>
      <c r="I150" s="1" t="s">
        <v>15</v>
      </c>
      <c r="J150" s="1" t="s">
        <v>19</v>
      </c>
      <c r="K150" s="1" t="s">
        <v>71</v>
      </c>
      <c r="L150" s="1" t="str">
        <f>+IF(I150=K150,"SI","NO")</f>
        <v>NO</v>
      </c>
      <c r="M150" s="1" t="str">
        <f>+IF(H150=J150,"SI","NO")</f>
        <v>NO</v>
      </c>
    </row>
    <row r="151" spans="1:13" hidden="1" x14ac:dyDescent="0.3">
      <c r="A151" s="2" t="e">
        <f>+A150+1</f>
        <v>#VALUE!</v>
      </c>
      <c r="B151" s="1" t="s">
        <v>56</v>
      </c>
      <c r="C151" s="1" t="s">
        <v>84</v>
      </c>
      <c r="D151" s="3">
        <v>1.63505516725218E-2</v>
      </c>
      <c r="E151" s="3">
        <v>55.501961865176249</v>
      </c>
      <c r="F151" s="3">
        <v>15.156156896986721</v>
      </c>
      <c r="G151" s="1">
        <v>3.0000000000000001E-3</v>
      </c>
      <c r="H151" s="1" t="s">
        <v>36</v>
      </c>
      <c r="I151" s="1" t="s">
        <v>21</v>
      </c>
      <c r="J151" s="1" t="s">
        <v>58</v>
      </c>
      <c r="K151" s="1" t="s">
        <v>23</v>
      </c>
      <c r="L151" s="1" t="str">
        <f>+IF(I151=K151,"SI","NO")</f>
        <v>NO</v>
      </c>
      <c r="M151" s="1" t="str">
        <f>+IF(H151=J151,"SI","NO")</f>
        <v>NO</v>
      </c>
    </row>
    <row r="152" spans="1:13" hidden="1" x14ac:dyDescent="0.3">
      <c r="A152" s="2" t="e">
        <f>+A151+1</f>
        <v>#VALUE!</v>
      </c>
      <c r="B152" s="1" t="s">
        <v>34</v>
      </c>
      <c r="C152" s="1" t="s">
        <v>120</v>
      </c>
      <c r="D152" s="3">
        <v>9.4004685116565682E-3</v>
      </c>
      <c r="E152" s="3">
        <v>906.9589240817395</v>
      </c>
      <c r="F152" s="3">
        <v>14.125409144643189</v>
      </c>
      <c r="G152" s="1">
        <v>2E-3</v>
      </c>
      <c r="H152" s="1" t="s">
        <v>27</v>
      </c>
      <c r="I152" s="1" t="s">
        <v>33</v>
      </c>
      <c r="J152" s="1" t="s">
        <v>58</v>
      </c>
      <c r="K152" s="1" t="s">
        <v>15</v>
      </c>
      <c r="L152" s="1" t="str">
        <f>+IF(I152=K152,"SI","NO")</f>
        <v>NO</v>
      </c>
      <c r="M152" s="1" t="str">
        <f>+IF(H152=J152,"SI","NO")</f>
        <v>NO</v>
      </c>
    </row>
    <row r="153" spans="1:13" hidden="1" x14ac:dyDescent="0.3">
      <c r="A153" s="2" t="e">
        <f>+A152+1</f>
        <v>#VALUE!</v>
      </c>
      <c r="B153" s="1" t="s">
        <v>69</v>
      </c>
      <c r="C153" s="1" t="s">
        <v>106</v>
      </c>
      <c r="D153" s="3">
        <v>2.983794031588333E-2</v>
      </c>
      <c r="E153" s="3">
        <v>312.44682092091881</v>
      </c>
      <c r="F153" s="3">
        <v>14.08850222238207</v>
      </c>
      <c r="G153" s="1">
        <v>7.0000000000000001E-3</v>
      </c>
      <c r="H153" s="1" t="s">
        <v>27</v>
      </c>
      <c r="I153" s="1" t="s">
        <v>21</v>
      </c>
      <c r="J153" s="1" t="s">
        <v>36</v>
      </c>
      <c r="K153" s="1" t="s">
        <v>31</v>
      </c>
      <c r="L153" s="1" t="str">
        <f>+IF(I153=K153,"SI","NO")</f>
        <v>NO</v>
      </c>
      <c r="M153" s="1" t="str">
        <f>+IF(H153=J153,"SI","NO")</f>
        <v>NO</v>
      </c>
    </row>
    <row r="154" spans="1:13" hidden="1" x14ac:dyDescent="0.3">
      <c r="A154" s="2" t="e">
        <f>+A153+1</f>
        <v>#VALUE!</v>
      </c>
      <c r="B154" s="1" t="s">
        <v>56</v>
      </c>
      <c r="C154" s="1" t="s">
        <v>120</v>
      </c>
      <c r="D154" s="3">
        <v>3.5850734403224928E-2</v>
      </c>
      <c r="E154" s="3">
        <v>5.8156551169716506</v>
      </c>
      <c r="F154" s="3">
        <v>13.822414692078061</v>
      </c>
      <c r="G154" s="1">
        <v>5.0000000000000001E-3</v>
      </c>
      <c r="H154" s="1" t="s">
        <v>36</v>
      </c>
      <c r="I154" s="1" t="s">
        <v>21</v>
      </c>
      <c r="J154" s="1" t="s">
        <v>58</v>
      </c>
      <c r="K154" s="1" t="s">
        <v>15</v>
      </c>
      <c r="L154" s="1" t="str">
        <f>+IF(I154=K154,"SI","NO")</f>
        <v>NO</v>
      </c>
      <c r="M154" s="1" t="str">
        <f>+IF(H154=J154,"SI","NO")</f>
        <v>NO</v>
      </c>
    </row>
    <row r="155" spans="1:13" hidden="1" x14ac:dyDescent="0.3">
      <c r="A155" s="2" t="e">
        <f>+A154+1</f>
        <v>#VALUE!</v>
      </c>
      <c r="B155" s="1" t="s">
        <v>28</v>
      </c>
      <c r="C155" s="1" t="s">
        <v>29</v>
      </c>
      <c r="D155" s="3">
        <v>6.0114457569799603E-3</v>
      </c>
      <c r="E155" s="3">
        <v>-21.09581922682106</v>
      </c>
      <c r="F155" s="3">
        <v>13.300569395557201</v>
      </c>
      <c r="G155" s="1">
        <v>1E-3</v>
      </c>
      <c r="H155" s="1" t="s">
        <v>27</v>
      </c>
      <c r="I155" s="1" t="s">
        <v>21</v>
      </c>
      <c r="J155" s="1" t="s">
        <v>27</v>
      </c>
      <c r="K155" s="1" t="s">
        <v>23</v>
      </c>
      <c r="L155" s="1" t="str">
        <f>+IF(I155=K155,"SI","NO")</f>
        <v>NO</v>
      </c>
      <c r="M155" s="1" t="str">
        <f>+IF(H155=J155,"SI","NO")</f>
        <v>SI</v>
      </c>
    </row>
    <row r="156" spans="1:13" hidden="1" x14ac:dyDescent="0.3">
      <c r="A156" s="2" t="e">
        <f>+A155+1</f>
        <v>#VALUE!</v>
      </c>
      <c r="B156" s="1" t="s">
        <v>101</v>
      </c>
      <c r="C156" s="1" t="s">
        <v>155</v>
      </c>
      <c r="D156" s="3">
        <v>2.5821380359953971E-2</v>
      </c>
      <c r="E156" s="3">
        <v>13.977302656816869</v>
      </c>
      <c r="F156" s="3">
        <v>12.38382550083622</v>
      </c>
      <c r="G156" s="1">
        <v>6.0000000000000001E-3</v>
      </c>
      <c r="H156" s="1" t="s">
        <v>27</v>
      </c>
      <c r="I156" s="1" t="s">
        <v>15</v>
      </c>
      <c r="J156" s="1" t="s">
        <v>58</v>
      </c>
      <c r="K156" s="1" t="s">
        <v>15</v>
      </c>
      <c r="L156" s="1" t="str">
        <f>+IF(I156=K156,"SI","NO")</f>
        <v>SI</v>
      </c>
      <c r="M156" s="1" t="str">
        <f>+IF(H156=J156,"SI","NO")</f>
        <v>NO</v>
      </c>
    </row>
    <row r="157" spans="1:13" hidden="1" x14ac:dyDescent="0.3">
      <c r="A157" s="2" t="e">
        <f>+A156+1</f>
        <v>#VALUE!</v>
      </c>
      <c r="B157" s="1" t="s">
        <v>28</v>
      </c>
      <c r="C157" s="1" t="s">
        <v>126</v>
      </c>
      <c r="D157" s="3">
        <v>3.0534077010010471E-2</v>
      </c>
      <c r="E157" s="3">
        <v>798.47215895625311</v>
      </c>
      <c r="F157" s="3">
        <v>12.240472529013401</v>
      </c>
      <c r="G157" s="1">
        <v>5.0000000000000001E-3</v>
      </c>
      <c r="H157" s="1" t="s">
        <v>27</v>
      </c>
      <c r="I157" s="1" t="s">
        <v>21</v>
      </c>
      <c r="J157" s="1" t="s">
        <v>36</v>
      </c>
      <c r="K157" s="1" t="s">
        <v>33</v>
      </c>
      <c r="L157" s="1" t="str">
        <f>+IF(I157=K157,"SI","NO")</f>
        <v>NO</v>
      </c>
      <c r="M157" s="1" t="str">
        <f>+IF(H157=J157,"SI","NO")</f>
        <v>NO</v>
      </c>
    </row>
    <row r="158" spans="1:13" hidden="1" x14ac:dyDescent="0.3">
      <c r="A158" s="2" t="e">
        <f>+A157+1</f>
        <v>#VALUE!</v>
      </c>
      <c r="B158" s="1" t="s">
        <v>43</v>
      </c>
      <c r="C158" s="1" t="s">
        <v>126</v>
      </c>
      <c r="D158" s="3">
        <v>3.0534077010010471E-2</v>
      </c>
      <c r="E158" s="3">
        <v>798.47215895625311</v>
      </c>
      <c r="F158" s="3">
        <v>12.240472529013401</v>
      </c>
      <c r="G158" s="1">
        <v>5.0000000000000001E-3</v>
      </c>
      <c r="H158" s="1" t="s">
        <v>36</v>
      </c>
      <c r="I158" s="1" t="s">
        <v>15</v>
      </c>
      <c r="J158" s="1" t="s">
        <v>36</v>
      </c>
      <c r="K158" s="1" t="s">
        <v>33</v>
      </c>
      <c r="L158" s="1" t="str">
        <f>+IF(I158=K158,"SI","NO")</f>
        <v>NO</v>
      </c>
      <c r="M158" s="1" t="str">
        <f>+IF(H158=J158,"SI","NO")</f>
        <v>SI</v>
      </c>
    </row>
    <row r="159" spans="1:13" hidden="1" x14ac:dyDescent="0.3">
      <c r="A159" s="2" t="e">
        <f>+A158+1</f>
        <v>#VALUE!</v>
      </c>
      <c r="B159" s="1" t="s">
        <v>141</v>
      </c>
      <c r="C159" s="1" t="s">
        <v>34</v>
      </c>
      <c r="D159" s="3">
        <v>3.5745347110179427E-4</v>
      </c>
      <c r="E159" s="3">
        <v>12635.58047704686</v>
      </c>
      <c r="F159" s="3">
        <v>12.061206465262661</v>
      </c>
      <c r="G159" s="1">
        <v>0</v>
      </c>
      <c r="H159" s="1" t="s">
        <v>27</v>
      </c>
      <c r="I159" s="1" t="s">
        <v>21</v>
      </c>
      <c r="J159" s="1" t="s">
        <v>27</v>
      </c>
      <c r="K159" s="1" t="s">
        <v>33</v>
      </c>
      <c r="L159" s="1" t="str">
        <f>+IF(I159=K159,"SI","NO")</f>
        <v>NO</v>
      </c>
      <c r="M159" s="1" t="str">
        <f>+IF(H159=J159,"SI","NO")</f>
        <v>SI</v>
      </c>
    </row>
    <row r="160" spans="1:13" hidden="1" x14ac:dyDescent="0.3">
      <c r="A160" s="2" t="e">
        <f>+A159+1</f>
        <v>#VALUE!</v>
      </c>
      <c r="B160" s="1" t="s">
        <v>62</v>
      </c>
      <c r="C160" s="1" t="s">
        <v>103</v>
      </c>
      <c r="D160" s="3">
        <v>2.1294145950186631E-2</v>
      </c>
      <c r="E160" s="3">
        <v>20165.767808080189</v>
      </c>
      <c r="F160" s="3">
        <v>11.533098719500909</v>
      </c>
      <c r="G160" s="1">
        <v>4.0000000000000001E-3</v>
      </c>
      <c r="H160" s="1" t="s">
        <v>14</v>
      </c>
      <c r="I160" s="1" t="s">
        <v>15</v>
      </c>
      <c r="J160" s="1" t="s">
        <v>27</v>
      </c>
      <c r="K160" s="1" t="s">
        <v>104</v>
      </c>
      <c r="L160" s="1" t="str">
        <f>+IF(I160=K160,"SI","NO")</f>
        <v>NO</v>
      </c>
      <c r="M160" s="1" t="str">
        <f>+IF(H160=J160,"SI","NO")</f>
        <v>NO</v>
      </c>
    </row>
    <row r="161" spans="1:13" hidden="1" x14ac:dyDescent="0.3">
      <c r="A161" s="2" t="e">
        <f>+A160+1</f>
        <v>#VALUE!</v>
      </c>
      <c r="B161" s="1" t="s">
        <v>44</v>
      </c>
      <c r="C161" s="1" t="s">
        <v>47</v>
      </c>
      <c r="D161" s="3">
        <v>1.962540976451586E-2</v>
      </c>
      <c r="E161" s="3">
        <v>4150.8442166046534</v>
      </c>
      <c r="F161" s="3">
        <v>10.787159646595541</v>
      </c>
      <c r="G161" s="1">
        <v>5.0000000000000001E-3</v>
      </c>
      <c r="H161" s="1" t="s">
        <v>14</v>
      </c>
      <c r="I161" s="1" t="s">
        <v>23</v>
      </c>
      <c r="J161" s="1" t="s">
        <v>36</v>
      </c>
      <c r="K161" s="1" t="s">
        <v>15</v>
      </c>
      <c r="L161" s="1" t="str">
        <f>+IF(I161=K161,"SI","NO")</f>
        <v>NO</v>
      </c>
      <c r="M161" s="1" t="str">
        <f>+IF(H161=J161,"SI","NO")</f>
        <v>NO</v>
      </c>
    </row>
    <row r="162" spans="1:13" hidden="1" x14ac:dyDescent="0.3">
      <c r="A162" s="2" t="e">
        <f>+A161+1</f>
        <v>#VALUE!</v>
      </c>
      <c r="B162" s="1" t="s">
        <v>80</v>
      </c>
      <c r="C162" s="1" t="s">
        <v>46</v>
      </c>
      <c r="D162" s="3">
        <v>9.1212254119286962E-3</v>
      </c>
      <c r="E162" s="3">
        <v>2568.1708031798498</v>
      </c>
      <c r="F162" s="3">
        <v>10.38101824356176</v>
      </c>
      <c r="G162" s="1">
        <v>2E-3</v>
      </c>
      <c r="H162" s="1" t="s">
        <v>14</v>
      </c>
      <c r="I162" s="1" t="s">
        <v>23</v>
      </c>
      <c r="J162" s="1" t="s">
        <v>27</v>
      </c>
      <c r="K162" s="1" t="s">
        <v>15</v>
      </c>
      <c r="L162" s="1" t="str">
        <f>+IF(I162=K162,"SI","NO")</f>
        <v>NO</v>
      </c>
      <c r="M162" s="1" t="str">
        <f>+IF(H162=J162,"SI","NO")</f>
        <v>NO</v>
      </c>
    </row>
    <row r="163" spans="1:13" hidden="1" x14ac:dyDescent="0.3">
      <c r="A163" s="2" t="e">
        <f>+A162+1</f>
        <v>#VALUE!</v>
      </c>
      <c r="B163" s="1" t="s">
        <v>12</v>
      </c>
      <c r="C163" s="1" t="s">
        <v>28</v>
      </c>
      <c r="D163" s="3">
        <v>3.2753999356752821E-2</v>
      </c>
      <c r="E163" s="3">
        <v>12180.456734919249</v>
      </c>
      <c r="F163" s="3">
        <v>10.172974488849491</v>
      </c>
      <c r="G163" s="1">
        <v>8.0000000000000002E-3</v>
      </c>
      <c r="H163" s="1" t="s">
        <v>14</v>
      </c>
      <c r="I163" s="1" t="s">
        <v>15</v>
      </c>
      <c r="J163" s="1" t="s">
        <v>27</v>
      </c>
      <c r="K163" s="1" t="s">
        <v>21</v>
      </c>
      <c r="L163" s="1" t="str">
        <f>+IF(I163=K163,"SI","NO")</f>
        <v>NO</v>
      </c>
      <c r="M163" s="1" t="str">
        <f>+IF(H163=J163,"SI","NO")</f>
        <v>NO</v>
      </c>
    </row>
    <row r="164" spans="1:13" hidden="1" x14ac:dyDescent="0.3">
      <c r="A164" s="2" t="e">
        <f>+A163+1</f>
        <v>#VALUE!</v>
      </c>
      <c r="B164" s="1" t="s">
        <v>12</v>
      </c>
      <c r="C164" s="1" t="s">
        <v>43</v>
      </c>
      <c r="D164" s="3">
        <v>3.2753999356752821E-2</v>
      </c>
      <c r="E164" s="3">
        <v>12180.456734919249</v>
      </c>
      <c r="F164" s="3">
        <v>10.172974488849491</v>
      </c>
      <c r="G164" s="1">
        <v>8.0000000000000002E-3</v>
      </c>
      <c r="H164" s="1" t="s">
        <v>14</v>
      </c>
      <c r="I164" s="1" t="s">
        <v>15</v>
      </c>
      <c r="J164" s="1" t="s">
        <v>36</v>
      </c>
      <c r="K164" s="1" t="s">
        <v>15</v>
      </c>
      <c r="L164" s="1" t="str">
        <f>+IF(I164=K164,"SI","NO")</f>
        <v>SI</v>
      </c>
      <c r="M164" s="1" t="str">
        <f>+IF(H164=J164,"SI","NO")</f>
        <v>NO</v>
      </c>
    </row>
    <row r="165" spans="1:13" hidden="1" x14ac:dyDescent="0.3">
      <c r="A165" s="2" t="e">
        <f>+A164+1</f>
        <v>#VALUE!</v>
      </c>
      <c r="B165" s="1" t="s">
        <v>51</v>
      </c>
      <c r="C165" s="1" t="s">
        <v>83</v>
      </c>
      <c r="D165" s="3">
        <v>1.6100281396233689E-2</v>
      </c>
      <c r="E165" s="3">
        <v>-8.2227315164063395</v>
      </c>
      <c r="F165" s="3">
        <v>9.9822119473146227</v>
      </c>
      <c r="G165" s="1">
        <v>4.0000000000000001E-3</v>
      </c>
      <c r="H165" s="1" t="s">
        <v>19</v>
      </c>
      <c r="I165" s="1" t="s">
        <v>33</v>
      </c>
      <c r="J165" s="1" t="s">
        <v>58</v>
      </c>
      <c r="K165" s="1" t="s">
        <v>15</v>
      </c>
      <c r="L165" s="1" t="str">
        <f>+IF(I165=K165,"SI","NO")</f>
        <v>NO</v>
      </c>
      <c r="M165" s="1" t="str">
        <f>+IF(H165=J165,"SI","NO")</f>
        <v>NO</v>
      </c>
    </row>
    <row r="166" spans="1:13" x14ac:dyDescent="0.3">
      <c r="A166" s="2" t="e">
        <f>+A165+1</f>
        <v>#VALUE!</v>
      </c>
      <c r="B166" s="1" t="s">
        <v>120</v>
      </c>
      <c r="C166" s="1" t="s">
        <v>83</v>
      </c>
      <c r="D166" s="3">
        <v>1.189562019310557E-3</v>
      </c>
      <c r="E166" s="3">
        <v>-2.3134945699668199</v>
      </c>
      <c r="F166" s="3">
        <v>9.752756732346695</v>
      </c>
      <c r="G166" s="1">
        <v>0</v>
      </c>
      <c r="H166" s="1" t="s">
        <v>58</v>
      </c>
      <c r="I166" s="1" t="s">
        <v>15</v>
      </c>
      <c r="J166" s="1" t="s">
        <v>58</v>
      </c>
      <c r="K166" s="1" t="s">
        <v>15</v>
      </c>
      <c r="L166" s="1" t="str">
        <f>+IF(I166=K166,"SI","NO")</f>
        <v>SI</v>
      </c>
      <c r="M166" s="1" t="str">
        <f>+IF(H166=J166,"SI","NO")</f>
        <v>SI</v>
      </c>
    </row>
    <row r="167" spans="1:13" hidden="1" x14ac:dyDescent="0.3">
      <c r="A167" s="2" t="e">
        <f>+A166+1</f>
        <v>#VALUE!</v>
      </c>
      <c r="B167" s="1" t="s">
        <v>114</v>
      </c>
      <c r="C167" s="1" t="s">
        <v>116</v>
      </c>
      <c r="D167" s="3">
        <v>3.9169330119822378E-4</v>
      </c>
      <c r="E167" s="3">
        <v>11.88461390478197</v>
      </c>
      <c r="F167" s="3">
        <v>9.5723233184859335</v>
      </c>
      <c r="G167" s="1">
        <v>0</v>
      </c>
      <c r="H167" s="1" t="s">
        <v>19</v>
      </c>
      <c r="I167" s="1" t="s">
        <v>31</v>
      </c>
      <c r="J167" s="1" t="s">
        <v>19</v>
      </c>
      <c r="K167" s="1" t="s">
        <v>23</v>
      </c>
      <c r="L167" s="1" t="str">
        <f>+IF(I167=K167,"SI","NO")</f>
        <v>NO</v>
      </c>
      <c r="M167" s="1" t="str">
        <f>+IF(H167=J167,"SI","NO")</f>
        <v>SI</v>
      </c>
    </row>
    <row r="168" spans="1:13" hidden="1" x14ac:dyDescent="0.3">
      <c r="A168" s="2" t="e">
        <f>+A167+1</f>
        <v>#VALUE!</v>
      </c>
      <c r="B168" s="1" t="s">
        <v>135</v>
      </c>
      <c r="C168" s="1" t="s">
        <v>136</v>
      </c>
      <c r="D168" s="3">
        <v>7.9526985100515958E-3</v>
      </c>
      <c r="E168" s="3">
        <v>-10.9791788561243</v>
      </c>
      <c r="F168" s="3">
        <v>9.4441260266468188</v>
      </c>
      <c r="G168" s="1">
        <v>1E-3</v>
      </c>
      <c r="H168" s="1" t="s">
        <v>19</v>
      </c>
      <c r="I168" s="1" t="s">
        <v>64</v>
      </c>
      <c r="J168" s="1" t="s">
        <v>58</v>
      </c>
      <c r="K168" s="1" t="s">
        <v>31</v>
      </c>
      <c r="L168" s="1" t="str">
        <f>+IF(I168=K168,"SI","NO")</f>
        <v>NO</v>
      </c>
      <c r="M168" s="1" t="str">
        <f>+IF(H168=J168,"SI","NO")</f>
        <v>NO</v>
      </c>
    </row>
    <row r="169" spans="1:13" hidden="1" x14ac:dyDescent="0.3">
      <c r="A169" s="2" t="e">
        <f>+A168+1</f>
        <v>#VALUE!</v>
      </c>
      <c r="B169" s="1" t="s">
        <v>28</v>
      </c>
      <c r="C169" s="1" t="s">
        <v>138</v>
      </c>
      <c r="D169" s="3">
        <v>4.9598440523233839E-2</v>
      </c>
      <c r="E169" s="3">
        <v>806.4819922297479</v>
      </c>
      <c r="F169" s="3">
        <v>9.2071736434383897</v>
      </c>
      <c r="G169" s="1">
        <v>1.2E-2</v>
      </c>
      <c r="H169" s="1" t="s">
        <v>27</v>
      </c>
      <c r="I169" s="1" t="s">
        <v>21</v>
      </c>
      <c r="J169" s="1" t="s">
        <v>36</v>
      </c>
      <c r="K169" s="1" t="s">
        <v>31</v>
      </c>
      <c r="L169" s="1" t="str">
        <f>+IF(I169=K169,"SI","NO")</f>
        <v>NO</v>
      </c>
      <c r="M169" s="1" t="str">
        <f>+IF(H169=J169,"SI","NO")</f>
        <v>NO</v>
      </c>
    </row>
    <row r="170" spans="1:13" hidden="1" x14ac:dyDescent="0.3">
      <c r="A170" s="2" t="e">
        <f>+A169+1</f>
        <v>#VALUE!</v>
      </c>
      <c r="B170" s="1" t="s">
        <v>96</v>
      </c>
      <c r="C170" s="1" t="s">
        <v>97</v>
      </c>
      <c r="D170" s="3">
        <v>1.594339636035591E-2</v>
      </c>
      <c r="E170" s="3">
        <v>3.5978050455233239</v>
      </c>
      <c r="F170" s="3">
        <v>8.5354668160894125</v>
      </c>
      <c r="G170" s="1">
        <v>4.0000000000000001E-3</v>
      </c>
      <c r="H170" s="1" t="s">
        <v>36</v>
      </c>
      <c r="I170" s="1" t="s">
        <v>21</v>
      </c>
      <c r="J170" s="1" t="s">
        <v>58</v>
      </c>
      <c r="K170" s="1" t="s">
        <v>23</v>
      </c>
      <c r="L170" s="1" t="str">
        <f>+IF(I170=K170,"SI","NO")</f>
        <v>NO</v>
      </c>
      <c r="M170" s="1" t="str">
        <f>+IF(H170=J170,"SI","NO")</f>
        <v>NO</v>
      </c>
    </row>
    <row r="171" spans="1:13" hidden="1" x14ac:dyDescent="0.3">
      <c r="A171" s="2" t="e">
        <f>+A170+1</f>
        <v>#VALUE!</v>
      </c>
      <c r="B171" s="1" t="s">
        <v>34</v>
      </c>
      <c r="C171" s="1" t="s">
        <v>75</v>
      </c>
      <c r="D171" s="3">
        <v>1.526176726131667E-2</v>
      </c>
      <c r="E171" s="3">
        <v>965.9495364814768</v>
      </c>
      <c r="F171" s="3">
        <v>8.487523868457437</v>
      </c>
      <c r="G171" s="1">
        <v>4.0000000000000001E-3</v>
      </c>
      <c r="H171" s="1" t="s">
        <v>27</v>
      </c>
      <c r="I171" s="1" t="s">
        <v>33</v>
      </c>
      <c r="J171" s="1" t="s">
        <v>58</v>
      </c>
      <c r="K171" s="1" t="s">
        <v>33</v>
      </c>
      <c r="L171" s="1" t="str">
        <f>+IF(I171=K171,"SI","NO")</f>
        <v>SI</v>
      </c>
      <c r="M171" s="1" t="str">
        <f>+IF(H171=J171,"SI","NO")</f>
        <v>NO</v>
      </c>
    </row>
    <row r="172" spans="1:13" hidden="1" x14ac:dyDescent="0.3">
      <c r="A172" s="2" t="e">
        <f>+A171+1</f>
        <v>#VALUE!</v>
      </c>
      <c r="B172" s="1" t="s">
        <v>60</v>
      </c>
      <c r="C172" s="1" t="s">
        <v>67</v>
      </c>
      <c r="D172" s="3">
        <v>3.397377307771126E-2</v>
      </c>
      <c r="E172" s="3">
        <v>514.84412737191394</v>
      </c>
      <c r="F172" s="3">
        <v>8.3099755175735979</v>
      </c>
      <c r="G172" s="1">
        <v>7.0000000000000001E-3</v>
      </c>
      <c r="H172" s="1" t="s">
        <v>14</v>
      </c>
      <c r="I172" s="1" t="s">
        <v>15</v>
      </c>
      <c r="J172" s="1" t="s">
        <v>27</v>
      </c>
      <c r="K172" s="1" t="s">
        <v>23</v>
      </c>
      <c r="L172" s="1" t="str">
        <f>+IF(I172=K172,"SI","NO")</f>
        <v>NO</v>
      </c>
      <c r="M172" s="1" t="str">
        <f>+IF(H172=J172,"SI","NO")</f>
        <v>NO</v>
      </c>
    </row>
    <row r="173" spans="1:13" hidden="1" x14ac:dyDescent="0.3">
      <c r="A173" s="2" t="e">
        <f>+A172+1</f>
        <v>#VALUE!</v>
      </c>
      <c r="B173" s="1" t="s">
        <v>125</v>
      </c>
      <c r="C173" s="1" t="s">
        <v>83</v>
      </c>
      <c r="D173" s="3">
        <v>2.018885825726904E-2</v>
      </c>
      <c r="E173" s="3">
        <v>5.8992881378361623</v>
      </c>
      <c r="F173" s="3">
        <v>8.0759314047672301</v>
      </c>
      <c r="G173" s="1">
        <v>4.0000000000000001E-3</v>
      </c>
      <c r="H173" s="1" t="s">
        <v>19</v>
      </c>
      <c r="I173" s="1" t="s">
        <v>33</v>
      </c>
      <c r="J173" s="1" t="s">
        <v>58</v>
      </c>
      <c r="K173" s="1" t="s">
        <v>15</v>
      </c>
      <c r="L173" s="1" t="str">
        <f>+IF(I173=K173,"SI","NO")</f>
        <v>NO</v>
      </c>
      <c r="M173" s="1" t="str">
        <f>+IF(H173=J173,"SI","NO")</f>
        <v>NO</v>
      </c>
    </row>
    <row r="174" spans="1:13" hidden="1" x14ac:dyDescent="0.3">
      <c r="A174" s="2" t="e">
        <f>+A173+1</f>
        <v>#VALUE!</v>
      </c>
      <c r="B174" s="1" t="s">
        <v>122</v>
      </c>
      <c r="C174" s="1" t="s">
        <v>133</v>
      </c>
      <c r="D174" s="3">
        <v>8.2655453885669731E-5</v>
      </c>
      <c r="E174" s="3">
        <v>2.3134289412189921</v>
      </c>
      <c r="F174" s="3">
        <v>7.5739470065979173</v>
      </c>
      <c r="G174" s="1">
        <v>0</v>
      </c>
      <c r="H174" s="1" t="s">
        <v>19</v>
      </c>
      <c r="I174" s="1" t="s">
        <v>21</v>
      </c>
      <c r="J174" s="1" t="s">
        <v>58</v>
      </c>
      <c r="K174" s="1" t="s">
        <v>31</v>
      </c>
      <c r="L174" s="1" t="str">
        <f>+IF(I174=K174,"SI","NO")</f>
        <v>NO</v>
      </c>
      <c r="M174" s="1" t="str">
        <f>+IF(H174=J174,"SI","NO")</f>
        <v>NO</v>
      </c>
    </row>
    <row r="175" spans="1:13" hidden="1" x14ac:dyDescent="0.3">
      <c r="A175" s="2" t="e">
        <f>+A174+1</f>
        <v>#VALUE!</v>
      </c>
      <c r="B175" s="1" t="s">
        <v>56</v>
      </c>
      <c r="C175" s="1" t="s">
        <v>108</v>
      </c>
      <c r="D175" s="3">
        <v>4.0817319189886833E-2</v>
      </c>
      <c r="E175" s="3">
        <v>-130.3193458467656</v>
      </c>
      <c r="F175" s="3">
        <v>7.3836571886565316</v>
      </c>
      <c r="G175" s="1">
        <v>8.9999999999999993E-3</v>
      </c>
      <c r="H175" s="1" t="s">
        <v>36</v>
      </c>
      <c r="I175" s="1" t="s">
        <v>21</v>
      </c>
      <c r="J175" s="1" t="s">
        <v>36</v>
      </c>
      <c r="K175" s="1" t="s">
        <v>31</v>
      </c>
      <c r="L175" s="1" t="str">
        <f>+IF(I175=K175,"SI","NO")</f>
        <v>NO</v>
      </c>
      <c r="M175" s="1" t="str">
        <f>+IF(H175=J175,"SI","NO")</f>
        <v>SI</v>
      </c>
    </row>
    <row r="176" spans="1:13" hidden="1" x14ac:dyDescent="0.3">
      <c r="A176" s="2" t="e">
        <f>+A175+1</f>
        <v>#VALUE!</v>
      </c>
      <c r="B176" s="1" t="s">
        <v>18</v>
      </c>
      <c r="C176" s="1" t="s">
        <v>83</v>
      </c>
      <c r="D176" s="3">
        <v>2.2970116223644131E-4</v>
      </c>
      <c r="E176" s="3">
        <v>1.777490153506345</v>
      </c>
      <c r="F176" s="3">
        <v>7.1815098565503144</v>
      </c>
      <c r="G176" s="1">
        <v>0</v>
      </c>
      <c r="H176" s="1" t="s">
        <v>19</v>
      </c>
      <c r="I176" s="1" t="s">
        <v>15</v>
      </c>
      <c r="J176" s="1" t="s">
        <v>58</v>
      </c>
      <c r="K176" s="1" t="s">
        <v>15</v>
      </c>
      <c r="L176" s="1" t="str">
        <f>+IF(I176=K176,"SI","NO")</f>
        <v>SI</v>
      </c>
      <c r="M176" s="1" t="str">
        <f>+IF(H176=J176,"SI","NO")</f>
        <v>NO</v>
      </c>
    </row>
    <row r="177" spans="1:13" hidden="1" x14ac:dyDescent="0.3">
      <c r="A177" s="2" t="e">
        <f>+A176+1</f>
        <v>#VALUE!</v>
      </c>
      <c r="B177" s="1" t="s">
        <v>142</v>
      </c>
      <c r="C177" s="1" t="s">
        <v>143</v>
      </c>
      <c r="D177" s="3">
        <v>2.29485950586177E-2</v>
      </c>
      <c r="E177" s="3">
        <v>44.657206291360851</v>
      </c>
      <c r="F177" s="3">
        <v>7.0028043482538269</v>
      </c>
      <c r="G177" s="1">
        <v>1E-3</v>
      </c>
      <c r="H177" s="1" t="s">
        <v>36</v>
      </c>
      <c r="I177" s="1" t="s">
        <v>31</v>
      </c>
      <c r="J177" s="1" t="s">
        <v>58</v>
      </c>
      <c r="K177" s="1" t="s">
        <v>33</v>
      </c>
      <c r="L177" s="1" t="str">
        <f>+IF(I177=K177,"SI","NO")</f>
        <v>NO</v>
      </c>
      <c r="M177" s="1" t="str">
        <f>+IF(H177=J177,"SI","NO")</f>
        <v>NO</v>
      </c>
    </row>
    <row r="178" spans="1:13" hidden="1" x14ac:dyDescent="0.3">
      <c r="A178" s="2" t="e">
        <f>+A177+1</f>
        <v>#VALUE!</v>
      </c>
      <c r="B178" s="1" t="s">
        <v>13</v>
      </c>
      <c r="C178" s="1" t="s">
        <v>73</v>
      </c>
      <c r="D178" s="3">
        <v>4.4989348676213972E-2</v>
      </c>
      <c r="E178" s="3">
        <v>15927.657475085511</v>
      </c>
      <c r="F178" s="3">
        <v>6.4437595648981656</v>
      </c>
      <c r="G178" s="1">
        <v>1.2E-2</v>
      </c>
      <c r="H178" s="1" t="s">
        <v>14</v>
      </c>
      <c r="I178" s="1" t="s">
        <v>15</v>
      </c>
      <c r="J178" s="1" t="s">
        <v>27</v>
      </c>
      <c r="K178" s="1" t="s">
        <v>33</v>
      </c>
      <c r="L178" s="1" t="str">
        <f>+IF(I178=K178,"SI","NO")</f>
        <v>NO</v>
      </c>
      <c r="M178" s="1" t="str">
        <f>+IF(H178=J178,"SI","NO")</f>
        <v>NO</v>
      </c>
    </row>
    <row r="179" spans="1:13" hidden="1" x14ac:dyDescent="0.3">
      <c r="A179" s="2" t="e">
        <f>+A178+1</f>
        <v>#VALUE!</v>
      </c>
      <c r="B179" s="1" t="s">
        <v>17</v>
      </c>
      <c r="C179" s="1" t="s">
        <v>57</v>
      </c>
      <c r="D179" s="3">
        <v>1.7484816014084421E-2</v>
      </c>
      <c r="E179" s="3">
        <v>187.81829275451869</v>
      </c>
      <c r="F179" s="3">
        <v>6.3770203294776016</v>
      </c>
      <c r="G179" s="1">
        <v>4.0000000000000001E-3</v>
      </c>
      <c r="H179" s="1" t="s">
        <v>14</v>
      </c>
      <c r="I179" s="1" t="s">
        <v>15</v>
      </c>
      <c r="J179" s="1" t="s">
        <v>58</v>
      </c>
      <c r="K179" s="1" t="s">
        <v>33</v>
      </c>
      <c r="L179" s="1" t="str">
        <f>+IF(I179=K179,"SI","NO")</f>
        <v>NO</v>
      </c>
      <c r="M179" s="1" t="str">
        <f>+IF(H179=J179,"SI","NO")</f>
        <v>NO</v>
      </c>
    </row>
    <row r="180" spans="1:13" hidden="1" x14ac:dyDescent="0.3">
      <c r="A180" s="2" t="e">
        <f>+A179+1</f>
        <v>#VALUE!</v>
      </c>
      <c r="B180" s="1" t="s">
        <v>17</v>
      </c>
      <c r="C180" s="1" t="s">
        <v>74</v>
      </c>
      <c r="D180" s="3">
        <v>3.1680109776482383E-2</v>
      </c>
      <c r="E180" s="3">
        <v>81.011815287662813</v>
      </c>
      <c r="F180" s="3">
        <v>6.3739250605120468</v>
      </c>
      <c r="G180" s="1">
        <v>8.0000000000000002E-3</v>
      </c>
      <c r="H180" s="1" t="s">
        <v>14</v>
      </c>
      <c r="I180" s="1" t="s">
        <v>15</v>
      </c>
      <c r="J180" s="1" t="s">
        <v>36</v>
      </c>
      <c r="K180" s="1" t="s">
        <v>33</v>
      </c>
      <c r="L180" s="1" t="str">
        <f>+IF(I180=K180,"SI","NO")</f>
        <v>NO</v>
      </c>
      <c r="M180" s="1" t="str">
        <f>+IF(H180=J180,"SI","NO")</f>
        <v>NO</v>
      </c>
    </row>
    <row r="181" spans="1:13" hidden="1" x14ac:dyDescent="0.3">
      <c r="A181" s="2" t="e">
        <f>+A180+1</f>
        <v>#VALUE!</v>
      </c>
      <c r="B181" s="1" t="s">
        <v>68</v>
      </c>
      <c r="C181" s="1" t="s">
        <v>105</v>
      </c>
      <c r="D181" s="3">
        <v>1.8760233740126541E-2</v>
      </c>
      <c r="E181" s="3">
        <v>-35.972066093017688</v>
      </c>
      <c r="F181" s="3">
        <v>6.2829203746272766</v>
      </c>
      <c r="G181" s="1">
        <v>4.0000000000000001E-3</v>
      </c>
      <c r="H181" s="1" t="s">
        <v>27</v>
      </c>
      <c r="I181" s="1" t="s">
        <v>21</v>
      </c>
      <c r="J181" s="1" t="s">
        <v>27</v>
      </c>
      <c r="K181" s="1" t="s">
        <v>21</v>
      </c>
      <c r="L181" s="1" t="str">
        <f>+IF(I181=K181,"SI","NO")</f>
        <v>SI</v>
      </c>
      <c r="M181" s="1" t="str">
        <f>+IF(H181=J181,"SI","NO")</f>
        <v>SI</v>
      </c>
    </row>
    <row r="182" spans="1:13" hidden="1" x14ac:dyDescent="0.3">
      <c r="A182" s="2" t="e">
        <f>+A181+1</f>
        <v>#VALUE!</v>
      </c>
      <c r="B182" s="1" t="s">
        <v>81</v>
      </c>
      <c r="C182" s="1" t="s">
        <v>83</v>
      </c>
      <c r="D182" s="3">
        <v>5.7545491971388565E-4</v>
      </c>
      <c r="E182" s="3">
        <v>2.5654979550719492</v>
      </c>
      <c r="F182" s="3">
        <v>5.834746381947733</v>
      </c>
      <c r="G182" s="1">
        <v>0</v>
      </c>
      <c r="H182" s="1" t="s">
        <v>19</v>
      </c>
      <c r="I182" s="1" t="s">
        <v>15</v>
      </c>
      <c r="J182" s="1" t="s">
        <v>58</v>
      </c>
      <c r="K182" s="1" t="s">
        <v>15</v>
      </c>
      <c r="L182" s="1" t="str">
        <f>+IF(I182=K182,"SI","NO")</f>
        <v>SI</v>
      </c>
      <c r="M182" s="1" t="str">
        <f>+IF(H182=J182,"SI","NO")</f>
        <v>NO</v>
      </c>
    </row>
    <row r="183" spans="1:13" hidden="1" x14ac:dyDescent="0.3">
      <c r="A183" s="2" t="e">
        <f>+A182+1</f>
        <v>#VALUE!</v>
      </c>
      <c r="B183" s="1" t="s">
        <v>28</v>
      </c>
      <c r="C183" s="1" t="s">
        <v>153</v>
      </c>
      <c r="D183" s="3">
        <v>2.7183510941115179E-5</v>
      </c>
      <c r="E183" s="3">
        <v>595.36982211319048</v>
      </c>
      <c r="F183" s="3">
        <v>5.5482365730071921</v>
      </c>
      <c r="G183" s="1">
        <v>1E-3</v>
      </c>
      <c r="H183" s="1" t="s">
        <v>27</v>
      </c>
      <c r="I183" s="1" t="s">
        <v>21</v>
      </c>
      <c r="J183" s="1" t="s">
        <v>27</v>
      </c>
      <c r="K183" s="1" t="s">
        <v>15</v>
      </c>
      <c r="L183" s="1" t="str">
        <f>+IF(I183=K183,"SI","NO")</f>
        <v>NO</v>
      </c>
      <c r="M183" s="1" t="str">
        <f>+IF(H183=J183,"SI","NO")</f>
        <v>SI</v>
      </c>
    </row>
    <row r="184" spans="1:13" hidden="1" x14ac:dyDescent="0.3">
      <c r="A184" s="2" t="e">
        <f>+A183+1</f>
        <v>#VALUE!</v>
      </c>
      <c r="B184" s="1" t="s">
        <v>17</v>
      </c>
      <c r="C184" s="1" t="s">
        <v>96</v>
      </c>
      <c r="D184" s="3">
        <v>1.660769435752611E-3</v>
      </c>
      <c r="E184" s="3">
        <v>125.9395537022888</v>
      </c>
      <c r="F184" s="3">
        <v>5.1762399916589956</v>
      </c>
      <c r="G184" s="1">
        <v>0</v>
      </c>
      <c r="H184" s="1" t="s">
        <v>14</v>
      </c>
      <c r="I184" s="1" t="s">
        <v>15</v>
      </c>
      <c r="J184" s="1" t="s">
        <v>36</v>
      </c>
      <c r="K184" s="1" t="s">
        <v>21</v>
      </c>
      <c r="L184" s="1" t="str">
        <f>+IF(I184=K184,"SI","NO")</f>
        <v>NO</v>
      </c>
      <c r="M184" s="1" t="str">
        <f>+IF(H184=J184,"SI","NO")</f>
        <v>NO</v>
      </c>
    </row>
    <row r="185" spans="1:13" hidden="1" x14ac:dyDescent="0.3">
      <c r="A185" s="2" t="e">
        <f>+A184+1</f>
        <v>#VALUE!</v>
      </c>
      <c r="B185" s="1" t="s">
        <v>17</v>
      </c>
      <c r="C185" s="1" t="s">
        <v>39</v>
      </c>
      <c r="D185" s="3">
        <v>4.6823295552441448E-2</v>
      </c>
      <c r="E185" s="3">
        <v>121.0474769014324</v>
      </c>
      <c r="F185" s="3">
        <v>5.1624475445865574</v>
      </c>
      <c r="G185" s="1">
        <v>1.2999999999999999E-2</v>
      </c>
      <c r="H185" s="1" t="s">
        <v>14</v>
      </c>
      <c r="I185" s="1" t="s">
        <v>15</v>
      </c>
      <c r="J185" s="1" t="s">
        <v>36</v>
      </c>
      <c r="K185" s="1" t="s">
        <v>33</v>
      </c>
      <c r="L185" s="1" t="str">
        <f>+IF(I185=K185,"SI","NO")</f>
        <v>NO</v>
      </c>
      <c r="M185" s="1" t="str">
        <f>+IF(H185=J185,"SI","NO")</f>
        <v>NO</v>
      </c>
    </row>
    <row r="186" spans="1:13" hidden="1" x14ac:dyDescent="0.3">
      <c r="A186" s="2" t="e">
        <f>+A185+1</f>
        <v>#VALUE!</v>
      </c>
      <c r="B186" s="1" t="s">
        <v>17</v>
      </c>
      <c r="C186" s="1" t="s">
        <v>52</v>
      </c>
      <c r="D186" s="3">
        <v>6.4030534258403072E-3</v>
      </c>
      <c r="E186" s="3">
        <v>124.3896513217227</v>
      </c>
      <c r="F186" s="3">
        <v>4.9158458380425198</v>
      </c>
      <c r="G186" s="1">
        <v>1E-3</v>
      </c>
      <c r="H186" s="1" t="s">
        <v>14</v>
      </c>
      <c r="I186" s="1" t="s">
        <v>15</v>
      </c>
      <c r="J186" s="1" t="s">
        <v>19</v>
      </c>
      <c r="K186" s="1" t="s">
        <v>23</v>
      </c>
      <c r="L186" s="1" t="str">
        <f>+IF(I186=K186,"SI","NO")</f>
        <v>NO</v>
      </c>
      <c r="M186" s="1" t="str">
        <f>+IF(H186=J186,"SI","NO")</f>
        <v>NO</v>
      </c>
    </row>
    <row r="187" spans="1:13" hidden="1" x14ac:dyDescent="0.3">
      <c r="A187" s="2" t="e">
        <f>+A186+1</f>
        <v>#VALUE!</v>
      </c>
      <c r="B187" s="1" t="s">
        <v>28</v>
      </c>
      <c r="C187" s="1" t="s">
        <v>82</v>
      </c>
      <c r="D187" s="3">
        <v>4.6737925127777802E-4</v>
      </c>
      <c r="E187" s="3">
        <v>809.7599694929354</v>
      </c>
      <c r="F187" s="3">
        <v>4.8421541632238103</v>
      </c>
      <c r="G187" s="1">
        <v>0</v>
      </c>
      <c r="H187" s="1" t="s">
        <v>27</v>
      </c>
      <c r="I187" s="1" t="s">
        <v>21</v>
      </c>
      <c r="J187" s="1" t="s">
        <v>58</v>
      </c>
      <c r="K187" s="1" t="s">
        <v>33</v>
      </c>
      <c r="L187" s="1" t="str">
        <f>+IF(I187=K187,"SI","NO")</f>
        <v>NO</v>
      </c>
      <c r="M187" s="1" t="str">
        <f>+IF(H187=J187,"SI","NO")</f>
        <v>NO</v>
      </c>
    </row>
    <row r="188" spans="1:13" hidden="1" x14ac:dyDescent="0.3">
      <c r="A188" s="2" t="e">
        <f>+A187+1</f>
        <v>#VALUE!</v>
      </c>
      <c r="B188" s="1" t="s">
        <v>43</v>
      </c>
      <c r="C188" s="1" t="s">
        <v>82</v>
      </c>
      <c r="D188" s="3">
        <v>4.6737925127777802E-4</v>
      </c>
      <c r="E188" s="3">
        <v>809.7599694929354</v>
      </c>
      <c r="F188" s="3">
        <v>4.8421541632238103</v>
      </c>
      <c r="G188" s="1">
        <v>0</v>
      </c>
      <c r="H188" s="1" t="s">
        <v>36</v>
      </c>
      <c r="I188" s="1" t="s">
        <v>15</v>
      </c>
      <c r="J188" s="1" t="s">
        <v>58</v>
      </c>
      <c r="K188" s="1" t="s">
        <v>33</v>
      </c>
      <c r="L188" s="1" t="str">
        <f>+IF(I188=K188,"SI","NO")</f>
        <v>NO</v>
      </c>
      <c r="M188" s="1" t="str">
        <f>+IF(H188=J188,"SI","NO")</f>
        <v>NO</v>
      </c>
    </row>
    <row r="189" spans="1:13" x14ac:dyDescent="0.3">
      <c r="A189" s="2" t="e">
        <f>+A188+1</f>
        <v>#VALUE!</v>
      </c>
      <c r="B189" s="1" t="s">
        <v>82</v>
      </c>
      <c r="C189" s="1" t="s">
        <v>75</v>
      </c>
      <c r="D189" s="3">
        <v>3.448994361895432E-2</v>
      </c>
      <c r="E189" s="3">
        <v>47.956749150425253</v>
      </c>
      <c r="F189" s="3">
        <v>4.7735085241100972</v>
      </c>
      <c r="G189" s="1">
        <v>8.9999999999999993E-3</v>
      </c>
      <c r="H189" s="1" t="s">
        <v>58</v>
      </c>
      <c r="I189" s="1" t="s">
        <v>33</v>
      </c>
      <c r="J189" s="1" t="s">
        <v>58</v>
      </c>
      <c r="K189" s="1" t="s">
        <v>33</v>
      </c>
      <c r="L189" s="1" t="str">
        <f>+IF(I189=K189,"SI","NO")</f>
        <v>SI</v>
      </c>
      <c r="M189" s="1" t="str">
        <f>+IF(H189=J189,"SI","NO")</f>
        <v>SI</v>
      </c>
    </row>
    <row r="190" spans="1:13" hidden="1" x14ac:dyDescent="0.3">
      <c r="A190" s="2" t="e">
        <f>+A189+1</f>
        <v>#VALUE!</v>
      </c>
      <c r="B190" s="1" t="s">
        <v>28</v>
      </c>
      <c r="C190" s="1" t="s">
        <v>55</v>
      </c>
      <c r="D190" s="3">
        <v>2.4804438906060908E-2</v>
      </c>
      <c r="E190" s="3">
        <v>909.0847970750051</v>
      </c>
      <c r="F190" s="3">
        <v>4.6253024367783526</v>
      </c>
      <c r="G190" s="1">
        <v>6.0000000000000001E-3</v>
      </c>
      <c r="H190" s="1" t="s">
        <v>27</v>
      </c>
      <c r="I190" s="1" t="s">
        <v>21</v>
      </c>
      <c r="J190" s="1" t="s">
        <v>36</v>
      </c>
      <c r="K190" s="1" t="s">
        <v>21</v>
      </c>
      <c r="L190" s="1" t="str">
        <f>+IF(I190=K190,"SI","NO")</f>
        <v>SI</v>
      </c>
      <c r="M190" s="1" t="str">
        <f>+IF(H190=J190,"SI","NO")</f>
        <v>NO</v>
      </c>
    </row>
    <row r="191" spans="1:13" hidden="1" x14ac:dyDescent="0.3">
      <c r="A191" s="2" t="e">
        <f>+A190+1</f>
        <v>#VALUE!</v>
      </c>
      <c r="B191" s="1" t="s">
        <v>65</v>
      </c>
      <c r="C191" s="1" t="s">
        <v>97</v>
      </c>
      <c r="D191" s="3">
        <v>3.2512514467898129E-2</v>
      </c>
      <c r="E191" s="3">
        <v>11.20905744780192</v>
      </c>
      <c r="F191" s="3">
        <v>4.5799014337595993</v>
      </c>
      <c r="G191" s="1">
        <v>8.9999999999999993E-3</v>
      </c>
      <c r="H191" s="1" t="s">
        <v>19</v>
      </c>
      <c r="I191" s="1" t="s">
        <v>15</v>
      </c>
      <c r="J191" s="1" t="s">
        <v>58</v>
      </c>
      <c r="K191" s="1" t="s">
        <v>23</v>
      </c>
      <c r="L191" s="1" t="str">
        <f>+IF(I191=K191,"SI","NO")</f>
        <v>NO</v>
      </c>
      <c r="M191" s="1" t="str">
        <f>+IF(H191=J191,"SI","NO")</f>
        <v>NO</v>
      </c>
    </row>
    <row r="192" spans="1:13" hidden="1" x14ac:dyDescent="0.3">
      <c r="A192" s="2" t="e">
        <f>+A191+1</f>
        <v>#VALUE!</v>
      </c>
      <c r="B192" s="1" t="s">
        <v>18</v>
      </c>
      <c r="C192" s="1" t="s">
        <v>119</v>
      </c>
      <c r="D192" s="3">
        <v>3.8540833914771269E-2</v>
      </c>
      <c r="E192" s="3">
        <v>4.7234517209583924</v>
      </c>
      <c r="F192" s="3">
        <v>4.5677011427700096</v>
      </c>
      <c r="G192" s="1">
        <v>0.01</v>
      </c>
      <c r="H192" s="1" t="s">
        <v>19</v>
      </c>
      <c r="I192" s="1" t="s">
        <v>15</v>
      </c>
      <c r="J192" s="1" t="s">
        <v>58</v>
      </c>
      <c r="K192" s="1" t="s">
        <v>15</v>
      </c>
      <c r="L192" s="1" t="str">
        <f>+IF(I192=K192,"SI","NO")</f>
        <v>SI</v>
      </c>
      <c r="M192" s="1" t="str">
        <f>+IF(H192=J192,"SI","NO")</f>
        <v>NO</v>
      </c>
    </row>
    <row r="193" spans="1:13" hidden="1" x14ac:dyDescent="0.3">
      <c r="A193" s="2" t="e">
        <f>+A192+1</f>
        <v>#VALUE!</v>
      </c>
      <c r="B193" s="1" t="s">
        <v>130</v>
      </c>
      <c r="C193" s="1" t="s">
        <v>119</v>
      </c>
      <c r="D193" s="3">
        <v>6.9778874813385726E-3</v>
      </c>
      <c r="E193" s="3">
        <v>2.4808741904852369</v>
      </c>
      <c r="F193" s="3">
        <v>4.2696309966817854</v>
      </c>
      <c r="G193" s="1">
        <v>1E-3</v>
      </c>
      <c r="H193" s="1" t="s">
        <v>19</v>
      </c>
      <c r="I193" s="1" t="s">
        <v>15</v>
      </c>
      <c r="J193" s="1" t="s">
        <v>58</v>
      </c>
      <c r="K193" s="1" t="s">
        <v>15</v>
      </c>
      <c r="L193" s="1" t="str">
        <f>+IF(I193=K193,"SI","NO")</f>
        <v>SI</v>
      </c>
      <c r="M193" s="1" t="str">
        <f>+IF(H193=J193,"SI","NO")</f>
        <v>NO</v>
      </c>
    </row>
    <row r="194" spans="1:13" hidden="1" x14ac:dyDescent="0.3">
      <c r="A194" s="2" t="e">
        <f>+A193+1</f>
        <v>#VALUE!</v>
      </c>
      <c r="B194" s="1" t="s">
        <v>37</v>
      </c>
      <c r="C194" s="1" t="s">
        <v>57</v>
      </c>
      <c r="D194" s="3">
        <v>2.0063821590250219E-2</v>
      </c>
      <c r="E194" s="3">
        <v>31.229019705524191</v>
      </c>
      <c r="F194" s="3">
        <v>4.2672854458880316</v>
      </c>
      <c r="G194" s="1">
        <v>5.0000000000000001E-3</v>
      </c>
      <c r="H194" s="1" t="s">
        <v>36</v>
      </c>
      <c r="I194" s="1" t="s">
        <v>15</v>
      </c>
      <c r="J194" s="1" t="s">
        <v>58</v>
      </c>
      <c r="K194" s="1" t="s">
        <v>33</v>
      </c>
      <c r="L194" s="1" t="str">
        <f>+IF(I194=K194,"SI","NO")</f>
        <v>NO</v>
      </c>
      <c r="M194" s="1" t="str">
        <f>+IF(H194=J194,"SI","NO")</f>
        <v>NO</v>
      </c>
    </row>
    <row r="195" spans="1:13" hidden="1" x14ac:dyDescent="0.3">
      <c r="A195" s="2" t="e">
        <f>+A194+1</f>
        <v>#VALUE!</v>
      </c>
      <c r="B195" s="1" t="s">
        <v>138</v>
      </c>
      <c r="C195" s="1" t="s">
        <v>84</v>
      </c>
      <c r="D195" s="3">
        <v>2.6520139527944991E-2</v>
      </c>
      <c r="E195" s="3">
        <v>28.26306260461439</v>
      </c>
      <c r="F195" s="3">
        <v>4.1824337677734276</v>
      </c>
      <c r="G195" s="1">
        <v>6.0000000000000001E-3</v>
      </c>
      <c r="H195" s="1" t="s">
        <v>36</v>
      </c>
      <c r="I195" s="1" t="s">
        <v>31</v>
      </c>
      <c r="J195" s="1" t="s">
        <v>58</v>
      </c>
      <c r="K195" s="1" t="s">
        <v>23</v>
      </c>
      <c r="L195" s="1" t="str">
        <f>+IF(I195=K195,"SI","NO")</f>
        <v>NO</v>
      </c>
      <c r="M195" s="1" t="str">
        <f>+IF(H195=J195,"SI","NO")</f>
        <v>NO</v>
      </c>
    </row>
    <row r="196" spans="1:13" hidden="1" x14ac:dyDescent="0.3">
      <c r="A196" s="2" t="e">
        <f>+A195+1</f>
        <v>#VALUE!</v>
      </c>
      <c r="B196" s="1" t="s">
        <v>117</v>
      </c>
      <c r="C196" s="1" t="s">
        <v>40</v>
      </c>
      <c r="D196" s="3">
        <v>1.151168479874219E-2</v>
      </c>
      <c r="E196" s="3">
        <v>-207.54515352356481</v>
      </c>
      <c r="F196" s="3">
        <v>4.1746797225646839</v>
      </c>
      <c r="G196" s="1">
        <v>3.0000000000000001E-3</v>
      </c>
      <c r="H196" s="1" t="s">
        <v>27</v>
      </c>
      <c r="I196" s="1" t="s">
        <v>23</v>
      </c>
      <c r="J196" s="1" t="s">
        <v>36</v>
      </c>
      <c r="K196" s="1" t="s">
        <v>21</v>
      </c>
      <c r="L196" s="1" t="str">
        <f>+IF(I196=K196,"SI","NO")</f>
        <v>NO</v>
      </c>
      <c r="M196" s="1" t="str">
        <f>+IF(H196=J196,"SI","NO")</f>
        <v>NO</v>
      </c>
    </row>
    <row r="197" spans="1:13" hidden="1" x14ac:dyDescent="0.3">
      <c r="A197" s="2" t="e">
        <f>+A196+1</f>
        <v>#VALUE!</v>
      </c>
      <c r="B197" s="1" t="s">
        <v>117</v>
      </c>
      <c r="C197" s="1" t="s">
        <v>41</v>
      </c>
      <c r="D197" s="3">
        <v>1.151168479874219E-2</v>
      </c>
      <c r="E197" s="3">
        <v>-207.54515352356481</v>
      </c>
      <c r="F197" s="3">
        <v>4.1746797225646839</v>
      </c>
      <c r="G197" s="1">
        <v>3.0000000000000001E-3</v>
      </c>
      <c r="H197" s="1" t="s">
        <v>27</v>
      </c>
      <c r="I197" s="1" t="s">
        <v>23</v>
      </c>
      <c r="J197" s="1" t="s">
        <v>36</v>
      </c>
      <c r="K197" s="1" t="s">
        <v>21</v>
      </c>
      <c r="L197" s="1" t="str">
        <f>+IF(I197=K197,"SI","NO")</f>
        <v>NO</v>
      </c>
      <c r="M197" s="1" t="str">
        <f>+IF(H197=J197,"SI","NO")</f>
        <v>NO</v>
      </c>
    </row>
    <row r="198" spans="1:13" hidden="1" x14ac:dyDescent="0.3">
      <c r="A198" s="2" t="e">
        <f>+A197+1</f>
        <v>#VALUE!</v>
      </c>
      <c r="B198" s="1" t="s">
        <v>142</v>
      </c>
      <c r="C198" s="1" t="s">
        <v>84</v>
      </c>
      <c r="D198" s="3">
        <v>2.262166441506356E-2</v>
      </c>
      <c r="E198" s="3">
        <v>43.205319080884948</v>
      </c>
      <c r="F198" s="3">
        <v>4.0946208511506672</v>
      </c>
      <c r="G198" s="1">
        <v>2E-3</v>
      </c>
      <c r="H198" s="1" t="s">
        <v>36</v>
      </c>
      <c r="I198" s="1" t="s">
        <v>31</v>
      </c>
      <c r="J198" s="1" t="s">
        <v>58</v>
      </c>
      <c r="K198" s="1" t="s">
        <v>23</v>
      </c>
      <c r="L198" s="1" t="str">
        <f>+IF(I198=K198,"SI","NO")</f>
        <v>NO</v>
      </c>
      <c r="M198" s="1" t="str">
        <f>+IF(H198=J198,"SI","NO")</f>
        <v>NO</v>
      </c>
    </row>
    <row r="199" spans="1:13" hidden="1" x14ac:dyDescent="0.3">
      <c r="A199" s="2" t="e">
        <f>+A198+1</f>
        <v>#VALUE!</v>
      </c>
      <c r="B199" s="1" t="s">
        <v>81</v>
      </c>
      <c r="C199" s="1" t="s">
        <v>119</v>
      </c>
      <c r="D199" s="3">
        <v>4.7589292442463271E-4</v>
      </c>
      <c r="E199" s="3">
        <v>4.2698136261329731</v>
      </c>
      <c r="F199" s="3">
        <v>4.0121595066353812</v>
      </c>
      <c r="G199" s="1">
        <v>0</v>
      </c>
      <c r="H199" s="1" t="s">
        <v>19</v>
      </c>
      <c r="I199" s="1" t="s">
        <v>15</v>
      </c>
      <c r="J199" s="1" t="s">
        <v>58</v>
      </c>
      <c r="K199" s="1" t="s">
        <v>15</v>
      </c>
      <c r="L199" s="1" t="str">
        <f>+IF(I199=K199,"SI","NO")</f>
        <v>SI</v>
      </c>
      <c r="M199" s="1" t="str">
        <f>+IF(H199=J199,"SI","NO")</f>
        <v>NO</v>
      </c>
    </row>
    <row r="200" spans="1:13" hidden="1" x14ac:dyDescent="0.3">
      <c r="A200" s="2" t="e">
        <f>+A199+1</f>
        <v>#VALUE!</v>
      </c>
      <c r="B200" s="1" t="s">
        <v>86</v>
      </c>
      <c r="C200" s="1" t="s">
        <v>70</v>
      </c>
      <c r="D200" s="3">
        <v>3.3222958798871841E-2</v>
      </c>
      <c r="E200" s="3">
        <v>2.5863963938139589</v>
      </c>
      <c r="F200" s="3">
        <v>3.9950001520426039</v>
      </c>
      <c r="G200" s="1">
        <v>8.9999999999999993E-3</v>
      </c>
      <c r="H200" s="1" t="s">
        <v>36</v>
      </c>
      <c r="I200" s="1" t="s">
        <v>31</v>
      </c>
      <c r="J200" s="1" t="s">
        <v>36</v>
      </c>
      <c r="K200" s="1" t="s">
        <v>71</v>
      </c>
      <c r="L200" s="1" t="str">
        <f>+IF(I200=K200,"SI","NO")</f>
        <v>NO</v>
      </c>
      <c r="M200" s="1" t="str">
        <f>+IF(H200=J200,"SI","NO")</f>
        <v>SI</v>
      </c>
    </row>
    <row r="201" spans="1:13" hidden="1" x14ac:dyDescent="0.3">
      <c r="A201" s="2" t="e">
        <f>+A200+1</f>
        <v>#VALUE!</v>
      </c>
      <c r="B201" s="1" t="s">
        <v>112</v>
      </c>
      <c r="C201" s="1" t="s">
        <v>113</v>
      </c>
      <c r="D201" s="3">
        <v>2.472243248563212E-2</v>
      </c>
      <c r="E201" s="3">
        <v>-12.005589168572561</v>
      </c>
      <c r="F201" s="3">
        <v>3.964670893707555</v>
      </c>
      <c r="G201" s="1">
        <v>6.0000000000000001E-3</v>
      </c>
      <c r="H201" s="1" t="s">
        <v>36</v>
      </c>
      <c r="I201" s="1" t="s">
        <v>21</v>
      </c>
      <c r="J201" s="1" t="s">
        <v>58</v>
      </c>
      <c r="K201" s="1" t="s">
        <v>23</v>
      </c>
      <c r="L201" s="1" t="str">
        <f>+IF(I201=K201,"SI","NO")</f>
        <v>NO</v>
      </c>
      <c r="M201" s="1" t="str">
        <f>+IF(H201=J201,"SI","NO")</f>
        <v>NO</v>
      </c>
    </row>
    <row r="202" spans="1:13" hidden="1" x14ac:dyDescent="0.3">
      <c r="A202" s="2" t="e">
        <f>+A201+1</f>
        <v>#VALUE!</v>
      </c>
      <c r="B202" s="1" t="s">
        <v>26</v>
      </c>
      <c r="C202" s="1" t="s">
        <v>73</v>
      </c>
      <c r="D202" s="3">
        <v>1.324492882331447E-2</v>
      </c>
      <c r="E202" s="3">
        <v>-359.36157330029982</v>
      </c>
      <c r="F202" s="3">
        <v>3.8027892220273269</v>
      </c>
      <c r="G202" s="1">
        <v>3.0000000000000001E-3</v>
      </c>
      <c r="H202" s="1" t="s">
        <v>27</v>
      </c>
      <c r="I202" s="1" t="s">
        <v>15</v>
      </c>
      <c r="J202" s="1" t="s">
        <v>27</v>
      </c>
      <c r="K202" s="1" t="s">
        <v>33</v>
      </c>
      <c r="L202" s="1" t="str">
        <f>+IF(I202=K202,"SI","NO")</f>
        <v>NO</v>
      </c>
      <c r="M202" s="1" t="str">
        <f>+IF(H202=J202,"SI","NO")</f>
        <v>SI</v>
      </c>
    </row>
    <row r="203" spans="1:13" hidden="1" x14ac:dyDescent="0.3">
      <c r="A203" s="2" t="e">
        <f>+A202+1</f>
        <v>#VALUE!</v>
      </c>
      <c r="B203" s="1" t="s">
        <v>17</v>
      </c>
      <c r="C203" s="1" t="s">
        <v>65</v>
      </c>
      <c r="D203" s="3">
        <v>3.4143478775188099E-2</v>
      </c>
      <c r="E203" s="3">
        <v>200.61753426498629</v>
      </c>
      <c r="F203" s="3">
        <v>3.789483635465301</v>
      </c>
      <c r="G203" s="1">
        <v>8.9999999999999993E-3</v>
      </c>
      <c r="H203" s="1" t="s">
        <v>14</v>
      </c>
      <c r="I203" s="1" t="s">
        <v>15</v>
      </c>
      <c r="J203" s="1" t="s">
        <v>19</v>
      </c>
      <c r="K203" s="1" t="s">
        <v>15</v>
      </c>
      <c r="L203" s="1" t="str">
        <f>+IF(I203=K203,"SI","NO")</f>
        <v>SI</v>
      </c>
      <c r="M203" s="1" t="str">
        <f>+IF(H203=J203,"SI","NO")</f>
        <v>NO</v>
      </c>
    </row>
    <row r="204" spans="1:13" hidden="1" x14ac:dyDescent="0.3">
      <c r="A204" s="2" t="e">
        <f>+A203+1</f>
        <v>#VALUE!</v>
      </c>
      <c r="B204" s="1" t="s">
        <v>60</v>
      </c>
      <c r="C204" s="1" t="s">
        <v>40</v>
      </c>
      <c r="D204" s="3">
        <v>3.2350609144772037E-2</v>
      </c>
      <c r="E204" s="3">
        <v>494.52924880301907</v>
      </c>
      <c r="F204" s="3">
        <v>3.770241162038769</v>
      </c>
      <c r="G204" s="1">
        <v>7.0000000000000001E-3</v>
      </c>
      <c r="H204" s="1" t="s">
        <v>14</v>
      </c>
      <c r="I204" s="1" t="s">
        <v>15</v>
      </c>
      <c r="J204" s="1" t="s">
        <v>36</v>
      </c>
      <c r="K204" s="1" t="s">
        <v>21</v>
      </c>
      <c r="L204" s="1" t="str">
        <f>+IF(I204=K204,"SI","NO")</f>
        <v>NO</v>
      </c>
      <c r="M204" s="1" t="str">
        <f>+IF(H204=J204,"SI","NO")</f>
        <v>NO</v>
      </c>
    </row>
    <row r="205" spans="1:13" hidden="1" x14ac:dyDescent="0.3">
      <c r="A205" s="2" t="e">
        <f>+A204+1</f>
        <v>#VALUE!</v>
      </c>
      <c r="B205" s="1" t="s">
        <v>60</v>
      </c>
      <c r="C205" s="1" t="s">
        <v>41</v>
      </c>
      <c r="D205" s="3">
        <v>3.2350609144772037E-2</v>
      </c>
      <c r="E205" s="3">
        <v>494.52924880301907</v>
      </c>
      <c r="F205" s="3">
        <v>3.770241162038769</v>
      </c>
      <c r="G205" s="1">
        <v>7.0000000000000001E-3</v>
      </c>
      <c r="H205" s="1" t="s">
        <v>14</v>
      </c>
      <c r="I205" s="1" t="s">
        <v>15</v>
      </c>
      <c r="J205" s="1" t="s">
        <v>36</v>
      </c>
      <c r="K205" s="1" t="s">
        <v>21</v>
      </c>
      <c r="L205" s="1" t="str">
        <f>+IF(I205=K205,"SI","NO")</f>
        <v>NO</v>
      </c>
      <c r="M205" s="1" t="str">
        <f>+IF(H205=J205,"SI","NO")</f>
        <v>NO</v>
      </c>
    </row>
    <row r="206" spans="1:13" hidden="1" x14ac:dyDescent="0.3">
      <c r="A206" s="2" t="e">
        <f>+A205+1</f>
        <v>#VALUE!</v>
      </c>
      <c r="B206" s="1" t="s">
        <v>50</v>
      </c>
      <c r="C206" s="1" t="s">
        <v>55</v>
      </c>
      <c r="D206" s="3">
        <v>4.1486523575117798E-2</v>
      </c>
      <c r="E206" s="3">
        <v>1186.2499021608139</v>
      </c>
      <c r="F206" s="3">
        <v>3.7112534068878249</v>
      </c>
      <c r="G206" s="1">
        <v>1.0999999999999999E-2</v>
      </c>
      <c r="H206" s="1" t="s">
        <v>14</v>
      </c>
      <c r="I206" s="1" t="s">
        <v>23</v>
      </c>
      <c r="J206" s="1" t="s">
        <v>36</v>
      </c>
      <c r="K206" s="1" t="s">
        <v>21</v>
      </c>
      <c r="L206" s="1" t="str">
        <f>+IF(I206=K206,"SI","NO")</f>
        <v>NO</v>
      </c>
      <c r="M206" s="1" t="str">
        <f>+IF(H206=J206,"SI","NO")</f>
        <v>NO</v>
      </c>
    </row>
    <row r="207" spans="1:13" hidden="1" x14ac:dyDescent="0.3">
      <c r="A207" s="2" t="e">
        <f>+A206+1</f>
        <v>#VALUE!</v>
      </c>
      <c r="B207" s="1" t="s">
        <v>61</v>
      </c>
      <c r="C207" s="1" t="s">
        <v>100</v>
      </c>
      <c r="D207" s="3">
        <v>2.7940180915809322E-3</v>
      </c>
      <c r="E207" s="3">
        <v>3316.9387636448359</v>
      </c>
      <c r="F207" s="3">
        <v>3.6349569454627102</v>
      </c>
      <c r="G207" s="1">
        <v>0</v>
      </c>
      <c r="H207" s="1" t="s">
        <v>14</v>
      </c>
      <c r="I207" s="1" t="s">
        <v>23</v>
      </c>
      <c r="J207" s="1" t="s">
        <v>36</v>
      </c>
      <c r="K207" s="1" t="s">
        <v>31</v>
      </c>
      <c r="L207" s="1" t="str">
        <f>+IF(I207=K207,"SI","NO")</f>
        <v>NO</v>
      </c>
      <c r="M207" s="1" t="str">
        <f>+IF(H207=J207,"SI","NO")</f>
        <v>NO</v>
      </c>
    </row>
    <row r="208" spans="1:13" hidden="1" x14ac:dyDescent="0.3">
      <c r="A208" s="2" t="e">
        <f>+A207+1</f>
        <v>#VALUE!</v>
      </c>
      <c r="B208" s="1" t="s">
        <v>145</v>
      </c>
      <c r="C208" s="1" t="s">
        <v>126</v>
      </c>
      <c r="D208" s="3">
        <v>2.0003352619424632E-3</v>
      </c>
      <c r="E208" s="3">
        <v>-54.660060741663592</v>
      </c>
      <c r="F208" s="3">
        <v>3.5934282160709392</v>
      </c>
      <c r="G208" s="1">
        <v>0</v>
      </c>
      <c r="H208" s="1" t="s">
        <v>36</v>
      </c>
      <c r="I208" s="1" t="s">
        <v>33</v>
      </c>
      <c r="J208" s="1" t="s">
        <v>36</v>
      </c>
      <c r="K208" s="1" t="s">
        <v>33</v>
      </c>
      <c r="L208" s="1" t="str">
        <f>+IF(I208=K208,"SI","NO")</f>
        <v>SI</v>
      </c>
      <c r="M208" s="1" t="str">
        <f>+IF(H208=J208,"SI","NO")</f>
        <v>SI</v>
      </c>
    </row>
    <row r="209" spans="1:13" hidden="1" x14ac:dyDescent="0.3">
      <c r="A209" s="2" t="e">
        <f>+A208+1</f>
        <v>#VALUE!</v>
      </c>
      <c r="B209" s="1" t="s">
        <v>122</v>
      </c>
      <c r="C209" s="1" t="s">
        <v>124</v>
      </c>
      <c r="D209" s="3">
        <v>2.1223704705555731E-2</v>
      </c>
      <c r="E209" s="3">
        <v>-12.86302998901019</v>
      </c>
      <c r="F209" s="3">
        <v>3.427061470764234</v>
      </c>
      <c r="G209" s="1">
        <v>4.0000000000000001E-3</v>
      </c>
      <c r="H209" s="1" t="s">
        <v>19</v>
      </c>
      <c r="I209" s="1" t="s">
        <v>21</v>
      </c>
      <c r="J209" s="1" t="s">
        <v>19</v>
      </c>
      <c r="K209" s="1" t="s">
        <v>64</v>
      </c>
      <c r="L209" s="1" t="str">
        <f>+IF(I209=K209,"SI","NO")</f>
        <v>NO</v>
      </c>
      <c r="M209" s="1" t="str">
        <f>+IF(H209=J209,"SI","NO")</f>
        <v>SI</v>
      </c>
    </row>
    <row r="210" spans="1:13" hidden="1" x14ac:dyDescent="0.3">
      <c r="A210" s="2" t="e">
        <f>+A209+1</f>
        <v>#VALUE!</v>
      </c>
      <c r="B210" s="1" t="s">
        <v>114</v>
      </c>
      <c r="C210" s="1" t="s">
        <v>45</v>
      </c>
      <c r="D210" s="3">
        <v>3.252905177361055E-3</v>
      </c>
      <c r="E210" s="3">
        <v>34.308317176940683</v>
      </c>
      <c r="F210" s="3">
        <v>3.360030723072966</v>
      </c>
      <c r="G210" s="1">
        <v>1E-3</v>
      </c>
      <c r="H210" s="1" t="s">
        <v>19</v>
      </c>
      <c r="I210" s="1" t="s">
        <v>31</v>
      </c>
      <c r="J210" s="1" t="s">
        <v>19</v>
      </c>
      <c r="K210" s="1" t="s">
        <v>15</v>
      </c>
      <c r="L210" s="1" t="str">
        <f>+IF(I210=K210,"SI","NO")</f>
        <v>NO</v>
      </c>
      <c r="M210" s="1" t="str">
        <f>+IF(H210=J210,"SI","NO")</f>
        <v>SI</v>
      </c>
    </row>
    <row r="211" spans="1:13" hidden="1" x14ac:dyDescent="0.3">
      <c r="A211" s="2" t="e">
        <f>+A210+1</f>
        <v>#VALUE!</v>
      </c>
      <c r="B211" s="1" t="s">
        <v>28</v>
      </c>
      <c r="C211" s="1" t="s">
        <v>145</v>
      </c>
      <c r="D211" s="3">
        <v>2.873098525506193E-2</v>
      </c>
      <c r="E211" s="3">
        <v>1033.396781877773</v>
      </c>
      <c r="F211" s="3">
        <v>3.0829416698693271</v>
      </c>
      <c r="G211" s="1">
        <v>5.0000000000000001E-3</v>
      </c>
      <c r="H211" s="1" t="s">
        <v>27</v>
      </c>
      <c r="I211" s="1" t="s">
        <v>21</v>
      </c>
      <c r="J211" s="1" t="s">
        <v>36</v>
      </c>
      <c r="K211" s="1" t="s">
        <v>33</v>
      </c>
      <c r="L211" s="1" t="str">
        <f>+IF(I211=K211,"SI","NO")</f>
        <v>NO</v>
      </c>
      <c r="M211" s="1" t="str">
        <f>+IF(H211=J211,"SI","NO")</f>
        <v>NO</v>
      </c>
    </row>
    <row r="212" spans="1:13" hidden="1" x14ac:dyDescent="0.3">
      <c r="A212" s="2" t="e">
        <f>+A211+1</f>
        <v>#VALUE!</v>
      </c>
      <c r="B212" s="1" t="s">
        <v>17</v>
      </c>
      <c r="C212" s="1" t="s">
        <v>45</v>
      </c>
      <c r="D212" s="3">
        <v>3.8699572257613182E-2</v>
      </c>
      <c r="E212" s="3">
        <v>281.17948317468148</v>
      </c>
      <c r="F212" s="3">
        <v>3.0798953251641978</v>
      </c>
      <c r="G212" s="1">
        <v>0.01</v>
      </c>
      <c r="H212" s="1" t="s">
        <v>14</v>
      </c>
      <c r="I212" s="1" t="s">
        <v>15</v>
      </c>
      <c r="J212" s="1" t="s">
        <v>19</v>
      </c>
      <c r="K212" s="1" t="s">
        <v>15</v>
      </c>
      <c r="L212" s="1" t="str">
        <f>+IF(I212=K212,"SI","NO")</f>
        <v>SI</v>
      </c>
      <c r="M212" s="1" t="str">
        <f>+IF(H212=J212,"SI","NO")</f>
        <v>NO</v>
      </c>
    </row>
    <row r="213" spans="1:13" hidden="1" x14ac:dyDescent="0.3">
      <c r="A213" s="2" t="e">
        <f>+A212+1</f>
        <v>#VALUE!</v>
      </c>
      <c r="B213" s="1" t="s">
        <v>28</v>
      </c>
      <c r="C213" s="1" t="s">
        <v>56</v>
      </c>
      <c r="D213" s="3">
        <v>2.2395694841145779E-2</v>
      </c>
      <c r="E213" s="3">
        <v>811.95267005123446</v>
      </c>
      <c r="F213" s="3">
        <v>3.0457358890923589</v>
      </c>
      <c r="G213" s="1">
        <v>5.0000000000000001E-3</v>
      </c>
      <c r="H213" s="1" t="s">
        <v>27</v>
      </c>
      <c r="I213" s="1" t="s">
        <v>21</v>
      </c>
      <c r="J213" s="1" t="s">
        <v>36</v>
      </c>
      <c r="K213" s="1" t="s">
        <v>21</v>
      </c>
      <c r="L213" s="1" t="str">
        <f>+IF(I213=K213,"SI","NO")</f>
        <v>SI</v>
      </c>
      <c r="M213" s="1" t="str">
        <f>+IF(H213=J213,"SI","NO")</f>
        <v>NO</v>
      </c>
    </row>
    <row r="214" spans="1:13" hidden="1" x14ac:dyDescent="0.3">
      <c r="A214" s="2" t="e">
        <f>+A213+1</f>
        <v>#VALUE!</v>
      </c>
      <c r="B214" s="1" t="s">
        <v>17</v>
      </c>
      <c r="C214" s="1" t="s">
        <v>20</v>
      </c>
      <c r="D214" s="3">
        <v>2.3866510260224249E-2</v>
      </c>
      <c r="E214" s="3">
        <v>254.89937288641269</v>
      </c>
      <c r="F214" s="3">
        <v>3.04445035975017</v>
      </c>
      <c r="G214" s="1">
        <v>6.0000000000000001E-3</v>
      </c>
      <c r="H214" s="1" t="s">
        <v>14</v>
      </c>
      <c r="I214" s="1" t="s">
        <v>15</v>
      </c>
      <c r="J214" s="1" t="s">
        <v>19</v>
      </c>
      <c r="K214" s="1" t="s">
        <v>21</v>
      </c>
      <c r="L214" s="1" t="str">
        <f>+IF(I214=K214,"SI","NO")</f>
        <v>NO</v>
      </c>
      <c r="M214" s="1" t="str">
        <f>+IF(H214=J214,"SI","NO")</f>
        <v>NO</v>
      </c>
    </row>
    <row r="215" spans="1:13" hidden="1" x14ac:dyDescent="0.3">
      <c r="A215" s="2" t="e">
        <f>+A214+1</f>
        <v>#VALUE!</v>
      </c>
      <c r="B215" s="1" t="s">
        <v>94</v>
      </c>
      <c r="C215" s="1" t="s">
        <v>83</v>
      </c>
      <c r="D215" s="3">
        <v>3.432836056792727E-2</v>
      </c>
      <c r="E215" s="3">
        <v>4.7015863670077476</v>
      </c>
      <c r="F215" s="3">
        <v>3.03027229777617</v>
      </c>
      <c r="G215" s="1">
        <v>8.9999999999999993E-3</v>
      </c>
      <c r="H215" s="1" t="s">
        <v>19</v>
      </c>
      <c r="I215" s="1" t="s">
        <v>71</v>
      </c>
      <c r="J215" s="1" t="s">
        <v>58</v>
      </c>
      <c r="K215" s="1" t="s">
        <v>15</v>
      </c>
      <c r="L215" s="1" t="str">
        <f>+IF(I215=K215,"SI","NO")</f>
        <v>NO</v>
      </c>
      <c r="M215" s="1" t="str">
        <f>+IF(H215=J215,"SI","NO")</f>
        <v>NO</v>
      </c>
    </row>
    <row r="216" spans="1:13" hidden="1" x14ac:dyDescent="0.3">
      <c r="A216" s="2" t="e">
        <f>+A215+1</f>
        <v>#VALUE!</v>
      </c>
      <c r="B216" s="1" t="s">
        <v>17</v>
      </c>
      <c r="C216" s="1" t="s">
        <v>59</v>
      </c>
      <c r="D216" s="3">
        <v>1.158989285328175E-2</v>
      </c>
      <c r="E216" s="3">
        <v>221.17329459420739</v>
      </c>
      <c r="F216" s="3">
        <v>3.00957052682744</v>
      </c>
      <c r="G216" s="1">
        <v>3.0000000000000001E-3</v>
      </c>
      <c r="H216" s="1" t="s">
        <v>14</v>
      </c>
      <c r="I216" s="1" t="s">
        <v>15</v>
      </c>
      <c r="J216" s="1" t="s">
        <v>58</v>
      </c>
      <c r="K216" s="1" t="s">
        <v>33</v>
      </c>
      <c r="L216" s="1" t="str">
        <f>+IF(I216=K216,"SI","NO")</f>
        <v>NO</v>
      </c>
      <c r="M216" s="1" t="str">
        <f>+IF(H216=J216,"SI","NO")</f>
        <v>NO</v>
      </c>
    </row>
    <row r="217" spans="1:13" hidden="1" x14ac:dyDescent="0.3">
      <c r="A217" s="2" t="e">
        <f>+A216+1</f>
        <v>#VALUE!</v>
      </c>
      <c r="B217" s="1" t="s">
        <v>123</v>
      </c>
      <c r="C217" s="1" t="s">
        <v>133</v>
      </c>
      <c r="D217" s="3">
        <v>3.102157080377982E-3</v>
      </c>
      <c r="E217" s="3">
        <v>5.4812219751157354</v>
      </c>
      <c r="F217" s="3">
        <v>2.9833999301400982</v>
      </c>
      <c r="G217" s="1">
        <v>1E-3</v>
      </c>
      <c r="H217" s="1" t="s">
        <v>19</v>
      </c>
      <c r="I217" s="1" t="s">
        <v>33</v>
      </c>
      <c r="J217" s="1" t="s">
        <v>58</v>
      </c>
      <c r="K217" s="1" t="s">
        <v>31</v>
      </c>
      <c r="L217" s="1" t="str">
        <f>+IF(I217=K217,"SI","NO")</f>
        <v>NO</v>
      </c>
      <c r="M217" s="1" t="str">
        <f>+IF(H217=J217,"SI","NO")</f>
        <v>NO</v>
      </c>
    </row>
    <row r="218" spans="1:13" hidden="1" x14ac:dyDescent="0.3">
      <c r="A218" s="2" t="e">
        <f>+A217+1</f>
        <v>#VALUE!</v>
      </c>
      <c r="B218" s="1" t="s">
        <v>62</v>
      </c>
      <c r="C218" s="1" t="s">
        <v>73</v>
      </c>
      <c r="D218" s="3">
        <v>1.6765775030929159E-2</v>
      </c>
      <c r="E218" s="3">
        <v>16189.310711531891</v>
      </c>
      <c r="F218" s="3">
        <v>2.936262763853938</v>
      </c>
      <c r="G218" s="1">
        <v>4.0000000000000001E-3</v>
      </c>
      <c r="H218" s="1" t="s">
        <v>14</v>
      </c>
      <c r="I218" s="1" t="s">
        <v>15</v>
      </c>
      <c r="J218" s="1" t="s">
        <v>27</v>
      </c>
      <c r="K218" s="1" t="s">
        <v>33</v>
      </c>
      <c r="L218" s="1" t="str">
        <f>+IF(I218=K218,"SI","NO")</f>
        <v>NO</v>
      </c>
      <c r="M218" s="1" t="str">
        <f>+IF(H218=J218,"SI","NO")</f>
        <v>NO</v>
      </c>
    </row>
    <row r="219" spans="1:13" hidden="1" x14ac:dyDescent="0.3">
      <c r="A219" s="2" t="e">
        <f>+A218+1</f>
        <v>#VALUE!</v>
      </c>
      <c r="B219" s="1" t="s">
        <v>37</v>
      </c>
      <c r="C219" s="1" t="s">
        <v>96</v>
      </c>
      <c r="D219" s="3">
        <v>2.6794581623996529E-2</v>
      </c>
      <c r="E219" s="3">
        <v>6.4539067125280116</v>
      </c>
      <c r="F219" s="3">
        <v>2.877783634038575</v>
      </c>
      <c r="G219" s="1">
        <v>7.0000000000000001E-3</v>
      </c>
      <c r="H219" s="1" t="s">
        <v>36</v>
      </c>
      <c r="I219" s="1" t="s">
        <v>15</v>
      </c>
      <c r="J219" s="1" t="s">
        <v>36</v>
      </c>
      <c r="K219" s="1" t="s">
        <v>21</v>
      </c>
      <c r="L219" s="1" t="str">
        <f>+IF(I219=K219,"SI","NO")</f>
        <v>NO</v>
      </c>
      <c r="M219" s="1" t="str">
        <f>+IF(H219=J219,"SI","NO")</f>
        <v>SI</v>
      </c>
    </row>
    <row r="220" spans="1:13" hidden="1" x14ac:dyDescent="0.3">
      <c r="A220" s="2" t="e">
        <f>+A219+1</f>
        <v>#VALUE!</v>
      </c>
      <c r="B220" s="1" t="s">
        <v>135</v>
      </c>
      <c r="C220" s="1" t="s">
        <v>105</v>
      </c>
      <c r="D220" s="3">
        <v>9.976363866212222E-3</v>
      </c>
      <c r="E220" s="3">
        <v>-22.302378674647361</v>
      </c>
      <c r="F220" s="3">
        <v>2.8199380238046632</v>
      </c>
      <c r="G220" s="1">
        <v>2E-3</v>
      </c>
      <c r="H220" s="1" t="s">
        <v>19</v>
      </c>
      <c r="I220" s="1" t="s">
        <v>64</v>
      </c>
      <c r="J220" s="1" t="s">
        <v>27</v>
      </c>
      <c r="K220" s="1" t="s">
        <v>21</v>
      </c>
      <c r="L220" s="1" t="str">
        <f>+IF(I220=K220,"SI","NO")</f>
        <v>NO</v>
      </c>
      <c r="M220" s="1" t="str">
        <f>+IF(H220=J220,"SI","NO")</f>
        <v>NO</v>
      </c>
    </row>
    <row r="221" spans="1:13" hidden="1" x14ac:dyDescent="0.3">
      <c r="A221" s="2" t="e">
        <f>+A220+1</f>
        <v>#VALUE!</v>
      </c>
      <c r="B221" s="1" t="s">
        <v>76</v>
      </c>
      <c r="C221" s="1" t="s">
        <v>77</v>
      </c>
      <c r="D221" s="3">
        <v>2.2586540135241341E-2</v>
      </c>
      <c r="E221" s="3">
        <v>5822.6895358181864</v>
      </c>
      <c r="F221" s="3">
        <v>2.7216108185977572</v>
      </c>
      <c r="G221" s="1">
        <v>5.0000000000000001E-3</v>
      </c>
      <c r="H221" s="1" t="s">
        <v>14</v>
      </c>
      <c r="I221" s="1" t="s">
        <v>31</v>
      </c>
      <c r="J221" s="1" t="s">
        <v>27</v>
      </c>
      <c r="K221" s="1" t="s">
        <v>78</v>
      </c>
      <c r="L221" s="1" t="str">
        <f>+IF(I221=K221,"SI","NO")</f>
        <v>NO</v>
      </c>
      <c r="M221" s="1" t="str">
        <f>+IF(H221=J221,"SI","NO")</f>
        <v>NO</v>
      </c>
    </row>
    <row r="222" spans="1:13" hidden="1" x14ac:dyDescent="0.3">
      <c r="A222" s="2" t="e">
        <f>+A221+1</f>
        <v>#VALUE!</v>
      </c>
      <c r="B222" s="1" t="s">
        <v>66</v>
      </c>
      <c r="C222" s="1" t="s">
        <v>97</v>
      </c>
      <c r="D222" s="3">
        <v>4.591606472182147E-2</v>
      </c>
      <c r="E222" s="3">
        <v>5.681144682787048</v>
      </c>
      <c r="F222" s="3">
        <v>2.6962684517296882</v>
      </c>
      <c r="G222" s="1">
        <v>1.2E-2</v>
      </c>
      <c r="H222" s="1" t="s">
        <v>19</v>
      </c>
      <c r="I222" s="1" t="s">
        <v>21</v>
      </c>
      <c r="J222" s="1" t="s">
        <v>58</v>
      </c>
      <c r="K222" s="1" t="s">
        <v>23</v>
      </c>
      <c r="L222" s="1" t="str">
        <f>+IF(I222=K222,"SI","NO")</f>
        <v>NO</v>
      </c>
      <c r="M222" s="1" t="str">
        <f>+IF(H222=J222,"SI","NO")</f>
        <v>NO</v>
      </c>
    </row>
    <row r="223" spans="1:13" hidden="1" x14ac:dyDescent="0.3">
      <c r="A223" s="2" t="e">
        <f>+A222+1</f>
        <v>#VALUE!</v>
      </c>
      <c r="B223" s="1" t="s">
        <v>17</v>
      </c>
      <c r="C223" s="1" t="s">
        <v>93</v>
      </c>
      <c r="D223" s="3">
        <v>2.0328125543103742E-2</v>
      </c>
      <c r="E223" s="3">
        <v>194.27059850797181</v>
      </c>
      <c r="F223" s="3">
        <v>2.692816325456326</v>
      </c>
      <c r="G223" s="1">
        <v>5.0000000000000001E-3</v>
      </c>
      <c r="H223" s="1" t="s">
        <v>14</v>
      </c>
      <c r="I223" s="1" t="s">
        <v>15</v>
      </c>
      <c r="J223" s="1" t="s">
        <v>19</v>
      </c>
      <c r="K223" s="1" t="s">
        <v>23</v>
      </c>
      <c r="L223" s="1" t="str">
        <f>+IF(I223=K223,"SI","NO")</f>
        <v>NO</v>
      </c>
      <c r="M223" s="1" t="str">
        <f>+IF(H223=J223,"SI","NO")</f>
        <v>NO</v>
      </c>
    </row>
    <row r="224" spans="1:13" hidden="1" x14ac:dyDescent="0.3">
      <c r="A224" s="2" t="e">
        <f>+A223+1</f>
        <v>#VALUE!</v>
      </c>
      <c r="B224" s="1" t="s">
        <v>17</v>
      </c>
      <c r="C224" s="1" t="s">
        <v>75</v>
      </c>
      <c r="D224" s="3">
        <v>4.8028111384861558E-2</v>
      </c>
      <c r="E224" s="3">
        <v>225.3592249315904</v>
      </c>
      <c r="F224" s="3">
        <v>2.683201197763772</v>
      </c>
      <c r="G224" s="1">
        <v>1.2999999999999999E-2</v>
      </c>
      <c r="H224" s="1" t="s">
        <v>14</v>
      </c>
      <c r="I224" s="1" t="s">
        <v>15</v>
      </c>
      <c r="J224" s="1" t="s">
        <v>58</v>
      </c>
      <c r="K224" s="1" t="s">
        <v>33</v>
      </c>
      <c r="L224" s="1" t="str">
        <f>+IF(I224=K224,"SI","NO")</f>
        <v>NO</v>
      </c>
      <c r="M224" s="1" t="str">
        <f>+IF(H224=J224,"SI","NO")</f>
        <v>NO</v>
      </c>
    </row>
    <row r="225" spans="1:13" hidden="1" x14ac:dyDescent="0.3">
      <c r="A225" s="2" t="e">
        <f>+A224+1</f>
        <v>#VALUE!</v>
      </c>
      <c r="B225" s="1" t="s">
        <v>70</v>
      </c>
      <c r="C225" s="1" t="s">
        <v>136</v>
      </c>
      <c r="D225" s="3">
        <v>2.2817495186249669E-2</v>
      </c>
      <c r="E225" s="3">
        <v>9.9787897522880282</v>
      </c>
      <c r="F225" s="3">
        <v>2.597858183592332</v>
      </c>
      <c r="G225" s="1">
        <v>6.0000000000000001E-3</v>
      </c>
      <c r="H225" s="1" t="s">
        <v>36</v>
      </c>
      <c r="I225" s="1" t="s">
        <v>71</v>
      </c>
      <c r="J225" s="1" t="s">
        <v>58</v>
      </c>
      <c r="K225" s="1" t="s">
        <v>31</v>
      </c>
      <c r="L225" s="1" t="str">
        <f>+IF(I225=K225,"SI","NO")</f>
        <v>NO</v>
      </c>
      <c r="M225" s="1" t="str">
        <f>+IF(H225=J225,"SI","NO")</f>
        <v>NO</v>
      </c>
    </row>
    <row r="226" spans="1:13" hidden="1" x14ac:dyDescent="0.3">
      <c r="A226" s="2" t="e">
        <f>+A225+1</f>
        <v>#VALUE!</v>
      </c>
      <c r="B226" s="1" t="s">
        <v>101</v>
      </c>
      <c r="C226" s="1" t="s">
        <v>127</v>
      </c>
      <c r="D226" s="3">
        <v>3.8378567975073538E-2</v>
      </c>
      <c r="E226" s="3">
        <v>23.932104311493031</v>
      </c>
      <c r="F226" s="3">
        <v>2.577895031054203</v>
      </c>
      <c r="G226" s="1">
        <v>0.01</v>
      </c>
      <c r="H226" s="1" t="s">
        <v>27</v>
      </c>
      <c r="I226" s="1" t="s">
        <v>15</v>
      </c>
      <c r="J226" s="1" t="s">
        <v>58</v>
      </c>
      <c r="K226" s="1" t="s">
        <v>33</v>
      </c>
      <c r="L226" s="1" t="str">
        <f>+IF(I226=K226,"SI","NO")</f>
        <v>NO</v>
      </c>
      <c r="M226" s="1" t="str">
        <f>+IF(H226=J226,"SI","NO")</f>
        <v>NO</v>
      </c>
    </row>
    <row r="227" spans="1:13" hidden="1" x14ac:dyDescent="0.3">
      <c r="A227" s="2" t="e">
        <f>+A226+1</f>
        <v>#VALUE!</v>
      </c>
      <c r="B227" s="1" t="s">
        <v>131</v>
      </c>
      <c r="C227" s="1" t="s">
        <v>83</v>
      </c>
      <c r="D227" s="3">
        <v>6.4188129374784459E-4</v>
      </c>
      <c r="E227" s="3">
        <v>2.7060803218775868</v>
      </c>
      <c r="F227" s="3">
        <v>2.5630966120922341</v>
      </c>
      <c r="G227" s="1">
        <v>0</v>
      </c>
      <c r="H227" s="1" t="s">
        <v>19</v>
      </c>
      <c r="I227" s="1" t="s">
        <v>15</v>
      </c>
      <c r="J227" s="1" t="s">
        <v>58</v>
      </c>
      <c r="K227" s="1" t="s">
        <v>15</v>
      </c>
      <c r="L227" s="1" t="str">
        <f>+IF(I227=K227,"SI","NO")</f>
        <v>SI</v>
      </c>
      <c r="M227" s="1" t="str">
        <f>+IF(H227=J227,"SI","NO")</f>
        <v>NO</v>
      </c>
    </row>
    <row r="228" spans="1:13" hidden="1" x14ac:dyDescent="0.3">
      <c r="A228" s="2" t="e">
        <f>+A227+1</f>
        <v>#VALUE!</v>
      </c>
      <c r="B228" s="1" t="s">
        <v>28</v>
      </c>
      <c r="C228" s="1" t="s">
        <v>46</v>
      </c>
      <c r="D228" s="3">
        <v>4.3811496488341213E-2</v>
      </c>
      <c r="E228" s="3">
        <v>997.28258540454897</v>
      </c>
      <c r="F228" s="3">
        <v>2.5510198336300949</v>
      </c>
      <c r="G228" s="1">
        <v>8.9999999999999993E-3</v>
      </c>
      <c r="H228" s="1" t="s">
        <v>27</v>
      </c>
      <c r="I228" s="1" t="s">
        <v>21</v>
      </c>
      <c r="J228" s="1" t="s">
        <v>27</v>
      </c>
      <c r="K228" s="1" t="s">
        <v>15</v>
      </c>
      <c r="L228" s="1" t="str">
        <f>+IF(I228=K228,"SI","NO")</f>
        <v>NO</v>
      </c>
      <c r="M228" s="1" t="str">
        <f>+IF(H228=J228,"SI","NO")</f>
        <v>SI</v>
      </c>
    </row>
    <row r="229" spans="1:13" hidden="1" x14ac:dyDescent="0.3">
      <c r="A229" s="2" t="e">
        <f>+A228+1</f>
        <v>#VALUE!</v>
      </c>
      <c r="B229" s="1" t="s">
        <v>141</v>
      </c>
      <c r="C229" s="1" t="s">
        <v>54</v>
      </c>
      <c r="D229" s="3">
        <v>3.6535317650571251E-3</v>
      </c>
      <c r="E229" s="3">
        <v>2888.3493048220721</v>
      </c>
      <c r="F229" s="3">
        <v>2.4986900650387032</v>
      </c>
      <c r="G229" s="1">
        <v>0</v>
      </c>
      <c r="H229" s="1" t="s">
        <v>27</v>
      </c>
      <c r="I229" s="1" t="s">
        <v>21</v>
      </c>
      <c r="J229" s="1" t="s">
        <v>27</v>
      </c>
      <c r="K229" s="1" t="s">
        <v>15</v>
      </c>
      <c r="L229" s="1" t="str">
        <f>+IF(I229=K229,"SI","NO")</f>
        <v>NO</v>
      </c>
      <c r="M229" s="1" t="str">
        <f>+IF(H229=J229,"SI","NO")</f>
        <v>SI</v>
      </c>
    </row>
    <row r="230" spans="1:13" hidden="1" x14ac:dyDescent="0.3">
      <c r="A230" s="2" t="e">
        <f>+A229+1</f>
        <v>#VALUE!</v>
      </c>
      <c r="B230" s="1" t="s">
        <v>50</v>
      </c>
      <c r="C230" s="1" t="s">
        <v>56</v>
      </c>
      <c r="D230" s="3">
        <v>4.1157220991238599E-2</v>
      </c>
      <c r="E230" s="3">
        <v>1090.450186952884</v>
      </c>
      <c r="F230" s="3">
        <v>2.4868933188848432</v>
      </c>
      <c r="G230" s="1">
        <v>0.01</v>
      </c>
      <c r="H230" s="1" t="s">
        <v>14</v>
      </c>
      <c r="I230" s="1" t="s">
        <v>23</v>
      </c>
      <c r="J230" s="1" t="s">
        <v>36</v>
      </c>
      <c r="K230" s="1" t="s">
        <v>21</v>
      </c>
      <c r="L230" s="1" t="str">
        <f>+IF(I230=K230,"SI","NO")</f>
        <v>NO</v>
      </c>
      <c r="M230" s="1" t="str">
        <f>+IF(H230=J230,"SI","NO")</f>
        <v>NO</v>
      </c>
    </row>
    <row r="231" spans="1:13" hidden="1" x14ac:dyDescent="0.3">
      <c r="A231" s="2" t="e">
        <f>+A230+1</f>
        <v>#VALUE!</v>
      </c>
      <c r="B231" s="1" t="s">
        <v>12</v>
      </c>
      <c r="C231" s="1" t="s">
        <v>30</v>
      </c>
      <c r="D231" s="3">
        <v>8.17723855346081E-3</v>
      </c>
      <c r="E231" s="3">
        <v>11607.934243476429</v>
      </c>
      <c r="F231" s="3">
        <v>2.4516555827996118</v>
      </c>
      <c r="G231" s="1">
        <v>2E-3</v>
      </c>
      <c r="H231" s="1" t="s">
        <v>14</v>
      </c>
      <c r="I231" s="1" t="s">
        <v>15</v>
      </c>
      <c r="J231" s="1" t="s">
        <v>27</v>
      </c>
      <c r="K231" s="1" t="s">
        <v>31</v>
      </c>
      <c r="L231" s="1" t="str">
        <f>+IF(I231=K231,"SI","NO")</f>
        <v>NO</v>
      </c>
      <c r="M231" s="1" t="str">
        <f>+IF(H231=J231,"SI","NO")</f>
        <v>NO</v>
      </c>
    </row>
    <row r="232" spans="1:13" hidden="1" x14ac:dyDescent="0.3">
      <c r="A232" s="2" t="e">
        <f>+A231+1</f>
        <v>#VALUE!</v>
      </c>
      <c r="B232" s="1" t="s">
        <v>28</v>
      </c>
      <c r="C232" s="1" t="s">
        <v>32</v>
      </c>
      <c r="D232" s="3">
        <v>3.7476237980019637E-2</v>
      </c>
      <c r="E232" s="3">
        <v>706.84536799037676</v>
      </c>
      <c r="F232" s="3">
        <v>2.4281253844412598</v>
      </c>
      <c r="G232" s="1">
        <v>7.0000000000000001E-3</v>
      </c>
      <c r="H232" s="1" t="s">
        <v>27</v>
      </c>
      <c r="I232" s="1" t="s">
        <v>21</v>
      </c>
      <c r="J232" s="1" t="s">
        <v>27</v>
      </c>
      <c r="K232" s="1" t="s">
        <v>33</v>
      </c>
      <c r="L232" s="1" t="str">
        <f>+IF(I232=K232,"SI","NO")</f>
        <v>NO</v>
      </c>
      <c r="M232" s="1" t="str">
        <f>+IF(H232=J232,"SI","NO")</f>
        <v>SI</v>
      </c>
    </row>
    <row r="233" spans="1:13" hidden="1" x14ac:dyDescent="0.3">
      <c r="A233" s="2" t="e">
        <f>+A232+1</f>
        <v>#VALUE!</v>
      </c>
      <c r="B233" s="1" t="s">
        <v>17</v>
      </c>
      <c r="C233" s="1" t="s">
        <v>35</v>
      </c>
      <c r="D233" s="3">
        <v>4.2498898988277273E-2</v>
      </c>
      <c r="E233" s="3">
        <v>176.81758758561469</v>
      </c>
      <c r="F233" s="3">
        <v>2.4011584440896141</v>
      </c>
      <c r="G233" s="1">
        <v>1.0999999999999999E-2</v>
      </c>
      <c r="H233" s="1" t="s">
        <v>14</v>
      </c>
      <c r="I233" s="1" t="s">
        <v>15</v>
      </c>
      <c r="J233" s="1" t="s">
        <v>36</v>
      </c>
      <c r="K233" s="1" t="s">
        <v>33</v>
      </c>
      <c r="L233" s="1" t="str">
        <f>+IF(I233=K233,"SI","NO")</f>
        <v>NO</v>
      </c>
      <c r="M233" s="1" t="str">
        <f>+IF(H233=J233,"SI","NO")</f>
        <v>NO</v>
      </c>
    </row>
    <row r="234" spans="1:13" hidden="1" x14ac:dyDescent="0.3">
      <c r="A234" s="2" t="e">
        <f>+A233+1</f>
        <v>#VALUE!</v>
      </c>
      <c r="B234" s="1" t="s">
        <v>135</v>
      </c>
      <c r="C234" s="1" t="s">
        <v>70</v>
      </c>
      <c r="D234" s="3">
        <v>3.5036946799944452E-3</v>
      </c>
      <c r="E234" s="3">
        <v>-25.556781970068901</v>
      </c>
      <c r="F234" s="3">
        <v>2.347964812979122</v>
      </c>
      <c r="G234" s="1">
        <v>1E-3</v>
      </c>
      <c r="H234" s="1" t="s">
        <v>19</v>
      </c>
      <c r="I234" s="1" t="s">
        <v>64</v>
      </c>
      <c r="J234" s="1" t="s">
        <v>36</v>
      </c>
      <c r="K234" s="1" t="s">
        <v>71</v>
      </c>
      <c r="L234" s="1" t="str">
        <f>+IF(I234=K234,"SI","NO")</f>
        <v>NO</v>
      </c>
      <c r="M234" s="1" t="str">
        <f>+IF(H234=J234,"SI","NO")</f>
        <v>NO</v>
      </c>
    </row>
    <row r="235" spans="1:13" hidden="1" x14ac:dyDescent="0.3">
      <c r="A235" s="2" t="e">
        <f>+A234+1</f>
        <v>#VALUE!</v>
      </c>
      <c r="B235" s="1" t="s">
        <v>93</v>
      </c>
      <c r="C235" s="1" t="s">
        <v>53</v>
      </c>
      <c r="D235" s="3">
        <v>1.100351291649439E-4</v>
      </c>
      <c r="E235" s="3">
        <v>13.248536120837549</v>
      </c>
      <c r="F235" s="3">
        <v>2.3399635512541059</v>
      </c>
      <c r="G235" s="1">
        <v>0</v>
      </c>
      <c r="H235" s="1" t="s">
        <v>19</v>
      </c>
      <c r="I235" s="1" t="s">
        <v>23</v>
      </c>
      <c r="J235" s="1" t="s">
        <v>19</v>
      </c>
      <c r="K235" s="1" t="s">
        <v>23</v>
      </c>
      <c r="L235" s="1" t="str">
        <f>+IF(I235=K235,"SI","NO")</f>
        <v>SI</v>
      </c>
      <c r="M235" s="1" t="str">
        <f>+IF(H235=J235,"SI","NO")</f>
        <v>SI</v>
      </c>
    </row>
    <row r="236" spans="1:13" hidden="1" x14ac:dyDescent="0.3">
      <c r="A236" s="2" t="e">
        <f>+A235+1</f>
        <v>#VALUE!</v>
      </c>
      <c r="B236" s="1" t="s">
        <v>86</v>
      </c>
      <c r="C236" s="1" t="s">
        <v>84</v>
      </c>
      <c r="D236" s="3">
        <v>2.653610950779569E-2</v>
      </c>
      <c r="E236" s="3">
        <v>24.768766166213819</v>
      </c>
      <c r="F236" s="3">
        <v>2.2272438649142452</v>
      </c>
      <c r="G236" s="1">
        <v>1.2999999999999999E-2</v>
      </c>
      <c r="H236" s="1" t="s">
        <v>36</v>
      </c>
      <c r="I236" s="1" t="s">
        <v>31</v>
      </c>
      <c r="J236" s="1" t="s">
        <v>58</v>
      </c>
      <c r="K236" s="1" t="s">
        <v>23</v>
      </c>
      <c r="L236" s="1" t="str">
        <f>+IF(I236=K236,"SI","NO")</f>
        <v>NO</v>
      </c>
      <c r="M236" s="1" t="str">
        <f>+IF(H236=J236,"SI","NO")</f>
        <v>NO</v>
      </c>
    </row>
    <row r="237" spans="1:13" hidden="1" x14ac:dyDescent="0.3">
      <c r="A237" s="2" t="e">
        <f>+A236+1</f>
        <v>#VALUE!</v>
      </c>
      <c r="B237" s="1" t="s">
        <v>93</v>
      </c>
      <c r="C237" s="1" t="s">
        <v>22</v>
      </c>
      <c r="D237" s="3">
        <v>1.0688529434582359E-3</v>
      </c>
      <c r="E237" s="3">
        <v>-21.407337802274821</v>
      </c>
      <c r="F237" s="3">
        <v>2.150314219807155</v>
      </c>
      <c r="G237" s="1">
        <v>0</v>
      </c>
      <c r="H237" s="1" t="s">
        <v>19</v>
      </c>
      <c r="I237" s="1" t="s">
        <v>23</v>
      </c>
      <c r="J237" s="1" t="s">
        <v>19</v>
      </c>
      <c r="K237" s="1" t="s">
        <v>23</v>
      </c>
      <c r="L237" s="1" t="str">
        <f>+IF(I237=K237,"SI","NO")</f>
        <v>SI</v>
      </c>
      <c r="M237" s="1" t="str">
        <f>+IF(H237=J237,"SI","NO")</f>
        <v>SI</v>
      </c>
    </row>
    <row r="238" spans="1:13" hidden="1" x14ac:dyDescent="0.3">
      <c r="A238" s="2" t="e">
        <f>+A237+1</f>
        <v>#VALUE!</v>
      </c>
      <c r="B238" s="1" t="s">
        <v>93</v>
      </c>
      <c r="C238" s="1" t="s">
        <v>124</v>
      </c>
      <c r="D238" s="3">
        <v>5.9788922816094124E-3</v>
      </c>
      <c r="E238" s="3">
        <v>6.3709818192761549</v>
      </c>
      <c r="F238" s="3">
        <v>2.1455552500539499</v>
      </c>
      <c r="G238" s="1">
        <v>1E-3</v>
      </c>
      <c r="H238" s="1" t="s">
        <v>19</v>
      </c>
      <c r="I238" s="1" t="s">
        <v>23</v>
      </c>
      <c r="J238" s="1" t="s">
        <v>19</v>
      </c>
      <c r="K238" s="1" t="s">
        <v>64</v>
      </c>
      <c r="L238" s="1" t="str">
        <f>+IF(I238=K238,"SI","NO")</f>
        <v>NO</v>
      </c>
      <c r="M238" s="1" t="str">
        <f>+IF(H238=J238,"SI","NO")</f>
        <v>SI</v>
      </c>
    </row>
    <row r="239" spans="1:13" hidden="1" x14ac:dyDescent="0.3">
      <c r="A239" s="2" t="e">
        <f>+A238+1</f>
        <v>#VALUE!</v>
      </c>
      <c r="B239" s="1" t="s">
        <v>46</v>
      </c>
      <c r="C239" s="1" t="s">
        <v>138</v>
      </c>
      <c r="D239" s="3">
        <v>4.7565685793227737E-2</v>
      </c>
      <c r="E239" s="3">
        <v>38.704298588680182</v>
      </c>
      <c r="F239" s="3">
        <v>2.097952481801483</v>
      </c>
      <c r="G239" s="1">
        <v>1.2999999999999999E-2</v>
      </c>
      <c r="H239" s="1" t="s">
        <v>27</v>
      </c>
      <c r="I239" s="1" t="s">
        <v>15</v>
      </c>
      <c r="J239" s="1" t="s">
        <v>36</v>
      </c>
      <c r="K239" s="1" t="s">
        <v>31</v>
      </c>
      <c r="L239" s="1" t="str">
        <f>+IF(I239=K239,"SI","NO")</f>
        <v>NO</v>
      </c>
      <c r="M239" s="1" t="str">
        <f>+IF(H239=J239,"SI","NO")</f>
        <v>NO</v>
      </c>
    </row>
    <row r="240" spans="1:13" hidden="1" x14ac:dyDescent="0.3">
      <c r="A240" s="2" t="e">
        <f>+A239+1</f>
        <v>#VALUE!</v>
      </c>
      <c r="B240" s="1" t="s">
        <v>93</v>
      </c>
      <c r="C240" s="1" t="s">
        <v>84</v>
      </c>
      <c r="D240" s="3">
        <v>8.2061704223738742E-3</v>
      </c>
      <c r="E240" s="3">
        <v>5.5843097863443276</v>
      </c>
      <c r="F240" s="3">
        <v>2.0599156261629759</v>
      </c>
      <c r="G240" s="1">
        <v>1E-3</v>
      </c>
      <c r="H240" s="1" t="s">
        <v>19</v>
      </c>
      <c r="I240" s="1" t="s">
        <v>23</v>
      </c>
      <c r="J240" s="1" t="s">
        <v>58</v>
      </c>
      <c r="K240" s="1" t="s">
        <v>23</v>
      </c>
      <c r="L240" s="1" t="str">
        <f>+IF(I240=K240,"SI","NO")</f>
        <v>SI</v>
      </c>
      <c r="M240" s="1" t="str">
        <f>+IF(H240=J240,"SI","NO")</f>
        <v>NO</v>
      </c>
    </row>
    <row r="241" spans="1:13" hidden="1" x14ac:dyDescent="0.3">
      <c r="A241" s="2" t="e">
        <f>+A240+1</f>
        <v>#VALUE!</v>
      </c>
      <c r="B241" s="1" t="s">
        <v>141</v>
      </c>
      <c r="C241" s="1" t="s">
        <v>73</v>
      </c>
      <c r="D241" s="3">
        <v>3.7584114935122591E-4</v>
      </c>
      <c r="E241" s="3">
        <v>14863.635979269409</v>
      </c>
      <c r="F241" s="3">
        <v>2.0535961612833038</v>
      </c>
      <c r="G241" s="1">
        <v>0</v>
      </c>
      <c r="H241" s="1" t="s">
        <v>27</v>
      </c>
      <c r="I241" s="1" t="s">
        <v>21</v>
      </c>
      <c r="J241" s="1" t="s">
        <v>27</v>
      </c>
      <c r="K241" s="1" t="s">
        <v>33</v>
      </c>
      <c r="L241" s="1" t="str">
        <f>+IF(I241=K241,"SI","NO")</f>
        <v>NO</v>
      </c>
      <c r="M241" s="1" t="str">
        <f>+IF(H241=J241,"SI","NO")</f>
        <v>SI</v>
      </c>
    </row>
    <row r="242" spans="1:13" hidden="1" x14ac:dyDescent="0.3">
      <c r="A242" s="2" t="e">
        <f>+A241+1</f>
        <v>#VALUE!</v>
      </c>
      <c r="B242" s="1" t="s">
        <v>17</v>
      </c>
      <c r="C242" s="1" t="s">
        <v>95</v>
      </c>
      <c r="D242" s="3">
        <v>4.800652129748105E-2</v>
      </c>
      <c r="E242" s="3">
        <v>131.11089102630001</v>
      </c>
      <c r="F242" s="3">
        <v>2.0442993319857892</v>
      </c>
      <c r="G242" s="1">
        <v>1.2999999999999999E-2</v>
      </c>
      <c r="H242" s="1" t="s">
        <v>14</v>
      </c>
      <c r="I242" s="1" t="s">
        <v>15</v>
      </c>
      <c r="J242" s="1" t="s">
        <v>27</v>
      </c>
      <c r="K242" s="1" t="s">
        <v>15</v>
      </c>
      <c r="L242" s="1" t="str">
        <f>+IF(I242=K242,"SI","NO")</f>
        <v>SI</v>
      </c>
      <c r="M242" s="1" t="str">
        <f>+IF(H242=J242,"SI","NO")</f>
        <v>NO</v>
      </c>
    </row>
    <row r="243" spans="1:13" hidden="1" x14ac:dyDescent="0.3">
      <c r="A243" s="2" t="e">
        <f>+A242+1</f>
        <v>#VALUE!</v>
      </c>
      <c r="B243" s="1" t="s">
        <v>121</v>
      </c>
      <c r="C243" s="1" t="s">
        <v>124</v>
      </c>
      <c r="D243" s="3">
        <v>1.7525186743059501E-4</v>
      </c>
      <c r="E243" s="3">
        <v>-8.9356923062774385</v>
      </c>
      <c r="F243" s="3">
        <v>1.9967646117568589</v>
      </c>
      <c r="G243" s="1">
        <v>0</v>
      </c>
      <c r="H243" s="1" t="s">
        <v>19</v>
      </c>
      <c r="I243" s="1" t="s">
        <v>21</v>
      </c>
      <c r="J243" s="1" t="s">
        <v>19</v>
      </c>
      <c r="K243" s="1" t="s">
        <v>64</v>
      </c>
      <c r="L243" s="1" t="str">
        <f>+IF(I243=K243,"SI","NO")</f>
        <v>NO</v>
      </c>
      <c r="M243" s="1" t="str">
        <f>+IF(H243=J243,"SI","NO")</f>
        <v>SI</v>
      </c>
    </row>
    <row r="244" spans="1:13" hidden="1" x14ac:dyDescent="0.3">
      <c r="A244" s="2" t="e">
        <f>+A243+1</f>
        <v>#VALUE!</v>
      </c>
      <c r="B244" s="1" t="s">
        <v>95</v>
      </c>
      <c r="C244" s="1" t="s">
        <v>74</v>
      </c>
      <c r="D244" s="3">
        <v>8.4558826631698902E-3</v>
      </c>
      <c r="E244" s="3">
        <v>6.2426413933290599</v>
      </c>
      <c r="F244" s="3">
        <v>1.948128758575401</v>
      </c>
      <c r="G244" s="1">
        <v>2E-3</v>
      </c>
      <c r="H244" s="1" t="s">
        <v>27</v>
      </c>
      <c r="I244" s="1" t="s">
        <v>15</v>
      </c>
      <c r="J244" s="1" t="s">
        <v>36</v>
      </c>
      <c r="K244" s="1" t="s">
        <v>33</v>
      </c>
      <c r="L244" s="1" t="str">
        <f>+IF(I244=K244,"SI","NO")</f>
        <v>NO</v>
      </c>
      <c r="M244" s="1" t="str">
        <f>+IF(H244=J244,"SI","NO")</f>
        <v>NO</v>
      </c>
    </row>
    <row r="245" spans="1:13" hidden="1" x14ac:dyDescent="0.3">
      <c r="A245" s="2" t="e">
        <f>+A244+1</f>
        <v>#VALUE!</v>
      </c>
      <c r="B245" s="1" t="s">
        <v>124</v>
      </c>
      <c r="C245" s="1" t="s">
        <v>133</v>
      </c>
      <c r="D245" s="3">
        <v>3.4413417708835117E-2</v>
      </c>
      <c r="E245" s="3">
        <v>5.0662710998550162</v>
      </c>
      <c r="F245" s="3">
        <v>1.9381573841477351</v>
      </c>
      <c r="G245" s="1">
        <v>8.9999999999999993E-3</v>
      </c>
      <c r="H245" s="1" t="s">
        <v>19</v>
      </c>
      <c r="I245" s="1" t="s">
        <v>64</v>
      </c>
      <c r="J245" s="1" t="s">
        <v>58</v>
      </c>
      <c r="K245" s="1" t="s">
        <v>31</v>
      </c>
      <c r="L245" s="1" t="str">
        <f>+IF(I245=K245,"SI","NO")</f>
        <v>NO</v>
      </c>
      <c r="M245" s="1" t="str">
        <f>+IF(H245=J245,"SI","NO")</f>
        <v>NO</v>
      </c>
    </row>
    <row r="246" spans="1:13" hidden="1" x14ac:dyDescent="0.3">
      <c r="A246" s="2" t="e">
        <f>+A245+1</f>
        <v>#VALUE!</v>
      </c>
      <c r="B246" s="1" t="s">
        <v>86</v>
      </c>
      <c r="C246" s="1" t="s">
        <v>92</v>
      </c>
      <c r="D246" s="3">
        <v>1.491055064873555E-2</v>
      </c>
      <c r="E246" s="3">
        <v>-5.4759517219920752</v>
      </c>
      <c r="F246" s="3">
        <v>1.9276297868232359</v>
      </c>
      <c r="G246" s="1">
        <v>4.0000000000000001E-3</v>
      </c>
      <c r="H246" s="1" t="s">
        <v>36</v>
      </c>
      <c r="I246" s="1" t="s">
        <v>31</v>
      </c>
      <c r="J246" s="1" t="s">
        <v>36</v>
      </c>
      <c r="K246" s="1" t="s">
        <v>33</v>
      </c>
      <c r="L246" s="1" t="str">
        <f>+IF(I246=K246,"SI","NO")</f>
        <v>NO</v>
      </c>
      <c r="M246" s="1" t="str">
        <f>+IF(H246=J246,"SI","NO")</f>
        <v>SI</v>
      </c>
    </row>
    <row r="247" spans="1:13" hidden="1" x14ac:dyDescent="0.3">
      <c r="A247" s="2" t="e">
        <f>+A246+1</f>
        <v>#VALUE!</v>
      </c>
      <c r="B247" s="1" t="s">
        <v>93</v>
      </c>
      <c r="C247" s="1" t="s">
        <v>57</v>
      </c>
      <c r="D247" s="3">
        <v>2.2645785314283312E-3</v>
      </c>
      <c r="E247" s="3">
        <v>3.7816521500377469</v>
      </c>
      <c r="F247" s="3">
        <v>1.8882153339604351</v>
      </c>
      <c r="G247" s="1">
        <v>0</v>
      </c>
      <c r="H247" s="1" t="s">
        <v>19</v>
      </c>
      <c r="I247" s="1" t="s">
        <v>23</v>
      </c>
      <c r="J247" s="1" t="s">
        <v>58</v>
      </c>
      <c r="K247" s="1" t="s">
        <v>33</v>
      </c>
      <c r="L247" s="1" t="str">
        <f>+IF(I247=K247,"SI","NO")</f>
        <v>NO</v>
      </c>
      <c r="M247" s="1" t="str">
        <f>+IF(H247=J247,"SI","NO")</f>
        <v>NO</v>
      </c>
    </row>
    <row r="248" spans="1:13" hidden="1" x14ac:dyDescent="0.3">
      <c r="A248" s="2" t="e">
        <f>+A247+1</f>
        <v>#VALUE!</v>
      </c>
      <c r="B248" s="1" t="s">
        <v>94</v>
      </c>
      <c r="C248" s="1" t="s">
        <v>119</v>
      </c>
      <c r="D248" s="3">
        <v>3.3505958772730417E-2</v>
      </c>
      <c r="E248" s="3">
        <v>6.0823464709756827</v>
      </c>
      <c r="F248" s="3">
        <v>1.8496599739827939</v>
      </c>
      <c r="G248" s="1">
        <v>8.9999999999999993E-3</v>
      </c>
      <c r="H248" s="1" t="s">
        <v>19</v>
      </c>
      <c r="I248" s="1" t="s">
        <v>71</v>
      </c>
      <c r="J248" s="1" t="s">
        <v>58</v>
      </c>
      <c r="K248" s="1" t="s">
        <v>15</v>
      </c>
      <c r="L248" s="1" t="str">
        <f>+IF(I248=K248,"SI","NO")</f>
        <v>NO</v>
      </c>
      <c r="M248" s="1" t="str">
        <f>+IF(H248=J248,"SI","NO")</f>
        <v>NO</v>
      </c>
    </row>
    <row r="249" spans="1:13" hidden="1" x14ac:dyDescent="0.3">
      <c r="A249" s="2" t="e">
        <f>+A248+1</f>
        <v>#VALUE!</v>
      </c>
      <c r="B249" s="1" t="s">
        <v>92</v>
      </c>
      <c r="C249" s="1" t="s">
        <v>70</v>
      </c>
      <c r="D249" s="3">
        <v>3.4763896281758473E-2</v>
      </c>
      <c r="E249" s="3">
        <v>7.9695469936914529</v>
      </c>
      <c r="F249" s="3">
        <v>1.832751679590275</v>
      </c>
      <c r="G249" s="1">
        <v>8.9999999999999993E-3</v>
      </c>
      <c r="H249" s="1" t="s">
        <v>36</v>
      </c>
      <c r="I249" s="1" t="s">
        <v>33</v>
      </c>
      <c r="J249" s="1" t="s">
        <v>36</v>
      </c>
      <c r="K249" s="1" t="s">
        <v>71</v>
      </c>
      <c r="L249" s="1" t="str">
        <f>+IF(I249=K249,"SI","NO")</f>
        <v>NO</v>
      </c>
      <c r="M249" s="1" t="str">
        <f>+IF(H249=J249,"SI","NO")</f>
        <v>SI</v>
      </c>
    </row>
    <row r="250" spans="1:13" hidden="1" x14ac:dyDescent="0.3">
      <c r="A250" s="2" t="e">
        <f>+A249+1</f>
        <v>#VALUE!</v>
      </c>
      <c r="B250" s="1" t="s">
        <v>56</v>
      </c>
      <c r="C250" s="1" t="s">
        <v>82</v>
      </c>
      <c r="D250" s="3">
        <v>9.5071442405336697E-3</v>
      </c>
      <c r="E250" s="3">
        <v>-27.396272192148359</v>
      </c>
      <c r="F250" s="3">
        <v>1.80621302188738</v>
      </c>
      <c r="G250" s="1">
        <v>2E-3</v>
      </c>
      <c r="H250" s="1" t="s">
        <v>36</v>
      </c>
      <c r="I250" s="1" t="s">
        <v>21</v>
      </c>
      <c r="J250" s="1" t="s">
        <v>58</v>
      </c>
      <c r="K250" s="1" t="s">
        <v>33</v>
      </c>
      <c r="L250" s="1" t="str">
        <f>+IF(I250=K250,"SI","NO")</f>
        <v>NO</v>
      </c>
      <c r="M250" s="1" t="str">
        <f>+IF(H250=J250,"SI","NO")</f>
        <v>NO</v>
      </c>
    </row>
    <row r="251" spans="1:13" hidden="1" x14ac:dyDescent="0.3">
      <c r="A251" s="2" t="e">
        <f>+A250+1</f>
        <v>#VALUE!</v>
      </c>
      <c r="B251" s="1" t="s">
        <v>159</v>
      </c>
      <c r="C251" s="1" t="s">
        <v>154</v>
      </c>
      <c r="D251" s="3">
        <v>4.2343607975511857E-2</v>
      </c>
      <c r="E251" s="3">
        <v>1639.5194611256629</v>
      </c>
      <c r="F251" s="3">
        <v>1.754004740346176</v>
      </c>
      <c r="G251" s="1">
        <v>1.0999999999999999E-2</v>
      </c>
      <c r="H251" s="1" t="s">
        <v>27</v>
      </c>
      <c r="I251" s="1" t="s">
        <v>31</v>
      </c>
      <c r="J251" s="1" t="s">
        <v>58</v>
      </c>
      <c r="K251" s="1" t="s">
        <v>31</v>
      </c>
      <c r="L251" s="1" t="str">
        <f>+IF(I251=K251,"SI","NO")</f>
        <v>SI</v>
      </c>
      <c r="M251" s="1" t="str">
        <f>+IF(H251=J251,"SI","NO")</f>
        <v>NO</v>
      </c>
    </row>
    <row r="252" spans="1:13" hidden="1" x14ac:dyDescent="0.3">
      <c r="A252" s="2" t="e">
        <f>+A251+1</f>
        <v>#VALUE!</v>
      </c>
      <c r="B252" s="1" t="s">
        <v>66</v>
      </c>
      <c r="C252" s="1" t="s">
        <v>113</v>
      </c>
      <c r="D252" s="3">
        <v>4.6567332334511401E-3</v>
      </c>
      <c r="E252" s="3">
        <v>1.2028812842041841</v>
      </c>
      <c r="F252" s="3">
        <v>1.7512241013888279</v>
      </c>
      <c r="G252" s="1">
        <v>1E-3</v>
      </c>
      <c r="H252" s="1" t="s">
        <v>19</v>
      </c>
      <c r="I252" s="1" t="s">
        <v>21</v>
      </c>
      <c r="J252" s="1" t="s">
        <v>58</v>
      </c>
      <c r="K252" s="1" t="s">
        <v>23</v>
      </c>
      <c r="L252" s="1" t="str">
        <f>+IF(I252=K252,"SI","NO")</f>
        <v>NO</v>
      </c>
      <c r="M252" s="1" t="str">
        <f>+IF(H252=J252,"SI","NO")</f>
        <v>NO</v>
      </c>
    </row>
    <row r="253" spans="1:13" hidden="1" x14ac:dyDescent="0.3">
      <c r="A253" s="2" t="e">
        <f>+A252+1</f>
        <v>#VALUE!</v>
      </c>
      <c r="B253" s="1" t="s">
        <v>81</v>
      </c>
      <c r="C253" s="1" t="s">
        <v>127</v>
      </c>
      <c r="D253" s="3">
        <v>4.7050685809113028E-2</v>
      </c>
      <c r="E253" s="3">
        <v>5.53341668109372</v>
      </c>
      <c r="F253" s="3">
        <v>1.6883261771529661</v>
      </c>
      <c r="G253" s="1">
        <v>1.2999999999999999E-2</v>
      </c>
      <c r="H253" s="1" t="s">
        <v>19</v>
      </c>
      <c r="I253" s="1" t="s">
        <v>15</v>
      </c>
      <c r="J253" s="1" t="s">
        <v>58</v>
      </c>
      <c r="K253" s="1" t="s">
        <v>33</v>
      </c>
      <c r="L253" s="1" t="str">
        <f>+IF(I253=K253,"SI","NO")</f>
        <v>NO</v>
      </c>
      <c r="M253" s="1" t="str">
        <f>+IF(H253=J253,"SI","NO")</f>
        <v>NO</v>
      </c>
    </row>
    <row r="254" spans="1:13" hidden="1" x14ac:dyDescent="0.3">
      <c r="A254" s="2" t="e">
        <f>+A253+1</f>
        <v>#VALUE!</v>
      </c>
      <c r="B254" s="1" t="s">
        <v>13</v>
      </c>
      <c r="C254" s="1" t="s">
        <v>26</v>
      </c>
      <c r="D254" s="3">
        <v>2.6047012030948131E-2</v>
      </c>
      <c r="E254" s="3">
        <v>17965.245111433371</v>
      </c>
      <c r="F254" s="3">
        <v>1.625728934706056</v>
      </c>
      <c r="G254" s="1">
        <v>6.0000000000000001E-3</v>
      </c>
      <c r="H254" s="1" t="s">
        <v>14</v>
      </c>
      <c r="I254" s="1" t="s">
        <v>15</v>
      </c>
      <c r="J254" s="1" t="s">
        <v>27</v>
      </c>
      <c r="K254" s="1" t="s">
        <v>15</v>
      </c>
      <c r="L254" s="1" t="str">
        <f>+IF(I254=K254,"SI","NO")</f>
        <v>SI</v>
      </c>
      <c r="M254" s="1" t="str">
        <f>+IF(H254=J254,"SI","NO")</f>
        <v>NO</v>
      </c>
    </row>
    <row r="255" spans="1:13" hidden="1" x14ac:dyDescent="0.3">
      <c r="A255" s="2" t="e">
        <f>+A254+1</f>
        <v>#VALUE!</v>
      </c>
      <c r="B255" s="1" t="s">
        <v>131</v>
      </c>
      <c r="C255" s="1" t="s">
        <v>119</v>
      </c>
      <c r="D255" s="3">
        <v>2.439675040941882E-2</v>
      </c>
      <c r="E255" s="3">
        <v>3.7628499209455102</v>
      </c>
      <c r="F255" s="3">
        <v>1.6238804017236199</v>
      </c>
      <c r="G255" s="1">
        <v>6.0000000000000001E-3</v>
      </c>
      <c r="H255" s="1" t="s">
        <v>19</v>
      </c>
      <c r="I255" s="1" t="s">
        <v>15</v>
      </c>
      <c r="J255" s="1" t="s">
        <v>58</v>
      </c>
      <c r="K255" s="1" t="s">
        <v>15</v>
      </c>
      <c r="L255" s="1" t="str">
        <f>+IF(I255=K255,"SI","NO")</f>
        <v>SI</v>
      </c>
      <c r="M255" s="1" t="str">
        <f>+IF(H255=J255,"SI","NO")</f>
        <v>NO</v>
      </c>
    </row>
    <row r="256" spans="1:13" hidden="1" x14ac:dyDescent="0.3">
      <c r="A256" s="2" t="e">
        <f>+A255+1</f>
        <v>#VALUE!</v>
      </c>
      <c r="B256" s="1" t="s">
        <v>24</v>
      </c>
      <c r="C256" s="1" t="s">
        <v>53</v>
      </c>
      <c r="D256" s="3">
        <v>4.3806045553260092E-2</v>
      </c>
      <c r="E256" s="3">
        <v>13.197323083165291</v>
      </c>
      <c r="F256" s="3">
        <v>1.607203739191116</v>
      </c>
      <c r="G256" s="1">
        <v>5.1999999999999998E-2</v>
      </c>
      <c r="H256" s="1" t="s">
        <v>19</v>
      </c>
      <c r="I256" s="1" t="s">
        <v>25</v>
      </c>
      <c r="J256" s="1" t="s">
        <v>19</v>
      </c>
      <c r="K256" s="1" t="s">
        <v>23</v>
      </c>
      <c r="L256" s="1" t="str">
        <f>+IF(I256=K256,"SI","NO")</f>
        <v>NO</v>
      </c>
      <c r="M256" s="1" t="str">
        <f>+IF(H256=J256,"SI","NO")</f>
        <v>SI</v>
      </c>
    </row>
    <row r="257" spans="1:13" hidden="1" x14ac:dyDescent="0.3">
      <c r="A257" s="2" t="e">
        <f>+A256+1</f>
        <v>#VALUE!</v>
      </c>
      <c r="B257" s="1" t="s">
        <v>17</v>
      </c>
      <c r="C257" s="1" t="s">
        <v>29</v>
      </c>
      <c r="D257" s="3">
        <v>3.3216866052902798E-2</v>
      </c>
      <c r="E257" s="3">
        <v>90.076254993732121</v>
      </c>
      <c r="F257" s="3">
        <v>1.579964165077145</v>
      </c>
      <c r="G257" s="1">
        <v>8.0000000000000002E-3</v>
      </c>
      <c r="H257" s="1" t="s">
        <v>14</v>
      </c>
      <c r="I257" s="1" t="s">
        <v>15</v>
      </c>
      <c r="J257" s="1" t="s">
        <v>27</v>
      </c>
      <c r="K257" s="1" t="s">
        <v>23</v>
      </c>
      <c r="L257" s="1" t="str">
        <f>+IF(I257=K257,"SI","NO")</f>
        <v>NO</v>
      </c>
      <c r="M257" s="1" t="str">
        <f>+IF(H257=J257,"SI","NO")</f>
        <v>NO</v>
      </c>
    </row>
    <row r="258" spans="1:13" hidden="1" x14ac:dyDescent="0.3">
      <c r="A258" s="2" t="e">
        <f>+A257+1</f>
        <v>#VALUE!</v>
      </c>
      <c r="B258" s="1" t="s">
        <v>144</v>
      </c>
      <c r="C258" s="1" t="s">
        <v>97</v>
      </c>
      <c r="D258" s="3">
        <v>2.0972474097081219E-2</v>
      </c>
      <c r="E258" s="3">
        <v>-0.83433924892740285</v>
      </c>
      <c r="F258" s="3">
        <v>1.5508504539703469</v>
      </c>
      <c r="G258" s="1">
        <v>5.0000000000000001E-3</v>
      </c>
      <c r="H258" s="1" t="s">
        <v>19</v>
      </c>
      <c r="I258" s="1" t="s">
        <v>31</v>
      </c>
      <c r="J258" s="1" t="s">
        <v>58</v>
      </c>
      <c r="K258" s="1" t="s">
        <v>23</v>
      </c>
      <c r="L258" s="1" t="str">
        <f>+IF(I258=K258,"SI","NO")</f>
        <v>NO</v>
      </c>
      <c r="M258" s="1" t="str">
        <f>+IF(H258=J258,"SI","NO")</f>
        <v>NO</v>
      </c>
    </row>
    <row r="259" spans="1:13" hidden="1" x14ac:dyDescent="0.3">
      <c r="A259" s="2" t="e">
        <f>+A258+1</f>
        <v>#VALUE!</v>
      </c>
      <c r="B259" s="1" t="s">
        <v>37</v>
      </c>
      <c r="C259" s="1" t="s">
        <v>42</v>
      </c>
      <c r="D259" s="3">
        <v>1.336044681419611E-2</v>
      </c>
      <c r="E259" s="3">
        <v>58.124790726561322</v>
      </c>
      <c r="F259" s="3">
        <v>1.5250776585651611</v>
      </c>
      <c r="G259" s="1">
        <v>3.0000000000000001E-3</v>
      </c>
      <c r="H259" s="1" t="s">
        <v>36</v>
      </c>
      <c r="I259" s="1" t="s">
        <v>15</v>
      </c>
      <c r="J259" s="1" t="s">
        <v>36</v>
      </c>
      <c r="K259" s="1" t="s">
        <v>15</v>
      </c>
      <c r="L259" s="1" t="str">
        <f>+IF(I259=K259,"SI","NO")</f>
        <v>SI</v>
      </c>
      <c r="M259" s="1" t="str">
        <f>+IF(H259=J259,"SI","NO")</f>
        <v>SI</v>
      </c>
    </row>
    <row r="260" spans="1:13" hidden="1" x14ac:dyDescent="0.3">
      <c r="A260" s="2" t="e">
        <f>+A259+1</f>
        <v>#VALUE!</v>
      </c>
      <c r="B260" s="1" t="s">
        <v>51</v>
      </c>
      <c r="C260" s="1" t="s">
        <v>53</v>
      </c>
      <c r="D260" s="3">
        <v>1.9335319870661508E-2</v>
      </c>
      <c r="E260" s="3">
        <v>0.66787276404913531</v>
      </c>
      <c r="F260" s="3">
        <v>1.4972867247866619</v>
      </c>
      <c r="G260" s="1">
        <v>4.0000000000000001E-3</v>
      </c>
      <c r="H260" s="1" t="s">
        <v>19</v>
      </c>
      <c r="I260" s="1" t="s">
        <v>33</v>
      </c>
      <c r="J260" s="1" t="s">
        <v>19</v>
      </c>
      <c r="K260" s="1" t="s">
        <v>23</v>
      </c>
      <c r="L260" s="1" t="str">
        <f>+IF(I260=K260,"SI","NO")</f>
        <v>NO</v>
      </c>
      <c r="M260" s="1" t="str">
        <f>+IF(H260=J260,"SI","NO")</f>
        <v>SI</v>
      </c>
    </row>
    <row r="261" spans="1:13" hidden="1" x14ac:dyDescent="0.3">
      <c r="A261" s="2" t="e">
        <f>+A260+1</f>
        <v>#VALUE!</v>
      </c>
      <c r="B261" s="1" t="s">
        <v>93</v>
      </c>
      <c r="C261" s="1" t="s">
        <v>120</v>
      </c>
      <c r="D261" s="3">
        <v>3.4636803516555952E-2</v>
      </c>
      <c r="E261" s="3">
        <v>5.0554392268496304</v>
      </c>
      <c r="F261" s="3">
        <v>1.4865492171952399</v>
      </c>
      <c r="G261" s="1">
        <v>8.9999999999999993E-3</v>
      </c>
      <c r="H261" s="1" t="s">
        <v>19</v>
      </c>
      <c r="I261" s="1" t="s">
        <v>23</v>
      </c>
      <c r="J261" s="1" t="s">
        <v>58</v>
      </c>
      <c r="K261" s="1" t="s">
        <v>15</v>
      </c>
      <c r="L261" s="1" t="str">
        <f>+IF(I261=K261,"SI","NO")</f>
        <v>NO</v>
      </c>
      <c r="M261" s="1" t="str">
        <f>+IF(H261=J261,"SI","NO")</f>
        <v>NO</v>
      </c>
    </row>
    <row r="262" spans="1:13" hidden="1" x14ac:dyDescent="0.3">
      <c r="A262" s="2" t="e">
        <f>+A261+1</f>
        <v>#VALUE!</v>
      </c>
      <c r="B262" s="1" t="s">
        <v>93</v>
      </c>
      <c r="C262" s="1" t="s">
        <v>52</v>
      </c>
      <c r="D262" s="3">
        <v>1.974828741396311E-2</v>
      </c>
      <c r="E262" s="3">
        <v>-14.807306650163991</v>
      </c>
      <c r="F262" s="3">
        <v>1.456338997623285</v>
      </c>
      <c r="G262" s="1">
        <v>5.0000000000000001E-3</v>
      </c>
      <c r="H262" s="1" t="s">
        <v>19</v>
      </c>
      <c r="I262" s="1" t="s">
        <v>23</v>
      </c>
      <c r="J262" s="1" t="s">
        <v>19</v>
      </c>
      <c r="K262" s="1" t="s">
        <v>23</v>
      </c>
      <c r="L262" s="1" t="str">
        <f>+IF(I262=K262,"SI","NO")</f>
        <v>SI</v>
      </c>
      <c r="M262" s="1" t="str">
        <f>+IF(H262=J262,"SI","NO")</f>
        <v>SI</v>
      </c>
    </row>
    <row r="263" spans="1:13" hidden="1" x14ac:dyDescent="0.3">
      <c r="A263" s="2" t="e">
        <f>+A262+1</f>
        <v>#VALUE!</v>
      </c>
      <c r="B263" s="1" t="s">
        <v>93</v>
      </c>
      <c r="C263" s="1" t="s">
        <v>137</v>
      </c>
      <c r="D263" s="3">
        <v>3.2616883193995812E-2</v>
      </c>
      <c r="E263" s="3">
        <v>12.92610883476539</v>
      </c>
      <c r="F263" s="3">
        <v>1.451030180132179</v>
      </c>
      <c r="G263" s="1">
        <v>8.0000000000000002E-3</v>
      </c>
      <c r="H263" s="1" t="s">
        <v>19</v>
      </c>
      <c r="I263" s="1" t="s">
        <v>23</v>
      </c>
      <c r="J263" s="1" t="s">
        <v>19</v>
      </c>
      <c r="K263" s="1" t="s">
        <v>23</v>
      </c>
      <c r="L263" s="1" t="str">
        <f>+IF(I263=K263,"SI","NO")</f>
        <v>SI</v>
      </c>
      <c r="M263" s="1" t="str">
        <f>+IF(H263=J263,"SI","NO")</f>
        <v>SI</v>
      </c>
    </row>
    <row r="264" spans="1:13" hidden="1" x14ac:dyDescent="0.3">
      <c r="A264" s="2" t="e">
        <f>+A263+1</f>
        <v>#VALUE!</v>
      </c>
      <c r="B264" s="1" t="s">
        <v>62</v>
      </c>
      <c r="C264" s="1" t="s">
        <v>30</v>
      </c>
      <c r="D264" s="3">
        <v>2.5781412639984309E-2</v>
      </c>
      <c r="E264" s="3">
        <v>23334.61885216938</v>
      </c>
      <c r="F264" s="3">
        <v>1.444584510776558</v>
      </c>
      <c r="G264" s="1">
        <v>5.0000000000000001E-3</v>
      </c>
      <c r="H264" s="1" t="s">
        <v>14</v>
      </c>
      <c r="I264" s="1" t="s">
        <v>15</v>
      </c>
      <c r="J264" s="1" t="s">
        <v>27</v>
      </c>
      <c r="K264" s="1" t="s">
        <v>31</v>
      </c>
      <c r="L264" s="1" t="str">
        <f>+IF(I264=K264,"SI","NO")</f>
        <v>NO</v>
      </c>
      <c r="M264" s="1" t="str">
        <f>+IF(H264=J264,"SI","NO")</f>
        <v>NO</v>
      </c>
    </row>
    <row r="265" spans="1:13" hidden="1" x14ac:dyDescent="0.3">
      <c r="A265" s="2" t="e">
        <f>+A264+1</f>
        <v>#VALUE!</v>
      </c>
      <c r="B265" s="1" t="s">
        <v>123</v>
      </c>
      <c r="C265" s="1" t="s">
        <v>53</v>
      </c>
      <c r="D265" s="3">
        <v>2.481959248824625E-2</v>
      </c>
      <c r="E265" s="3">
        <v>4.2915580956917116</v>
      </c>
      <c r="F265" s="3">
        <v>1.4212919004514679</v>
      </c>
      <c r="G265" s="1">
        <v>6.0000000000000001E-3</v>
      </c>
      <c r="H265" s="1" t="s">
        <v>19</v>
      </c>
      <c r="I265" s="1" t="s">
        <v>33</v>
      </c>
      <c r="J265" s="1" t="s">
        <v>19</v>
      </c>
      <c r="K265" s="1" t="s">
        <v>23</v>
      </c>
      <c r="L265" s="1" t="str">
        <f>+IF(I265=K265,"SI","NO")</f>
        <v>NO</v>
      </c>
      <c r="M265" s="1" t="str">
        <f>+IF(H265=J265,"SI","NO")</f>
        <v>SI</v>
      </c>
    </row>
    <row r="266" spans="1:13" hidden="1" x14ac:dyDescent="0.3">
      <c r="A266" s="2" t="e">
        <f>+A265+1</f>
        <v>#VALUE!</v>
      </c>
      <c r="B266" s="1" t="s">
        <v>114</v>
      </c>
      <c r="C266" s="1" t="s">
        <v>115</v>
      </c>
      <c r="D266" s="3">
        <v>3.5070368966041231E-2</v>
      </c>
      <c r="E266" s="3">
        <v>16.50271717578061</v>
      </c>
      <c r="F266" s="3">
        <v>1.41095881742068</v>
      </c>
      <c r="G266" s="1">
        <v>8.9999999999999993E-3</v>
      </c>
      <c r="H266" s="1" t="s">
        <v>19</v>
      </c>
      <c r="I266" s="1" t="s">
        <v>31</v>
      </c>
      <c r="J266" s="1" t="s">
        <v>19</v>
      </c>
      <c r="K266" s="1" t="s">
        <v>23</v>
      </c>
      <c r="L266" s="1" t="str">
        <f>+IF(I266=K266,"SI","NO")</f>
        <v>NO</v>
      </c>
      <c r="M266" s="1" t="str">
        <f>+IF(H266=J266,"SI","NO")</f>
        <v>SI</v>
      </c>
    </row>
    <row r="267" spans="1:13" hidden="1" x14ac:dyDescent="0.3">
      <c r="A267" s="2" t="e">
        <f>+A266+1</f>
        <v>#VALUE!</v>
      </c>
      <c r="B267" s="1" t="s">
        <v>63</v>
      </c>
      <c r="C267" s="1" t="s">
        <v>105</v>
      </c>
      <c r="D267" s="3">
        <v>1.2952337818443941E-2</v>
      </c>
      <c r="E267" s="3">
        <v>6.9140554271775008</v>
      </c>
      <c r="F267" s="3">
        <v>1.367769991638174</v>
      </c>
      <c r="G267" s="1">
        <v>3.0000000000000001E-3</v>
      </c>
      <c r="H267" s="1" t="s">
        <v>19</v>
      </c>
      <c r="I267" s="1" t="s">
        <v>64</v>
      </c>
      <c r="J267" s="1" t="s">
        <v>27</v>
      </c>
      <c r="K267" s="1" t="s">
        <v>21</v>
      </c>
      <c r="L267" s="1" t="str">
        <f>+IF(I267=K267,"SI","NO")</f>
        <v>NO</v>
      </c>
      <c r="M267" s="1" t="str">
        <f>+IF(H267=J267,"SI","NO")</f>
        <v>NO</v>
      </c>
    </row>
    <row r="268" spans="1:13" hidden="1" x14ac:dyDescent="0.3">
      <c r="A268" s="2" t="e">
        <f>+A267+1</f>
        <v>#VALUE!</v>
      </c>
      <c r="B268" s="1" t="s">
        <v>52</v>
      </c>
      <c r="C268" s="1" t="s">
        <v>84</v>
      </c>
      <c r="D268" s="3">
        <v>3.7920295537598472E-2</v>
      </c>
      <c r="E268" s="3">
        <v>14.56583028386407</v>
      </c>
      <c r="F268" s="3">
        <v>1.364098293728742</v>
      </c>
      <c r="G268" s="1">
        <v>0.01</v>
      </c>
      <c r="H268" s="1" t="s">
        <v>19</v>
      </c>
      <c r="I268" s="1" t="s">
        <v>23</v>
      </c>
      <c r="J268" s="1" t="s">
        <v>58</v>
      </c>
      <c r="K268" s="1" t="s">
        <v>23</v>
      </c>
      <c r="L268" s="1" t="str">
        <f>+IF(I268=K268,"SI","NO")</f>
        <v>SI</v>
      </c>
      <c r="M268" s="1" t="str">
        <f>+IF(H268=J268,"SI","NO")</f>
        <v>NO</v>
      </c>
    </row>
    <row r="269" spans="1:13" hidden="1" x14ac:dyDescent="0.3">
      <c r="A269" s="2" t="e">
        <f>+A268+1</f>
        <v>#VALUE!</v>
      </c>
      <c r="B269" s="1" t="s">
        <v>61</v>
      </c>
      <c r="C269" s="1" t="s">
        <v>99</v>
      </c>
      <c r="D269" s="3">
        <v>3.7055698807826592E-3</v>
      </c>
      <c r="E269" s="3">
        <v>2887.607353239136</v>
      </c>
      <c r="F269" s="3">
        <v>1.3281977836137651</v>
      </c>
      <c r="G269" s="1">
        <v>1E-3</v>
      </c>
      <c r="H269" s="1" t="s">
        <v>14</v>
      </c>
      <c r="I269" s="1" t="s">
        <v>23</v>
      </c>
      <c r="J269" s="1" t="s">
        <v>27</v>
      </c>
      <c r="K269" s="1" t="s">
        <v>23</v>
      </c>
      <c r="L269" s="1" t="str">
        <f>+IF(I269=K269,"SI","NO")</f>
        <v>SI</v>
      </c>
      <c r="M269" s="1" t="str">
        <f>+IF(H269=J269,"SI","NO")</f>
        <v>NO</v>
      </c>
    </row>
    <row r="270" spans="1:13" hidden="1" x14ac:dyDescent="0.3">
      <c r="A270" s="2" t="e">
        <f>+A269+1</f>
        <v>#VALUE!</v>
      </c>
      <c r="B270" s="1" t="s">
        <v>81</v>
      </c>
      <c r="C270" s="1" t="s">
        <v>94</v>
      </c>
      <c r="D270" s="3">
        <v>2.1086176525174759E-2</v>
      </c>
      <c r="E270" s="3">
        <v>0.71099857797536459</v>
      </c>
      <c r="F270" s="3">
        <v>1.233400923041962</v>
      </c>
      <c r="G270" s="1">
        <v>5.0000000000000001E-3</v>
      </c>
      <c r="H270" s="1" t="s">
        <v>19</v>
      </c>
      <c r="I270" s="1" t="s">
        <v>15</v>
      </c>
      <c r="J270" s="1" t="s">
        <v>19</v>
      </c>
      <c r="K270" s="1" t="s">
        <v>71</v>
      </c>
      <c r="L270" s="1" t="str">
        <f>+IF(I270=K270,"SI","NO")</f>
        <v>NO</v>
      </c>
      <c r="M270" s="1" t="str">
        <f>+IF(H270=J270,"SI","NO")</f>
        <v>SI</v>
      </c>
    </row>
    <row r="271" spans="1:13" hidden="1" x14ac:dyDescent="0.3">
      <c r="A271" s="2" t="e">
        <f>+A270+1</f>
        <v>#VALUE!</v>
      </c>
      <c r="B271" s="1" t="s">
        <v>17</v>
      </c>
      <c r="C271" s="1" t="s">
        <v>37</v>
      </c>
      <c r="D271" s="3">
        <v>2.6275419969462172E-2</v>
      </c>
      <c r="E271" s="3">
        <v>165.69851158546621</v>
      </c>
      <c r="F271" s="3">
        <v>1.1998120015658551</v>
      </c>
      <c r="G271" s="1">
        <v>6.0000000000000001E-3</v>
      </c>
      <c r="H271" s="1" t="s">
        <v>14</v>
      </c>
      <c r="I271" s="1" t="s">
        <v>15</v>
      </c>
      <c r="J271" s="1" t="s">
        <v>36</v>
      </c>
      <c r="K271" s="1" t="s">
        <v>15</v>
      </c>
      <c r="L271" s="1" t="str">
        <f>+IF(I271=K271,"SI","NO")</f>
        <v>SI</v>
      </c>
      <c r="M271" s="1" t="str">
        <f>+IF(H271=J271,"SI","NO")</f>
        <v>NO</v>
      </c>
    </row>
    <row r="272" spans="1:13" hidden="1" x14ac:dyDescent="0.3">
      <c r="A272" s="2" t="e">
        <f>+A271+1</f>
        <v>#VALUE!</v>
      </c>
      <c r="B272" s="1" t="s">
        <v>93</v>
      </c>
      <c r="C272" s="1" t="s">
        <v>24</v>
      </c>
      <c r="D272" s="3">
        <v>1.2762716170549349E-2</v>
      </c>
      <c r="E272" s="3">
        <v>0.73129498753453581</v>
      </c>
      <c r="F272" s="3">
        <v>1.178890948522892</v>
      </c>
      <c r="G272" s="1">
        <v>3.0000000000000001E-3</v>
      </c>
      <c r="H272" s="1" t="s">
        <v>19</v>
      </c>
      <c r="I272" s="1" t="s">
        <v>23</v>
      </c>
      <c r="J272" s="1" t="s">
        <v>19</v>
      </c>
      <c r="K272" s="1" t="s">
        <v>25</v>
      </c>
      <c r="L272" s="1" t="str">
        <f>+IF(I272=K272,"SI","NO")</f>
        <v>NO</v>
      </c>
      <c r="M272" s="1" t="str">
        <f>+IF(H272=J272,"SI","NO")</f>
        <v>SI</v>
      </c>
    </row>
    <row r="273" spans="1:13" hidden="1" x14ac:dyDescent="0.3">
      <c r="A273" s="2" t="e">
        <f>+A272+1</f>
        <v>#VALUE!</v>
      </c>
      <c r="B273" s="1" t="s">
        <v>51</v>
      </c>
      <c r="C273" s="1" t="s">
        <v>22</v>
      </c>
      <c r="D273" s="3">
        <v>3.7825353953366642E-2</v>
      </c>
      <c r="E273" s="3">
        <v>-16.914840623044629</v>
      </c>
      <c r="F273" s="3">
        <v>1.178655787278049</v>
      </c>
      <c r="G273" s="1">
        <v>0.01</v>
      </c>
      <c r="H273" s="1" t="s">
        <v>19</v>
      </c>
      <c r="I273" s="1" t="s">
        <v>33</v>
      </c>
      <c r="J273" s="1" t="s">
        <v>19</v>
      </c>
      <c r="K273" s="1" t="s">
        <v>23</v>
      </c>
      <c r="L273" s="1" t="str">
        <f>+IF(I273=K273,"SI","NO")</f>
        <v>NO</v>
      </c>
      <c r="M273" s="1" t="str">
        <f>+IF(H273=J273,"SI","NO")</f>
        <v>SI</v>
      </c>
    </row>
    <row r="274" spans="1:13" hidden="1" x14ac:dyDescent="0.3">
      <c r="A274" s="2" t="e">
        <f>+A273+1</f>
        <v>#VALUE!</v>
      </c>
      <c r="B274" s="1" t="s">
        <v>55</v>
      </c>
      <c r="C274" s="1" t="s">
        <v>82</v>
      </c>
      <c r="D274" s="3">
        <v>1.9974560409462701E-3</v>
      </c>
      <c r="E274" s="3">
        <v>-36.304858926369967</v>
      </c>
      <c r="F274" s="3">
        <v>1.148052760198119</v>
      </c>
      <c r="G274" s="1">
        <v>0</v>
      </c>
      <c r="H274" s="1" t="s">
        <v>36</v>
      </c>
      <c r="I274" s="1" t="s">
        <v>21</v>
      </c>
      <c r="J274" s="1" t="s">
        <v>58</v>
      </c>
      <c r="K274" s="1" t="s">
        <v>33</v>
      </c>
      <c r="L274" s="1" t="str">
        <f>+IF(I274=K274,"SI","NO")</f>
        <v>NO</v>
      </c>
      <c r="M274" s="1" t="str">
        <f>+IF(H274=J274,"SI","NO")</f>
        <v>NO</v>
      </c>
    </row>
    <row r="275" spans="1:13" hidden="1" x14ac:dyDescent="0.3">
      <c r="A275" s="2" t="e">
        <f>+A274+1</f>
        <v>#VALUE!</v>
      </c>
      <c r="B275" s="1" t="s">
        <v>121</v>
      </c>
      <c r="C275" s="1" t="s">
        <v>123</v>
      </c>
      <c r="D275" s="3">
        <v>5.4420502927740336E-6</v>
      </c>
      <c r="E275" s="3">
        <v>-3.6698627427819792</v>
      </c>
      <c r="F275" s="3">
        <v>1.133553503698943</v>
      </c>
      <c r="G275" s="1">
        <v>0</v>
      </c>
      <c r="H275" s="1" t="s">
        <v>19</v>
      </c>
      <c r="I275" s="1" t="s">
        <v>21</v>
      </c>
      <c r="J275" s="1" t="s">
        <v>19</v>
      </c>
      <c r="K275" s="1" t="s">
        <v>33</v>
      </c>
      <c r="L275" s="1" t="str">
        <f>+IF(I275=K275,"SI","NO")</f>
        <v>NO</v>
      </c>
      <c r="M275" s="1" t="str">
        <f>+IF(H275=J275,"SI","NO")</f>
        <v>SI</v>
      </c>
    </row>
    <row r="276" spans="1:13" hidden="1" x14ac:dyDescent="0.3">
      <c r="A276" s="2" t="e">
        <f>+A275+1</f>
        <v>#VALUE!</v>
      </c>
      <c r="B276" s="1" t="s">
        <v>137</v>
      </c>
      <c r="C276" s="1" t="s">
        <v>70</v>
      </c>
      <c r="D276" s="3">
        <v>3.082546326532894E-2</v>
      </c>
      <c r="E276" s="3">
        <v>1.4485160549202589</v>
      </c>
      <c r="F276" s="3">
        <v>1.1232541418439561</v>
      </c>
      <c r="G276" s="1">
        <v>7.0000000000000001E-3</v>
      </c>
      <c r="H276" s="1" t="s">
        <v>19</v>
      </c>
      <c r="I276" s="1" t="s">
        <v>23</v>
      </c>
      <c r="J276" s="1" t="s">
        <v>36</v>
      </c>
      <c r="K276" s="1" t="s">
        <v>71</v>
      </c>
      <c r="L276" s="1" t="str">
        <f>+IF(I276=K276,"SI","NO")</f>
        <v>NO</v>
      </c>
      <c r="M276" s="1" t="str">
        <f>+IF(H276=J276,"SI","NO")</f>
        <v>NO</v>
      </c>
    </row>
    <row r="277" spans="1:13" hidden="1" x14ac:dyDescent="0.3">
      <c r="A277" s="2" t="e">
        <f>+A276+1</f>
        <v>#VALUE!</v>
      </c>
      <c r="B277" s="1" t="s">
        <v>93</v>
      </c>
      <c r="C277" s="1" t="s">
        <v>75</v>
      </c>
      <c r="D277" s="3">
        <v>2.9687814316291139E-2</v>
      </c>
      <c r="E277" s="3">
        <v>7.3173636274591614</v>
      </c>
      <c r="F277" s="3">
        <v>1.108189851697992</v>
      </c>
      <c r="G277" s="1">
        <v>8.0000000000000002E-3</v>
      </c>
      <c r="H277" s="1" t="s">
        <v>19</v>
      </c>
      <c r="I277" s="1" t="s">
        <v>23</v>
      </c>
      <c r="J277" s="1" t="s">
        <v>58</v>
      </c>
      <c r="K277" s="1" t="s">
        <v>33</v>
      </c>
      <c r="L277" s="1" t="str">
        <f>+IF(I277=K277,"SI","NO")</f>
        <v>NO</v>
      </c>
      <c r="M277" s="1" t="str">
        <f>+IF(H277=J277,"SI","NO")</f>
        <v>NO</v>
      </c>
    </row>
    <row r="278" spans="1:13" hidden="1" x14ac:dyDescent="0.3">
      <c r="A278" s="2" t="e">
        <f>+A277+1</f>
        <v>#VALUE!</v>
      </c>
      <c r="B278" s="1" t="s">
        <v>142</v>
      </c>
      <c r="C278" s="1" t="s">
        <v>126</v>
      </c>
      <c r="D278" s="3">
        <v>4.5870248833528082E-2</v>
      </c>
      <c r="E278" s="3">
        <v>26.257280278658559</v>
      </c>
      <c r="F278" s="3">
        <v>1.1035939376810759</v>
      </c>
      <c r="G278" s="1">
        <v>7.0000000000000001E-3</v>
      </c>
      <c r="H278" s="1" t="s">
        <v>36</v>
      </c>
      <c r="I278" s="1" t="s">
        <v>31</v>
      </c>
      <c r="J278" s="1" t="s">
        <v>36</v>
      </c>
      <c r="K278" s="1" t="s">
        <v>33</v>
      </c>
      <c r="L278" s="1" t="str">
        <f>+IF(I278=K278,"SI","NO")</f>
        <v>NO</v>
      </c>
      <c r="M278" s="1" t="str">
        <f>+IF(H278=J278,"SI","NO")</f>
        <v>SI</v>
      </c>
    </row>
    <row r="279" spans="1:13" hidden="1" x14ac:dyDescent="0.3">
      <c r="A279" s="2" t="e">
        <f>+A278+1</f>
        <v>#VALUE!</v>
      </c>
      <c r="B279" s="1" t="s">
        <v>37</v>
      </c>
      <c r="C279" s="1" t="s">
        <v>126</v>
      </c>
      <c r="D279" s="3">
        <v>4.1565355126674183E-2</v>
      </c>
      <c r="E279" s="3">
        <v>24.628915300863049</v>
      </c>
      <c r="F279" s="3">
        <v>1.0991031540094089</v>
      </c>
      <c r="G279" s="1">
        <v>1.0999999999999999E-2</v>
      </c>
      <c r="H279" s="1" t="s">
        <v>36</v>
      </c>
      <c r="I279" s="1" t="s">
        <v>15</v>
      </c>
      <c r="J279" s="1" t="s">
        <v>36</v>
      </c>
      <c r="K279" s="1" t="s">
        <v>33</v>
      </c>
      <c r="L279" s="1" t="str">
        <f>+IF(I279=K279,"SI","NO")</f>
        <v>NO</v>
      </c>
      <c r="M279" s="1" t="str">
        <f>+IF(H279=J279,"SI","NO")</f>
        <v>SI</v>
      </c>
    </row>
    <row r="280" spans="1:13" hidden="1" x14ac:dyDescent="0.3">
      <c r="A280" s="2" t="e">
        <f>+A279+1</f>
        <v>#VALUE!</v>
      </c>
      <c r="B280" s="1" t="s">
        <v>135</v>
      </c>
      <c r="C280" s="1" t="s">
        <v>132</v>
      </c>
      <c r="D280" s="3">
        <v>3.3630625266239542E-2</v>
      </c>
      <c r="E280" s="3">
        <v>5.55521083708991</v>
      </c>
      <c r="F280" s="3">
        <v>1.08323363042235</v>
      </c>
      <c r="G280" s="1">
        <v>5.5E-2</v>
      </c>
      <c r="H280" s="1" t="s">
        <v>19</v>
      </c>
      <c r="I280" s="1" t="s">
        <v>64</v>
      </c>
      <c r="J280" s="1" t="s">
        <v>58</v>
      </c>
      <c r="K280" s="1" t="s">
        <v>31</v>
      </c>
      <c r="L280" s="1" t="str">
        <f>+IF(I280=K280,"SI","NO")</f>
        <v>NO</v>
      </c>
      <c r="M280" s="1" t="str">
        <f>+IF(H280=J280,"SI","NO")</f>
        <v>NO</v>
      </c>
    </row>
    <row r="281" spans="1:13" hidden="1" x14ac:dyDescent="0.3">
      <c r="A281" s="2" t="e">
        <f>+A280+1</f>
        <v>#VALUE!</v>
      </c>
      <c r="B281" s="1" t="s">
        <v>18</v>
      </c>
      <c r="C281" s="1" t="s">
        <v>81</v>
      </c>
      <c r="D281" s="3">
        <v>4.1060211163821192E-2</v>
      </c>
      <c r="E281" s="3">
        <v>0.87413892064844978</v>
      </c>
      <c r="F281" s="3">
        <v>1.063022205504379</v>
      </c>
      <c r="G281" s="1">
        <v>0.01</v>
      </c>
      <c r="H281" s="1" t="s">
        <v>19</v>
      </c>
      <c r="I281" s="1" t="s">
        <v>15</v>
      </c>
      <c r="J281" s="1" t="s">
        <v>19</v>
      </c>
      <c r="K281" s="1" t="s">
        <v>15</v>
      </c>
      <c r="L281" s="1" t="str">
        <f>+IF(I281=K281,"SI","NO")</f>
        <v>SI</v>
      </c>
      <c r="M281" s="1" t="str">
        <f>+IF(H281=J281,"SI","NO")</f>
        <v>SI</v>
      </c>
    </row>
    <row r="282" spans="1:13" hidden="1" x14ac:dyDescent="0.3">
      <c r="A282" s="2" t="e">
        <f>+A281+1</f>
        <v>#VALUE!</v>
      </c>
      <c r="B282" s="1" t="s">
        <v>17</v>
      </c>
      <c r="C282" s="1" t="s">
        <v>38</v>
      </c>
      <c r="D282" s="3">
        <v>2.669897329495451E-2</v>
      </c>
      <c r="E282" s="3">
        <v>175.4174803240353</v>
      </c>
      <c r="F282" s="3">
        <v>1.048217572137035</v>
      </c>
      <c r="G282" s="1">
        <v>7.0000000000000001E-3</v>
      </c>
      <c r="H282" s="1" t="s">
        <v>14</v>
      </c>
      <c r="I282" s="1" t="s">
        <v>15</v>
      </c>
      <c r="J282" s="1" t="s">
        <v>36</v>
      </c>
      <c r="K282" s="1" t="s">
        <v>33</v>
      </c>
      <c r="L282" s="1" t="str">
        <f>+IF(I282=K282,"SI","NO")</f>
        <v>NO</v>
      </c>
      <c r="M282" s="1" t="str">
        <f>+IF(H282=J282,"SI","NO")</f>
        <v>NO</v>
      </c>
    </row>
    <row r="283" spans="1:13" hidden="1" x14ac:dyDescent="0.3">
      <c r="A283" s="2" t="e">
        <f>+A282+1</f>
        <v>#VALUE!</v>
      </c>
      <c r="B283" s="1" t="s">
        <v>123</v>
      </c>
      <c r="C283" s="1" t="s">
        <v>84</v>
      </c>
      <c r="D283" s="3">
        <v>1.921285443027558E-2</v>
      </c>
      <c r="E283" s="3">
        <v>1.954263283719134</v>
      </c>
      <c r="F283" s="3">
        <v>1.044210575076733</v>
      </c>
      <c r="G283" s="1">
        <v>4.0000000000000001E-3</v>
      </c>
      <c r="H283" s="1" t="s">
        <v>19</v>
      </c>
      <c r="I283" s="1" t="s">
        <v>33</v>
      </c>
      <c r="J283" s="1" t="s">
        <v>58</v>
      </c>
      <c r="K283" s="1" t="s">
        <v>23</v>
      </c>
      <c r="L283" s="1" t="str">
        <f>+IF(I283=K283,"SI","NO")</f>
        <v>NO</v>
      </c>
      <c r="M283" s="1" t="str">
        <f>+IF(H283=J283,"SI","NO")</f>
        <v>NO</v>
      </c>
    </row>
    <row r="284" spans="1:13" hidden="1" x14ac:dyDescent="0.3">
      <c r="A284" s="2" t="e">
        <f>+A283+1</f>
        <v>#VALUE!</v>
      </c>
      <c r="B284" s="1" t="s">
        <v>24</v>
      </c>
      <c r="C284" s="1" t="s">
        <v>120</v>
      </c>
      <c r="D284" s="3">
        <v>4.5555121591827549E-2</v>
      </c>
      <c r="E284" s="3">
        <v>7.3644065231531339</v>
      </c>
      <c r="F284" s="3">
        <v>1.0348197308314611</v>
      </c>
      <c r="G284" s="1">
        <v>1.2E-2</v>
      </c>
      <c r="H284" s="1" t="s">
        <v>19</v>
      </c>
      <c r="I284" s="1" t="s">
        <v>25</v>
      </c>
      <c r="J284" s="1" t="s">
        <v>58</v>
      </c>
      <c r="K284" s="1" t="s">
        <v>15</v>
      </c>
      <c r="L284" s="1" t="str">
        <f>+IF(I284=K284,"SI","NO")</f>
        <v>NO</v>
      </c>
      <c r="M284" s="1" t="str">
        <f>+IF(H284=J284,"SI","NO")</f>
        <v>NO</v>
      </c>
    </row>
    <row r="285" spans="1:13" hidden="1" x14ac:dyDescent="0.3">
      <c r="A285" s="2" t="e">
        <f>+A284+1</f>
        <v>#VALUE!</v>
      </c>
      <c r="B285" s="1" t="s">
        <v>45</v>
      </c>
      <c r="C285" s="1" t="s">
        <v>70</v>
      </c>
      <c r="D285" s="3">
        <v>4.445299688433664E-2</v>
      </c>
      <c r="E285" s="3">
        <v>-8.4422069362385432</v>
      </c>
      <c r="F285" s="3">
        <v>1.0320697601942579</v>
      </c>
      <c r="G285" s="1">
        <v>1.2E-2</v>
      </c>
      <c r="H285" s="1" t="s">
        <v>19</v>
      </c>
      <c r="I285" s="1" t="s">
        <v>15</v>
      </c>
      <c r="J285" s="1" t="s">
        <v>36</v>
      </c>
      <c r="K285" s="1" t="s">
        <v>71</v>
      </c>
      <c r="L285" s="1" t="str">
        <f>+IF(I285=K285,"SI","NO")</f>
        <v>NO</v>
      </c>
      <c r="M285" s="1" t="str">
        <f>+IF(H285=J285,"SI","NO")</f>
        <v>NO</v>
      </c>
    </row>
    <row r="286" spans="1:13" hidden="1" x14ac:dyDescent="0.3">
      <c r="A286" s="2" t="e">
        <f>+A285+1</f>
        <v>#VALUE!</v>
      </c>
      <c r="B286" s="1" t="s">
        <v>66</v>
      </c>
      <c r="C286" s="1" t="s">
        <v>143</v>
      </c>
      <c r="D286" s="3">
        <v>2.72503348083512E-2</v>
      </c>
      <c r="E286" s="3">
        <v>6.9878760275132592</v>
      </c>
      <c r="F286" s="3">
        <v>1.0122993507234941</v>
      </c>
      <c r="G286" s="1">
        <v>7.0000000000000001E-3</v>
      </c>
      <c r="H286" s="1" t="s">
        <v>19</v>
      </c>
      <c r="I286" s="1" t="s">
        <v>21</v>
      </c>
      <c r="J286" s="1" t="s">
        <v>58</v>
      </c>
      <c r="K286" s="1" t="s">
        <v>33</v>
      </c>
      <c r="L286" s="1" t="str">
        <f>+IF(I286=K286,"SI","NO")</f>
        <v>NO</v>
      </c>
      <c r="M286" s="1" t="str">
        <f>+IF(H286=J286,"SI","NO")</f>
        <v>NO</v>
      </c>
    </row>
    <row r="287" spans="1:13" hidden="1" x14ac:dyDescent="0.3">
      <c r="A287" s="2" t="e">
        <f>+A286+1</f>
        <v>#VALUE!</v>
      </c>
      <c r="B287" s="1" t="s">
        <v>22</v>
      </c>
      <c r="C287" s="1" t="s">
        <v>53</v>
      </c>
      <c r="D287" s="3">
        <v>5.0873876179125307E-3</v>
      </c>
      <c r="E287" s="3">
        <v>16.65338844659199</v>
      </c>
      <c r="F287" s="3">
        <v>1.006665846864947</v>
      </c>
      <c r="G287" s="1">
        <v>1E-3</v>
      </c>
      <c r="H287" s="1" t="s">
        <v>19</v>
      </c>
      <c r="I287" s="1" t="s">
        <v>23</v>
      </c>
      <c r="J287" s="1" t="s">
        <v>19</v>
      </c>
      <c r="K287" s="1" t="s">
        <v>23</v>
      </c>
      <c r="L287" s="1" t="str">
        <f>+IF(I287=K287,"SI","NO")</f>
        <v>SI</v>
      </c>
      <c r="M287" s="1" t="str">
        <f>+IF(H287=J287,"SI","NO")</f>
        <v>SI</v>
      </c>
    </row>
    <row r="288" spans="1:13" hidden="1" x14ac:dyDescent="0.3">
      <c r="A288" s="2" t="e">
        <f>+A287+1</f>
        <v>#VALUE!</v>
      </c>
      <c r="B288" s="1" t="s">
        <v>28</v>
      </c>
      <c r="C288" s="1" t="s">
        <v>43</v>
      </c>
      <c r="D288" s="3">
        <v>0</v>
      </c>
      <c r="E288" s="3">
        <v>8.9528384705772623E-13</v>
      </c>
      <c r="F288" s="3">
        <v>1</v>
      </c>
      <c r="G288" s="1"/>
      <c r="H288" s="1" t="s">
        <v>27</v>
      </c>
      <c r="I288" s="1" t="s">
        <v>21</v>
      </c>
      <c r="J288" s="1" t="s">
        <v>36</v>
      </c>
      <c r="K288" s="1" t="s">
        <v>15</v>
      </c>
      <c r="L288" s="1" t="str">
        <f>+IF(I288=K288,"SI","NO")</f>
        <v>NO</v>
      </c>
      <c r="M288" s="1" t="str">
        <f>+IF(H288=J288,"SI","NO")</f>
        <v>NO</v>
      </c>
    </row>
    <row r="289" spans="1:13" hidden="1" x14ac:dyDescent="0.3">
      <c r="A289" s="2" t="e">
        <f>+A288+1</f>
        <v>#VALUE!</v>
      </c>
      <c r="B289" s="1" t="s">
        <v>40</v>
      </c>
      <c r="C289" s="1" t="s">
        <v>41</v>
      </c>
      <c r="D289" s="3">
        <v>0</v>
      </c>
      <c r="E289" s="3">
        <v>-1.865174681370263E-14</v>
      </c>
      <c r="F289" s="3">
        <v>0.99999999999999933</v>
      </c>
      <c r="G289" s="1">
        <v>0.745</v>
      </c>
      <c r="H289" s="1" t="s">
        <v>36</v>
      </c>
      <c r="I289" s="1" t="s">
        <v>21</v>
      </c>
      <c r="J289" s="1" t="s">
        <v>36</v>
      </c>
      <c r="K289" s="1" t="s">
        <v>21</v>
      </c>
      <c r="L289" s="1" t="str">
        <f>+IF(I289=K289,"SI","NO")</f>
        <v>SI</v>
      </c>
      <c r="M289" s="1" t="str">
        <f>+IF(H289=J289,"SI","NO")</f>
        <v>SI</v>
      </c>
    </row>
    <row r="290" spans="1:13" hidden="1" x14ac:dyDescent="0.3">
      <c r="A290" s="2" t="e">
        <f>+A289+1</f>
        <v>#VALUE!</v>
      </c>
      <c r="B290" s="1" t="s">
        <v>89</v>
      </c>
      <c r="C290" s="1" t="s">
        <v>111</v>
      </c>
      <c r="D290" s="3">
        <v>9.7888472907272622E-5</v>
      </c>
      <c r="E290" s="3">
        <v>-0.30831005960516128</v>
      </c>
      <c r="F290" s="3">
        <v>0.97275989765672477</v>
      </c>
      <c r="G290" s="1">
        <v>0</v>
      </c>
      <c r="H290" s="1" t="s">
        <v>36</v>
      </c>
      <c r="I290" s="1" t="s">
        <v>78</v>
      </c>
      <c r="J290" s="1" t="s">
        <v>36</v>
      </c>
      <c r="K290" s="1" t="s">
        <v>78</v>
      </c>
      <c r="L290" s="1" t="str">
        <f>+IF(I290=K290,"SI","NO")</f>
        <v>SI</v>
      </c>
      <c r="M290" s="1" t="str">
        <f>+IF(H290=J290,"SI","NO")</f>
        <v>SI</v>
      </c>
    </row>
    <row r="291" spans="1:13" hidden="1" x14ac:dyDescent="0.3">
      <c r="A291" s="2" t="e">
        <f>+A290+1</f>
        <v>#VALUE!</v>
      </c>
      <c r="B291" s="1" t="s">
        <v>18</v>
      </c>
      <c r="C291" s="1" t="s">
        <v>53</v>
      </c>
      <c r="D291" s="3">
        <v>9.2045971456785301E-3</v>
      </c>
      <c r="E291" s="3">
        <v>8.7817548409287021</v>
      </c>
      <c r="F291" s="3">
        <v>0.96427343631259044</v>
      </c>
      <c r="G291" s="1">
        <v>2E-3</v>
      </c>
      <c r="H291" s="1" t="s">
        <v>19</v>
      </c>
      <c r="I291" s="1" t="s">
        <v>15</v>
      </c>
      <c r="J291" s="1" t="s">
        <v>19</v>
      </c>
      <c r="K291" s="1" t="s">
        <v>23</v>
      </c>
      <c r="L291" s="1" t="str">
        <f>+IF(I291=K291,"SI","NO")</f>
        <v>NO</v>
      </c>
      <c r="M291" s="1" t="str">
        <f>+IF(H291=J291,"SI","NO")</f>
        <v>SI</v>
      </c>
    </row>
    <row r="292" spans="1:13" hidden="1" x14ac:dyDescent="0.3">
      <c r="A292" s="2" t="e">
        <f>+A291+1</f>
        <v>#VALUE!</v>
      </c>
      <c r="B292" s="1" t="s">
        <v>140</v>
      </c>
      <c r="C292" s="1" t="s">
        <v>119</v>
      </c>
      <c r="D292" s="3">
        <v>4.6119131588861967E-2</v>
      </c>
      <c r="E292" s="3">
        <v>6.0249274323429054</v>
      </c>
      <c r="F292" s="3">
        <v>0.95542864448538134</v>
      </c>
      <c r="G292" s="1">
        <v>8.9999999999999993E-3</v>
      </c>
      <c r="H292" s="1" t="s">
        <v>19</v>
      </c>
      <c r="I292" s="1" t="s">
        <v>23</v>
      </c>
      <c r="J292" s="1" t="s">
        <v>58</v>
      </c>
      <c r="K292" s="1" t="s">
        <v>15</v>
      </c>
      <c r="L292" s="1" t="str">
        <f>+IF(I292=K292,"SI","NO")</f>
        <v>NO</v>
      </c>
      <c r="M292" s="1" t="str">
        <f>+IF(H292=J292,"SI","NO")</f>
        <v>NO</v>
      </c>
    </row>
    <row r="293" spans="1:13" hidden="1" x14ac:dyDescent="0.3">
      <c r="A293" s="2" t="e">
        <f>+A292+1</f>
        <v>#VALUE!</v>
      </c>
      <c r="B293" s="1" t="s">
        <v>39</v>
      </c>
      <c r="C293" s="1" t="s">
        <v>74</v>
      </c>
      <c r="D293" s="3">
        <v>3.1231691577887432E-5</v>
      </c>
      <c r="E293" s="3">
        <v>6.1566740424770512E-2</v>
      </c>
      <c r="F293" s="3">
        <v>0.9510750963731075</v>
      </c>
      <c r="G293" s="1">
        <v>0</v>
      </c>
      <c r="H293" s="1" t="s">
        <v>36</v>
      </c>
      <c r="I293" s="1" t="s">
        <v>33</v>
      </c>
      <c r="J293" s="1" t="s">
        <v>36</v>
      </c>
      <c r="K293" s="1" t="s">
        <v>33</v>
      </c>
      <c r="L293" s="1" t="str">
        <f>+IF(I293=K293,"SI","NO")</f>
        <v>SI</v>
      </c>
      <c r="M293" s="1" t="str">
        <f>+IF(H293=J293,"SI","NO")</f>
        <v>SI</v>
      </c>
    </row>
    <row r="294" spans="1:13" hidden="1" x14ac:dyDescent="0.3">
      <c r="A294" s="2" t="e">
        <f>+A293+1</f>
        <v>#VALUE!</v>
      </c>
      <c r="B294" s="1" t="s">
        <v>137</v>
      </c>
      <c r="C294" s="1" t="s">
        <v>120</v>
      </c>
      <c r="D294" s="3">
        <v>3.0802776273263981E-2</v>
      </c>
      <c r="E294" s="3">
        <v>-4.0497960942811178</v>
      </c>
      <c r="F294" s="3">
        <v>0.94266071722572931</v>
      </c>
      <c r="G294" s="1">
        <v>4.0000000000000001E-3</v>
      </c>
      <c r="H294" s="1" t="s">
        <v>19</v>
      </c>
      <c r="I294" s="1" t="s">
        <v>23</v>
      </c>
      <c r="J294" s="1" t="s">
        <v>58</v>
      </c>
      <c r="K294" s="1" t="s">
        <v>15</v>
      </c>
      <c r="L294" s="1" t="str">
        <f>+IF(I294=K294,"SI","NO")</f>
        <v>NO</v>
      </c>
      <c r="M294" s="1" t="str">
        <f>+IF(H294=J294,"SI","NO")</f>
        <v>NO</v>
      </c>
    </row>
    <row r="295" spans="1:13" hidden="1" x14ac:dyDescent="0.3">
      <c r="A295" s="2" t="e">
        <f>+A294+1</f>
        <v>#VALUE!</v>
      </c>
      <c r="B295" s="1" t="s">
        <v>160</v>
      </c>
      <c r="C295" s="1" t="s">
        <v>149</v>
      </c>
      <c r="D295" s="3">
        <v>4.1311081102455807E-2</v>
      </c>
      <c r="E295" s="3">
        <v>0.37918575961045292</v>
      </c>
      <c r="F295" s="3">
        <v>0.92789411431867519</v>
      </c>
      <c r="G295" s="1">
        <v>1.0999999999999999E-2</v>
      </c>
      <c r="H295" s="1" t="s">
        <v>27</v>
      </c>
      <c r="I295" s="1" t="s">
        <v>15</v>
      </c>
      <c r="J295" s="1" t="s">
        <v>27</v>
      </c>
      <c r="K295" s="1" t="s">
        <v>15</v>
      </c>
      <c r="L295" s="1" t="str">
        <f>+IF(I295=K295,"SI","NO")</f>
        <v>SI</v>
      </c>
      <c r="M295" s="1" t="str">
        <f>+IF(H295=J295,"SI","NO")</f>
        <v>SI</v>
      </c>
    </row>
    <row r="296" spans="1:13" x14ac:dyDescent="0.3">
      <c r="A296" s="2" t="e">
        <f>+A295+1</f>
        <v>#VALUE!</v>
      </c>
      <c r="B296" s="1" t="s">
        <v>120</v>
      </c>
      <c r="C296" s="1" t="s">
        <v>84</v>
      </c>
      <c r="D296" s="3">
        <v>3.0999646267575801E-2</v>
      </c>
      <c r="E296" s="3">
        <v>5.8768374507990044</v>
      </c>
      <c r="F296" s="3">
        <v>0.89270138038548108</v>
      </c>
      <c r="G296" s="1">
        <v>8.0000000000000002E-3</v>
      </c>
      <c r="H296" s="1" t="s">
        <v>58</v>
      </c>
      <c r="I296" s="1" t="s">
        <v>15</v>
      </c>
      <c r="J296" s="1" t="s">
        <v>58</v>
      </c>
      <c r="K296" s="1" t="s">
        <v>23</v>
      </c>
      <c r="L296" s="1" t="str">
        <f>+IF(I296=K296,"SI","NO")</f>
        <v>NO</v>
      </c>
      <c r="M296" s="1" t="str">
        <f>+IF(H296=J296,"SI","NO")</f>
        <v>SI</v>
      </c>
    </row>
    <row r="297" spans="1:13" hidden="1" x14ac:dyDescent="0.3">
      <c r="A297" s="2" t="e">
        <f>+A296+1</f>
        <v>#VALUE!</v>
      </c>
      <c r="B297" s="1" t="s">
        <v>20</v>
      </c>
      <c r="C297" s="1" t="s">
        <v>59</v>
      </c>
      <c r="D297" s="3">
        <v>1.48150064425045E-2</v>
      </c>
      <c r="E297" s="3">
        <v>-9.3306579401523244</v>
      </c>
      <c r="F297" s="3">
        <v>0.87599631241551801</v>
      </c>
      <c r="G297" s="1">
        <v>4.0000000000000001E-3</v>
      </c>
      <c r="H297" s="1" t="s">
        <v>19</v>
      </c>
      <c r="I297" s="1" t="s">
        <v>21</v>
      </c>
      <c r="J297" s="1" t="s">
        <v>58</v>
      </c>
      <c r="K297" s="1" t="s">
        <v>33</v>
      </c>
      <c r="L297" s="1" t="str">
        <f>+IF(I297=K297,"SI","NO")</f>
        <v>NO</v>
      </c>
      <c r="M297" s="1" t="str">
        <f>+IF(H297=J297,"SI","NO")</f>
        <v>NO</v>
      </c>
    </row>
    <row r="298" spans="1:13" hidden="1" x14ac:dyDescent="0.3">
      <c r="A298" s="2" t="e">
        <f>+A297+1</f>
        <v>#VALUE!</v>
      </c>
      <c r="B298" s="1" t="s">
        <v>98</v>
      </c>
      <c r="C298" s="1" t="s">
        <v>53</v>
      </c>
      <c r="D298" s="3">
        <v>3.510137999677046E-3</v>
      </c>
      <c r="E298" s="3">
        <v>1.698072187375028</v>
      </c>
      <c r="F298" s="3">
        <v>0.86760830254648069</v>
      </c>
      <c r="G298" s="1">
        <v>1E-3</v>
      </c>
      <c r="H298" s="1" t="s">
        <v>19</v>
      </c>
      <c r="I298" s="1" t="s">
        <v>15</v>
      </c>
      <c r="J298" s="1" t="s">
        <v>19</v>
      </c>
      <c r="K298" s="1" t="s">
        <v>23</v>
      </c>
      <c r="L298" s="1" t="str">
        <f>+IF(I298=K298,"SI","NO")</f>
        <v>NO</v>
      </c>
      <c r="M298" s="1" t="str">
        <f>+IF(H298=J298,"SI","NO")</f>
        <v>SI</v>
      </c>
    </row>
    <row r="299" spans="1:13" hidden="1" x14ac:dyDescent="0.3">
      <c r="A299" s="2" t="e">
        <f>+A298+1</f>
        <v>#VALUE!</v>
      </c>
      <c r="B299" s="1" t="s">
        <v>96</v>
      </c>
      <c r="C299" s="1" t="s">
        <v>70</v>
      </c>
      <c r="D299" s="3">
        <v>3.525437131301627E-4</v>
      </c>
      <c r="E299" s="3">
        <v>21.166659468670868</v>
      </c>
      <c r="F299" s="3">
        <v>0.83530909345057869</v>
      </c>
      <c r="G299" s="1">
        <v>0</v>
      </c>
      <c r="H299" s="1" t="s">
        <v>36</v>
      </c>
      <c r="I299" s="1" t="s">
        <v>21</v>
      </c>
      <c r="J299" s="1" t="s">
        <v>36</v>
      </c>
      <c r="K299" s="1" t="s">
        <v>71</v>
      </c>
      <c r="L299" s="1" t="str">
        <f>+IF(I299=K299,"SI","NO")</f>
        <v>NO</v>
      </c>
      <c r="M299" s="1" t="str">
        <f>+IF(H299=J299,"SI","NO")</f>
        <v>SI</v>
      </c>
    </row>
    <row r="300" spans="1:13" hidden="1" x14ac:dyDescent="0.3">
      <c r="A300" s="2" t="e">
        <f>+A299+1</f>
        <v>#VALUE!</v>
      </c>
      <c r="B300" s="1" t="s">
        <v>123</v>
      </c>
      <c r="C300" s="1" t="s">
        <v>137</v>
      </c>
      <c r="D300" s="3">
        <v>3.0321485006868962E-3</v>
      </c>
      <c r="E300" s="3">
        <v>4.6238575108205051</v>
      </c>
      <c r="F300" s="3">
        <v>0.83044228442821422</v>
      </c>
      <c r="G300" s="1">
        <v>0</v>
      </c>
      <c r="H300" s="1" t="s">
        <v>19</v>
      </c>
      <c r="I300" s="1" t="s">
        <v>33</v>
      </c>
      <c r="J300" s="1" t="s">
        <v>19</v>
      </c>
      <c r="K300" s="1" t="s">
        <v>23</v>
      </c>
      <c r="L300" s="1" t="str">
        <f>+IF(I300=K300,"SI","NO")</f>
        <v>NO</v>
      </c>
      <c r="M300" s="1" t="str">
        <f>+IF(H300=J300,"SI","NO")</f>
        <v>SI</v>
      </c>
    </row>
    <row r="301" spans="1:13" hidden="1" x14ac:dyDescent="0.3">
      <c r="A301" s="2" t="e">
        <f>+A300+1</f>
        <v>#VALUE!</v>
      </c>
      <c r="B301" s="1" t="s">
        <v>24</v>
      </c>
      <c r="C301" s="1" t="s">
        <v>70</v>
      </c>
      <c r="D301" s="3">
        <v>2.7667417344179289E-2</v>
      </c>
      <c r="E301" s="3">
        <v>19.851036202477161</v>
      </c>
      <c r="F301" s="3">
        <v>0.8251305200837622</v>
      </c>
      <c r="G301" s="1">
        <v>7.0000000000000001E-3</v>
      </c>
      <c r="H301" s="1" t="s">
        <v>19</v>
      </c>
      <c r="I301" s="1" t="s">
        <v>25</v>
      </c>
      <c r="J301" s="1" t="s">
        <v>36</v>
      </c>
      <c r="K301" s="1" t="s">
        <v>71</v>
      </c>
      <c r="L301" s="1" t="str">
        <f>+IF(I301=K301,"SI","NO")</f>
        <v>NO</v>
      </c>
      <c r="M301" s="1" t="str">
        <f>+IF(H301=J301,"SI","NO")</f>
        <v>NO</v>
      </c>
    </row>
    <row r="302" spans="1:13" hidden="1" x14ac:dyDescent="0.3">
      <c r="A302" s="2" t="e">
        <f>+A301+1</f>
        <v>#VALUE!</v>
      </c>
      <c r="B302" s="1" t="s">
        <v>121</v>
      </c>
      <c r="C302" s="1" t="s">
        <v>75</v>
      </c>
      <c r="D302" s="3">
        <v>4.8681147992292527E-2</v>
      </c>
      <c r="E302" s="3">
        <v>-4.8016880173957226</v>
      </c>
      <c r="F302" s="3">
        <v>0.8224552489885657</v>
      </c>
      <c r="G302" s="1">
        <v>5.0000000000000001E-3</v>
      </c>
      <c r="H302" s="1" t="s">
        <v>19</v>
      </c>
      <c r="I302" s="1" t="s">
        <v>21</v>
      </c>
      <c r="J302" s="1" t="s">
        <v>58</v>
      </c>
      <c r="K302" s="1" t="s">
        <v>33</v>
      </c>
      <c r="L302" s="1" t="str">
        <f>+IF(I302=K302,"SI","NO")</f>
        <v>NO</v>
      </c>
      <c r="M302" s="1" t="str">
        <f>+IF(H302=J302,"SI","NO")</f>
        <v>NO</v>
      </c>
    </row>
    <row r="303" spans="1:13" hidden="1" x14ac:dyDescent="0.3">
      <c r="A303" s="2" t="e">
        <f>+A302+1</f>
        <v>#VALUE!</v>
      </c>
      <c r="B303" s="1" t="s">
        <v>12</v>
      </c>
      <c r="C303" s="1" t="s">
        <v>26</v>
      </c>
      <c r="D303" s="3">
        <v>8.9774473686451018E-3</v>
      </c>
      <c r="E303" s="3">
        <v>10536.949626579741</v>
      </c>
      <c r="F303" s="3">
        <v>0.81244812306224767</v>
      </c>
      <c r="G303" s="1">
        <v>2E-3</v>
      </c>
      <c r="H303" s="1" t="s">
        <v>14</v>
      </c>
      <c r="I303" s="1" t="s">
        <v>15</v>
      </c>
      <c r="J303" s="1" t="s">
        <v>27</v>
      </c>
      <c r="K303" s="1" t="s">
        <v>15</v>
      </c>
      <c r="L303" s="1" t="str">
        <f>+IF(I303=K303,"SI","NO")</f>
        <v>SI</v>
      </c>
      <c r="M303" s="1" t="str">
        <f>+IF(H303=J303,"SI","NO")</f>
        <v>NO</v>
      </c>
    </row>
    <row r="304" spans="1:13" hidden="1" x14ac:dyDescent="0.3">
      <c r="A304" s="2" t="e">
        <f>+A303+1</f>
        <v>#VALUE!</v>
      </c>
      <c r="B304" s="1" t="s">
        <v>37</v>
      </c>
      <c r="C304" s="1" t="s">
        <v>38</v>
      </c>
      <c r="D304" s="3">
        <v>5.2250188275087303E-4</v>
      </c>
      <c r="E304" s="3">
        <v>13.515744777032729</v>
      </c>
      <c r="F304" s="3">
        <v>0.8085225997484734</v>
      </c>
      <c r="G304" s="1">
        <v>0</v>
      </c>
      <c r="H304" s="1" t="s">
        <v>36</v>
      </c>
      <c r="I304" s="1" t="s">
        <v>15</v>
      </c>
      <c r="J304" s="1" t="s">
        <v>36</v>
      </c>
      <c r="K304" s="1" t="s">
        <v>33</v>
      </c>
      <c r="L304" s="1" t="str">
        <f>+IF(I304=K304,"SI","NO")</f>
        <v>NO</v>
      </c>
      <c r="M304" s="1" t="str">
        <f>+IF(H304=J304,"SI","NO")</f>
        <v>SI</v>
      </c>
    </row>
    <row r="305" spans="1:13" hidden="1" x14ac:dyDescent="0.3">
      <c r="A305" s="2" t="e">
        <f>+A304+1</f>
        <v>#VALUE!</v>
      </c>
      <c r="B305" s="1" t="s">
        <v>51</v>
      </c>
      <c r="C305" s="1" t="s">
        <v>123</v>
      </c>
      <c r="D305" s="3">
        <v>1.025128961639654E-2</v>
      </c>
      <c r="E305" s="3">
        <v>-5.8398130481034261E-2</v>
      </c>
      <c r="F305" s="3">
        <v>0.77542950253575926</v>
      </c>
      <c r="G305" s="1">
        <v>2E-3</v>
      </c>
      <c r="H305" s="1" t="s">
        <v>19</v>
      </c>
      <c r="I305" s="1" t="s">
        <v>33</v>
      </c>
      <c r="J305" s="1" t="s">
        <v>19</v>
      </c>
      <c r="K305" s="1" t="s">
        <v>33</v>
      </c>
      <c r="L305" s="1" t="str">
        <f>+IF(I305=K305,"SI","NO")</f>
        <v>SI</v>
      </c>
      <c r="M305" s="1" t="str">
        <f>+IF(H305=J305,"SI","NO")</f>
        <v>SI</v>
      </c>
    </row>
    <row r="306" spans="1:13" hidden="1" x14ac:dyDescent="0.3">
      <c r="A306" s="2" t="e">
        <f>+A305+1</f>
        <v>#VALUE!</v>
      </c>
      <c r="B306" s="1" t="s">
        <v>105</v>
      </c>
      <c r="C306" s="1" t="s">
        <v>70</v>
      </c>
      <c r="D306" s="3">
        <v>3.9259658890174812E-3</v>
      </c>
      <c r="E306" s="3">
        <v>-0.68313991711878874</v>
      </c>
      <c r="F306" s="3">
        <v>0.77104397267283364</v>
      </c>
      <c r="G306" s="1">
        <v>1E-3</v>
      </c>
      <c r="H306" s="1" t="s">
        <v>27</v>
      </c>
      <c r="I306" s="1" t="s">
        <v>21</v>
      </c>
      <c r="J306" s="1" t="s">
        <v>36</v>
      </c>
      <c r="K306" s="1" t="s">
        <v>71</v>
      </c>
      <c r="L306" s="1" t="str">
        <f>+IF(I306=K306,"SI","NO")</f>
        <v>NO</v>
      </c>
      <c r="M306" s="1" t="str">
        <f>+IF(H306=J306,"SI","NO")</f>
        <v>NO</v>
      </c>
    </row>
    <row r="307" spans="1:13" hidden="1" x14ac:dyDescent="0.3">
      <c r="A307" s="2" t="e">
        <f>+A306+1</f>
        <v>#VALUE!</v>
      </c>
      <c r="B307" s="1" t="s">
        <v>94</v>
      </c>
      <c r="C307" s="1" t="s">
        <v>133</v>
      </c>
      <c r="D307" s="3">
        <v>4.7376932391684633E-2</v>
      </c>
      <c r="E307" s="3">
        <v>8.1818428840646948</v>
      </c>
      <c r="F307" s="3">
        <v>0.75077248557403231</v>
      </c>
      <c r="G307" s="1">
        <v>1.2999999999999999E-2</v>
      </c>
      <c r="H307" s="1" t="s">
        <v>19</v>
      </c>
      <c r="I307" s="1" t="s">
        <v>71</v>
      </c>
      <c r="J307" s="1" t="s">
        <v>58</v>
      </c>
      <c r="K307" s="1" t="s">
        <v>31</v>
      </c>
      <c r="L307" s="1" t="str">
        <f>+IF(I307=K307,"SI","NO")</f>
        <v>NO</v>
      </c>
      <c r="M307" s="1" t="str">
        <f>+IF(H307=J307,"SI","NO")</f>
        <v>NO</v>
      </c>
    </row>
    <row r="308" spans="1:13" hidden="1" x14ac:dyDescent="0.3">
      <c r="A308" s="2" t="e">
        <f>+A307+1</f>
        <v>#VALUE!</v>
      </c>
      <c r="B308" s="1" t="s">
        <v>24</v>
      </c>
      <c r="C308" s="1" t="s">
        <v>75</v>
      </c>
      <c r="D308" s="3">
        <v>1.429650156604447E-2</v>
      </c>
      <c r="E308" s="3">
        <v>9.1285647916091399</v>
      </c>
      <c r="F308" s="3">
        <v>0.74965780813249339</v>
      </c>
      <c r="G308" s="1">
        <v>3.0000000000000001E-3</v>
      </c>
      <c r="H308" s="1" t="s">
        <v>19</v>
      </c>
      <c r="I308" s="1" t="s">
        <v>25</v>
      </c>
      <c r="J308" s="1" t="s">
        <v>58</v>
      </c>
      <c r="K308" s="1" t="s">
        <v>33</v>
      </c>
      <c r="L308" s="1" t="str">
        <f>+IF(I308=K308,"SI","NO")</f>
        <v>NO</v>
      </c>
      <c r="M308" s="1" t="str">
        <f>+IF(H308=J308,"SI","NO")</f>
        <v>NO</v>
      </c>
    </row>
    <row r="309" spans="1:13" hidden="1" x14ac:dyDescent="0.3">
      <c r="A309" s="2" t="e">
        <f>+A308+1</f>
        <v>#VALUE!</v>
      </c>
      <c r="B309" s="1" t="s">
        <v>107</v>
      </c>
      <c r="C309" s="1" t="s">
        <v>143</v>
      </c>
      <c r="D309" s="3">
        <v>1.148834085576346E-2</v>
      </c>
      <c r="E309" s="3">
        <v>17.15406420508549</v>
      </c>
      <c r="F309" s="3">
        <v>0.74462785251531893</v>
      </c>
      <c r="G309" s="1">
        <v>2E-3</v>
      </c>
      <c r="H309" s="1" t="s">
        <v>36</v>
      </c>
      <c r="I309" s="1" t="s">
        <v>78</v>
      </c>
      <c r="J309" s="1" t="s">
        <v>58</v>
      </c>
      <c r="K309" s="1" t="s">
        <v>33</v>
      </c>
      <c r="L309" s="1" t="str">
        <f>+IF(I309=K309,"SI","NO")</f>
        <v>NO</v>
      </c>
      <c r="M309" s="1" t="str">
        <f>+IF(H309=J309,"SI","NO")</f>
        <v>NO</v>
      </c>
    </row>
    <row r="310" spans="1:13" hidden="1" x14ac:dyDescent="0.3">
      <c r="A310" s="2" t="e">
        <f>+A309+1</f>
        <v>#VALUE!</v>
      </c>
      <c r="B310" s="1" t="s">
        <v>22</v>
      </c>
      <c r="C310" s="1" t="s">
        <v>57</v>
      </c>
      <c r="D310" s="3">
        <v>3.1289675533117761E-2</v>
      </c>
      <c r="E310" s="3">
        <v>13.62571071374434</v>
      </c>
      <c r="F310" s="3">
        <v>0.7329833728339078</v>
      </c>
      <c r="G310" s="1">
        <v>8.0000000000000002E-3</v>
      </c>
      <c r="H310" s="1" t="s">
        <v>19</v>
      </c>
      <c r="I310" s="1" t="s">
        <v>23</v>
      </c>
      <c r="J310" s="1" t="s">
        <v>58</v>
      </c>
      <c r="K310" s="1" t="s">
        <v>33</v>
      </c>
      <c r="L310" s="1" t="str">
        <f>+IF(I310=K310,"SI","NO")</f>
        <v>NO</v>
      </c>
      <c r="M310" s="1" t="str">
        <f>+IF(H310=J310,"SI","NO")</f>
        <v>NO</v>
      </c>
    </row>
    <row r="311" spans="1:13" hidden="1" x14ac:dyDescent="0.3">
      <c r="A311" s="2" t="e">
        <f>+A310+1</f>
        <v>#VALUE!</v>
      </c>
      <c r="B311" s="1" t="s">
        <v>93</v>
      </c>
      <c r="C311" s="1" t="s">
        <v>35</v>
      </c>
      <c r="D311" s="3">
        <v>2.766188323263627E-3</v>
      </c>
      <c r="E311" s="3">
        <v>8.4313408659444533E-2</v>
      </c>
      <c r="F311" s="3">
        <v>0.72964518686418511</v>
      </c>
      <c r="G311" s="1">
        <v>1E-3</v>
      </c>
      <c r="H311" s="1" t="s">
        <v>19</v>
      </c>
      <c r="I311" s="1" t="s">
        <v>23</v>
      </c>
      <c r="J311" s="1" t="s">
        <v>36</v>
      </c>
      <c r="K311" s="1" t="s">
        <v>33</v>
      </c>
      <c r="L311" s="1" t="str">
        <f>+IF(I311=K311,"SI","NO")</f>
        <v>NO</v>
      </c>
      <c r="M311" s="1" t="str">
        <f>+IF(H311=J311,"SI","NO")</f>
        <v>NO</v>
      </c>
    </row>
    <row r="312" spans="1:13" hidden="1" x14ac:dyDescent="0.3">
      <c r="A312" s="2" t="e">
        <f>+A311+1</f>
        <v>#VALUE!</v>
      </c>
      <c r="B312" s="1" t="s">
        <v>62</v>
      </c>
      <c r="C312" s="1" t="s">
        <v>26</v>
      </c>
      <c r="D312" s="3">
        <v>7.1907098757039373E-3</v>
      </c>
      <c r="E312" s="3">
        <v>17402.699476092559</v>
      </c>
      <c r="F312" s="3">
        <v>0.7292457365361078</v>
      </c>
      <c r="G312" s="1">
        <v>1E-3</v>
      </c>
      <c r="H312" s="1" t="s">
        <v>14</v>
      </c>
      <c r="I312" s="1" t="s">
        <v>15</v>
      </c>
      <c r="J312" s="1" t="s">
        <v>27</v>
      </c>
      <c r="K312" s="1" t="s">
        <v>15</v>
      </c>
      <c r="L312" s="1" t="str">
        <f>+IF(I312=K312,"SI","NO")</f>
        <v>SI</v>
      </c>
      <c r="M312" s="1" t="str">
        <f>+IF(H312=J312,"SI","NO")</f>
        <v>NO</v>
      </c>
    </row>
    <row r="313" spans="1:13" hidden="1" x14ac:dyDescent="0.3">
      <c r="A313" s="2" t="e">
        <f>+A312+1</f>
        <v>#VALUE!</v>
      </c>
      <c r="B313" s="1" t="s">
        <v>18</v>
      </c>
      <c r="C313" s="1" t="s">
        <v>57</v>
      </c>
      <c r="D313" s="3">
        <v>3.8179235417381198E-2</v>
      </c>
      <c r="E313" s="3">
        <v>5.7431076489101391</v>
      </c>
      <c r="F313" s="3">
        <v>0.71262872407640876</v>
      </c>
      <c r="G313" s="1">
        <v>0.01</v>
      </c>
      <c r="H313" s="1" t="s">
        <v>19</v>
      </c>
      <c r="I313" s="1" t="s">
        <v>15</v>
      </c>
      <c r="J313" s="1" t="s">
        <v>58</v>
      </c>
      <c r="K313" s="1" t="s">
        <v>33</v>
      </c>
      <c r="L313" s="1" t="str">
        <f>+IF(I313=K313,"SI","NO")</f>
        <v>NO</v>
      </c>
      <c r="M313" s="1" t="str">
        <f>+IF(H313=J313,"SI","NO")</f>
        <v>NO</v>
      </c>
    </row>
    <row r="314" spans="1:13" hidden="1" x14ac:dyDescent="0.3">
      <c r="A314" s="2" t="e">
        <f>+A313+1</f>
        <v>#VALUE!</v>
      </c>
      <c r="B314" s="1" t="s">
        <v>53</v>
      </c>
      <c r="C314" s="1" t="s">
        <v>84</v>
      </c>
      <c r="D314" s="3">
        <v>3.8317433354334171E-2</v>
      </c>
      <c r="E314" s="3">
        <v>-1.086656074575943</v>
      </c>
      <c r="F314" s="3">
        <v>0.68487992344424453</v>
      </c>
      <c r="G314" s="1">
        <v>0.01</v>
      </c>
      <c r="H314" s="1" t="s">
        <v>19</v>
      </c>
      <c r="I314" s="1" t="s">
        <v>23</v>
      </c>
      <c r="J314" s="1" t="s">
        <v>58</v>
      </c>
      <c r="K314" s="1" t="s">
        <v>23</v>
      </c>
      <c r="L314" s="1" t="str">
        <f>+IF(I314=K314,"SI","NO")</f>
        <v>SI</v>
      </c>
      <c r="M314" s="1" t="str">
        <f>+IF(H314=J314,"SI","NO")</f>
        <v>NO</v>
      </c>
    </row>
    <row r="315" spans="1:13" hidden="1" x14ac:dyDescent="0.3">
      <c r="A315" s="2" t="e">
        <f>+A314+1</f>
        <v>#VALUE!</v>
      </c>
      <c r="B315" s="1" t="s">
        <v>18</v>
      </c>
      <c r="C315" s="1" t="s">
        <v>120</v>
      </c>
      <c r="D315" s="3">
        <v>3.7331984864118781E-4</v>
      </c>
      <c r="E315" s="3">
        <v>4.3974970445347319</v>
      </c>
      <c r="F315" s="3">
        <v>0.67608862144182136</v>
      </c>
      <c r="G315" s="1">
        <v>0</v>
      </c>
      <c r="H315" s="1" t="s">
        <v>19</v>
      </c>
      <c r="I315" s="1" t="s">
        <v>15</v>
      </c>
      <c r="J315" s="1" t="s">
        <v>58</v>
      </c>
      <c r="K315" s="1" t="s">
        <v>15</v>
      </c>
      <c r="L315" s="1" t="str">
        <f>+IF(I315=K315,"SI","NO")</f>
        <v>SI</v>
      </c>
      <c r="M315" s="1" t="str">
        <f>+IF(H315=J315,"SI","NO")</f>
        <v>NO</v>
      </c>
    </row>
    <row r="316" spans="1:13" hidden="1" x14ac:dyDescent="0.3">
      <c r="A316" s="2" t="e">
        <f>+A315+1</f>
        <v>#VALUE!</v>
      </c>
      <c r="B316" s="1" t="s">
        <v>22</v>
      </c>
      <c r="C316" s="1" t="s">
        <v>120</v>
      </c>
      <c r="D316" s="3">
        <v>1.6532758790667911E-2</v>
      </c>
      <c r="E316" s="3">
        <v>12.777336783854921</v>
      </c>
      <c r="F316" s="3">
        <v>0.66165460409380883</v>
      </c>
      <c r="G316" s="1">
        <v>4.0000000000000001E-3</v>
      </c>
      <c r="H316" s="1" t="s">
        <v>19</v>
      </c>
      <c r="I316" s="1" t="s">
        <v>23</v>
      </c>
      <c r="J316" s="1" t="s">
        <v>58</v>
      </c>
      <c r="K316" s="1" t="s">
        <v>15</v>
      </c>
      <c r="L316" s="1" t="str">
        <f>+IF(I316=K316,"SI","NO")</f>
        <v>NO</v>
      </c>
      <c r="M316" s="1" t="str">
        <f>+IF(H316=J316,"SI","NO")</f>
        <v>NO</v>
      </c>
    </row>
    <row r="317" spans="1:13" hidden="1" x14ac:dyDescent="0.3">
      <c r="A317" s="2" t="e">
        <f>+A316+1</f>
        <v>#VALUE!</v>
      </c>
      <c r="B317" s="1" t="s">
        <v>74</v>
      </c>
      <c r="C317" s="1" t="s">
        <v>96</v>
      </c>
      <c r="D317" s="3">
        <v>2.2889871088968831E-2</v>
      </c>
      <c r="E317" s="3">
        <v>11.846236121235579</v>
      </c>
      <c r="F317" s="3">
        <v>0.65634690836718079</v>
      </c>
      <c r="G317" s="1">
        <v>6.0000000000000001E-3</v>
      </c>
      <c r="H317" s="1" t="s">
        <v>36</v>
      </c>
      <c r="I317" s="1" t="s">
        <v>33</v>
      </c>
      <c r="J317" s="1" t="s">
        <v>36</v>
      </c>
      <c r="K317" s="1" t="s">
        <v>21</v>
      </c>
      <c r="L317" s="1" t="str">
        <f>+IF(I317=K317,"SI","NO")</f>
        <v>NO</v>
      </c>
      <c r="M317" s="1" t="str">
        <f>+IF(H317=J317,"SI","NO")</f>
        <v>SI</v>
      </c>
    </row>
    <row r="318" spans="1:13" hidden="1" x14ac:dyDescent="0.3">
      <c r="A318" s="2" t="e">
        <f>+A317+1</f>
        <v>#VALUE!</v>
      </c>
      <c r="B318" s="1" t="s">
        <v>141</v>
      </c>
      <c r="C318" s="1" t="s">
        <v>103</v>
      </c>
      <c r="D318" s="3">
        <v>1.0171153555098549E-3</v>
      </c>
      <c r="E318" s="3">
        <v>25598.259613908722</v>
      </c>
      <c r="F318" s="3">
        <v>0.64129575798386351</v>
      </c>
      <c r="G318" s="1">
        <v>0.38600000000000001</v>
      </c>
      <c r="H318" s="1" t="s">
        <v>27</v>
      </c>
      <c r="I318" s="1" t="s">
        <v>21</v>
      </c>
      <c r="J318" s="1" t="s">
        <v>27</v>
      </c>
      <c r="K318" s="1" t="s">
        <v>104</v>
      </c>
      <c r="L318" s="1" t="str">
        <f>+IF(I318=K318,"SI","NO")</f>
        <v>NO</v>
      </c>
      <c r="M318" s="1" t="str">
        <f>+IF(H318=J318,"SI","NO")</f>
        <v>SI</v>
      </c>
    </row>
    <row r="319" spans="1:13" hidden="1" x14ac:dyDescent="0.3">
      <c r="A319" s="2" t="e">
        <f>+A318+1</f>
        <v>#VALUE!</v>
      </c>
      <c r="B319" s="1" t="s">
        <v>130</v>
      </c>
      <c r="C319" s="1" t="s">
        <v>120</v>
      </c>
      <c r="D319" s="3">
        <v>2.2806849540976649E-2</v>
      </c>
      <c r="E319" s="3">
        <v>2.1519679459012102</v>
      </c>
      <c r="F319" s="3">
        <v>0.63349563425310673</v>
      </c>
      <c r="G319" s="1">
        <v>6.0000000000000001E-3</v>
      </c>
      <c r="H319" s="1" t="s">
        <v>19</v>
      </c>
      <c r="I319" s="1" t="s">
        <v>15</v>
      </c>
      <c r="J319" s="1" t="s">
        <v>58</v>
      </c>
      <c r="K319" s="1" t="s">
        <v>15</v>
      </c>
      <c r="L319" s="1" t="str">
        <f>+IF(I319=K319,"SI","NO")</f>
        <v>SI</v>
      </c>
      <c r="M319" s="1" t="str">
        <f>+IF(H319=J319,"SI","NO")</f>
        <v>NO</v>
      </c>
    </row>
    <row r="320" spans="1:13" hidden="1" x14ac:dyDescent="0.3">
      <c r="A320" s="2" t="e">
        <f>+A319+1</f>
        <v>#VALUE!</v>
      </c>
      <c r="B320" s="1" t="s">
        <v>141</v>
      </c>
      <c r="C320" s="1" t="s">
        <v>26</v>
      </c>
      <c r="D320" s="3">
        <v>8.9391443247416796E-5</v>
      </c>
      <c r="E320" s="3">
        <v>13224.549388361411</v>
      </c>
      <c r="F320" s="3">
        <v>0.62824331418386359</v>
      </c>
      <c r="G320" s="1">
        <v>0</v>
      </c>
      <c r="H320" s="1" t="s">
        <v>27</v>
      </c>
      <c r="I320" s="1" t="s">
        <v>21</v>
      </c>
      <c r="J320" s="1" t="s">
        <v>27</v>
      </c>
      <c r="K320" s="1" t="s">
        <v>15</v>
      </c>
      <c r="L320" s="1" t="str">
        <f>+IF(I320=K320,"SI","NO")</f>
        <v>NO</v>
      </c>
      <c r="M320" s="1" t="str">
        <f>+IF(H320=J320,"SI","NO")</f>
        <v>SI</v>
      </c>
    </row>
    <row r="321" spans="1:13" hidden="1" x14ac:dyDescent="0.3">
      <c r="A321" s="2" t="e">
        <f>+A320+1</f>
        <v>#VALUE!</v>
      </c>
      <c r="B321" s="1" t="s">
        <v>123</v>
      </c>
      <c r="C321" s="1" t="s">
        <v>24</v>
      </c>
      <c r="D321" s="3">
        <v>2.6208807134911621E-2</v>
      </c>
      <c r="E321" s="3">
        <v>-0.82143218360814829</v>
      </c>
      <c r="F321" s="3">
        <v>0.61051609521885764</v>
      </c>
      <c r="G321" s="1">
        <v>6.0000000000000001E-3</v>
      </c>
      <c r="H321" s="1" t="s">
        <v>19</v>
      </c>
      <c r="I321" s="1" t="s">
        <v>33</v>
      </c>
      <c r="J321" s="1" t="s">
        <v>19</v>
      </c>
      <c r="K321" s="1" t="s">
        <v>25</v>
      </c>
      <c r="L321" s="1" t="str">
        <f>+IF(I321=K321,"SI","NO")</f>
        <v>NO</v>
      </c>
      <c r="M321" s="1" t="str">
        <f>+IF(H321=J321,"SI","NO")</f>
        <v>SI</v>
      </c>
    </row>
    <row r="322" spans="1:13" hidden="1" x14ac:dyDescent="0.3">
      <c r="A322" s="2" t="e">
        <f>+A321+1</f>
        <v>#VALUE!</v>
      </c>
      <c r="B322" s="1" t="s">
        <v>121</v>
      </c>
      <c r="C322" s="1" t="s">
        <v>125</v>
      </c>
      <c r="D322" s="3">
        <v>1.6207544091046348E-2</v>
      </c>
      <c r="E322" s="3">
        <v>-0.88815837023338973</v>
      </c>
      <c r="F322" s="3">
        <v>0.59732015706339636</v>
      </c>
      <c r="G322" s="1">
        <v>2E-3</v>
      </c>
      <c r="H322" s="1" t="s">
        <v>19</v>
      </c>
      <c r="I322" s="1" t="s">
        <v>21</v>
      </c>
      <c r="J322" s="1" t="s">
        <v>19</v>
      </c>
      <c r="K322" s="1" t="s">
        <v>33</v>
      </c>
      <c r="L322" s="1" t="str">
        <f>+IF(I322=K322,"SI","NO")</f>
        <v>NO</v>
      </c>
      <c r="M322" s="1" t="str">
        <f>+IF(H322=J322,"SI","NO")</f>
        <v>SI</v>
      </c>
    </row>
    <row r="323" spans="1:13" hidden="1" x14ac:dyDescent="0.3">
      <c r="A323" s="2" t="e">
        <f>+A322+1</f>
        <v>#VALUE!</v>
      </c>
      <c r="B323" s="1" t="s">
        <v>108</v>
      </c>
      <c r="C323" s="1" t="s">
        <v>126</v>
      </c>
      <c r="D323" s="3">
        <v>1.950938723665115E-2</v>
      </c>
      <c r="E323" s="3">
        <v>14.328232072317411</v>
      </c>
      <c r="F323" s="3">
        <v>0.59192876394515348</v>
      </c>
      <c r="G323" s="1">
        <v>5.0000000000000001E-3</v>
      </c>
      <c r="H323" s="1" t="s">
        <v>36</v>
      </c>
      <c r="I323" s="1" t="s">
        <v>31</v>
      </c>
      <c r="J323" s="1" t="s">
        <v>36</v>
      </c>
      <c r="K323" s="1" t="s">
        <v>33</v>
      </c>
      <c r="L323" s="1" t="str">
        <f>+IF(I323=K323,"SI","NO")</f>
        <v>NO</v>
      </c>
      <c r="M323" s="1" t="str">
        <f>+IF(H323=J323,"SI","NO")</f>
        <v>SI</v>
      </c>
    </row>
    <row r="324" spans="1:13" hidden="1" x14ac:dyDescent="0.3">
      <c r="A324" s="2" t="e">
        <f>+A323+1</f>
        <v>#VALUE!</v>
      </c>
      <c r="B324" s="1" t="s">
        <v>60</v>
      </c>
      <c r="C324" s="1" t="s">
        <v>69</v>
      </c>
      <c r="D324" s="3">
        <v>1.5561356405451631E-2</v>
      </c>
      <c r="E324" s="3">
        <v>449.99304034351007</v>
      </c>
      <c r="F324" s="3">
        <v>0.58883455556327158</v>
      </c>
      <c r="G324" s="1">
        <v>3.0000000000000001E-3</v>
      </c>
      <c r="H324" s="1" t="s">
        <v>14</v>
      </c>
      <c r="I324" s="1" t="s">
        <v>15</v>
      </c>
      <c r="J324" s="1" t="s">
        <v>27</v>
      </c>
      <c r="K324" s="1" t="s">
        <v>21</v>
      </c>
      <c r="L324" s="1" t="str">
        <f>+IF(I324=K324,"SI","NO")</f>
        <v>NO</v>
      </c>
      <c r="M324" s="1" t="str">
        <f>+IF(H324=J324,"SI","NO")</f>
        <v>NO</v>
      </c>
    </row>
    <row r="325" spans="1:13" hidden="1" x14ac:dyDescent="0.3">
      <c r="A325" s="2" t="e">
        <f>+A324+1</f>
        <v>#VALUE!</v>
      </c>
      <c r="B325" s="1" t="s">
        <v>22</v>
      </c>
      <c r="C325" s="1" t="s">
        <v>52</v>
      </c>
      <c r="D325" s="3">
        <v>3.5152172410417758E-2</v>
      </c>
      <c r="E325" s="3">
        <v>5.7750017183425681</v>
      </c>
      <c r="F325" s="3">
        <v>0.58660216848933189</v>
      </c>
      <c r="G325" s="1">
        <v>8.9999999999999993E-3</v>
      </c>
      <c r="H325" s="1" t="s">
        <v>19</v>
      </c>
      <c r="I325" s="1" t="s">
        <v>23</v>
      </c>
      <c r="J325" s="1" t="s">
        <v>19</v>
      </c>
      <c r="K325" s="1" t="s">
        <v>23</v>
      </c>
      <c r="L325" s="1" t="str">
        <f>+IF(I325=K325,"SI","NO")</f>
        <v>SI</v>
      </c>
      <c r="M325" s="1" t="str">
        <f>+IF(H325=J325,"SI","NO")</f>
        <v>SI</v>
      </c>
    </row>
    <row r="326" spans="1:13" hidden="1" x14ac:dyDescent="0.3">
      <c r="A326" s="2" t="e">
        <f>+A325+1</f>
        <v>#VALUE!</v>
      </c>
      <c r="B326" s="1" t="s">
        <v>28</v>
      </c>
      <c r="C326" s="1" t="s">
        <v>103</v>
      </c>
      <c r="D326" s="3">
        <v>2.28451477749153E-3</v>
      </c>
      <c r="E326" s="3">
        <v>889.68874021560157</v>
      </c>
      <c r="F326" s="3">
        <v>0.57297083052228182</v>
      </c>
      <c r="G326" s="1">
        <v>0</v>
      </c>
      <c r="H326" s="1" t="s">
        <v>27</v>
      </c>
      <c r="I326" s="1" t="s">
        <v>21</v>
      </c>
      <c r="J326" s="1" t="s">
        <v>27</v>
      </c>
      <c r="K326" s="1" t="s">
        <v>104</v>
      </c>
      <c r="L326" s="1" t="str">
        <f>+IF(I326=K326,"SI","NO")</f>
        <v>NO</v>
      </c>
      <c r="M326" s="1" t="str">
        <f>+IF(H326=J326,"SI","NO")</f>
        <v>SI</v>
      </c>
    </row>
    <row r="327" spans="1:13" hidden="1" x14ac:dyDescent="0.3">
      <c r="A327" s="2" t="e">
        <f>+A326+1</f>
        <v>#VALUE!</v>
      </c>
      <c r="B327" s="1" t="s">
        <v>121</v>
      </c>
      <c r="C327" s="1" t="s">
        <v>122</v>
      </c>
      <c r="D327" s="3">
        <v>3.062411303927581E-2</v>
      </c>
      <c r="E327" s="3">
        <v>-1.2025767078452461</v>
      </c>
      <c r="F327" s="3">
        <v>0.57215167792422661</v>
      </c>
      <c r="G327" s="1">
        <v>8.0000000000000002E-3</v>
      </c>
      <c r="H327" s="1" t="s">
        <v>19</v>
      </c>
      <c r="I327" s="1" t="s">
        <v>21</v>
      </c>
      <c r="J327" s="1" t="s">
        <v>19</v>
      </c>
      <c r="K327" s="1" t="s">
        <v>21</v>
      </c>
      <c r="L327" s="1" t="str">
        <f>+IF(I327=K327,"SI","NO")</f>
        <v>SI</v>
      </c>
      <c r="M327" s="1" t="str">
        <f>+IF(H327=J327,"SI","NO")</f>
        <v>SI</v>
      </c>
    </row>
    <row r="328" spans="1:13" hidden="1" x14ac:dyDescent="0.3">
      <c r="A328" s="2" t="e">
        <f>+A327+1</f>
        <v>#VALUE!</v>
      </c>
      <c r="B328" s="1" t="s">
        <v>81</v>
      </c>
      <c r="C328" s="1" t="s">
        <v>120</v>
      </c>
      <c r="D328" s="3">
        <v>3.1804436846085972E-4</v>
      </c>
      <c r="E328" s="3">
        <v>4.3722767010520824</v>
      </c>
      <c r="F328" s="3">
        <v>0.56936899746415759</v>
      </c>
      <c r="G328" s="1">
        <v>0</v>
      </c>
      <c r="H328" s="1" t="s">
        <v>19</v>
      </c>
      <c r="I328" s="1" t="s">
        <v>15</v>
      </c>
      <c r="J328" s="1" t="s">
        <v>58</v>
      </c>
      <c r="K328" s="1" t="s">
        <v>15</v>
      </c>
      <c r="L328" s="1" t="str">
        <f>+IF(I328=K328,"SI","NO")</f>
        <v>SI</v>
      </c>
      <c r="M328" s="1" t="str">
        <f>+IF(H328=J328,"SI","NO")</f>
        <v>NO</v>
      </c>
    </row>
    <row r="329" spans="1:13" hidden="1" x14ac:dyDescent="0.3">
      <c r="A329" s="2" t="e">
        <f>+A328+1</f>
        <v>#VALUE!</v>
      </c>
      <c r="B329" s="1" t="s">
        <v>45</v>
      </c>
      <c r="C329" s="1" t="s">
        <v>92</v>
      </c>
      <c r="D329" s="3">
        <v>2.9286884256327989E-2</v>
      </c>
      <c r="E329" s="3">
        <v>-12.03033411928374</v>
      </c>
      <c r="F329" s="3">
        <v>0.54242103810855535</v>
      </c>
      <c r="G329" s="1">
        <v>8.0000000000000002E-3</v>
      </c>
      <c r="H329" s="1" t="s">
        <v>19</v>
      </c>
      <c r="I329" s="1" t="s">
        <v>15</v>
      </c>
      <c r="J329" s="1" t="s">
        <v>36</v>
      </c>
      <c r="K329" s="1" t="s">
        <v>33</v>
      </c>
      <c r="L329" s="1" t="str">
        <f>+IF(I329=K329,"SI","NO")</f>
        <v>NO</v>
      </c>
      <c r="M329" s="1" t="str">
        <f>+IF(H329=J329,"SI","NO")</f>
        <v>NO</v>
      </c>
    </row>
    <row r="330" spans="1:13" hidden="1" x14ac:dyDescent="0.3">
      <c r="A330" s="2" t="e">
        <f>+A329+1</f>
        <v>#VALUE!</v>
      </c>
      <c r="B330" s="1" t="s">
        <v>93</v>
      </c>
      <c r="C330" s="1" t="s">
        <v>95</v>
      </c>
      <c r="D330" s="3">
        <v>2.989635167289259E-2</v>
      </c>
      <c r="E330" s="3">
        <v>-7.6791341053789086</v>
      </c>
      <c r="F330" s="3">
        <v>0.53270578660342705</v>
      </c>
      <c r="G330" s="1">
        <v>7.0000000000000001E-3</v>
      </c>
      <c r="H330" s="1" t="s">
        <v>19</v>
      </c>
      <c r="I330" s="1" t="s">
        <v>23</v>
      </c>
      <c r="J330" s="1" t="s">
        <v>27</v>
      </c>
      <c r="K330" s="1" t="s">
        <v>15</v>
      </c>
      <c r="L330" s="1" t="str">
        <f>+IF(I330=K330,"SI","NO")</f>
        <v>NO</v>
      </c>
      <c r="M330" s="1" t="str">
        <f>+IF(H330=J330,"SI","NO")</f>
        <v>NO</v>
      </c>
    </row>
    <row r="331" spans="1:13" hidden="1" x14ac:dyDescent="0.3">
      <c r="A331" s="2" t="e">
        <f>+A330+1</f>
        <v>#VALUE!</v>
      </c>
      <c r="B331" s="1" t="s">
        <v>140</v>
      </c>
      <c r="C331" s="1" t="s">
        <v>143</v>
      </c>
      <c r="D331" s="3">
        <v>2.6977731411703312E-2</v>
      </c>
      <c r="E331" s="3">
        <v>4.8043930223265416</v>
      </c>
      <c r="F331" s="3">
        <v>0.53233728281934589</v>
      </c>
      <c r="G331" s="1">
        <v>5.0000000000000001E-3</v>
      </c>
      <c r="H331" s="1" t="s">
        <v>19</v>
      </c>
      <c r="I331" s="1" t="s">
        <v>23</v>
      </c>
      <c r="J331" s="1" t="s">
        <v>58</v>
      </c>
      <c r="K331" s="1" t="s">
        <v>33</v>
      </c>
      <c r="L331" s="1" t="str">
        <f>+IF(I331=K331,"SI","NO")</f>
        <v>NO</v>
      </c>
      <c r="M331" s="1" t="str">
        <f>+IF(H331=J331,"SI","NO")</f>
        <v>NO</v>
      </c>
    </row>
    <row r="332" spans="1:13" hidden="1" x14ac:dyDescent="0.3">
      <c r="A332" s="2" t="e">
        <f>+A331+1</f>
        <v>#VALUE!</v>
      </c>
      <c r="B332" s="1" t="s">
        <v>81</v>
      </c>
      <c r="C332" s="1" t="s">
        <v>57</v>
      </c>
      <c r="D332" s="3">
        <v>2.4622559879533289E-2</v>
      </c>
      <c r="E332" s="3">
        <v>6.4405233727769913</v>
      </c>
      <c r="F332" s="3">
        <v>0.52915398895050947</v>
      </c>
      <c r="G332" s="1">
        <v>6.0000000000000001E-3</v>
      </c>
      <c r="H332" s="1" t="s">
        <v>19</v>
      </c>
      <c r="I332" s="1" t="s">
        <v>15</v>
      </c>
      <c r="J332" s="1" t="s">
        <v>58</v>
      </c>
      <c r="K332" s="1" t="s">
        <v>33</v>
      </c>
      <c r="L332" s="1" t="str">
        <f>+IF(I332=K332,"SI","NO")</f>
        <v>NO</v>
      </c>
      <c r="M332" s="1" t="str">
        <f>+IF(H332=J332,"SI","NO")</f>
        <v>NO</v>
      </c>
    </row>
    <row r="333" spans="1:13" hidden="1" x14ac:dyDescent="0.3">
      <c r="A333" s="2" t="e">
        <f>+A332+1</f>
        <v>#VALUE!</v>
      </c>
      <c r="B333" s="1" t="s">
        <v>72</v>
      </c>
      <c r="C333" s="1" t="s">
        <v>39</v>
      </c>
      <c r="D333" s="3">
        <v>3.05563380892977E-2</v>
      </c>
      <c r="E333" s="3">
        <v>-0.99067576679940927</v>
      </c>
      <c r="F333" s="3">
        <v>0.52729888695862204</v>
      </c>
      <c r="G333" s="1">
        <v>7.0000000000000001E-3</v>
      </c>
      <c r="H333" s="1" t="s">
        <v>19</v>
      </c>
      <c r="I333" s="1" t="s">
        <v>33</v>
      </c>
      <c r="J333" s="1" t="s">
        <v>36</v>
      </c>
      <c r="K333" s="1" t="s">
        <v>33</v>
      </c>
      <c r="L333" s="1" t="str">
        <f>+IF(I333=K333,"SI","NO")</f>
        <v>SI</v>
      </c>
      <c r="M333" s="1" t="str">
        <f>+IF(H333=J333,"SI","NO")</f>
        <v>NO</v>
      </c>
    </row>
    <row r="334" spans="1:13" hidden="1" x14ac:dyDescent="0.3">
      <c r="A334" s="2" t="e">
        <f>+A333+1</f>
        <v>#VALUE!</v>
      </c>
      <c r="B334" s="1" t="s">
        <v>24</v>
      </c>
      <c r="C334" s="1" t="s">
        <v>35</v>
      </c>
      <c r="D334" s="3">
        <v>4.1174444690679109E-2</v>
      </c>
      <c r="E334" s="3">
        <v>3.131083970282059</v>
      </c>
      <c r="F334" s="3">
        <v>0.52549667144347323</v>
      </c>
      <c r="G334" s="1">
        <v>1.0999999999999999E-2</v>
      </c>
      <c r="H334" s="1" t="s">
        <v>19</v>
      </c>
      <c r="I334" s="1" t="s">
        <v>25</v>
      </c>
      <c r="J334" s="1" t="s">
        <v>36</v>
      </c>
      <c r="K334" s="1" t="s">
        <v>33</v>
      </c>
      <c r="L334" s="1" t="str">
        <f>+IF(I334=K334,"SI","NO")</f>
        <v>NO</v>
      </c>
      <c r="M334" s="1" t="str">
        <f>+IF(H334=J334,"SI","NO")</f>
        <v>NO</v>
      </c>
    </row>
    <row r="335" spans="1:13" x14ac:dyDescent="0.3">
      <c r="A335" s="2" t="e">
        <f>+A334+1</f>
        <v>#VALUE!</v>
      </c>
      <c r="B335" s="1" t="s">
        <v>120</v>
      </c>
      <c r="C335" s="1" t="s">
        <v>75</v>
      </c>
      <c r="D335" s="3">
        <v>1.0484276192243061E-2</v>
      </c>
      <c r="E335" s="3">
        <v>5.8644385990259398</v>
      </c>
      <c r="F335" s="3">
        <v>0.52388288096127578</v>
      </c>
      <c r="G335" s="1">
        <v>2E-3</v>
      </c>
      <c r="H335" s="1" t="s">
        <v>58</v>
      </c>
      <c r="I335" s="1" t="s">
        <v>15</v>
      </c>
      <c r="J335" s="1" t="s">
        <v>58</v>
      </c>
      <c r="K335" s="1" t="s">
        <v>33</v>
      </c>
      <c r="L335" s="1" t="str">
        <f>+IF(I335=K335,"SI","NO")</f>
        <v>NO</v>
      </c>
      <c r="M335" s="1" t="str">
        <f>+IF(H335=J335,"SI","NO")</f>
        <v>SI</v>
      </c>
    </row>
    <row r="336" spans="1:13" hidden="1" x14ac:dyDescent="0.3">
      <c r="A336" s="2" t="e">
        <f>+A335+1</f>
        <v>#VALUE!</v>
      </c>
      <c r="B336" s="1" t="s">
        <v>49</v>
      </c>
      <c r="C336" s="1" t="s">
        <v>42</v>
      </c>
      <c r="D336" s="3">
        <v>1.1197417067439571E-2</v>
      </c>
      <c r="E336" s="3">
        <v>6.8860958549244504</v>
      </c>
      <c r="F336" s="3">
        <v>0.52377805905544039</v>
      </c>
      <c r="G336" s="1">
        <v>3.0000000000000001E-3</v>
      </c>
      <c r="H336" s="1" t="s">
        <v>36</v>
      </c>
      <c r="I336" s="1" t="s">
        <v>15</v>
      </c>
      <c r="J336" s="1" t="s">
        <v>36</v>
      </c>
      <c r="K336" s="1" t="s">
        <v>15</v>
      </c>
      <c r="L336" s="1" t="str">
        <f>+IF(I336=K336,"SI","NO")</f>
        <v>SI</v>
      </c>
      <c r="M336" s="1" t="str">
        <f>+IF(H336=J336,"SI","NO")</f>
        <v>SI</v>
      </c>
    </row>
    <row r="337" spans="1:13" hidden="1" x14ac:dyDescent="0.3">
      <c r="A337" s="2" t="e">
        <f>+A336+1</f>
        <v>#VALUE!</v>
      </c>
      <c r="B337" s="1" t="s">
        <v>28</v>
      </c>
      <c r="C337" s="1" t="s">
        <v>47</v>
      </c>
      <c r="D337" s="3">
        <v>4.9507571905548629E-2</v>
      </c>
      <c r="E337" s="3">
        <v>1110.8218305454079</v>
      </c>
      <c r="F337" s="3">
        <v>0.5114731176247298</v>
      </c>
      <c r="G337" s="1">
        <v>0.01</v>
      </c>
      <c r="H337" s="1" t="s">
        <v>27</v>
      </c>
      <c r="I337" s="1" t="s">
        <v>21</v>
      </c>
      <c r="J337" s="1" t="s">
        <v>36</v>
      </c>
      <c r="K337" s="1" t="s">
        <v>15</v>
      </c>
      <c r="L337" s="1" t="str">
        <f>+IF(I337=K337,"SI","NO")</f>
        <v>NO</v>
      </c>
      <c r="M337" s="1" t="str">
        <f>+IF(H337=J337,"SI","NO")</f>
        <v>NO</v>
      </c>
    </row>
    <row r="338" spans="1:13" hidden="1" x14ac:dyDescent="0.3">
      <c r="A338" s="2" t="e">
        <f>+A337+1</f>
        <v>#VALUE!</v>
      </c>
      <c r="B338" s="1" t="s">
        <v>142</v>
      </c>
      <c r="C338" s="1" t="s">
        <v>82</v>
      </c>
      <c r="D338" s="3">
        <v>5.2510856838304072E-3</v>
      </c>
      <c r="E338" s="3">
        <v>18.287962740281241</v>
      </c>
      <c r="F338" s="3">
        <v>0.4926855794145712</v>
      </c>
      <c r="G338" s="1">
        <v>1E-3</v>
      </c>
      <c r="H338" s="1" t="s">
        <v>36</v>
      </c>
      <c r="I338" s="1" t="s">
        <v>31</v>
      </c>
      <c r="J338" s="1" t="s">
        <v>58</v>
      </c>
      <c r="K338" s="1" t="s">
        <v>33</v>
      </c>
      <c r="L338" s="1" t="str">
        <f>+IF(I338=K338,"SI","NO")</f>
        <v>NO</v>
      </c>
      <c r="M338" s="1" t="str">
        <f>+IF(H338=J338,"SI","NO")</f>
        <v>NO</v>
      </c>
    </row>
    <row r="339" spans="1:13" hidden="1" x14ac:dyDescent="0.3">
      <c r="A339" s="2" t="e">
        <f>+A338+1</f>
        <v>#VALUE!</v>
      </c>
      <c r="B339" s="1" t="s">
        <v>76</v>
      </c>
      <c r="C339" s="1" t="s">
        <v>79</v>
      </c>
      <c r="D339" s="3">
        <v>2.2750350646559909E-2</v>
      </c>
      <c r="E339" s="3">
        <v>7187.644542603638</v>
      </c>
      <c r="F339" s="3">
        <v>0.47359883979748452</v>
      </c>
      <c r="G339" s="1">
        <v>5.0000000000000001E-3</v>
      </c>
      <c r="H339" s="1" t="s">
        <v>14</v>
      </c>
      <c r="I339" s="1" t="s">
        <v>31</v>
      </c>
      <c r="J339" s="1" t="s">
        <v>27</v>
      </c>
      <c r="K339" s="1" t="s">
        <v>15</v>
      </c>
      <c r="L339" s="1" t="str">
        <f>+IF(I339=K339,"SI","NO")</f>
        <v>NO</v>
      </c>
      <c r="M339" s="1" t="str">
        <f>+IF(H339=J339,"SI","NO")</f>
        <v>NO</v>
      </c>
    </row>
    <row r="340" spans="1:13" hidden="1" x14ac:dyDescent="0.3">
      <c r="A340" s="2" t="e">
        <f>+A339+1</f>
        <v>#VALUE!</v>
      </c>
      <c r="B340" s="1" t="s">
        <v>18</v>
      </c>
      <c r="C340" s="1" t="s">
        <v>59</v>
      </c>
      <c r="D340" s="3">
        <v>1.8806312404088339E-4</v>
      </c>
      <c r="E340" s="3">
        <v>6.8099213068131066</v>
      </c>
      <c r="F340" s="3">
        <v>0.45101847322151739</v>
      </c>
      <c r="G340" s="1">
        <v>0</v>
      </c>
      <c r="H340" s="1" t="s">
        <v>19</v>
      </c>
      <c r="I340" s="1" t="s">
        <v>15</v>
      </c>
      <c r="J340" s="1" t="s">
        <v>58</v>
      </c>
      <c r="K340" s="1" t="s">
        <v>33</v>
      </c>
      <c r="L340" s="1" t="str">
        <f>+IF(I340=K340,"SI","NO")</f>
        <v>NO</v>
      </c>
      <c r="M340" s="1" t="str">
        <f>+IF(H340=J340,"SI","NO")</f>
        <v>NO</v>
      </c>
    </row>
    <row r="341" spans="1:13" hidden="1" x14ac:dyDescent="0.3">
      <c r="A341" s="2" t="e">
        <f>+A340+1</f>
        <v>#VALUE!</v>
      </c>
      <c r="B341" s="1" t="s">
        <v>98</v>
      </c>
      <c r="C341" s="1" t="s">
        <v>123</v>
      </c>
      <c r="D341" s="3">
        <v>3.6016804334744919E-3</v>
      </c>
      <c r="E341" s="3">
        <v>1.3293650915635371</v>
      </c>
      <c r="F341" s="3">
        <v>0.4495731137548406</v>
      </c>
      <c r="G341" s="1">
        <v>1E-3</v>
      </c>
      <c r="H341" s="1" t="s">
        <v>19</v>
      </c>
      <c r="I341" s="1" t="s">
        <v>15</v>
      </c>
      <c r="J341" s="1" t="s">
        <v>19</v>
      </c>
      <c r="K341" s="1" t="s">
        <v>33</v>
      </c>
      <c r="L341" s="1" t="str">
        <f>+IF(I341=K341,"SI","NO")</f>
        <v>NO</v>
      </c>
      <c r="M341" s="1" t="str">
        <f>+IF(H341=J341,"SI","NO")</f>
        <v>SI</v>
      </c>
    </row>
    <row r="342" spans="1:13" hidden="1" x14ac:dyDescent="0.3">
      <c r="A342" s="2" t="e">
        <f>+A341+1</f>
        <v>#VALUE!</v>
      </c>
      <c r="B342" s="1" t="s">
        <v>18</v>
      </c>
      <c r="C342" s="1" t="s">
        <v>75</v>
      </c>
      <c r="D342" s="3">
        <v>3.4194903555105371E-3</v>
      </c>
      <c r="E342" s="3">
        <v>6.515019076588124</v>
      </c>
      <c r="F342" s="3">
        <v>0.44566554058649188</v>
      </c>
      <c r="G342" s="1">
        <v>1E-3</v>
      </c>
      <c r="H342" s="1" t="s">
        <v>19</v>
      </c>
      <c r="I342" s="1" t="s">
        <v>15</v>
      </c>
      <c r="J342" s="1" t="s">
        <v>58</v>
      </c>
      <c r="K342" s="1" t="s">
        <v>33</v>
      </c>
      <c r="L342" s="1" t="str">
        <f>+IF(I342=K342,"SI","NO")</f>
        <v>NO</v>
      </c>
      <c r="M342" s="1" t="str">
        <f>+IF(H342=J342,"SI","NO")</f>
        <v>NO</v>
      </c>
    </row>
    <row r="343" spans="1:13" hidden="1" x14ac:dyDescent="0.3">
      <c r="A343" s="2" t="e">
        <f>+A342+1</f>
        <v>#VALUE!</v>
      </c>
      <c r="B343" s="1" t="s">
        <v>123</v>
      </c>
      <c r="C343" s="1" t="s">
        <v>93</v>
      </c>
      <c r="D343" s="3">
        <v>2.3152214051663459E-2</v>
      </c>
      <c r="E343" s="3">
        <v>1.0498655395518131</v>
      </c>
      <c r="F343" s="3">
        <v>0.4396873526139306</v>
      </c>
      <c r="G343" s="1">
        <v>6.0000000000000001E-3</v>
      </c>
      <c r="H343" s="1" t="s">
        <v>19</v>
      </c>
      <c r="I343" s="1" t="s">
        <v>33</v>
      </c>
      <c r="J343" s="1" t="s">
        <v>19</v>
      </c>
      <c r="K343" s="1" t="s">
        <v>23</v>
      </c>
      <c r="L343" s="1" t="str">
        <f>+IF(I343=K343,"SI","NO")</f>
        <v>NO</v>
      </c>
      <c r="M343" s="1" t="str">
        <f>+IF(H343=J343,"SI","NO")</f>
        <v>SI</v>
      </c>
    </row>
    <row r="344" spans="1:13" x14ac:dyDescent="0.3">
      <c r="A344" s="2" t="e">
        <f>+A343+1</f>
        <v>#VALUE!</v>
      </c>
      <c r="B344" s="1" t="s">
        <v>84</v>
      </c>
      <c r="C344" s="1" t="s">
        <v>75</v>
      </c>
      <c r="D344" s="3">
        <v>3.4773274379126362E-2</v>
      </c>
      <c r="E344" s="3">
        <v>2.9639430782321861</v>
      </c>
      <c r="F344" s="3">
        <v>0.43289146337571188</v>
      </c>
      <c r="G344" s="1">
        <v>8.9999999999999993E-3</v>
      </c>
      <c r="H344" s="1" t="s">
        <v>58</v>
      </c>
      <c r="I344" s="1" t="s">
        <v>23</v>
      </c>
      <c r="J344" s="1" t="s">
        <v>58</v>
      </c>
      <c r="K344" s="1" t="s">
        <v>33</v>
      </c>
      <c r="L344" s="1" t="str">
        <f>+IF(I344=K344,"SI","NO")</f>
        <v>NO</v>
      </c>
      <c r="M344" s="1" t="str">
        <f>+IF(H344=J344,"SI","NO")</f>
        <v>SI</v>
      </c>
    </row>
    <row r="345" spans="1:13" hidden="1" x14ac:dyDescent="0.3">
      <c r="A345" s="2" t="e">
        <f>+A344+1</f>
        <v>#VALUE!</v>
      </c>
      <c r="B345" s="1" t="s">
        <v>105</v>
      </c>
      <c r="C345" s="1" t="s">
        <v>92</v>
      </c>
      <c r="D345" s="3">
        <v>2.5847792934271308E-3</v>
      </c>
      <c r="E345" s="3">
        <v>-4.2666886001481226</v>
      </c>
      <c r="F345" s="3">
        <v>0.42370884793381292</v>
      </c>
      <c r="G345" s="1">
        <v>0</v>
      </c>
      <c r="H345" s="1" t="s">
        <v>27</v>
      </c>
      <c r="I345" s="1" t="s">
        <v>21</v>
      </c>
      <c r="J345" s="1" t="s">
        <v>36</v>
      </c>
      <c r="K345" s="1" t="s">
        <v>33</v>
      </c>
      <c r="L345" s="1" t="str">
        <f>+IF(I345=K345,"SI","NO")</f>
        <v>NO</v>
      </c>
      <c r="M345" s="1" t="str">
        <f>+IF(H345=J345,"SI","NO")</f>
        <v>NO</v>
      </c>
    </row>
    <row r="346" spans="1:13" hidden="1" x14ac:dyDescent="0.3">
      <c r="A346" s="2" t="e">
        <f>+A345+1</f>
        <v>#VALUE!</v>
      </c>
      <c r="B346" s="1" t="s">
        <v>17</v>
      </c>
      <c r="C346" s="1" t="s">
        <v>55</v>
      </c>
      <c r="D346" s="3">
        <v>4.7490793086676752E-2</v>
      </c>
      <c r="E346" s="3">
        <v>216.8601972908217</v>
      </c>
      <c r="F346" s="3">
        <v>0.42308297316129378</v>
      </c>
      <c r="G346" s="1">
        <v>1.2999999999999999E-2</v>
      </c>
      <c r="H346" s="1" t="s">
        <v>14</v>
      </c>
      <c r="I346" s="1" t="s">
        <v>15</v>
      </c>
      <c r="J346" s="1" t="s">
        <v>36</v>
      </c>
      <c r="K346" s="1" t="s">
        <v>21</v>
      </c>
      <c r="L346" s="1" t="str">
        <f>+IF(I346=K346,"SI","NO")</f>
        <v>NO</v>
      </c>
      <c r="M346" s="1" t="str">
        <f>+IF(H346=J346,"SI","NO")</f>
        <v>NO</v>
      </c>
    </row>
    <row r="347" spans="1:13" hidden="1" x14ac:dyDescent="0.3">
      <c r="A347" s="2" t="e">
        <f>+A346+1</f>
        <v>#VALUE!</v>
      </c>
      <c r="B347" s="1" t="s">
        <v>37</v>
      </c>
      <c r="C347" s="1" t="s">
        <v>82</v>
      </c>
      <c r="D347" s="3">
        <v>8.5111669288230191E-3</v>
      </c>
      <c r="E347" s="3">
        <v>32.619507338484269</v>
      </c>
      <c r="F347" s="3">
        <v>0.40256906882042998</v>
      </c>
      <c r="G347" s="1">
        <v>2E-3</v>
      </c>
      <c r="H347" s="1" t="s">
        <v>36</v>
      </c>
      <c r="I347" s="1" t="s">
        <v>15</v>
      </c>
      <c r="J347" s="1" t="s">
        <v>58</v>
      </c>
      <c r="K347" s="1" t="s">
        <v>33</v>
      </c>
      <c r="L347" s="1" t="str">
        <f>+IF(I347=K347,"SI","NO")</f>
        <v>NO</v>
      </c>
      <c r="M347" s="1" t="str">
        <f>+IF(H347=J347,"SI","NO")</f>
        <v>NO</v>
      </c>
    </row>
    <row r="348" spans="1:13" hidden="1" x14ac:dyDescent="0.3">
      <c r="A348" s="2" t="e">
        <f>+A347+1</f>
        <v>#VALUE!</v>
      </c>
      <c r="B348" s="1" t="s">
        <v>80</v>
      </c>
      <c r="C348" s="1" t="s">
        <v>54</v>
      </c>
      <c r="D348" s="3">
        <v>5.1521385264223949E-3</v>
      </c>
      <c r="E348" s="3">
        <v>867.42437675761676</v>
      </c>
      <c r="F348" s="3">
        <v>0.3998208531546254</v>
      </c>
      <c r="G348" s="1">
        <v>1E-3</v>
      </c>
      <c r="H348" s="1" t="s">
        <v>14</v>
      </c>
      <c r="I348" s="1" t="s">
        <v>23</v>
      </c>
      <c r="J348" s="1" t="s">
        <v>27</v>
      </c>
      <c r="K348" s="1" t="s">
        <v>15</v>
      </c>
      <c r="L348" s="1" t="str">
        <f>+IF(I348=K348,"SI","NO")</f>
        <v>NO</v>
      </c>
      <c r="M348" s="1" t="str">
        <f>+IF(H348=J348,"SI","NO")</f>
        <v>NO</v>
      </c>
    </row>
    <row r="349" spans="1:13" hidden="1" x14ac:dyDescent="0.3">
      <c r="A349" s="2" t="e">
        <f>+A348+1</f>
        <v>#VALUE!</v>
      </c>
      <c r="B349" s="1" t="s">
        <v>135</v>
      </c>
      <c r="C349" s="1" t="s">
        <v>68</v>
      </c>
      <c r="D349" s="3">
        <v>4.4516412644878003E-2</v>
      </c>
      <c r="E349" s="3">
        <v>-3.183399588646378</v>
      </c>
      <c r="F349" s="3">
        <v>0.3872297533173214</v>
      </c>
      <c r="G349" s="1">
        <v>1.2E-2</v>
      </c>
      <c r="H349" s="1" t="s">
        <v>19</v>
      </c>
      <c r="I349" s="1" t="s">
        <v>64</v>
      </c>
      <c r="J349" s="1" t="s">
        <v>27</v>
      </c>
      <c r="K349" s="1" t="s">
        <v>21</v>
      </c>
      <c r="L349" s="1" t="str">
        <f>+IF(I349=K349,"SI","NO")</f>
        <v>NO</v>
      </c>
      <c r="M349" s="1" t="str">
        <f>+IF(H349=J349,"SI","NO")</f>
        <v>NO</v>
      </c>
    </row>
    <row r="350" spans="1:13" hidden="1" x14ac:dyDescent="0.3">
      <c r="A350" s="2" t="e">
        <f>+A349+1</f>
        <v>#VALUE!</v>
      </c>
      <c r="B350" s="1" t="s">
        <v>140</v>
      </c>
      <c r="C350" s="1" t="s">
        <v>57</v>
      </c>
      <c r="D350" s="3">
        <v>4.4403912455329347E-2</v>
      </c>
      <c r="E350" s="3">
        <v>3.2622607191296078</v>
      </c>
      <c r="F350" s="3">
        <v>0.37499232118774339</v>
      </c>
      <c r="G350" s="1">
        <v>1.0999999999999999E-2</v>
      </c>
      <c r="H350" s="1" t="s">
        <v>19</v>
      </c>
      <c r="I350" s="1" t="s">
        <v>23</v>
      </c>
      <c r="J350" s="1" t="s">
        <v>58</v>
      </c>
      <c r="K350" s="1" t="s">
        <v>33</v>
      </c>
      <c r="L350" s="1" t="str">
        <f>+IF(I350=K350,"SI","NO")</f>
        <v>NO</v>
      </c>
      <c r="M350" s="1" t="str">
        <f>+IF(H350=J350,"SI","NO")</f>
        <v>NO</v>
      </c>
    </row>
    <row r="351" spans="1:13" hidden="1" x14ac:dyDescent="0.3">
      <c r="A351" s="2" t="e">
        <f>+A350+1</f>
        <v>#VALUE!</v>
      </c>
      <c r="B351" s="1" t="s">
        <v>94</v>
      </c>
      <c r="C351" s="1" t="s">
        <v>84</v>
      </c>
      <c r="D351" s="3">
        <v>1.293285080487757E-2</v>
      </c>
      <c r="E351" s="3">
        <v>6.329954165588326</v>
      </c>
      <c r="F351" s="3">
        <v>0.35417552893734427</v>
      </c>
      <c r="G351" s="1">
        <v>3.0000000000000001E-3</v>
      </c>
      <c r="H351" s="1" t="s">
        <v>19</v>
      </c>
      <c r="I351" s="1" t="s">
        <v>71</v>
      </c>
      <c r="J351" s="1" t="s">
        <v>58</v>
      </c>
      <c r="K351" s="1" t="s">
        <v>23</v>
      </c>
      <c r="L351" s="1" t="str">
        <f>+IF(I351=K351,"SI","NO")</f>
        <v>NO</v>
      </c>
      <c r="M351" s="1" t="str">
        <f>+IF(H351=J351,"SI","NO")</f>
        <v>NO</v>
      </c>
    </row>
    <row r="352" spans="1:13" hidden="1" x14ac:dyDescent="0.3">
      <c r="A352" s="2" t="e">
        <f>+A351+1</f>
        <v>#VALUE!</v>
      </c>
      <c r="B352" s="1" t="s">
        <v>130</v>
      </c>
      <c r="C352" s="1" t="s">
        <v>59</v>
      </c>
      <c r="D352" s="3">
        <v>4.8890407967946928E-2</v>
      </c>
      <c r="E352" s="3">
        <v>5.586238406004207</v>
      </c>
      <c r="F352" s="3">
        <v>0.34927575676382411</v>
      </c>
      <c r="G352" s="1">
        <v>1.2999999999999999E-2</v>
      </c>
      <c r="H352" s="1" t="s">
        <v>19</v>
      </c>
      <c r="I352" s="1" t="s">
        <v>15</v>
      </c>
      <c r="J352" s="1" t="s">
        <v>58</v>
      </c>
      <c r="K352" s="1" t="s">
        <v>33</v>
      </c>
      <c r="L352" s="1" t="str">
        <f>+IF(I352=K352,"SI","NO")</f>
        <v>NO</v>
      </c>
      <c r="M352" s="1" t="str">
        <f>+IF(H352=J352,"SI","NO")</f>
        <v>NO</v>
      </c>
    </row>
    <row r="353" spans="1:13" hidden="1" x14ac:dyDescent="0.3">
      <c r="A353" s="2" t="e">
        <f>+A352+1</f>
        <v>#VALUE!</v>
      </c>
      <c r="B353" s="1" t="s">
        <v>12</v>
      </c>
      <c r="C353" s="1" t="s">
        <v>16</v>
      </c>
      <c r="D353" s="3">
        <v>3.5435737152041319E-2</v>
      </c>
      <c r="E353" s="3">
        <v>10422.58872825455</v>
      </c>
      <c r="F353" s="3">
        <v>0.33606882478007571</v>
      </c>
      <c r="G353" s="1">
        <v>8.9999999999999993E-3</v>
      </c>
      <c r="H353" s="1" t="s">
        <v>14</v>
      </c>
      <c r="I353" s="1" t="s">
        <v>15</v>
      </c>
      <c r="J353" s="1" t="s">
        <v>14</v>
      </c>
      <c r="K353" s="1" t="s">
        <v>15</v>
      </c>
      <c r="L353" s="1" t="str">
        <f>+IF(I353=K353,"SI","NO")</f>
        <v>SI</v>
      </c>
      <c r="M353" s="1" t="str">
        <f>+IF(H353=J353,"SI","NO")</f>
        <v>SI</v>
      </c>
    </row>
    <row r="354" spans="1:13" hidden="1" x14ac:dyDescent="0.3">
      <c r="A354" s="2" t="e">
        <f>+A353+1</f>
        <v>#VALUE!</v>
      </c>
      <c r="B354" s="1" t="s">
        <v>131</v>
      </c>
      <c r="C354" s="1" t="s">
        <v>53</v>
      </c>
      <c r="D354" s="3">
        <v>1.8494651016744568E-2</v>
      </c>
      <c r="E354" s="3">
        <v>5.2597607272405886</v>
      </c>
      <c r="F354" s="3">
        <v>0.33459027387332202</v>
      </c>
      <c r="G354" s="1">
        <v>4.0000000000000001E-3</v>
      </c>
      <c r="H354" s="1" t="s">
        <v>19</v>
      </c>
      <c r="I354" s="1" t="s">
        <v>15</v>
      </c>
      <c r="J354" s="1" t="s">
        <v>19</v>
      </c>
      <c r="K354" s="1" t="s">
        <v>23</v>
      </c>
      <c r="L354" s="1" t="str">
        <f>+IF(I354=K354,"SI","NO")</f>
        <v>NO</v>
      </c>
      <c r="M354" s="1" t="str">
        <f>+IF(H354=J354,"SI","NO")</f>
        <v>SI</v>
      </c>
    </row>
    <row r="355" spans="1:13" hidden="1" x14ac:dyDescent="0.3">
      <c r="A355" s="2" t="e">
        <f>+A354+1</f>
        <v>#VALUE!</v>
      </c>
      <c r="B355" s="1" t="s">
        <v>24</v>
      </c>
      <c r="C355" s="1" t="s">
        <v>29</v>
      </c>
      <c r="D355" s="3">
        <v>1.9084881935627841E-2</v>
      </c>
      <c r="E355" s="3">
        <v>-14.25538243993692</v>
      </c>
      <c r="F355" s="3">
        <v>0.33163675192149972</v>
      </c>
      <c r="G355" s="1">
        <v>4.0000000000000001E-3</v>
      </c>
      <c r="H355" s="1" t="s">
        <v>19</v>
      </c>
      <c r="I355" s="1" t="s">
        <v>25</v>
      </c>
      <c r="J355" s="1" t="s">
        <v>27</v>
      </c>
      <c r="K355" s="1" t="s">
        <v>23</v>
      </c>
      <c r="L355" s="1" t="str">
        <f>+IF(I355=K355,"SI","NO")</f>
        <v>NO</v>
      </c>
      <c r="M355" s="1" t="str">
        <f>+IF(H355=J355,"SI","NO")</f>
        <v>NO</v>
      </c>
    </row>
    <row r="356" spans="1:13" hidden="1" x14ac:dyDescent="0.3">
      <c r="A356" s="2" t="e">
        <f>+A355+1</f>
        <v>#VALUE!</v>
      </c>
      <c r="B356" s="1" t="s">
        <v>94</v>
      </c>
      <c r="C356" s="1" t="s">
        <v>57</v>
      </c>
      <c r="D356" s="3">
        <v>2.7062761476632461E-5</v>
      </c>
      <c r="E356" s="3">
        <v>6.1108975859530386</v>
      </c>
      <c r="F356" s="3">
        <v>0.31775386615656681</v>
      </c>
      <c r="G356" s="1">
        <v>0</v>
      </c>
      <c r="H356" s="1" t="s">
        <v>19</v>
      </c>
      <c r="I356" s="1" t="s">
        <v>71</v>
      </c>
      <c r="J356" s="1" t="s">
        <v>58</v>
      </c>
      <c r="K356" s="1" t="s">
        <v>33</v>
      </c>
      <c r="L356" s="1" t="str">
        <f>+IF(I356=K356,"SI","NO")</f>
        <v>NO</v>
      </c>
      <c r="M356" s="1" t="str">
        <f>+IF(H356=J356,"SI","NO")</f>
        <v>NO</v>
      </c>
    </row>
    <row r="357" spans="1:13" hidden="1" x14ac:dyDescent="0.3">
      <c r="A357" s="2" t="e">
        <f>+A356+1</f>
        <v>#VALUE!</v>
      </c>
      <c r="B357" s="1" t="s">
        <v>81</v>
      </c>
      <c r="C357" s="1" t="s">
        <v>75</v>
      </c>
      <c r="D357" s="3">
        <v>2.913064896565544E-3</v>
      </c>
      <c r="E357" s="3">
        <v>7.6094185565116108</v>
      </c>
      <c r="F357" s="3">
        <v>0.31532532248788703</v>
      </c>
      <c r="G357" s="1">
        <v>1E-3</v>
      </c>
      <c r="H357" s="1" t="s">
        <v>19</v>
      </c>
      <c r="I357" s="1" t="s">
        <v>15</v>
      </c>
      <c r="J357" s="1" t="s">
        <v>58</v>
      </c>
      <c r="K357" s="1" t="s">
        <v>33</v>
      </c>
      <c r="L357" s="1" t="str">
        <f>+IF(I357=K357,"SI","NO")</f>
        <v>NO</v>
      </c>
      <c r="M357" s="1" t="str">
        <f>+IF(H357=J357,"SI","NO")</f>
        <v>NO</v>
      </c>
    </row>
    <row r="358" spans="1:13" hidden="1" x14ac:dyDescent="0.3">
      <c r="A358" s="2" t="e">
        <f>+A357+1</f>
        <v>#VALUE!</v>
      </c>
      <c r="B358" s="1" t="s">
        <v>22</v>
      </c>
      <c r="C358" s="1" t="s">
        <v>35</v>
      </c>
      <c r="D358" s="3">
        <v>4.4799918191700989E-3</v>
      </c>
      <c r="E358" s="3">
        <v>11.11884344259242</v>
      </c>
      <c r="F358" s="3">
        <v>0.31060854681052619</v>
      </c>
      <c r="G358" s="1">
        <v>1E-3</v>
      </c>
      <c r="H358" s="1" t="s">
        <v>19</v>
      </c>
      <c r="I358" s="1" t="s">
        <v>23</v>
      </c>
      <c r="J358" s="1" t="s">
        <v>36</v>
      </c>
      <c r="K358" s="1" t="s">
        <v>33</v>
      </c>
      <c r="L358" s="1" t="str">
        <f>+IF(I358=K358,"SI","NO")</f>
        <v>NO</v>
      </c>
      <c r="M358" s="1" t="str">
        <f>+IF(H358=J358,"SI","NO")</f>
        <v>NO</v>
      </c>
    </row>
    <row r="359" spans="1:13" hidden="1" x14ac:dyDescent="0.3">
      <c r="A359" s="2" t="e">
        <f>+A358+1</f>
        <v>#VALUE!</v>
      </c>
      <c r="B359" s="1" t="s">
        <v>81</v>
      </c>
      <c r="C359" s="1" t="s">
        <v>59</v>
      </c>
      <c r="D359" s="3">
        <v>5.0989808770812474E-3</v>
      </c>
      <c r="E359" s="3">
        <v>7.9492767034202494</v>
      </c>
      <c r="F359" s="3">
        <v>0.30261530810108878</v>
      </c>
      <c r="G359" s="1">
        <v>1E-3</v>
      </c>
      <c r="H359" s="1" t="s">
        <v>19</v>
      </c>
      <c r="I359" s="1" t="s">
        <v>15</v>
      </c>
      <c r="J359" s="1" t="s">
        <v>58</v>
      </c>
      <c r="K359" s="1" t="s">
        <v>33</v>
      </c>
      <c r="L359" s="1" t="str">
        <f>+IF(I359=K359,"SI","NO")</f>
        <v>NO</v>
      </c>
      <c r="M359" s="1" t="str">
        <f>+IF(H359=J359,"SI","NO")</f>
        <v>NO</v>
      </c>
    </row>
    <row r="360" spans="1:13" hidden="1" x14ac:dyDescent="0.3">
      <c r="A360" s="2" t="e">
        <f>+A359+1</f>
        <v>#VALUE!</v>
      </c>
      <c r="B360" s="1" t="s">
        <v>18</v>
      </c>
      <c r="C360" s="1" t="s">
        <v>35</v>
      </c>
      <c r="D360" s="3">
        <v>3.5493089880944302E-2</v>
      </c>
      <c r="E360" s="3">
        <v>3.9052263887429191</v>
      </c>
      <c r="F360" s="3">
        <v>0.28667514524792359</v>
      </c>
      <c r="G360" s="1">
        <v>8.9999999999999993E-3</v>
      </c>
      <c r="H360" s="1" t="s">
        <v>19</v>
      </c>
      <c r="I360" s="1" t="s">
        <v>15</v>
      </c>
      <c r="J360" s="1" t="s">
        <v>36</v>
      </c>
      <c r="K360" s="1" t="s">
        <v>33</v>
      </c>
      <c r="L360" s="1" t="str">
        <f>+IF(I360=K360,"SI","NO")</f>
        <v>NO</v>
      </c>
      <c r="M360" s="1" t="str">
        <f>+IF(H360=J360,"SI","NO")</f>
        <v>NO</v>
      </c>
    </row>
    <row r="361" spans="1:13" hidden="1" x14ac:dyDescent="0.3">
      <c r="A361" s="2" t="e">
        <f>+A360+1</f>
        <v>#VALUE!</v>
      </c>
      <c r="B361" s="1" t="s">
        <v>93</v>
      </c>
      <c r="C361" s="1" t="s">
        <v>138</v>
      </c>
      <c r="D361" s="3">
        <v>2.7945823587996351E-2</v>
      </c>
      <c r="E361" s="3">
        <v>7.1910279630296712</v>
      </c>
      <c r="F361" s="3">
        <v>0.28577316438149569</v>
      </c>
      <c r="G361" s="1">
        <v>7.0000000000000001E-3</v>
      </c>
      <c r="H361" s="1" t="s">
        <v>19</v>
      </c>
      <c r="I361" s="1" t="s">
        <v>23</v>
      </c>
      <c r="J361" s="1" t="s">
        <v>36</v>
      </c>
      <c r="K361" s="1" t="s">
        <v>31</v>
      </c>
      <c r="L361" s="1" t="str">
        <f>+IF(I361=K361,"SI","NO")</f>
        <v>NO</v>
      </c>
      <c r="M361" s="1" t="str">
        <f>+IF(H361=J361,"SI","NO")</f>
        <v>NO</v>
      </c>
    </row>
    <row r="362" spans="1:13" hidden="1" x14ac:dyDescent="0.3">
      <c r="A362" s="2" t="e">
        <f>+A361+1</f>
        <v>#VALUE!</v>
      </c>
      <c r="B362" s="1" t="s">
        <v>125</v>
      </c>
      <c r="C362" s="1" t="s">
        <v>35</v>
      </c>
      <c r="D362" s="3">
        <v>1.3248912967123079E-2</v>
      </c>
      <c r="E362" s="3">
        <v>10.726874418807871</v>
      </c>
      <c r="F362" s="3">
        <v>0.26860088091507112</v>
      </c>
      <c r="G362" s="1">
        <v>3.0000000000000001E-3</v>
      </c>
      <c r="H362" s="1" t="s">
        <v>19</v>
      </c>
      <c r="I362" s="1" t="s">
        <v>33</v>
      </c>
      <c r="J362" s="1" t="s">
        <v>36</v>
      </c>
      <c r="K362" s="1" t="s">
        <v>33</v>
      </c>
      <c r="L362" s="1" t="str">
        <f>+IF(I362=K362,"SI","NO")</f>
        <v>SI</v>
      </c>
      <c r="M362" s="1" t="str">
        <f>+IF(H362=J362,"SI","NO")</f>
        <v>NO</v>
      </c>
    </row>
    <row r="363" spans="1:13" hidden="1" x14ac:dyDescent="0.3">
      <c r="A363" s="2" t="e">
        <f>+A362+1</f>
        <v>#VALUE!</v>
      </c>
      <c r="B363" s="1" t="s">
        <v>94</v>
      </c>
      <c r="C363" s="1" t="s">
        <v>120</v>
      </c>
      <c r="D363" s="3">
        <v>2.5417552637398508E-2</v>
      </c>
      <c r="E363" s="3">
        <v>6.0727473838602464</v>
      </c>
      <c r="F363" s="3">
        <v>0.26606725524130181</v>
      </c>
      <c r="G363" s="1">
        <v>6.0000000000000001E-3</v>
      </c>
      <c r="H363" s="1" t="s">
        <v>19</v>
      </c>
      <c r="I363" s="1" t="s">
        <v>71</v>
      </c>
      <c r="J363" s="1" t="s">
        <v>58</v>
      </c>
      <c r="K363" s="1" t="s">
        <v>15</v>
      </c>
      <c r="L363" s="1" t="str">
        <f>+IF(I363=K363,"SI","NO")</f>
        <v>NO</v>
      </c>
      <c r="M363" s="1" t="str">
        <f>+IF(H363=J363,"SI","NO")</f>
        <v>NO</v>
      </c>
    </row>
    <row r="364" spans="1:13" hidden="1" x14ac:dyDescent="0.3">
      <c r="A364" s="2" t="e">
        <f>+A363+1</f>
        <v>#VALUE!</v>
      </c>
      <c r="B364" s="1" t="s">
        <v>140</v>
      </c>
      <c r="C364" s="1" t="s">
        <v>96</v>
      </c>
      <c r="D364" s="3">
        <v>2.126361446517078E-2</v>
      </c>
      <c r="E364" s="3">
        <v>0.9578214326903256</v>
      </c>
      <c r="F364" s="3">
        <v>0.25741199220756861</v>
      </c>
      <c r="G364" s="1">
        <v>4.0000000000000001E-3</v>
      </c>
      <c r="H364" s="1" t="s">
        <v>19</v>
      </c>
      <c r="I364" s="1" t="s">
        <v>23</v>
      </c>
      <c r="J364" s="1" t="s">
        <v>36</v>
      </c>
      <c r="K364" s="1" t="s">
        <v>21</v>
      </c>
      <c r="L364" s="1" t="str">
        <f>+IF(I364=K364,"SI","NO")</f>
        <v>NO</v>
      </c>
      <c r="M364" s="1" t="str">
        <f>+IF(H364=J364,"SI","NO")</f>
        <v>NO</v>
      </c>
    </row>
    <row r="365" spans="1:13" hidden="1" x14ac:dyDescent="0.3">
      <c r="A365" s="2" t="e">
        <f>+A364+1</f>
        <v>#VALUE!</v>
      </c>
      <c r="B365" s="1" t="s">
        <v>131</v>
      </c>
      <c r="C365" s="1" t="s">
        <v>120</v>
      </c>
      <c r="D365" s="3">
        <v>6.1629138526708325E-4</v>
      </c>
      <c r="E365" s="3">
        <v>3.4936063739662742</v>
      </c>
      <c r="F365" s="3">
        <v>0.25001993804114808</v>
      </c>
      <c r="G365" s="1">
        <v>0</v>
      </c>
      <c r="H365" s="1" t="s">
        <v>19</v>
      </c>
      <c r="I365" s="1" t="s">
        <v>15</v>
      </c>
      <c r="J365" s="1" t="s">
        <v>58</v>
      </c>
      <c r="K365" s="1" t="s">
        <v>15</v>
      </c>
      <c r="L365" s="1" t="str">
        <f>+IF(I365=K365,"SI","NO")</f>
        <v>SI</v>
      </c>
      <c r="M365" s="1" t="str">
        <f>+IF(H365=J365,"SI","NO")</f>
        <v>NO</v>
      </c>
    </row>
    <row r="366" spans="1:13" hidden="1" x14ac:dyDescent="0.3">
      <c r="A366" s="2">
        <v>1</v>
      </c>
      <c r="B366" s="1" t="s">
        <v>12</v>
      </c>
      <c r="C366" s="1" t="s">
        <v>13</v>
      </c>
      <c r="D366" s="3">
        <v>9.474813515341211E-3</v>
      </c>
      <c r="E366" s="3">
        <v>14565.04453415663</v>
      </c>
      <c r="F366" s="3">
        <v>0.2484029058281291</v>
      </c>
      <c r="G366" s="1">
        <v>0.113</v>
      </c>
      <c r="H366" s="1" t="s">
        <v>14</v>
      </c>
      <c r="I366" s="1" t="s">
        <v>15</v>
      </c>
      <c r="J366" s="1" t="s">
        <v>14</v>
      </c>
      <c r="K366" s="1" t="s">
        <v>15</v>
      </c>
      <c r="L366" s="1" t="str">
        <f>+IF(I366=K366,"SI","NO")</f>
        <v>SI</v>
      </c>
      <c r="M366" s="1" t="str">
        <f>+IF(H366=J366,"SI","NO")</f>
        <v>SI</v>
      </c>
    </row>
    <row r="367" spans="1:13" hidden="1" x14ac:dyDescent="0.3">
      <c r="A367" s="2">
        <f>+A366+1</f>
        <v>2</v>
      </c>
      <c r="B367" s="1" t="s">
        <v>94</v>
      </c>
      <c r="C367" s="1" t="s">
        <v>96</v>
      </c>
      <c r="D367" s="3">
        <v>3.576112086159711E-4</v>
      </c>
      <c r="E367" s="3">
        <v>3.3347068748312578</v>
      </c>
      <c r="F367" s="3">
        <v>0.24738428907940949</v>
      </c>
      <c r="G367" s="1">
        <v>0</v>
      </c>
      <c r="H367" s="1" t="s">
        <v>19</v>
      </c>
      <c r="I367" s="1" t="s">
        <v>71</v>
      </c>
      <c r="J367" s="1" t="s">
        <v>36</v>
      </c>
      <c r="K367" s="1" t="s">
        <v>21</v>
      </c>
      <c r="L367" s="1" t="str">
        <f>+IF(I367=K367,"SI","NO")</f>
        <v>NO</v>
      </c>
      <c r="M367" s="1" t="str">
        <f>+IF(H367=J367,"SI","NO")</f>
        <v>NO</v>
      </c>
    </row>
    <row r="368" spans="1:13" hidden="1" x14ac:dyDescent="0.3">
      <c r="A368" s="2">
        <f>+A367+1</f>
        <v>3</v>
      </c>
      <c r="B368" s="1" t="s">
        <v>37</v>
      </c>
      <c r="C368" s="1" t="s">
        <v>56</v>
      </c>
      <c r="D368" s="3">
        <v>9.8777527968209452E-4</v>
      </c>
      <c r="E368" s="3">
        <v>33.891301428886109</v>
      </c>
      <c r="F368" s="3">
        <v>0.2377351622123805</v>
      </c>
      <c r="G368" s="1">
        <v>0</v>
      </c>
      <c r="H368" s="1" t="s">
        <v>36</v>
      </c>
      <c r="I368" s="1" t="s">
        <v>15</v>
      </c>
      <c r="J368" s="1" t="s">
        <v>36</v>
      </c>
      <c r="K368" s="1" t="s">
        <v>21</v>
      </c>
      <c r="L368" s="1" t="str">
        <f>+IF(I368=K368,"SI","NO")</f>
        <v>NO</v>
      </c>
      <c r="M368" s="1" t="str">
        <f>+IF(H368=J368,"SI","NO")</f>
        <v>SI</v>
      </c>
    </row>
    <row r="369" spans="1:13" hidden="1" x14ac:dyDescent="0.3">
      <c r="A369" s="2">
        <f>+A368+1</f>
        <v>4</v>
      </c>
      <c r="B369" s="1" t="s">
        <v>94</v>
      </c>
      <c r="C369" s="1" t="s">
        <v>52</v>
      </c>
      <c r="D369" s="3">
        <v>2.7026409646641188E-4</v>
      </c>
      <c r="E369" s="3">
        <v>3.2233334699249578</v>
      </c>
      <c r="F369" s="3">
        <v>0.2370129961319791</v>
      </c>
      <c r="G369" s="1">
        <v>0</v>
      </c>
      <c r="H369" s="1" t="s">
        <v>19</v>
      </c>
      <c r="I369" s="1" t="s">
        <v>71</v>
      </c>
      <c r="J369" s="1" t="s">
        <v>19</v>
      </c>
      <c r="K369" s="1" t="s">
        <v>23</v>
      </c>
      <c r="L369" s="1" t="str">
        <f>+IF(I369=K369,"SI","NO")</f>
        <v>NO</v>
      </c>
      <c r="M369" s="1" t="str">
        <f>+IF(H369=J369,"SI","NO")</f>
        <v>SI</v>
      </c>
    </row>
    <row r="370" spans="1:13" hidden="1" x14ac:dyDescent="0.3">
      <c r="A370" s="2">
        <f>+A369+1</f>
        <v>5</v>
      </c>
      <c r="B370" s="1" t="s">
        <v>131</v>
      </c>
      <c r="C370" s="1" t="s">
        <v>57</v>
      </c>
      <c r="D370" s="3">
        <v>3.6703699603108812E-2</v>
      </c>
      <c r="E370" s="3">
        <v>4.3638950244870287</v>
      </c>
      <c r="F370" s="3">
        <v>0.2352392806246518</v>
      </c>
      <c r="G370" s="1">
        <v>0.01</v>
      </c>
      <c r="H370" s="1" t="s">
        <v>19</v>
      </c>
      <c r="I370" s="1" t="s">
        <v>15</v>
      </c>
      <c r="J370" s="1" t="s">
        <v>58</v>
      </c>
      <c r="K370" s="1" t="s">
        <v>33</v>
      </c>
      <c r="L370" s="1" t="str">
        <f>+IF(I370=K370,"SI","NO")</f>
        <v>NO</v>
      </c>
      <c r="M370" s="1" t="str">
        <f>+IF(H370=J370,"SI","NO")</f>
        <v>NO</v>
      </c>
    </row>
    <row r="371" spans="1:13" hidden="1" x14ac:dyDescent="0.3">
      <c r="A371" s="2">
        <f>+A370+1</f>
        <v>6</v>
      </c>
      <c r="B371" s="1" t="s">
        <v>140</v>
      </c>
      <c r="C371" s="1" t="s">
        <v>24</v>
      </c>
      <c r="D371" s="3">
        <v>3.7118673834239897E-2</v>
      </c>
      <c r="E371" s="3">
        <v>2.714641417555971</v>
      </c>
      <c r="F371" s="3">
        <v>0.23199205794375169</v>
      </c>
      <c r="G371" s="1">
        <v>8.9999999999999993E-3</v>
      </c>
      <c r="H371" s="1" t="s">
        <v>19</v>
      </c>
      <c r="I371" s="1" t="s">
        <v>23</v>
      </c>
      <c r="J371" s="1" t="s">
        <v>19</v>
      </c>
      <c r="K371" s="1" t="s">
        <v>25</v>
      </c>
      <c r="L371" s="1" t="str">
        <f>+IF(I371=K371,"SI","NO")</f>
        <v>NO</v>
      </c>
      <c r="M371" s="1" t="str">
        <f>+IF(H371=J371,"SI","NO")</f>
        <v>SI</v>
      </c>
    </row>
    <row r="372" spans="1:13" hidden="1" x14ac:dyDescent="0.3">
      <c r="A372" s="2">
        <f>+A371+1</f>
        <v>7</v>
      </c>
      <c r="B372" s="1" t="s">
        <v>81</v>
      </c>
      <c r="C372" s="1" t="s">
        <v>108</v>
      </c>
      <c r="D372" s="3">
        <v>2.778987586825479E-2</v>
      </c>
      <c r="E372" s="3">
        <v>2.4541383475902632</v>
      </c>
      <c r="F372" s="3">
        <v>0.22752698734813359</v>
      </c>
      <c r="G372" s="1">
        <v>7.0000000000000001E-3</v>
      </c>
      <c r="H372" s="1" t="s">
        <v>19</v>
      </c>
      <c r="I372" s="1" t="s">
        <v>15</v>
      </c>
      <c r="J372" s="1" t="s">
        <v>36</v>
      </c>
      <c r="K372" s="1" t="s">
        <v>31</v>
      </c>
      <c r="L372" s="1" t="str">
        <f>+IF(I372=K372,"SI","NO")</f>
        <v>NO</v>
      </c>
      <c r="M372" s="1" t="str">
        <f>+IF(H372=J372,"SI","NO")</f>
        <v>NO</v>
      </c>
    </row>
    <row r="373" spans="1:13" hidden="1" x14ac:dyDescent="0.3">
      <c r="A373" s="2">
        <f>+A372+1</f>
        <v>8</v>
      </c>
      <c r="B373" s="1" t="s">
        <v>98</v>
      </c>
      <c r="C373" s="1" t="s">
        <v>122</v>
      </c>
      <c r="D373" s="3">
        <v>1.359583162199786E-2</v>
      </c>
      <c r="E373" s="3">
        <v>2.3699318988632259</v>
      </c>
      <c r="F373" s="3">
        <v>0.2221887526027321</v>
      </c>
      <c r="G373" s="1">
        <v>2E-3</v>
      </c>
      <c r="H373" s="1" t="s">
        <v>19</v>
      </c>
      <c r="I373" s="1" t="s">
        <v>15</v>
      </c>
      <c r="J373" s="1" t="s">
        <v>19</v>
      </c>
      <c r="K373" s="1" t="s">
        <v>21</v>
      </c>
      <c r="L373" s="1" t="str">
        <f>+IF(I373=K373,"SI","NO")</f>
        <v>NO</v>
      </c>
      <c r="M373" s="1" t="str">
        <f>+IF(H373=J373,"SI","NO")</f>
        <v>SI</v>
      </c>
    </row>
    <row r="374" spans="1:13" hidden="1" x14ac:dyDescent="0.3">
      <c r="A374" s="2">
        <f>+A373+1</f>
        <v>9</v>
      </c>
      <c r="B374" s="1" t="s">
        <v>24</v>
      </c>
      <c r="C374" s="1" t="s">
        <v>138</v>
      </c>
      <c r="D374" s="3">
        <v>3.512907284931048E-2</v>
      </c>
      <c r="E374" s="3">
        <v>7.7776155539431224</v>
      </c>
      <c r="F374" s="3">
        <v>0.21401189264358511</v>
      </c>
      <c r="G374" s="1">
        <v>8.9999999999999993E-3</v>
      </c>
      <c r="H374" s="1" t="s">
        <v>19</v>
      </c>
      <c r="I374" s="1" t="s">
        <v>25</v>
      </c>
      <c r="J374" s="1" t="s">
        <v>36</v>
      </c>
      <c r="K374" s="1" t="s">
        <v>31</v>
      </c>
      <c r="L374" s="1" t="str">
        <f>+IF(I374=K374,"SI","NO")</f>
        <v>NO</v>
      </c>
      <c r="M374" s="1" t="str">
        <f>+IF(H374=J374,"SI","NO")</f>
        <v>NO</v>
      </c>
    </row>
    <row r="375" spans="1:13" hidden="1" x14ac:dyDescent="0.3">
      <c r="A375" s="2">
        <f>+A374+1</f>
        <v>10</v>
      </c>
      <c r="B375" s="1" t="s">
        <v>17</v>
      </c>
      <c r="C375" s="1" t="s">
        <v>32</v>
      </c>
      <c r="D375" s="3">
        <v>3.4815529835786362E-2</v>
      </c>
      <c r="E375" s="3">
        <v>212.7775622453581</v>
      </c>
      <c r="F375" s="3">
        <v>0.21267584698301059</v>
      </c>
      <c r="G375" s="1">
        <v>8.9999999999999993E-3</v>
      </c>
      <c r="H375" s="1" t="s">
        <v>14</v>
      </c>
      <c r="I375" s="1" t="s">
        <v>15</v>
      </c>
      <c r="J375" s="1" t="s">
        <v>27</v>
      </c>
      <c r="K375" s="1" t="s">
        <v>33</v>
      </c>
      <c r="L375" s="1" t="str">
        <f>+IF(I375=K375,"SI","NO")</f>
        <v>NO</v>
      </c>
      <c r="M375" s="1" t="str">
        <f>+IF(H375=J375,"SI","NO")</f>
        <v>NO</v>
      </c>
    </row>
    <row r="376" spans="1:13" hidden="1" x14ac:dyDescent="0.3">
      <c r="A376" s="2">
        <f>+A375+1</f>
        <v>11</v>
      </c>
      <c r="B376" s="1" t="s">
        <v>28</v>
      </c>
      <c r="C376" s="1" t="s">
        <v>30</v>
      </c>
      <c r="D376" s="3">
        <v>1.449825339750852E-2</v>
      </c>
      <c r="E376" s="3">
        <v>182.53945461230771</v>
      </c>
      <c r="F376" s="3">
        <v>0.20396618784144149</v>
      </c>
      <c r="G376" s="1">
        <v>2E-3</v>
      </c>
      <c r="H376" s="1" t="s">
        <v>27</v>
      </c>
      <c r="I376" s="1" t="s">
        <v>21</v>
      </c>
      <c r="J376" s="1" t="s">
        <v>27</v>
      </c>
      <c r="K376" s="1" t="s">
        <v>31</v>
      </c>
      <c r="L376" s="1" t="str">
        <f>+IF(I376=K376,"SI","NO")</f>
        <v>NO</v>
      </c>
      <c r="M376" s="1" t="str">
        <f>+IF(H376=J376,"SI","NO")</f>
        <v>SI</v>
      </c>
    </row>
    <row r="377" spans="1:13" hidden="1" x14ac:dyDescent="0.3">
      <c r="A377" s="2">
        <f>+A376+1</f>
        <v>12</v>
      </c>
      <c r="B377" s="1" t="s">
        <v>63</v>
      </c>
      <c r="C377" s="1" t="s">
        <v>68</v>
      </c>
      <c r="D377" s="3">
        <v>3.3040483570424412E-2</v>
      </c>
      <c r="E377" s="3">
        <v>15.601750843482421</v>
      </c>
      <c r="F377" s="3">
        <v>0.19951411615933851</v>
      </c>
      <c r="G377" s="1">
        <v>8.0000000000000002E-3</v>
      </c>
      <c r="H377" s="1" t="s">
        <v>19</v>
      </c>
      <c r="I377" s="1" t="s">
        <v>64</v>
      </c>
      <c r="J377" s="1" t="s">
        <v>27</v>
      </c>
      <c r="K377" s="1" t="s">
        <v>21</v>
      </c>
      <c r="L377" s="1" t="str">
        <f>+IF(I377=K377,"SI","NO")</f>
        <v>NO</v>
      </c>
      <c r="M377" s="1" t="str">
        <f>+IF(H377=J377,"SI","NO")</f>
        <v>NO</v>
      </c>
    </row>
    <row r="378" spans="1:13" hidden="1" x14ac:dyDescent="0.3">
      <c r="A378" s="2">
        <f>+A377+1</f>
        <v>13</v>
      </c>
      <c r="B378" s="1" t="s">
        <v>81</v>
      </c>
      <c r="C378" s="1" t="s">
        <v>95</v>
      </c>
      <c r="D378" s="3">
        <v>1.8000963832435841E-2</v>
      </c>
      <c r="E378" s="3">
        <v>-0.10035507059672109</v>
      </c>
      <c r="F378" s="3">
        <v>0.19809723203008861</v>
      </c>
      <c r="G378" s="1">
        <v>4.0000000000000001E-3</v>
      </c>
      <c r="H378" s="1" t="s">
        <v>19</v>
      </c>
      <c r="I378" s="1" t="s">
        <v>15</v>
      </c>
      <c r="J378" s="1" t="s">
        <v>27</v>
      </c>
      <c r="K378" s="1" t="s">
        <v>15</v>
      </c>
      <c r="L378" s="1" t="str">
        <f>+IF(I378=K378,"SI","NO")</f>
        <v>SI</v>
      </c>
      <c r="M378" s="1" t="str">
        <f>+IF(H378=J378,"SI","NO")</f>
        <v>NO</v>
      </c>
    </row>
    <row r="379" spans="1:13" hidden="1" x14ac:dyDescent="0.3">
      <c r="A379" s="2">
        <f>+A378+1</f>
        <v>14</v>
      </c>
      <c r="B379" s="1" t="s">
        <v>60</v>
      </c>
      <c r="C379" s="1" t="s">
        <v>61</v>
      </c>
      <c r="D379" s="3">
        <v>4.581017995058051E-2</v>
      </c>
      <c r="E379" s="3">
        <v>228.48989117689479</v>
      </c>
      <c r="F379" s="3">
        <v>0.17969631195884631</v>
      </c>
      <c r="G379" s="1">
        <v>1.2E-2</v>
      </c>
      <c r="H379" s="1" t="s">
        <v>14</v>
      </c>
      <c r="I379" s="1" t="s">
        <v>15</v>
      </c>
      <c r="J379" s="1" t="s">
        <v>14</v>
      </c>
      <c r="K379" s="1" t="s">
        <v>23</v>
      </c>
      <c r="L379" s="1" t="str">
        <f>+IF(I379=K379,"SI","NO")</f>
        <v>NO</v>
      </c>
      <c r="M379" s="1" t="str">
        <f>+IF(H379=J379,"SI","NO")</f>
        <v>SI</v>
      </c>
    </row>
    <row r="380" spans="1:13" hidden="1" x14ac:dyDescent="0.3">
      <c r="A380" s="2">
        <f>+A379+1</f>
        <v>15</v>
      </c>
      <c r="B380" s="1" t="s">
        <v>128</v>
      </c>
      <c r="C380" s="1" t="s">
        <v>129</v>
      </c>
      <c r="D380" s="3">
        <v>1.538880402728081E-2</v>
      </c>
      <c r="E380" s="3">
        <v>-409.09015683131429</v>
      </c>
      <c r="F380" s="3">
        <v>0.17671559770809331</v>
      </c>
      <c r="G380" s="1">
        <v>3.0000000000000001E-3</v>
      </c>
      <c r="H380" s="1" t="s">
        <v>27</v>
      </c>
      <c r="I380" s="1" t="s">
        <v>21</v>
      </c>
      <c r="J380" s="1" t="s">
        <v>27</v>
      </c>
      <c r="K380" s="1" t="s">
        <v>71</v>
      </c>
      <c r="L380" s="1" t="str">
        <f>+IF(I380=K380,"SI","NO")</f>
        <v>NO</v>
      </c>
      <c r="M380" s="1" t="str">
        <f>+IF(H380=J380,"SI","NO")</f>
        <v>SI</v>
      </c>
    </row>
    <row r="381" spans="1:13" hidden="1" x14ac:dyDescent="0.3">
      <c r="A381" s="2">
        <f>+A380+1</f>
        <v>16</v>
      </c>
      <c r="B381" s="1" t="s">
        <v>94</v>
      </c>
      <c r="C381" s="1" t="s">
        <v>75</v>
      </c>
      <c r="D381" s="3">
        <v>4.0921678856915021E-2</v>
      </c>
      <c r="E381" s="3">
        <v>7.0276249420884849</v>
      </c>
      <c r="F381" s="3">
        <v>0.17412962740929261</v>
      </c>
      <c r="G381" s="1">
        <v>1.0999999999999999E-2</v>
      </c>
      <c r="H381" s="1" t="s">
        <v>19</v>
      </c>
      <c r="I381" s="1" t="s">
        <v>71</v>
      </c>
      <c r="J381" s="1" t="s">
        <v>58</v>
      </c>
      <c r="K381" s="1" t="s">
        <v>33</v>
      </c>
      <c r="L381" s="1" t="str">
        <f>+IF(I381=K381,"SI","NO")</f>
        <v>NO</v>
      </c>
      <c r="M381" s="1" t="str">
        <f>+IF(H381=J381,"SI","NO")</f>
        <v>NO</v>
      </c>
    </row>
    <row r="382" spans="1:13" hidden="1" x14ac:dyDescent="0.3">
      <c r="A382" s="2">
        <f>+A381+1</f>
        <v>17</v>
      </c>
      <c r="B382" s="1" t="s">
        <v>32</v>
      </c>
      <c r="C382" s="1" t="s">
        <v>47</v>
      </c>
      <c r="D382" s="3">
        <v>1.737436745078539E-2</v>
      </c>
      <c r="E382" s="3">
        <v>232.22771821590231</v>
      </c>
      <c r="F382" s="3">
        <v>0.1736227827276984</v>
      </c>
      <c r="G382" s="1">
        <v>4.0000000000000001E-3</v>
      </c>
      <c r="H382" s="1" t="s">
        <v>27</v>
      </c>
      <c r="I382" s="1" t="s">
        <v>33</v>
      </c>
      <c r="J382" s="1" t="s">
        <v>36</v>
      </c>
      <c r="K382" s="1" t="s">
        <v>15</v>
      </c>
      <c r="L382" s="1" t="str">
        <f>+IF(I382=K382,"SI","NO")</f>
        <v>NO</v>
      </c>
      <c r="M382" s="1" t="str">
        <f>+IF(H382=J382,"SI","NO")</f>
        <v>NO</v>
      </c>
    </row>
    <row r="383" spans="1:13" hidden="1" x14ac:dyDescent="0.3">
      <c r="A383" s="2">
        <f>+A382+1</f>
        <v>18</v>
      </c>
      <c r="B383" s="1" t="s">
        <v>94</v>
      </c>
      <c r="C383" s="1" t="s">
        <v>59</v>
      </c>
      <c r="D383" s="3">
        <v>2.849812559633693E-2</v>
      </c>
      <c r="E383" s="3">
        <v>7.2238883366266791</v>
      </c>
      <c r="F383" s="3">
        <v>0.16945122809917371</v>
      </c>
      <c r="G383" s="1">
        <v>7.0000000000000001E-3</v>
      </c>
      <c r="H383" s="1" t="s">
        <v>19</v>
      </c>
      <c r="I383" s="1" t="s">
        <v>71</v>
      </c>
      <c r="J383" s="1" t="s">
        <v>58</v>
      </c>
      <c r="K383" s="1" t="s">
        <v>33</v>
      </c>
      <c r="L383" s="1" t="str">
        <f>+IF(I383=K383,"SI","NO")</f>
        <v>NO</v>
      </c>
      <c r="M383" s="1" t="str">
        <f>+IF(H383=J383,"SI","NO")</f>
        <v>NO</v>
      </c>
    </row>
    <row r="384" spans="1:13" hidden="1" x14ac:dyDescent="0.3">
      <c r="A384" s="2">
        <f>+A383+1</f>
        <v>19</v>
      </c>
      <c r="B384" s="1" t="s">
        <v>160</v>
      </c>
      <c r="C384" s="1" t="s">
        <v>42</v>
      </c>
      <c r="D384" s="3">
        <v>2.093390572413998E-2</v>
      </c>
      <c r="E384" s="3">
        <v>-1.401617693686662</v>
      </c>
      <c r="F384" s="3">
        <v>0.16232016254948919</v>
      </c>
      <c r="G384" s="1">
        <v>5.0000000000000001E-3</v>
      </c>
      <c r="H384" s="1" t="s">
        <v>27</v>
      </c>
      <c r="I384" s="1" t="s">
        <v>15</v>
      </c>
      <c r="J384" s="1" t="s">
        <v>36</v>
      </c>
      <c r="K384" s="1" t="s">
        <v>15</v>
      </c>
      <c r="L384" s="1" t="str">
        <f>+IF(I384=K384,"SI","NO")</f>
        <v>SI</v>
      </c>
      <c r="M384" s="1" t="str">
        <f>+IF(H384=J384,"SI","NO")</f>
        <v>NO</v>
      </c>
    </row>
    <row r="385" spans="1:13" hidden="1" x14ac:dyDescent="0.3">
      <c r="A385" s="2">
        <f>+A384+1</f>
        <v>20</v>
      </c>
      <c r="B385" s="1" t="s">
        <v>77</v>
      </c>
      <c r="C385" s="1" t="s">
        <v>79</v>
      </c>
      <c r="D385" s="3">
        <v>1.0743221596804501E-2</v>
      </c>
      <c r="E385" s="3">
        <v>871.59141107146161</v>
      </c>
      <c r="F385" s="3">
        <v>0.1548384620648639</v>
      </c>
      <c r="G385" s="1">
        <v>2E-3</v>
      </c>
      <c r="H385" s="1" t="s">
        <v>27</v>
      </c>
      <c r="I385" s="1" t="s">
        <v>78</v>
      </c>
      <c r="J385" s="1" t="s">
        <v>27</v>
      </c>
      <c r="K385" s="1" t="s">
        <v>15</v>
      </c>
      <c r="L385" s="1" t="str">
        <f>+IF(I385=K385,"SI","NO")</f>
        <v>NO</v>
      </c>
      <c r="M385" s="1" t="str">
        <f>+IF(H385=J385,"SI","NO")</f>
        <v>SI</v>
      </c>
    </row>
    <row r="386" spans="1:13" hidden="1" x14ac:dyDescent="0.3">
      <c r="A386" s="2">
        <f>+A385+1</f>
        <v>21</v>
      </c>
      <c r="B386" s="1" t="s">
        <v>131</v>
      </c>
      <c r="C386" s="1" t="s">
        <v>59</v>
      </c>
      <c r="D386" s="3">
        <v>2.501530673254039E-2</v>
      </c>
      <c r="E386" s="3">
        <v>4.555916343558196</v>
      </c>
      <c r="F386" s="3">
        <v>0.15103953975815251</v>
      </c>
      <c r="G386" s="1">
        <v>6.0000000000000001E-3</v>
      </c>
      <c r="H386" s="1" t="s">
        <v>19</v>
      </c>
      <c r="I386" s="1" t="s">
        <v>15</v>
      </c>
      <c r="J386" s="1" t="s">
        <v>58</v>
      </c>
      <c r="K386" s="1" t="s">
        <v>33</v>
      </c>
      <c r="L386" s="1" t="str">
        <f>+IF(I386=K386,"SI","NO")</f>
        <v>NO</v>
      </c>
      <c r="M386" s="1" t="str">
        <f>+IF(H386=J386,"SI","NO")</f>
        <v>NO</v>
      </c>
    </row>
    <row r="387" spans="1:13" hidden="1" x14ac:dyDescent="0.3">
      <c r="A387" s="2">
        <f>+A386+1</f>
        <v>22</v>
      </c>
      <c r="B387" s="1" t="s">
        <v>131</v>
      </c>
      <c r="C387" s="1" t="s">
        <v>75</v>
      </c>
      <c r="D387" s="3">
        <v>2.4587164012266589E-2</v>
      </c>
      <c r="E387" s="3">
        <v>4.5923710816996639</v>
      </c>
      <c r="F387" s="3">
        <v>0.14849422974834381</v>
      </c>
      <c r="G387" s="1">
        <v>6.0000000000000001E-3</v>
      </c>
      <c r="H387" s="1" t="s">
        <v>19</v>
      </c>
      <c r="I387" s="1" t="s">
        <v>15</v>
      </c>
      <c r="J387" s="1" t="s">
        <v>58</v>
      </c>
      <c r="K387" s="1" t="s">
        <v>33</v>
      </c>
      <c r="L387" s="1" t="str">
        <f>+IF(I387=K387,"SI","NO")</f>
        <v>NO</v>
      </c>
      <c r="M387" s="1" t="str">
        <f>+IF(H387=J387,"SI","NO")</f>
        <v>NO</v>
      </c>
    </row>
    <row r="388" spans="1:13" hidden="1" x14ac:dyDescent="0.3">
      <c r="A388" s="2">
        <f>+A387+1</f>
        <v>23</v>
      </c>
      <c r="B388" s="1" t="s">
        <v>81</v>
      </c>
      <c r="C388" s="1" t="s">
        <v>126</v>
      </c>
      <c r="D388" s="3">
        <v>3.6756497673139168E-2</v>
      </c>
      <c r="E388" s="3">
        <v>5.3976278694625082</v>
      </c>
      <c r="F388" s="3">
        <v>0.1402195193968559</v>
      </c>
      <c r="G388" s="1">
        <v>0.01</v>
      </c>
      <c r="H388" s="1" t="s">
        <v>19</v>
      </c>
      <c r="I388" s="1" t="s">
        <v>15</v>
      </c>
      <c r="J388" s="1" t="s">
        <v>36</v>
      </c>
      <c r="K388" s="1" t="s">
        <v>33</v>
      </c>
      <c r="L388" s="1" t="str">
        <f>+IF(I388=K388,"SI","NO")</f>
        <v>NO</v>
      </c>
      <c r="M388" s="1" t="str">
        <f>+IF(H388=J388,"SI","NO")</f>
        <v>NO</v>
      </c>
    </row>
    <row r="389" spans="1:13" hidden="1" x14ac:dyDescent="0.3">
      <c r="A389" s="2">
        <f>+A388+1</f>
        <v>24</v>
      </c>
      <c r="B389" s="1" t="s">
        <v>81</v>
      </c>
      <c r="C389" s="1" t="s">
        <v>29</v>
      </c>
      <c r="D389" s="3">
        <v>1.152186279004617E-2</v>
      </c>
      <c r="E389" s="3">
        <v>-2.460155842241575</v>
      </c>
      <c r="F389" s="3">
        <v>0.13896082924210251</v>
      </c>
      <c r="G389" s="1">
        <v>3.0000000000000001E-3</v>
      </c>
      <c r="H389" s="1" t="s">
        <v>19</v>
      </c>
      <c r="I389" s="1" t="s">
        <v>15</v>
      </c>
      <c r="J389" s="1" t="s">
        <v>27</v>
      </c>
      <c r="K389" s="1" t="s">
        <v>23</v>
      </c>
      <c r="L389" s="1" t="str">
        <f>+IF(I389=K389,"SI","NO")</f>
        <v>NO</v>
      </c>
      <c r="M389" s="1" t="str">
        <f>+IF(H389=J389,"SI","NO")</f>
        <v>NO</v>
      </c>
    </row>
    <row r="390" spans="1:13" hidden="1" x14ac:dyDescent="0.3">
      <c r="A390" s="2">
        <f>+A389+1</f>
        <v>25</v>
      </c>
      <c r="B390" s="1" t="s">
        <v>50</v>
      </c>
      <c r="C390" s="1" t="s">
        <v>54</v>
      </c>
      <c r="D390" s="3">
        <v>4.043413696824481E-3</v>
      </c>
      <c r="E390" s="3">
        <v>410.74820439029202</v>
      </c>
      <c r="F390" s="3">
        <v>0.13194362247700919</v>
      </c>
      <c r="G390" s="1">
        <v>1E-3</v>
      </c>
      <c r="H390" s="1" t="s">
        <v>14</v>
      </c>
      <c r="I390" s="1" t="s">
        <v>23</v>
      </c>
      <c r="J390" s="1" t="s">
        <v>27</v>
      </c>
      <c r="K390" s="1" t="s">
        <v>15</v>
      </c>
      <c r="L390" s="1" t="str">
        <f>+IF(I390=K390,"SI","NO")</f>
        <v>NO</v>
      </c>
      <c r="M390" s="1" t="str">
        <f>+IF(H390=J390,"SI","NO")</f>
        <v>NO</v>
      </c>
    </row>
    <row r="391" spans="1:13" hidden="1" x14ac:dyDescent="0.3">
      <c r="A391" s="2">
        <f>+A390+1</f>
        <v>26</v>
      </c>
      <c r="B391" s="1" t="s">
        <v>140</v>
      </c>
      <c r="C391" s="1" t="s">
        <v>86</v>
      </c>
      <c r="D391" s="3">
        <v>5.8177151424109678E-3</v>
      </c>
      <c r="E391" s="3">
        <v>1.851044627965365</v>
      </c>
      <c r="F391" s="3">
        <v>0.12774900341733181</v>
      </c>
      <c r="G391" s="1">
        <v>1E-3</v>
      </c>
      <c r="H391" s="1" t="s">
        <v>19</v>
      </c>
      <c r="I391" s="1" t="s">
        <v>23</v>
      </c>
      <c r="J391" s="1" t="s">
        <v>36</v>
      </c>
      <c r="K391" s="1" t="s">
        <v>31</v>
      </c>
      <c r="L391" s="1" t="str">
        <f>+IF(I391=K391,"SI","NO")</f>
        <v>NO</v>
      </c>
      <c r="M391" s="1" t="str">
        <f>+IF(H391=J391,"SI","NO")</f>
        <v>NO</v>
      </c>
    </row>
    <row r="392" spans="1:13" hidden="1" x14ac:dyDescent="0.3">
      <c r="A392" s="2">
        <f>+A391+1</f>
        <v>27</v>
      </c>
      <c r="B392" s="1" t="s">
        <v>28</v>
      </c>
      <c r="C392" s="1" t="s">
        <v>54</v>
      </c>
      <c r="D392" s="3">
        <v>1.137699133686876E-2</v>
      </c>
      <c r="E392" s="3">
        <v>345.15796867853061</v>
      </c>
      <c r="F392" s="3">
        <v>0.1231465228905578</v>
      </c>
      <c r="G392" s="1">
        <v>2E-3</v>
      </c>
      <c r="H392" s="1" t="s">
        <v>27</v>
      </c>
      <c r="I392" s="1" t="s">
        <v>21</v>
      </c>
      <c r="J392" s="1" t="s">
        <v>27</v>
      </c>
      <c r="K392" s="1" t="s">
        <v>15</v>
      </c>
      <c r="L392" s="1" t="str">
        <f>+IF(I392=K392,"SI","NO")</f>
        <v>NO</v>
      </c>
      <c r="M392" s="1" t="str">
        <f>+IF(H392=J392,"SI","NO")</f>
        <v>SI</v>
      </c>
    </row>
    <row r="393" spans="1:13" hidden="1" x14ac:dyDescent="0.3">
      <c r="A393" s="2">
        <f>+A392+1</f>
        <v>28</v>
      </c>
      <c r="B393" s="1" t="s">
        <v>94</v>
      </c>
      <c r="C393" s="1" t="s">
        <v>35</v>
      </c>
      <c r="D393" s="3">
        <v>4.2349943413692928E-2</v>
      </c>
      <c r="E393" s="3">
        <v>5.7025628253275897</v>
      </c>
      <c r="F393" s="3">
        <v>0.1173245599765724</v>
      </c>
      <c r="G393" s="1">
        <v>1.0999999999999999E-2</v>
      </c>
      <c r="H393" s="1" t="s">
        <v>19</v>
      </c>
      <c r="I393" s="1" t="s">
        <v>71</v>
      </c>
      <c r="J393" s="1" t="s">
        <v>36</v>
      </c>
      <c r="K393" s="1" t="s">
        <v>33</v>
      </c>
      <c r="L393" s="1" t="str">
        <f>+IF(I393=K393,"SI","NO")</f>
        <v>NO</v>
      </c>
      <c r="M393" s="1" t="str">
        <f>+IF(H393=J393,"SI","NO")</f>
        <v>NO</v>
      </c>
    </row>
    <row r="394" spans="1:13" hidden="1" x14ac:dyDescent="0.3">
      <c r="A394" s="2">
        <f>+A393+1</f>
        <v>29</v>
      </c>
      <c r="B394" s="1" t="s">
        <v>125</v>
      </c>
      <c r="C394" s="1" t="s">
        <v>138</v>
      </c>
      <c r="D394" s="3">
        <v>4.3030815639615777E-2</v>
      </c>
      <c r="E394" s="3">
        <v>12.705025293680601</v>
      </c>
      <c r="F394" s="3">
        <v>0.1136956397951461</v>
      </c>
      <c r="G394" s="1">
        <v>1.0999999999999999E-2</v>
      </c>
      <c r="H394" s="1" t="s">
        <v>19</v>
      </c>
      <c r="I394" s="1" t="s">
        <v>33</v>
      </c>
      <c r="J394" s="1" t="s">
        <v>36</v>
      </c>
      <c r="K394" s="1" t="s">
        <v>31</v>
      </c>
      <c r="L394" s="1" t="str">
        <f>+IF(I394=K394,"SI","NO")</f>
        <v>NO</v>
      </c>
      <c r="M394" s="1" t="str">
        <f>+IF(H394=J394,"SI","NO")</f>
        <v>NO</v>
      </c>
    </row>
    <row r="395" spans="1:13" hidden="1" x14ac:dyDescent="0.3">
      <c r="A395" s="2">
        <f>+A394+1</f>
        <v>30</v>
      </c>
      <c r="B395" s="1" t="s">
        <v>24</v>
      </c>
      <c r="C395" s="1" t="s">
        <v>55</v>
      </c>
      <c r="D395" s="3">
        <v>3.1519385589027407E-2</v>
      </c>
      <c r="E395" s="3">
        <v>10.82122540840532</v>
      </c>
      <c r="F395" s="3">
        <v>0.1015960301480022</v>
      </c>
      <c r="G395" s="1">
        <v>8.0000000000000002E-3</v>
      </c>
      <c r="H395" s="1" t="s">
        <v>19</v>
      </c>
      <c r="I395" s="1" t="s">
        <v>25</v>
      </c>
      <c r="J395" s="1" t="s">
        <v>36</v>
      </c>
      <c r="K395" s="1" t="s">
        <v>21</v>
      </c>
      <c r="L395" s="1" t="str">
        <f>+IF(I395=K395,"SI","NO")</f>
        <v>NO</v>
      </c>
      <c r="M395" s="1" t="str">
        <f>+IF(H395=J395,"SI","NO")</f>
        <v>NO</v>
      </c>
    </row>
    <row r="396" spans="1:13" hidden="1" x14ac:dyDescent="0.3">
      <c r="A396" s="2">
        <f>+A395+1</f>
        <v>31</v>
      </c>
      <c r="B396" s="1" t="s">
        <v>140</v>
      </c>
      <c r="C396" s="1" t="s">
        <v>125</v>
      </c>
      <c r="D396" s="3">
        <v>9.3346542084828173E-3</v>
      </c>
      <c r="E396" s="3">
        <v>6.0992874943008326</v>
      </c>
      <c r="F396" s="3">
        <v>9.8962736752037581E-2</v>
      </c>
      <c r="G396" s="1">
        <v>1E-3</v>
      </c>
      <c r="H396" s="1" t="s">
        <v>19</v>
      </c>
      <c r="I396" s="1" t="s">
        <v>23</v>
      </c>
      <c r="J396" s="1" t="s">
        <v>19</v>
      </c>
      <c r="K396" s="1" t="s">
        <v>33</v>
      </c>
      <c r="L396" s="1" t="str">
        <f>+IF(I396=K396,"SI","NO")</f>
        <v>NO</v>
      </c>
      <c r="M396" s="1" t="str">
        <f>+IF(H396=J396,"SI","NO")</f>
        <v>SI</v>
      </c>
    </row>
    <row r="397" spans="1:13" hidden="1" x14ac:dyDescent="0.3">
      <c r="A397" s="2">
        <f>+A396+1</f>
        <v>32</v>
      </c>
      <c r="B397" s="1" t="s">
        <v>121</v>
      </c>
      <c r="C397" s="1" t="s">
        <v>46</v>
      </c>
      <c r="D397" s="3">
        <v>3.0150409337792769E-2</v>
      </c>
      <c r="E397" s="3">
        <v>-7.1589405274244839</v>
      </c>
      <c r="F397" s="3">
        <v>9.660511580705336E-2</v>
      </c>
      <c r="G397" s="1">
        <v>7.0000000000000001E-3</v>
      </c>
      <c r="H397" s="1" t="s">
        <v>19</v>
      </c>
      <c r="I397" s="1" t="s">
        <v>21</v>
      </c>
      <c r="J397" s="1" t="s">
        <v>27</v>
      </c>
      <c r="K397" s="1" t="s">
        <v>15</v>
      </c>
      <c r="L397" s="1" t="str">
        <f>+IF(I397=K397,"SI","NO")</f>
        <v>NO</v>
      </c>
      <c r="M397" s="1" t="str">
        <f>+IF(H397=J397,"SI","NO")</f>
        <v>NO</v>
      </c>
    </row>
    <row r="398" spans="1:13" hidden="1" x14ac:dyDescent="0.3">
      <c r="A398" s="2">
        <f>+A397+1</f>
        <v>33</v>
      </c>
      <c r="B398" s="1" t="s">
        <v>140</v>
      </c>
      <c r="C398" s="1" t="s">
        <v>106</v>
      </c>
      <c r="D398" s="3">
        <v>2.320757755391567E-2</v>
      </c>
      <c r="E398" s="3">
        <v>4.388449661839414</v>
      </c>
      <c r="F398" s="3">
        <v>9.3705920112072877E-2</v>
      </c>
      <c r="G398" s="1">
        <v>4.0000000000000001E-3</v>
      </c>
      <c r="H398" s="1" t="s">
        <v>19</v>
      </c>
      <c r="I398" s="1" t="s">
        <v>23</v>
      </c>
      <c r="J398" s="1" t="s">
        <v>36</v>
      </c>
      <c r="K398" s="1" t="s">
        <v>31</v>
      </c>
      <c r="L398" s="1" t="str">
        <f>+IF(I398=K398,"SI","NO")</f>
        <v>NO</v>
      </c>
      <c r="M398" s="1" t="str">
        <f>+IF(H398=J398,"SI","NO")</f>
        <v>NO</v>
      </c>
    </row>
    <row r="399" spans="1:13" hidden="1" x14ac:dyDescent="0.3">
      <c r="A399" s="2">
        <f>+A398+1</f>
        <v>34</v>
      </c>
      <c r="B399" s="1" t="s">
        <v>94</v>
      </c>
      <c r="C399" s="1" t="s">
        <v>29</v>
      </c>
      <c r="D399" s="3">
        <v>2.6214653369770861E-2</v>
      </c>
      <c r="E399" s="3">
        <v>1.474941032090695</v>
      </c>
      <c r="F399" s="3">
        <v>7.7238595578970545E-2</v>
      </c>
      <c r="G399" s="1">
        <v>6.0000000000000001E-3</v>
      </c>
      <c r="H399" s="1" t="s">
        <v>19</v>
      </c>
      <c r="I399" s="1" t="s">
        <v>71</v>
      </c>
      <c r="J399" s="1" t="s">
        <v>27</v>
      </c>
      <c r="K399" s="1" t="s">
        <v>23</v>
      </c>
      <c r="L399" s="1" t="str">
        <f>+IF(I399=K399,"SI","NO")</f>
        <v>NO</v>
      </c>
      <c r="M399" s="1" t="str">
        <f>+IF(H399=J399,"SI","NO")</f>
        <v>NO</v>
      </c>
    </row>
    <row r="400" spans="1:13" hidden="1" x14ac:dyDescent="0.3">
      <c r="A400" s="2">
        <f>+A399+1</f>
        <v>35</v>
      </c>
      <c r="B400" s="1" t="s">
        <v>123</v>
      </c>
      <c r="C400" s="1" t="s">
        <v>46</v>
      </c>
      <c r="D400" s="3">
        <v>2.4826566461630239E-2</v>
      </c>
      <c r="E400" s="3">
        <v>-0.33536423175782393</v>
      </c>
      <c r="F400" s="3">
        <v>7.1249033489968625E-2</v>
      </c>
      <c r="G400" s="1">
        <v>6.0000000000000001E-3</v>
      </c>
      <c r="H400" s="1" t="s">
        <v>19</v>
      </c>
      <c r="I400" s="1" t="s">
        <v>33</v>
      </c>
      <c r="J400" s="1" t="s">
        <v>27</v>
      </c>
      <c r="K400" s="1" t="s">
        <v>15</v>
      </c>
      <c r="L400" s="1" t="str">
        <f>+IF(I400=K400,"SI","NO")</f>
        <v>NO</v>
      </c>
      <c r="M400" s="1" t="str">
        <f>+IF(H400=J400,"SI","NO")</f>
        <v>NO</v>
      </c>
    </row>
    <row r="401" spans="1:13" hidden="1" x14ac:dyDescent="0.3">
      <c r="A401" s="2">
        <f>+A400+1</f>
        <v>36</v>
      </c>
      <c r="B401" s="1" t="s">
        <v>61</v>
      </c>
      <c r="C401" s="1" t="s">
        <v>79</v>
      </c>
      <c r="D401" s="3">
        <v>8.2920006892103285E-3</v>
      </c>
      <c r="E401" s="3">
        <v>2764.288444582829</v>
      </c>
      <c r="F401" s="3">
        <v>7.0325094318631681E-2</v>
      </c>
      <c r="G401" s="1">
        <v>0.27800000000000002</v>
      </c>
      <c r="H401" s="1" t="s">
        <v>14</v>
      </c>
      <c r="I401" s="1" t="s">
        <v>23</v>
      </c>
      <c r="J401" s="1" t="s">
        <v>27</v>
      </c>
      <c r="K401" s="1" t="s">
        <v>15</v>
      </c>
      <c r="L401" s="1" t="str">
        <f>+IF(I401=K401,"SI","NO")</f>
        <v>NO</v>
      </c>
      <c r="M401" s="1" t="str">
        <f>+IF(H401=J401,"SI","NO")</f>
        <v>NO</v>
      </c>
    </row>
    <row r="402" spans="1:13" hidden="1" x14ac:dyDescent="0.3">
      <c r="A402" s="2">
        <f>+A401+1</f>
        <v>37</v>
      </c>
      <c r="B402" s="1" t="s">
        <v>63</v>
      </c>
      <c r="C402" s="1" t="s">
        <v>32</v>
      </c>
      <c r="D402" s="3">
        <v>6.5535511387162159E-3</v>
      </c>
      <c r="E402" s="3">
        <v>-3.2922434410286598</v>
      </c>
      <c r="F402" s="3">
        <v>6.6234434531785263E-2</v>
      </c>
      <c r="G402" s="1">
        <v>1E-3</v>
      </c>
      <c r="H402" s="1" t="s">
        <v>19</v>
      </c>
      <c r="I402" s="1" t="s">
        <v>64</v>
      </c>
      <c r="J402" s="1" t="s">
        <v>27</v>
      </c>
      <c r="K402" s="1" t="s">
        <v>33</v>
      </c>
      <c r="L402" s="1" t="str">
        <f>+IF(I402=K402,"SI","NO")</f>
        <v>NO</v>
      </c>
      <c r="M402" s="1" t="str">
        <f>+IF(H402=J402,"SI","NO")</f>
        <v>NO</v>
      </c>
    </row>
    <row r="403" spans="1:13" hidden="1" x14ac:dyDescent="0.3">
      <c r="A403" s="2">
        <f>+A402+1</f>
        <v>38</v>
      </c>
      <c r="B403" s="1" t="s">
        <v>144</v>
      </c>
      <c r="C403" s="1" t="s">
        <v>126</v>
      </c>
      <c r="D403" s="3">
        <v>1.7685901314715378E-5</v>
      </c>
      <c r="E403" s="3">
        <v>-6.9432345115591335E-2</v>
      </c>
      <c r="F403" s="3">
        <v>6.438337931543929E-2</v>
      </c>
      <c r="G403" s="1">
        <v>0</v>
      </c>
      <c r="H403" s="1" t="s">
        <v>19</v>
      </c>
      <c r="I403" s="1" t="s">
        <v>31</v>
      </c>
      <c r="J403" s="1" t="s">
        <v>36</v>
      </c>
      <c r="K403" s="1" t="s">
        <v>33</v>
      </c>
      <c r="L403" s="1" t="str">
        <f>+IF(I403=K403,"SI","NO")</f>
        <v>NO</v>
      </c>
      <c r="M403" s="1" t="str">
        <f>+IF(H403=J403,"SI","NO")</f>
        <v>NO</v>
      </c>
    </row>
    <row r="404" spans="1:13" hidden="1" x14ac:dyDescent="0.3">
      <c r="A404" s="2">
        <f>+A403+1</f>
        <v>39</v>
      </c>
      <c r="B404" s="1" t="s">
        <v>125</v>
      </c>
      <c r="C404" s="1" t="s">
        <v>46</v>
      </c>
      <c r="D404" s="3">
        <v>7.6159643205602999E-3</v>
      </c>
      <c r="E404" s="3">
        <v>8.9660588520881284</v>
      </c>
      <c r="F404" s="3">
        <v>6.255705138263444E-2</v>
      </c>
      <c r="G404" s="1">
        <v>1E-3</v>
      </c>
      <c r="H404" s="1" t="s">
        <v>19</v>
      </c>
      <c r="I404" s="1" t="s">
        <v>33</v>
      </c>
      <c r="J404" s="1" t="s">
        <v>27</v>
      </c>
      <c r="K404" s="1" t="s">
        <v>15</v>
      </c>
      <c r="L404" s="1" t="str">
        <f>+IF(I404=K404,"SI","NO")</f>
        <v>NO</v>
      </c>
      <c r="M404" s="1" t="str">
        <f>+IF(H404=J404,"SI","NO")</f>
        <v>NO</v>
      </c>
    </row>
    <row r="405" spans="1:13" hidden="1" x14ac:dyDescent="0.3">
      <c r="A405" s="2">
        <f>+A404+1</f>
        <v>40</v>
      </c>
      <c r="B405" s="1" t="s">
        <v>140</v>
      </c>
      <c r="C405" s="1" t="s">
        <v>142</v>
      </c>
      <c r="D405" s="3">
        <v>3.907260939818645E-2</v>
      </c>
      <c r="E405" s="3">
        <v>2.66159330733498</v>
      </c>
      <c r="F405" s="3">
        <v>6.2549043736027057E-2</v>
      </c>
      <c r="G405" s="1">
        <v>0.01</v>
      </c>
      <c r="H405" s="1" t="s">
        <v>19</v>
      </c>
      <c r="I405" s="1" t="s">
        <v>23</v>
      </c>
      <c r="J405" s="1" t="s">
        <v>36</v>
      </c>
      <c r="K405" s="1" t="s">
        <v>31</v>
      </c>
      <c r="L405" s="1" t="str">
        <f>+IF(I405=K405,"SI","NO")</f>
        <v>NO</v>
      </c>
      <c r="M405" s="1" t="str">
        <f>+IF(H405=J405,"SI","NO")</f>
        <v>NO</v>
      </c>
    </row>
    <row r="406" spans="1:13" hidden="1" x14ac:dyDescent="0.3">
      <c r="A406" s="2">
        <f>+A405+1</f>
        <v>41</v>
      </c>
      <c r="B406" s="1" t="s">
        <v>141</v>
      </c>
      <c r="C406" s="1" t="s">
        <v>152</v>
      </c>
      <c r="D406" s="3">
        <v>1.147056725657288E-3</v>
      </c>
      <c r="E406" s="3">
        <v>25745.122493499799</v>
      </c>
      <c r="F406" s="3">
        <v>5.7576009764710258E-2</v>
      </c>
      <c r="G406" s="1">
        <v>0.39700000000000002</v>
      </c>
      <c r="H406" s="1" t="s">
        <v>27</v>
      </c>
      <c r="I406" s="1" t="s">
        <v>21</v>
      </c>
      <c r="J406" s="1" t="s">
        <v>27</v>
      </c>
      <c r="K406" s="1" t="s">
        <v>31</v>
      </c>
      <c r="L406" s="1" t="str">
        <f>+IF(I406=K406,"SI","NO")</f>
        <v>NO</v>
      </c>
      <c r="M406" s="1" t="str">
        <f>+IF(H406=J406,"SI","NO")</f>
        <v>SI</v>
      </c>
    </row>
    <row r="407" spans="1:13" hidden="1" x14ac:dyDescent="0.3">
      <c r="A407" s="2">
        <f>+A406+1</f>
        <v>42</v>
      </c>
      <c r="B407" s="1" t="s">
        <v>20</v>
      </c>
      <c r="C407" s="1" t="s">
        <v>32</v>
      </c>
      <c r="D407" s="3">
        <v>4.6245710960754966E-3</v>
      </c>
      <c r="E407" s="3">
        <v>-7.0852503397330739</v>
      </c>
      <c r="F407" s="3">
        <v>5.678605220634008E-2</v>
      </c>
      <c r="G407" s="1">
        <v>1E-3</v>
      </c>
      <c r="H407" s="1" t="s">
        <v>19</v>
      </c>
      <c r="I407" s="1" t="s">
        <v>21</v>
      </c>
      <c r="J407" s="1" t="s">
        <v>27</v>
      </c>
      <c r="K407" s="1" t="s">
        <v>33</v>
      </c>
      <c r="L407" s="1" t="str">
        <f>+IF(I407=K407,"SI","NO")</f>
        <v>NO</v>
      </c>
      <c r="M407" s="1" t="str">
        <f>+IF(H407=J407,"SI","NO")</f>
        <v>NO</v>
      </c>
    </row>
    <row r="408" spans="1:13" hidden="1" x14ac:dyDescent="0.3">
      <c r="A408" s="2">
        <f>+A407+1</f>
        <v>43</v>
      </c>
      <c r="B408" s="1" t="s">
        <v>130</v>
      </c>
      <c r="C408" s="1" t="s">
        <v>82</v>
      </c>
      <c r="D408" s="3">
        <v>3.3067480509601108E-2</v>
      </c>
      <c r="E408" s="3">
        <v>3.8744958796856031</v>
      </c>
      <c r="F408" s="3">
        <v>5.6095872613980198E-2</v>
      </c>
      <c r="G408" s="1">
        <v>8.9999999999999993E-3</v>
      </c>
      <c r="H408" s="1" t="s">
        <v>19</v>
      </c>
      <c r="I408" s="1" t="s">
        <v>15</v>
      </c>
      <c r="J408" s="1" t="s">
        <v>58</v>
      </c>
      <c r="K408" s="1" t="s">
        <v>33</v>
      </c>
      <c r="L408" s="1" t="str">
        <f>+IF(I408=K408,"SI","NO")</f>
        <v>NO</v>
      </c>
      <c r="M408" s="1" t="str">
        <f>+IF(H408=J408,"SI","NO")</f>
        <v>NO</v>
      </c>
    </row>
    <row r="409" spans="1:13" hidden="1" x14ac:dyDescent="0.3">
      <c r="A409" s="2">
        <f>+A408+1</f>
        <v>44</v>
      </c>
      <c r="B409" s="1" t="s">
        <v>81</v>
      </c>
      <c r="C409" s="1" t="s">
        <v>82</v>
      </c>
      <c r="D409" s="3">
        <v>1.366301008887878E-3</v>
      </c>
      <c r="E409" s="3">
        <v>5.6573597937403486</v>
      </c>
      <c r="F409" s="3">
        <v>5.5887525690036882E-2</v>
      </c>
      <c r="G409" s="1">
        <v>0</v>
      </c>
      <c r="H409" s="1" t="s">
        <v>19</v>
      </c>
      <c r="I409" s="1" t="s">
        <v>15</v>
      </c>
      <c r="J409" s="1" t="s">
        <v>58</v>
      </c>
      <c r="K409" s="1" t="s">
        <v>33</v>
      </c>
      <c r="L409" s="1" t="str">
        <f>+IF(I409=K409,"SI","NO")</f>
        <v>NO</v>
      </c>
      <c r="M409" s="1" t="str">
        <f>+IF(H409=J409,"SI","NO")</f>
        <v>NO</v>
      </c>
    </row>
    <row r="410" spans="1:13" hidden="1" x14ac:dyDescent="0.3">
      <c r="A410" s="2">
        <f>+A409+1</f>
        <v>45</v>
      </c>
      <c r="B410" s="1" t="s">
        <v>22</v>
      </c>
      <c r="C410" s="1" t="s">
        <v>32</v>
      </c>
      <c r="D410" s="3">
        <v>2.6284622455007279E-2</v>
      </c>
      <c r="E410" s="3">
        <v>5.1658949360418678</v>
      </c>
      <c r="F410" s="3">
        <v>5.260559220263257E-2</v>
      </c>
      <c r="G410" s="1">
        <v>7.0000000000000001E-3</v>
      </c>
      <c r="H410" s="1" t="s">
        <v>19</v>
      </c>
      <c r="I410" s="1" t="s">
        <v>23</v>
      </c>
      <c r="J410" s="1" t="s">
        <v>27</v>
      </c>
      <c r="K410" s="1" t="s">
        <v>33</v>
      </c>
      <c r="L410" s="1" t="str">
        <f>+IF(I410=K410,"SI","NO")</f>
        <v>NO</v>
      </c>
      <c r="M410" s="1" t="str">
        <f>+IF(H410=J410,"SI","NO")</f>
        <v>NO</v>
      </c>
    </row>
    <row r="411" spans="1:13" hidden="1" x14ac:dyDescent="0.3">
      <c r="A411" s="2">
        <f>+A410+1</f>
        <v>46</v>
      </c>
      <c r="B411" s="1" t="s">
        <v>20</v>
      </c>
      <c r="C411" s="1" t="s">
        <v>46</v>
      </c>
      <c r="D411" s="3">
        <v>6.2605447265351496E-3</v>
      </c>
      <c r="E411" s="3">
        <v>2.2610893642493139</v>
      </c>
      <c r="F411" s="3">
        <v>5.0867693717792137E-2</v>
      </c>
      <c r="G411" s="1">
        <v>1E-3</v>
      </c>
      <c r="H411" s="1" t="s">
        <v>19</v>
      </c>
      <c r="I411" s="1" t="s">
        <v>21</v>
      </c>
      <c r="J411" s="1" t="s">
        <v>27</v>
      </c>
      <c r="K411" s="1" t="s">
        <v>15</v>
      </c>
      <c r="L411" s="1" t="str">
        <f>+IF(I411=K411,"SI","NO")</f>
        <v>NO</v>
      </c>
      <c r="M411" s="1" t="str">
        <f>+IF(H411=J411,"SI","NO")</f>
        <v>NO</v>
      </c>
    </row>
    <row r="412" spans="1:13" hidden="1" x14ac:dyDescent="0.3">
      <c r="A412" s="2">
        <f>+A411+1</f>
        <v>47</v>
      </c>
      <c r="B412" s="1" t="s">
        <v>22</v>
      </c>
      <c r="C412" s="1" t="s">
        <v>46</v>
      </c>
      <c r="D412" s="3">
        <v>3.0510647189531621E-2</v>
      </c>
      <c r="E412" s="3">
        <v>13.42050605270992</v>
      </c>
      <c r="F412" s="3">
        <v>5.0238453312327493E-2</v>
      </c>
      <c r="G412" s="1">
        <v>8.0000000000000002E-3</v>
      </c>
      <c r="H412" s="1" t="s">
        <v>19</v>
      </c>
      <c r="I412" s="1" t="s">
        <v>23</v>
      </c>
      <c r="J412" s="1" t="s">
        <v>27</v>
      </c>
      <c r="K412" s="1" t="s">
        <v>15</v>
      </c>
      <c r="L412" s="1" t="str">
        <f>+IF(I412=K412,"SI","NO")</f>
        <v>NO</v>
      </c>
      <c r="M412" s="1" t="str">
        <f>+IF(H412=J412,"SI","NO")</f>
        <v>NO</v>
      </c>
    </row>
    <row r="413" spans="1:13" x14ac:dyDescent="0.3">
      <c r="A413" s="2">
        <f>+A412+1</f>
        <v>48</v>
      </c>
      <c r="B413" s="1" t="s">
        <v>83</v>
      </c>
      <c r="C413" s="1" t="s">
        <v>75</v>
      </c>
      <c r="D413" s="3">
        <v>7.536956939704572E-3</v>
      </c>
      <c r="E413" s="3">
        <v>0.904246431060441</v>
      </c>
      <c r="F413" s="3">
        <v>4.9942247166513611E-2</v>
      </c>
      <c r="G413" s="1">
        <v>2E-3</v>
      </c>
      <c r="H413" s="1" t="s">
        <v>58</v>
      </c>
      <c r="I413" s="1" t="s">
        <v>15</v>
      </c>
      <c r="J413" s="1" t="s">
        <v>58</v>
      </c>
      <c r="K413" s="1" t="s">
        <v>33</v>
      </c>
      <c r="L413" s="1" t="str">
        <f>+IF(I413=K413,"SI","NO")</f>
        <v>NO</v>
      </c>
      <c r="M413" s="1" t="str">
        <f>+IF(H413=J413,"SI","NO")</f>
        <v>SI</v>
      </c>
    </row>
    <row r="414" spans="1:13" hidden="1" x14ac:dyDescent="0.3">
      <c r="A414" s="2">
        <f>+A413+1</f>
        <v>49</v>
      </c>
      <c r="B414" s="1" t="s">
        <v>144</v>
      </c>
      <c r="C414" s="1" t="s">
        <v>37</v>
      </c>
      <c r="D414" s="3">
        <v>3.9389204908496719E-2</v>
      </c>
      <c r="E414" s="3">
        <v>-0.20228209530684779</v>
      </c>
      <c r="F414" s="3">
        <v>4.3638479183897558E-2</v>
      </c>
      <c r="G414" s="1">
        <v>0.01</v>
      </c>
      <c r="H414" s="1" t="s">
        <v>19</v>
      </c>
      <c r="I414" s="1" t="s">
        <v>31</v>
      </c>
      <c r="J414" s="1" t="s">
        <v>36</v>
      </c>
      <c r="K414" s="1" t="s">
        <v>15</v>
      </c>
      <c r="L414" s="1" t="str">
        <f>+IF(I414=K414,"SI","NO")</f>
        <v>NO</v>
      </c>
      <c r="M414" s="1" t="str">
        <f>+IF(H414=J414,"SI","NO")</f>
        <v>NO</v>
      </c>
    </row>
    <row r="415" spans="1:13" hidden="1" x14ac:dyDescent="0.3">
      <c r="A415" s="2">
        <f>+A414+1</f>
        <v>50</v>
      </c>
      <c r="B415" s="1" t="s">
        <v>98</v>
      </c>
      <c r="C415" s="1" t="s">
        <v>46</v>
      </c>
      <c r="D415" s="3">
        <v>9.2330274229497477E-3</v>
      </c>
      <c r="E415" s="3">
        <v>-1.109462021768749</v>
      </c>
      <c r="F415" s="3">
        <v>4.3603171388119942E-2</v>
      </c>
      <c r="G415" s="1">
        <v>2E-3</v>
      </c>
      <c r="H415" s="1" t="s">
        <v>19</v>
      </c>
      <c r="I415" s="1" t="s">
        <v>15</v>
      </c>
      <c r="J415" s="1" t="s">
        <v>27</v>
      </c>
      <c r="K415" s="1" t="s">
        <v>15</v>
      </c>
      <c r="L415" s="1" t="str">
        <f>+IF(I415=K415,"SI","NO")</f>
        <v>SI</v>
      </c>
      <c r="M415" s="1" t="str">
        <f>+IF(H415=J415,"SI","NO")</f>
        <v>NO</v>
      </c>
    </row>
    <row r="416" spans="1:13" hidden="1" x14ac:dyDescent="0.3">
      <c r="A416" s="2">
        <f>+A415+1</f>
        <v>51</v>
      </c>
      <c r="B416" s="1" t="s">
        <v>66</v>
      </c>
      <c r="C416" s="1" t="s">
        <v>40</v>
      </c>
      <c r="D416" s="3">
        <v>1.399834378672636E-3</v>
      </c>
      <c r="E416" s="3">
        <v>8.6045317986737757</v>
      </c>
      <c r="F416" s="3">
        <v>4.2065024692453767E-2</v>
      </c>
      <c r="G416" s="1">
        <v>0</v>
      </c>
      <c r="H416" s="1" t="s">
        <v>19</v>
      </c>
      <c r="I416" s="1" t="s">
        <v>21</v>
      </c>
      <c r="J416" s="1" t="s">
        <v>36</v>
      </c>
      <c r="K416" s="1" t="s">
        <v>21</v>
      </c>
      <c r="L416" s="1" t="str">
        <f>+IF(I416=K416,"SI","NO")</f>
        <v>SI</v>
      </c>
      <c r="M416" s="1" t="str">
        <f>+IF(H416=J416,"SI","NO")</f>
        <v>NO</v>
      </c>
    </row>
    <row r="417" spans="1:13" hidden="1" x14ac:dyDescent="0.3">
      <c r="A417" s="2">
        <f>+A416+1</f>
        <v>52</v>
      </c>
      <c r="B417" s="1" t="s">
        <v>66</v>
      </c>
      <c r="C417" s="1" t="s">
        <v>41</v>
      </c>
      <c r="D417" s="3">
        <v>1.399834378672636E-3</v>
      </c>
      <c r="E417" s="3">
        <v>8.6045317986737757</v>
      </c>
      <c r="F417" s="3">
        <v>4.2065024692453767E-2</v>
      </c>
      <c r="G417" s="1">
        <v>0</v>
      </c>
      <c r="H417" s="1" t="s">
        <v>19</v>
      </c>
      <c r="I417" s="1" t="s">
        <v>21</v>
      </c>
      <c r="J417" s="1" t="s">
        <v>36</v>
      </c>
      <c r="K417" s="1" t="s">
        <v>21</v>
      </c>
      <c r="L417" s="1" t="str">
        <f>+IF(I417=K417,"SI","NO")</f>
        <v>SI</v>
      </c>
      <c r="M417" s="1" t="str">
        <f>+IF(H417=J417,"SI","NO")</f>
        <v>NO</v>
      </c>
    </row>
    <row r="418" spans="1:13" hidden="1" x14ac:dyDescent="0.3">
      <c r="A418" s="2">
        <f>+A417+1</f>
        <v>53</v>
      </c>
      <c r="B418" s="1" t="s">
        <v>65</v>
      </c>
      <c r="C418" s="1" t="s">
        <v>134</v>
      </c>
      <c r="D418" s="3">
        <v>1.8613564937656291E-3</v>
      </c>
      <c r="E418" s="3">
        <v>25.055950148334119</v>
      </c>
      <c r="F418" s="3">
        <v>3.6562121024337729E-2</v>
      </c>
      <c r="G418" s="1">
        <v>0.14299999999999999</v>
      </c>
      <c r="H418" s="1" t="s">
        <v>19</v>
      </c>
      <c r="I418" s="1" t="s">
        <v>15</v>
      </c>
      <c r="J418" s="1" t="s">
        <v>58</v>
      </c>
      <c r="K418" s="1" t="s">
        <v>31</v>
      </c>
      <c r="L418" s="1" t="str">
        <f>+IF(I418=K418,"SI","NO")</f>
        <v>NO</v>
      </c>
      <c r="M418" s="1" t="str">
        <f>+IF(H418=J418,"SI","NO")</f>
        <v>NO</v>
      </c>
    </row>
    <row r="419" spans="1:13" hidden="1" x14ac:dyDescent="0.3">
      <c r="A419" s="2">
        <f>+A418+1</f>
        <v>54</v>
      </c>
      <c r="B419" s="1" t="s">
        <v>137</v>
      </c>
      <c r="C419" s="1" t="s">
        <v>34</v>
      </c>
      <c r="D419" s="3">
        <v>4.6652733726355117E-2</v>
      </c>
      <c r="E419" s="3">
        <v>-24.32594574610529</v>
      </c>
      <c r="F419" s="3">
        <v>3.1125315302622442E-2</v>
      </c>
      <c r="G419" s="1">
        <v>8.0000000000000002E-3</v>
      </c>
      <c r="H419" s="1" t="s">
        <v>19</v>
      </c>
      <c r="I419" s="1" t="s">
        <v>23</v>
      </c>
      <c r="J419" s="1" t="s">
        <v>27</v>
      </c>
      <c r="K419" s="1" t="s">
        <v>33</v>
      </c>
      <c r="L419" s="1" t="str">
        <f>+IF(I419=K419,"SI","NO")</f>
        <v>NO</v>
      </c>
      <c r="M419" s="1" t="str">
        <f>+IF(H419=J419,"SI","NO")</f>
        <v>NO</v>
      </c>
    </row>
    <row r="420" spans="1:13" hidden="1" x14ac:dyDescent="0.3">
      <c r="A420" s="2">
        <f>+A419+1</f>
        <v>55</v>
      </c>
      <c r="B420" s="1" t="s">
        <v>60</v>
      </c>
      <c r="C420" s="1" t="s">
        <v>62</v>
      </c>
      <c r="D420" s="3">
        <v>2.140448065826767E-2</v>
      </c>
      <c r="E420" s="3">
        <v>70.811438391653553</v>
      </c>
      <c r="F420" s="3">
        <v>2.8141763857080278E-2</v>
      </c>
      <c r="G420" s="1">
        <v>5.0000000000000001E-3</v>
      </c>
      <c r="H420" s="1" t="s">
        <v>14</v>
      </c>
      <c r="I420" s="1" t="s">
        <v>15</v>
      </c>
      <c r="J420" s="1" t="s">
        <v>14</v>
      </c>
      <c r="K420" s="1" t="s">
        <v>15</v>
      </c>
      <c r="L420" s="1" t="str">
        <f>+IF(I420=K420,"SI","NO")</f>
        <v>SI</v>
      </c>
      <c r="M420" s="1" t="str">
        <f>+IF(H420=J420,"SI","NO")</f>
        <v>SI</v>
      </c>
    </row>
    <row r="421" spans="1:13" hidden="1" x14ac:dyDescent="0.3">
      <c r="A421" s="2">
        <f>+A420+1</f>
        <v>56</v>
      </c>
      <c r="B421" s="1" t="s">
        <v>160</v>
      </c>
      <c r="C421" s="1" t="s">
        <v>107</v>
      </c>
      <c r="D421" s="3">
        <v>1.7583660905215681E-2</v>
      </c>
      <c r="E421" s="3">
        <v>3.3616250812422601</v>
      </c>
      <c r="F421" s="3">
        <v>2.7337473870608919E-2</v>
      </c>
      <c r="G421" s="1">
        <v>3.0000000000000001E-3</v>
      </c>
      <c r="H421" s="1" t="s">
        <v>27</v>
      </c>
      <c r="I421" s="1" t="s">
        <v>15</v>
      </c>
      <c r="J421" s="1" t="s">
        <v>36</v>
      </c>
      <c r="K421" s="1" t="s">
        <v>78</v>
      </c>
      <c r="L421" s="1" t="str">
        <f>+IF(I421=K421,"SI","NO")</f>
        <v>NO</v>
      </c>
      <c r="M421" s="1" t="str">
        <f>+IF(H421=J421,"SI","NO")</f>
        <v>NO</v>
      </c>
    </row>
    <row r="422" spans="1:13" hidden="1" x14ac:dyDescent="0.3">
      <c r="A422" s="2">
        <f>+A421+1</f>
        <v>57</v>
      </c>
      <c r="B422" s="1" t="s">
        <v>141</v>
      </c>
      <c r="C422" s="1" t="s">
        <v>147</v>
      </c>
      <c r="D422" s="3">
        <v>1.2852306005979291E-3</v>
      </c>
      <c r="E422" s="3">
        <v>26250.185954072229</v>
      </c>
      <c r="F422" s="3">
        <v>1.8563270927047289E-2</v>
      </c>
      <c r="G422" s="1">
        <v>0.39500000000000002</v>
      </c>
      <c r="H422" s="1" t="s">
        <v>27</v>
      </c>
      <c r="I422" s="1" t="s">
        <v>21</v>
      </c>
      <c r="J422" s="1" t="s">
        <v>27</v>
      </c>
      <c r="K422" s="1" t="s">
        <v>33</v>
      </c>
      <c r="L422" s="1" t="str">
        <f>+IF(I422=K422,"SI","NO")</f>
        <v>NO</v>
      </c>
      <c r="M422" s="1" t="str">
        <f>+IF(H422=J422,"SI","NO")</f>
        <v>SI</v>
      </c>
    </row>
    <row r="423" spans="1:13" hidden="1" x14ac:dyDescent="0.3">
      <c r="A423" s="2">
        <f>+A422+1</f>
        <v>58</v>
      </c>
      <c r="B423" s="1" t="s">
        <v>17</v>
      </c>
      <c r="C423" s="1" t="s">
        <v>30</v>
      </c>
      <c r="D423" s="3">
        <v>2.0520705471384779E-2</v>
      </c>
      <c r="E423" s="3">
        <v>152.52935116769069</v>
      </c>
      <c r="F423" s="3">
        <v>1.8366161200578809E-2</v>
      </c>
      <c r="G423" s="1">
        <v>5.0000000000000001E-3</v>
      </c>
      <c r="H423" s="1" t="s">
        <v>14</v>
      </c>
      <c r="I423" s="1" t="s">
        <v>15</v>
      </c>
      <c r="J423" s="1" t="s">
        <v>27</v>
      </c>
      <c r="K423" s="1" t="s">
        <v>31</v>
      </c>
      <c r="L423" s="1" t="str">
        <f>+IF(I423=K423,"SI","NO")</f>
        <v>NO</v>
      </c>
      <c r="M423" s="1" t="str">
        <f>+IF(H423=J423,"SI","NO")</f>
        <v>NO</v>
      </c>
    </row>
    <row r="424" spans="1:13" hidden="1" x14ac:dyDescent="0.3">
      <c r="A424" s="2">
        <f>+A423+1</f>
        <v>59</v>
      </c>
      <c r="B424" s="1" t="s">
        <v>94</v>
      </c>
      <c r="C424" s="1" t="s">
        <v>32</v>
      </c>
      <c r="D424" s="3">
        <v>3.5905955009607207E-2</v>
      </c>
      <c r="E424" s="3">
        <v>4.355298578726992</v>
      </c>
      <c r="F424" s="3">
        <v>1.8315213363349059E-2</v>
      </c>
      <c r="G424" s="1">
        <v>8.9999999999999993E-3</v>
      </c>
      <c r="H424" s="1" t="s">
        <v>19</v>
      </c>
      <c r="I424" s="1" t="s">
        <v>71</v>
      </c>
      <c r="J424" s="1" t="s">
        <v>27</v>
      </c>
      <c r="K424" s="1" t="s">
        <v>33</v>
      </c>
      <c r="L424" s="1" t="str">
        <f>+IF(I424=K424,"SI","NO")</f>
        <v>NO</v>
      </c>
      <c r="M424" s="1" t="str">
        <f>+IF(H424=J424,"SI","NO")</f>
        <v>NO</v>
      </c>
    </row>
    <row r="425" spans="1:13" hidden="1" x14ac:dyDescent="0.3">
      <c r="A425" s="2">
        <f>+A424+1</f>
        <v>60</v>
      </c>
      <c r="B425" s="1" t="s">
        <v>151</v>
      </c>
      <c r="C425" s="1" t="s">
        <v>152</v>
      </c>
      <c r="D425" s="3">
        <v>4.5782292275637453E-3</v>
      </c>
      <c r="E425" s="3">
        <v>305.53901948846561</v>
      </c>
      <c r="F425" s="3">
        <v>1.825799995121629E-2</v>
      </c>
      <c r="G425" s="1">
        <v>1E-3</v>
      </c>
      <c r="H425" s="1" t="s">
        <v>27</v>
      </c>
      <c r="I425" s="1" t="s">
        <v>15</v>
      </c>
      <c r="J425" s="1" t="s">
        <v>27</v>
      </c>
      <c r="K425" s="1" t="s">
        <v>31</v>
      </c>
      <c r="L425" s="1" t="str">
        <f>+IF(I425=K425,"SI","NO")</f>
        <v>NO</v>
      </c>
      <c r="M425" s="1" t="str">
        <f>+IF(H425=J425,"SI","NO")</f>
        <v>SI</v>
      </c>
    </row>
    <row r="426" spans="1:13" hidden="1" x14ac:dyDescent="0.3">
      <c r="A426" s="2">
        <f>+A425+1</f>
        <v>61</v>
      </c>
      <c r="B426" s="1" t="s">
        <v>131</v>
      </c>
      <c r="C426" s="1" t="s">
        <v>46</v>
      </c>
      <c r="D426" s="3">
        <v>4.6079292468621264E-3</v>
      </c>
      <c r="E426" s="3">
        <v>3.9170467189623839</v>
      </c>
      <c r="F426" s="3">
        <v>1.8064445245807689E-2</v>
      </c>
      <c r="G426" s="1">
        <v>1E-3</v>
      </c>
      <c r="H426" s="1" t="s">
        <v>19</v>
      </c>
      <c r="I426" s="1" t="s">
        <v>15</v>
      </c>
      <c r="J426" s="1" t="s">
        <v>27</v>
      </c>
      <c r="K426" s="1" t="s">
        <v>15</v>
      </c>
      <c r="L426" s="1" t="str">
        <f>+IF(I426=K426,"SI","NO")</f>
        <v>SI</v>
      </c>
      <c r="M426" s="1" t="str">
        <f>+IF(H426=J426,"SI","NO")</f>
        <v>NO</v>
      </c>
    </row>
    <row r="427" spans="1:13" hidden="1" x14ac:dyDescent="0.3">
      <c r="A427" s="2">
        <f>+A426+1</f>
        <v>62</v>
      </c>
      <c r="B427" s="1" t="s">
        <v>144</v>
      </c>
      <c r="C427" s="1" t="s">
        <v>145</v>
      </c>
      <c r="D427" s="3">
        <v>2.5079992294026971E-5</v>
      </c>
      <c r="E427" s="3">
        <v>0.92976012650532702</v>
      </c>
      <c r="F427" s="3">
        <v>1.7759473505991469E-2</v>
      </c>
      <c r="G427" s="1">
        <v>0</v>
      </c>
      <c r="H427" s="1" t="s">
        <v>19</v>
      </c>
      <c r="I427" s="1" t="s">
        <v>31</v>
      </c>
      <c r="J427" s="1" t="s">
        <v>36</v>
      </c>
      <c r="K427" s="1" t="s">
        <v>33</v>
      </c>
      <c r="L427" s="1" t="str">
        <f>+IF(I427=K427,"SI","NO")</f>
        <v>NO</v>
      </c>
      <c r="M427" s="1" t="str">
        <f>+IF(H427=J427,"SI","NO")</f>
        <v>NO</v>
      </c>
    </row>
    <row r="428" spans="1:13" hidden="1" x14ac:dyDescent="0.3">
      <c r="A428" s="2">
        <f>+A427+1</f>
        <v>63</v>
      </c>
      <c r="B428" s="1" t="s">
        <v>116</v>
      </c>
      <c r="C428" s="1" t="s">
        <v>32</v>
      </c>
      <c r="D428" s="3">
        <v>3.039939269429006E-2</v>
      </c>
      <c r="E428" s="3">
        <v>-2.723397488273398</v>
      </c>
      <c r="F428" s="3">
        <v>1.7333858958041772E-2</v>
      </c>
      <c r="G428" s="1">
        <v>8.0000000000000002E-3</v>
      </c>
      <c r="H428" s="1" t="s">
        <v>19</v>
      </c>
      <c r="I428" s="1" t="s">
        <v>23</v>
      </c>
      <c r="J428" s="1" t="s">
        <v>27</v>
      </c>
      <c r="K428" s="1" t="s">
        <v>33</v>
      </c>
      <c r="L428" s="1" t="str">
        <f>+IF(I428=K428,"SI","NO")</f>
        <v>NO</v>
      </c>
      <c r="M428" s="1" t="str">
        <f>+IF(H428=J428,"SI","NO")</f>
        <v>NO</v>
      </c>
    </row>
    <row r="429" spans="1:13" hidden="1" x14ac:dyDescent="0.3">
      <c r="A429" s="2">
        <f>+A428+1</f>
        <v>64</v>
      </c>
      <c r="B429" s="1" t="s">
        <v>144</v>
      </c>
      <c r="C429" s="1" t="s">
        <v>55</v>
      </c>
      <c r="D429" s="3">
        <v>3.2184883306037429E-2</v>
      </c>
      <c r="E429" s="3">
        <v>1.6575664361004581</v>
      </c>
      <c r="F429" s="3">
        <v>1.54693325197474E-2</v>
      </c>
      <c r="G429" s="1">
        <v>7.0000000000000001E-3</v>
      </c>
      <c r="H429" s="1" t="s">
        <v>19</v>
      </c>
      <c r="I429" s="1" t="s">
        <v>31</v>
      </c>
      <c r="J429" s="1" t="s">
        <v>36</v>
      </c>
      <c r="K429" s="1" t="s">
        <v>21</v>
      </c>
      <c r="L429" s="1" t="str">
        <f>+IF(I429=K429,"SI","NO")</f>
        <v>NO</v>
      </c>
      <c r="M429" s="1" t="str">
        <f>+IF(H429=J429,"SI","NO")</f>
        <v>NO</v>
      </c>
    </row>
    <row r="430" spans="1:13" hidden="1" x14ac:dyDescent="0.3">
      <c r="A430" s="2">
        <f>+A429+1</f>
        <v>65</v>
      </c>
      <c r="B430" s="1" t="s">
        <v>17</v>
      </c>
      <c r="C430" s="1" t="s">
        <v>54</v>
      </c>
      <c r="D430" s="3">
        <v>3.2418463531080258E-2</v>
      </c>
      <c r="E430" s="3">
        <v>128.12936003813871</v>
      </c>
      <c r="F430" s="3">
        <v>1.5265425665513709E-2</v>
      </c>
      <c r="G430" s="1">
        <v>8.0000000000000002E-3</v>
      </c>
      <c r="H430" s="1" t="s">
        <v>14</v>
      </c>
      <c r="I430" s="1" t="s">
        <v>15</v>
      </c>
      <c r="J430" s="1" t="s">
        <v>27</v>
      </c>
      <c r="K430" s="1" t="s">
        <v>15</v>
      </c>
      <c r="L430" s="1" t="str">
        <f>+IF(I430=K430,"SI","NO")</f>
        <v>SI</v>
      </c>
      <c r="M430" s="1" t="str">
        <f>+IF(H430=J430,"SI","NO")</f>
        <v>NO</v>
      </c>
    </row>
    <row r="431" spans="1:13" hidden="1" x14ac:dyDescent="0.3">
      <c r="A431" s="2">
        <f>+A430+1</f>
        <v>66</v>
      </c>
      <c r="B431" s="1" t="s">
        <v>139</v>
      </c>
      <c r="C431" s="1" t="s">
        <v>34</v>
      </c>
      <c r="D431" s="3">
        <v>3.1956341737718517E-2</v>
      </c>
      <c r="E431" s="3">
        <v>1.080166194968226</v>
      </c>
      <c r="F431" s="3">
        <v>1.3525285898629291E-2</v>
      </c>
      <c r="G431" s="1">
        <v>8.0000000000000002E-3</v>
      </c>
      <c r="H431" s="1" t="s">
        <v>19</v>
      </c>
      <c r="I431" s="1" t="s">
        <v>33</v>
      </c>
      <c r="J431" s="1" t="s">
        <v>27</v>
      </c>
      <c r="K431" s="1" t="s">
        <v>33</v>
      </c>
      <c r="L431" s="1" t="str">
        <f>+IF(I431=K431,"SI","NO")</f>
        <v>SI</v>
      </c>
      <c r="M431" s="1" t="str">
        <f>+IF(H431=J431,"SI","NO")</f>
        <v>NO</v>
      </c>
    </row>
    <row r="432" spans="1:13" hidden="1" x14ac:dyDescent="0.3">
      <c r="A432" s="2">
        <f>+A431+1</f>
        <v>67</v>
      </c>
      <c r="B432" s="1" t="s">
        <v>29</v>
      </c>
      <c r="C432" s="1" t="s">
        <v>30</v>
      </c>
      <c r="D432" s="3">
        <v>4.360113806396948E-2</v>
      </c>
      <c r="E432" s="3">
        <v>36.102953731458761</v>
      </c>
      <c r="F432" s="3">
        <v>1.2111069302782799E-2</v>
      </c>
      <c r="G432" s="1">
        <v>1.0999999999999999E-2</v>
      </c>
      <c r="H432" s="1" t="s">
        <v>27</v>
      </c>
      <c r="I432" s="1" t="s">
        <v>23</v>
      </c>
      <c r="J432" s="1" t="s">
        <v>27</v>
      </c>
      <c r="K432" s="1" t="s">
        <v>31</v>
      </c>
      <c r="L432" s="1" t="str">
        <f>+IF(I432=K432,"SI","NO")</f>
        <v>NO</v>
      </c>
      <c r="M432" s="1" t="str">
        <f>+IF(H432=J432,"SI","NO")</f>
        <v>SI</v>
      </c>
    </row>
    <row r="433" spans="1:13" hidden="1" x14ac:dyDescent="0.3">
      <c r="A433" s="2">
        <f>+A432+1</f>
        <v>68</v>
      </c>
      <c r="B433" s="1" t="s">
        <v>22</v>
      </c>
      <c r="C433" s="1" t="s">
        <v>47</v>
      </c>
      <c r="D433" s="3">
        <v>1.0996536401277349E-2</v>
      </c>
      <c r="E433" s="3">
        <v>14.160505333180801</v>
      </c>
      <c r="F433" s="3">
        <v>1.204914528105719E-2</v>
      </c>
      <c r="G433" s="1">
        <v>2E-3</v>
      </c>
      <c r="H433" s="1" t="s">
        <v>19</v>
      </c>
      <c r="I433" s="1" t="s">
        <v>23</v>
      </c>
      <c r="J433" s="1" t="s">
        <v>36</v>
      </c>
      <c r="K433" s="1" t="s">
        <v>15</v>
      </c>
      <c r="L433" s="1" t="str">
        <f>+IF(I433=K433,"SI","NO")</f>
        <v>NO</v>
      </c>
      <c r="M433" s="1" t="str">
        <f>+IF(H433=J433,"SI","NO")</f>
        <v>NO</v>
      </c>
    </row>
    <row r="434" spans="1:13" hidden="1" x14ac:dyDescent="0.3">
      <c r="A434" s="2">
        <f>+A433+1</f>
        <v>69</v>
      </c>
      <c r="B434" s="1" t="s">
        <v>95</v>
      </c>
      <c r="C434" s="1" t="s">
        <v>73</v>
      </c>
      <c r="D434" s="3">
        <v>1.6716719268154059E-3</v>
      </c>
      <c r="E434" s="3">
        <v>4.7703640113782777</v>
      </c>
      <c r="F434" s="3">
        <v>1.141133792987108E-2</v>
      </c>
      <c r="G434" s="1">
        <v>0</v>
      </c>
      <c r="H434" s="1" t="s">
        <v>27</v>
      </c>
      <c r="I434" s="1" t="s">
        <v>15</v>
      </c>
      <c r="J434" s="1" t="s">
        <v>27</v>
      </c>
      <c r="K434" s="1" t="s">
        <v>33</v>
      </c>
      <c r="L434" s="1" t="str">
        <f>+IF(I434=K434,"SI","NO")</f>
        <v>NO</v>
      </c>
      <c r="M434" s="1" t="str">
        <f>+IF(H434=J434,"SI","NO")</f>
        <v>SI</v>
      </c>
    </row>
    <row r="435" spans="1:13" hidden="1" x14ac:dyDescent="0.3">
      <c r="A435" s="2">
        <f>+A434+1</f>
        <v>70</v>
      </c>
      <c r="B435" s="1" t="s">
        <v>144</v>
      </c>
      <c r="C435" s="1" t="s">
        <v>56</v>
      </c>
      <c r="D435" s="3">
        <v>9.6122475552853255E-3</v>
      </c>
      <c r="E435" s="3">
        <v>1.10104038043325</v>
      </c>
      <c r="F435" s="3">
        <v>1.117477241175089E-2</v>
      </c>
      <c r="G435" s="1">
        <v>2E-3</v>
      </c>
      <c r="H435" s="1" t="s">
        <v>19</v>
      </c>
      <c r="I435" s="1" t="s">
        <v>31</v>
      </c>
      <c r="J435" s="1" t="s">
        <v>36</v>
      </c>
      <c r="K435" s="1" t="s">
        <v>21</v>
      </c>
      <c r="L435" s="1" t="str">
        <f>+IF(I435=K435,"SI","NO")</f>
        <v>NO</v>
      </c>
      <c r="M435" s="1" t="str">
        <f>+IF(H435=J435,"SI","NO")</f>
        <v>NO</v>
      </c>
    </row>
    <row r="436" spans="1:13" hidden="1" x14ac:dyDescent="0.3">
      <c r="A436" s="2">
        <f>+A435+1</f>
        <v>71</v>
      </c>
      <c r="B436" s="1" t="s">
        <v>98</v>
      </c>
      <c r="C436" s="1" t="s">
        <v>47</v>
      </c>
      <c r="D436" s="3">
        <v>2.8961785831462191E-2</v>
      </c>
      <c r="E436" s="3">
        <v>-0.2904432449214096</v>
      </c>
      <c r="F436" s="3">
        <v>1.016359053767525E-2</v>
      </c>
      <c r="G436" s="1">
        <v>7.0000000000000001E-3</v>
      </c>
      <c r="H436" s="1" t="s">
        <v>19</v>
      </c>
      <c r="I436" s="1" t="s">
        <v>15</v>
      </c>
      <c r="J436" s="1" t="s">
        <v>36</v>
      </c>
      <c r="K436" s="1" t="s">
        <v>15</v>
      </c>
      <c r="L436" s="1" t="str">
        <f>+IF(I436=K436,"SI","NO")</f>
        <v>SI</v>
      </c>
      <c r="M436" s="1" t="str">
        <f>+IF(H436=J436,"SI","NO")</f>
        <v>NO</v>
      </c>
    </row>
    <row r="437" spans="1:13" hidden="1" x14ac:dyDescent="0.3">
      <c r="A437" s="2">
        <f>+A436+1</f>
        <v>72</v>
      </c>
      <c r="B437" s="1" t="s">
        <v>93</v>
      </c>
      <c r="C437" s="1" t="s">
        <v>30</v>
      </c>
      <c r="D437" s="3">
        <v>3.6459767292947538E-2</v>
      </c>
      <c r="E437" s="3">
        <v>-5.6363318555709956</v>
      </c>
      <c r="F437" s="3">
        <v>5.3168540401521249E-3</v>
      </c>
      <c r="G437" s="1">
        <v>8.9999999999999993E-3</v>
      </c>
      <c r="H437" s="1" t="s">
        <v>19</v>
      </c>
      <c r="I437" s="1" t="s">
        <v>23</v>
      </c>
      <c r="J437" s="1" t="s">
        <v>27</v>
      </c>
      <c r="K437" s="1" t="s">
        <v>31</v>
      </c>
      <c r="L437" s="1" t="str">
        <f>+IF(I437=K437,"SI","NO")</f>
        <v>NO</v>
      </c>
      <c r="M437" s="1" t="str">
        <f>+IF(H437=J437,"SI","NO")</f>
        <v>NO</v>
      </c>
    </row>
    <row r="438" spans="1:13" hidden="1" x14ac:dyDescent="0.3">
      <c r="A438" s="2">
        <f>+A437+1</f>
        <v>73</v>
      </c>
      <c r="B438" s="1" t="s">
        <v>139</v>
      </c>
      <c r="C438" s="1" t="s">
        <v>47</v>
      </c>
      <c r="D438" s="3">
        <v>4.2050490257083482E-2</v>
      </c>
      <c r="E438" s="3">
        <v>11.889653975931621</v>
      </c>
      <c r="F438" s="3">
        <v>5.2804441716897462E-3</v>
      </c>
      <c r="G438" s="1">
        <v>1.0999999999999999E-2</v>
      </c>
      <c r="H438" s="1" t="s">
        <v>19</v>
      </c>
      <c r="I438" s="1" t="s">
        <v>33</v>
      </c>
      <c r="J438" s="1" t="s">
        <v>36</v>
      </c>
      <c r="K438" s="1" t="s">
        <v>15</v>
      </c>
      <c r="L438" s="1" t="str">
        <f>+IF(I438=K438,"SI","NO")</f>
        <v>NO</v>
      </c>
      <c r="M438" s="1" t="str">
        <f>+IF(H438=J438,"SI","NO")</f>
        <v>NO</v>
      </c>
    </row>
    <row r="439" spans="1:13" hidden="1" x14ac:dyDescent="0.3">
      <c r="A439" s="2">
        <f>+A438+1</f>
        <v>74</v>
      </c>
      <c r="B439" s="1" t="s">
        <v>93</v>
      </c>
      <c r="C439" s="1" t="s">
        <v>54</v>
      </c>
      <c r="D439" s="3">
        <v>1.322337608533061E-3</v>
      </c>
      <c r="E439" s="3">
        <v>-13.04653380864019</v>
      </c>
      <c r="F439" s="3">
        <v>4.4545190872065906E-3</v>
      </c>
      <c r="G439" s="1">
        <v>0</v>
      </c>
      <c r="H439" s="1" t="s">
        <v>19</v>
      </c>
      <c r="I439" s="1" t="s">
        <v>23</v>
      </c>
      <c r="J439" s="1" t="s">
        <v>27</v>
      </c>
      <c r="K439" s="1" t="s">
        <v>15</v>
      </c>
      <c r="L439" s="1" t="str">
        <f>+IF(I439=K439,"SI","NO")</f>
        <v>NO</v>
      </c>
      <c r="M439" s="1" t="str">
        <f>+IF(H439=J439,"SI","NO")</f>
        <v>NO</v>
      </c>
    </row>
    <row r="440" spans="1:13" hidden="1" x14ac:dyDescent="0.3">
      <c r="A440" s="2">
        <f>+A439+1</f>
        <v>75</v>
      </c>
      <c r="B440" s="1" t="s">
        <v>116</v>
      </c>
      <c r="C440" s="1" t="s">
        <v>47</v>
      </c>
      <c r="D440" s="3">
        <v>8.6908043333938558E-3</v>
      </c>
      <c r="E440" s="3">
        <v>0.94920395187199236</v>
      </c>
      <c r="F440" s="3">
        <v>3.5606853137483099E-3</v>
      </c>
      <c r="G440" s="1">
        <v>2E-3</v>
      </c>
      <c r="H440" s="1" t="s">
        <v>19</v>
      </c>
      <c r="I440" s="1" t="s">
        <v>23</v>
      </c>
      <c r="J440" s="1" t="s">
        <v>36</v>
      </c>
      <c r="K440" s="1" t="s">
        <v>15</v>
      </c>
      <c r="L440" s="1" t="str">
        <f>+IF(I440=K440,"SI","NO")</f>
        <v>NO</v>
      </c>
      <c r="M440" s="1" t="str">
        <f>+IF(H440=J440,"SI","NO")</f>
        <v>NO</v>
      </c>
    </row>
    <row r="441" spans="1:13" hidden="1" x14ac:dyDescent="0.3">
      <c r="A441" s="2">
        <f>+A440+1</f>
        <v>76</v>
      </c>
      <c r="B441" s="1" t="s">
        <v>20</v>
      </c>
      <c r="C441" s="1" t="s">
        <v>54</v>
      </c>
      <c r="D441" s="3">
        <v>2.2606138232310089E-2</v>
      </c>
      <c r="E441" s="3">
        <v>-18.090948767143381</v>
      </c>
      <c r="F441" s="3">
        <v>2.9041803447937692E-3</v>
      </c>
      <c r="G441" s="1">
        <v>6.0000000000000001E-3</v>
      </c>
      <c r="H441" s="1" t="s">
        <v>19</v>
      </c>
      <c r="I441" s="1" t="s">
        <v>21</v>
      </c>
      <c r="J441" s="1" t="s">
        <v>27</v>
      </c>
      <c r="K441" s="1" t="s">
        <v>15</v>
      </c>
      <c r="L441" s="1" t="str">
        <f>+IF(I441=K441,"SI","NO")</f>
        <v>NO</v>
      </c>
      <c r="M441" s="1" t="str">
        <f>+IF(H441=J441,"SI","NO")</f>
        <v>NO</v>
      </c>
    </row>
    <row r="442" spans="1:13" hidden="1" x14ac:dyDescent="0.3">
      <c r="A442" s="2">
        <f>+A441+1</f>
        <v>77</v>
      </c>
      <c r="B442" s="1" t="s">
        <v>95</v>
      </c>
      <c r="C442" s="1" t="s">
        <v>26</v>
      </c>
      <c r="D442" s="3">
        <v>3.7228104539131147E-2</v>
      </c>
      <c r="E442" s="3">
        <v>8.2666786566274997</v>
      </c>
      <c r="F442" s="3">
        <v>2.884418201949963E-3</v>
      </c>
      <c r="G442" s="1">
        <v>8.9999999999999993E-3</v>
      </c>
      <c r="H442" s="1" t="s">
        <v>27</v>
      </c>
      <c r="I442" s="1" t="s">
        <v>15</v>
      </c>
      <c r="J442" s="1" t="s">
        <v>27</v>
      </c>
      <c r="K442" s="1" t="s">
        <v>15</v>
      </c>
      <c r="L442" s="1" t="str">
        <f>+IF(I442=K442,"SI","NO")</f>
        <v>SI</v>
      </c>
      <c r="M442" s="1" t="str">
        <f>+IF(H442=J442,"SI","NO")</f>
        <v>SI</v>
      </c>
    </row>
    <row r="443" spans="1:13" hidden="1" x14ac:dyDescent="0.3">
      <c r="A443" s="2">
        <f>+A442+1</f>
        <v>78</v>
      </c>
      <c r="B443" s="1" t="s">
        <v>72</v>
      </c>
      <c r="C443" s="1" t="s">
        <v>73</v>
      </c>
      <c r="D443" s="3">
        <v>1.537864691297287E-2</v>
      </c>
      <c r="E443" s="3">
        <v>-1.090646237640118</v>
      </c>
      <c r="F443" s="3">
        <v>2.7822947757234679E-3</v>
      </c>
      <c r="G443" s="1">
        <v>3.0000000000000001E-3</v>
      </c>
      <c r="H443" s="1" t="s">
        <v>19</v>
      </c>
      <c r="I443" s="1" t="s">
        <v>33</v>
      </c>
      <c r="J443" s="1" t="s">
        <v>27</v>
      </c>
      <c r="K443" s="1" t="s">
        <v>33</v>
      </c>
      <c r="L443" s="1" t="str">
        <f>+IF(I443=K443,"SI","NO")</f>
        <v>SI</v>
      </c>
      <c r="M443" s="1" t="str">
        <f>+IF(H443=J443,"SI","NO")</f>
        <v>NO</v>
      </c>
    </row>
    <row r="444" spans="1:13" hidden="1" x14ac:dyDescent="0.3">
      <c r="A444" s="2">
        <f>+A443+1</f>
        <v>79</v>
      </c>
      <c r="B444" s="1" t="s">
        <v>51</v>
      </c>
      <c r="C444" s="1" t="s">
        <v>54</v>
      </c>
      <c r="D444" s="3">
        <v>3.6161442054623717E-2</v>
      </c>
      <c r="E444" s="3">
        <v>-14.991509623584429</v>
      </c>
      <c r="F444" s="3">
        <v>2.7257616270592372E-3</v>
      </c>
      <c r="G444" s="1">
        <v>8.9999999999999993E-3</v>
      </c>
      <c r="H444" s="1" t="s">
        <v>19</v>
      </c>
      <c r="I444" s="1" t="s">
        <v>33</v>
      </c>
      <c r="J444" s="1" t="s">
        <v>27</v>
      </c>
      <c r="K444" s="1" t="s">
        <v>15</v>
      </c>
      <c r="L444" s="1" t="str">
        <f>+IF(I444=K444,"SI","NO")</f>
        <v>NO</v>
      </c>
      <c r="M444" s="1" t="str">
        <f>+IF(H444=J444,"SI","NO")</f>
        <v>NO</v>
      </c>
    </row>
    <row r="445" spans="1:13" hidden="1" x14ac:dyDescent="0.3">
      <c r="A445" s="2">
        <f>+A444+1</f>
        <v>80</v>
      </c>
      <c r="B445" s="1" t="s">
        <v>123</v>
      </c>
      <c r="C445" s="1" t="s">
        <v>54</v>
      </c>
      <c r="D445" s="3">
        <v>1.7375468426338681E-2</v>
      </c>
      <c r="E445" s="3">
        <v>-8.9918289777751408</v>
      </c>
      <c r="F445" s="3">
        <v>2.4185050539595049E-3</v>
      </c>
      <c r="G445" s="1">
        <v>4.0000000000000001E-3</v>
      </c>
      <c r="H445" s="1" t="s">
        <v>19</v>
      </c>
      <c r="I445" s="1" t="s">
        <v>33</v>
      </c>
      <c r="J445" s="1" t="s">
        <v>27</v>
      </c>
      <c r="K445" s="1" t="s">
        <v>15</v>
      </c>
      <c r="L445" s="1" t="str">
        <f>+IF(I445=K445,"SI","NO")</f>
        <v>NO</v>
      </c>
      <c r="M445" s="1" t="str">
        <f>+IF(H445=J445,"SI","NO")</f>
        <v>NO</v>
      </c>
    </row>
    <row r="446" spans="1:13" hidden="1" x14ac:dyDescent="0.3">
      <c r="A446" s="2">
        <f>+A445+1</f>
        <v>81</v>
      </c>
      <c r="B446" s="1" t="s">
        <v>81</v>
      </c>
      <c r="C446" s="1" t="s">
        <v>73</v>
      </c>
      <c r="D446" s="3">
        <v>4.6394193367204822E-2</v>
      </c>
      <c r="E446" s="3">
        <v>0.58439923142419281</v>
      </c>
      <c r="F446" s="3">
        <v>2.3073710390293552E-3</v>
      </c>
      <c r="G446" s="1">
        <v>1.2999999999999999E-2</v>
      </c>
      <c r="H446" s="1" t="s">
        <v>19</v>
      </c>
      <c r="I446" s="1" t="s">
        <v>15</v>
      </c>
      <c r="J446" s="1" t="s">
        <v>27</v>
      </c>
      <c r="K446" s="1" t="s">
        <v>33</v>
      </c>
      <c r="L446" s="1" t="str">
        <f>+IF(I446=K446,"SI","NO")</f>
        <v>NO</v>
      </c>
      <c r="M446" s="1" t="str">
        <f>+IF(H446=J446,"SI","NO")</f>
        <v>NO</v>
      </c>
    </row>
    <row r="447" spans="1:13" hidden="1" x14ac:dyDescent="0.3">
      <c r="A447" s="2">
        <f>+A446+1</f>
        <v>82</v>
      </c>
      <c r="B447" s="1" t="s">
        <v>18</v>
      </c>
      <c r="C447" s="1" t="s">
        <v>54</v>
      </c>
      <c r="D447" s="3">
        <v>3.3150419998574479E-5</v>
      </c>
      <c r="E447" s="3">
        <v>-2.5634946287607638</v>
      </c>
      <c r="F447" s="3">
        <v>1.8900682483996821E-3</v>
      </c>
      <c r="G447" s="1">
        <v>0</v>
      </c>
      <c r="H447" s="1" t="s">
        <v>19</v>
      </c>
      <c r="I447" s="1" t="s">
        <v>15</v>
      </c>
      <c r="J447" s="1" t="s">
        <v>27</v>
      </c>
      <c r="K447" s="1" t="s">
        <v>15</v>
      </c>
      <c r="L447" s="1" t="str">
        <f>+IF(I447=K447,"SI","NO")</f>
        <v>SI</v>
      </c>
      <c r="M447" s="1" t="str">
        <f>+IF(H447=J447,"SI","NO")</f>
        <v>NO</v>
      </c>
    </row>
    <row r="448" spans="1:13" hidden="1" x14ac:dyDescent="0.3">
      <c r="A448" s="2">
        <f>+A447+1</f>
        <v>83</v>
      </c>
      <c r="B448" s="1" t="s">
        <v>22</v>
      </c>
      <c r="C448" s="1" t="s">
        <v>54</v>
      </c>
      <c r="D448" s="3">
        <v>1.3073914177654029E-2</v>
      </c>
      <c r="E448" s="3">
        <v>6.2923784401977967</v>
      </c>
      <c r="F448" s="3">
        <v>1.8147401827311501E-3</v>
      </c>
      <c r="G448" s="1">
        <v>3.0000000000000001E-3</v>
      </c>
      <c r="H448" s="1" t="s">
        <v>19</v>
      </c>
      <c r="I448" s="1" t="s">
        <v>23</v>
      </c>
      <c r="J448" s="1" t="s">
        <v>27</v>
      </c>
      <c r="K448" s="1" t="s">
        <v>15</v>
      </c>
      <c r="L448" s="1" t="str">
        <f>+IF(I448=K448,"SI","NO")</f>
        <v>NO</v>
      </c>
      <c r="M448" s="1" t="str">
        <f>+IF(H448=J448,"SI","NO")</f>
        <v>NO</v>
      </c>
    </row>
    <row r="449" spans="1:13" hidden="1" x14ac:dyDescent="0.3">
      <c r="A449" s="2">
        <f>+A448+1</f>
        <v>84</v>
      </c>
      <c r="B449" s="1" t="s">
        <v>81</v>
      </c>
      <c r="C449" s="1" t="s">
        <v>30</v>
      </c>
      <c r="D449" s="3">
        <v>4.9011562507775913E-2</v>
      </c>
      <c r="E449" s="3">
        <v>2.9149285757222372</v>
      </c>
      <c r="F449" s="3">
        <v>1.627424220648087E-3</v>
      </c>
      <c r="G449" s="1">
        <v>1.2999999999999999E-2</v>
      </c>
      <c r="H449" s="1" t="s">
        <v>19</v>
      </c>
      <c r="I449" s="1" t="s">
        <v>15</v>
      </c>
      <c r="J449" s="1" t="s">
        <v>27</v>
      </c>
      <c r="K449" s="1" t="s">
        <v>31</v>
      </c>
      <c r="L449" s="1" t="str">
        <f>+IF(I449=K449,"SI","NO")</f>
        <v>NO</v>
      </c>
      <c r="M449" s="1" t="str">
        <f>+IF(H449=J449,"SI","NO")</f>
        <v>NO</v>
      </c>
    </row>
    <row r="450" spans="1:13" hidden="1" x14ac:dyDescent="0.3">
      <c r="A450" s="2">
        <f>+A449+1</f>
        <v>85</v>
      </c>
      <c r="B450" s="1" t="s">
        <v>125</v>
      </c>
      <c r="C450" s="1" t="s">
        <v>54</v>
      </c>
      <c r="D450" s="3">
        <v>3.0309268031766669E-2</v>
      </c>
      <c r="E450" s="3">
        <v>6.2031995787344583</v>
      </c>
      <c r="F450" s="3">
        <v>1.606692784156026E-3</v>
      </c>
      <c r="G450" s="1">
        <v>7.0000000000000001E-3</v>
      </c>
      <c r="H450" s="1" t="s">
        <v>19</v>
      </c>
      <c r="I450" s="1" t="s">
        <v>33</v>
      </c>
      <c r="J450" s="1" t="s">
        <v>27</v>
      </c>
      <c r="K450" s="1" t="s">
        <v>15</v>
      </c>
      <c r="L450" s="1" t="str">
        <f>+IF(I450=K450,"SI","NO")</f>
        <v>NO</v>
      </c>
      <c r="M450" s="1" t="str">
        <f>+IF(H450=J450,"SI","NO")</f>
        <v>NO</v>
      </c>
    </row>
    <row r="451" spans="1:13" hidden="1" x14ac:dyDescent="0.3">
      <c r="A451" s="2">
        <f>+A450+1</f>
        <v>86</v>
      </c>
      <c r="B451" s="1" t="s">
        <v>81</v>
      </c>
      <c r="C451" s="1" t="s">
        <v>54</v>
      </c>
      <c r="D451" s="3">
        <v>1.119847540187104E-3</v>
      </c>
      <c r="E451" s="3">
        <v>0.30415849154812308</v>
      </c>
      <c r="F451" s="3">
        <v>1.4000716559623421E-3</v>
      </c>
      <c r="G451" s="1">
        <v>0</v>
      </c>
      <c r="H451" s="1" t="s">
        <v>19</v>
      </c>
      <c r="I451" s="1" t="s">
        <v>15</v>
      </c>
      <c r="J451" s="1" t="s">
        <v>27</v>
      </c>
      <c r="K451" s="1" t="s">
        <v>15</v>
      </c>
      <c r="L451" s="1" t="str">
        <f>+IF(I451=K451,"SI","NO")</f>
        <v>SI</v>
      </c>
      <c r="M451" s="1" t="str">
        <f>+IF(H451=J451,"SI","NO")</f>
        <v>NO</v>
      </c>
    </row>
    <row r="452" spans="1:13" hidden="1" x14ac:dyDescent="0.3">
      <c r="A452" s="2">
        <f>+A451+1</f>
        <v>87</v>
      </c>
      <c r="B452" s="1" t="s">
        <v>125</v>
      </c>
      <c r="C452" s="1" t="s">
        <v>30</v>
      </c>
      <c r="D452" s="3">
        <v>3.8230554498632503E-2</v>
      </c>
      <c r="E452" s="3">
        <v>12.728338820429119</v>
      </c>
      <c r="F452" s="3">
        <v>1.320385667634538E-3</v>
      </c>
      <c r="G452" s="1">
        <v>0.01</v>
      </c>
      <c r="H452" s="1" t="s">
        <v>19</v>
      </c>
      <c r="I452" s="1" t="s">
        <v>33</v>
      </c>
      <c r="J452" s="1" t="s">
        <v>27</v>
      </c>
      <c r="K452" s="1" t="s">
        <v>31</v>
      </c>
      <c r="L452" s="1" t="str">
        <f>+IF(I452=K452,"SI","NO")</f>
        <v>NO</v>
      </c>
      <c r="M452" s="1" t="str">
        <f>+IF(H452=J452,"SI","NO")</f>
        <v>NO</v>
      </c>
    </row>
    <row r="453" spans="1:13" hidden="1" x14ac:dyDescent="0.3">
      <c r="A453" s="2">
        <f>+A452+1</f>
        <v>88</v>
      </c>
      <c r="B453" s="1" t="s">
        <v>94</v>
      </c>
      <c r="C453" s="1" t="s">
        <v>54</v>
      </c>
      <c r="D453" s="3">
        <v>4.0871903635106921E-3</v>
      </c>
      <c r="E453" s="3">
        <v>2.7868313059243799</v>
      </c>
      <c r="F453" s="3">
        <v>8.0219432609743215E-4</v>
      </c>
      <c r="G453" s="1">
        <v>1E-3</v>
      </c>
      <c r="H453" s="1" t="s">
        <v>19</v>
      </c>
      <c r="I453" s="1" t="s">
        <v>71</v>
      </c>
      <c r="J453" s="1" t="s">
        <v>27</v>
      </c>
      <c r="K453" s="1" t="s">
        <v>15</v>
      </c>
      <c r="L453" s="1" t="str">
        <f>+IF(I453=K453,"SI","NO")</f>
        <v>NO</v>
      </c>
      <c r="M453" s="1" t="str">
        <f>+IF(H453=J453,"SI","NO")</f>
        <v>NO</v>
      </c>
    </row>
    <row r="454" spans="1:13" hidden="1" x14ac:dyDescent="0.3">
      <c r="A454" s="2">
        <f>+A453+1</f>
        <v>89</v>
      </c>
      <c r="B454" s="1" t="s">
        <v>131</v>
      </c>
      <c r="C454" s="1" t="s">
        <v>54</v>
      </c>
      <c r="D454" s="3">
        <v>1.028504402879989E-2</v>
      </c>
      <c r="E454" s="3">
        <v>1.5726504785006761</v>
      </c>
      <c r="F454" s="3">
        <v>6.2917178240615146E-4</v>
      </c>
      <c r="G454" s="1">
        <v>2E-3</v>
      </c>
      <c r="H454" s="1" t="s">
        <v>19</v>
      </c>
      <c r="I454" s="1" t="s">
        <v>15</v>
      </c>
      <c r="J454" s="1" t="s">
        <v>27</v>
      </c>
      <c r="K454" s="1" t="s">
        <v>15</v>
      </c>
      <c r="L454" s="1" t="str">
        <f>+IF(I454=K454,"SI","NO")</f>
        <v>SI</v>
      </c>
      <c r="M454" s="1" t="str">
        <f>+IF(H454=J454,"SI","NO")</f>
        <v>NO</v>
      </c>
    </row>
    <row r="455" spans="1:13" hidden="1" x14ac:dyDescent="0.3">
      <c r="A455" s="2">
        <f>+A454+1</f>
        <v>90</v>
      </c>
      <c r="B455" s="1" t="s">
        <v>125</v>
      </c>
      <c r="C455" s="1" t="s">
        <v>26</v>
      </c>
      <c r="D455" s="3">
        <v>4.9171219225423099E-2</v>
      </c>
      <c r="E455" s="3">
        <v>9.7178314408905102</v>
      </c>
      <c r="F455" s="3">
        <v>5.5468063477588691E-4</v>
      </c>
      <c r="G455" s="1">
        <v>1.2999999999999999E-2</v>
      </c>
      <c r="H455" s="1" t="s">
        <v>19</v>
      </c>
      <c r="I455" s="1" t="s">
        <v>33</v>
      </c>
      <c r="J455" s="1" t="s">
        <v>27</v>
      </c>
      <c r="K455" s="1" t="s">
        <v>15</v>
      </c>
      <c r="L455" s="1" t="str">
        <f>+IF(I455=K455,"SI","NO")</f>
        <v>NO</v>
      </c>
      <c r="M455" s="1" t="str">
        <f>+IF(H455=J455,"SI","NO")</f>
        <v>NO</v>
      </c>
    </row>
    <row r="456" spans="1:13" hidden="1" x14ac:dyDescent="0.3">
      <c r="A456" s="2">
        <f>+A455+1</f>
        <v>91</v>
      </c>
      <c r="B456" s="1" t="s">
        <v>140</v>
      </c>
      <c r="C456" s="1" t="s">
        <v>141</v>
      </c>
      <c r="D456" s="3">
        <v>2.7789665993824129E-2</v>
      </c>
      <c r="E456" s="3">
        <v>2.9564311082853072</v>
      </c>
      <c r="F456" s="3">
        <v>1.995960438946683E-4</v>
      </c>
      <c r="G456" s="1">
        <v>7.0000000000000001E-3</v>
      </c>
      <c r="H456" s="1" t="s">
        <v>19</v>
      </c>
      <c r="I456" s="1" t="s">
        <v>23</v>
      </c>
      <c r="J456" s="1" t="s">
        <v>27</v>
      </c>
      <c r="K456" s="1" t="s">
        <v>21</v>
      </c>
      <c r="L456" s="1" t="str">
        <f>+IF(I456=K456,"SI","NO")</f>
        <v>NO</v>
      </c>
      <c r="M456" s="1" t="str">
        <f>+IF(H456=J456,"SI","NO")</f>
        <v>NO</v>
      </c>
    </row>
    <row r="457" spans="1:13" hidden="1" x14ac:dyDescent="0.3">
      <c r="A457" s="2">
        <f>+A456+1</f>
        <v>92</v>
      </c>
      <c r="B457" s="1" t="s">
        <v>45</v>
      </c>
      <c r="C457" s="1" t="s">
        <v>79</v>
      </c>
      <c r="D457" s="3">
        <v>3.9206682727295501E-2</v>
      </c>
      <c r="E457" s="3">
        <v>17.91363379517626</v>
      </c>
      <c r="F457" s="3">
        <v>-5.8859744859575749E-4</v>
      </c>
      <c r="G457" s="1">
        <v>1.0999999999999999E-2</v>
      </c>
      <c r="H457" s="1" t="s">
        <v>19</v>
      </c>
      <c r="I457" s="1" t="s">
        <v>15</v>
      </c>
      <c r="J457" s="1" t="s">
        <v>27</v>
      </c>
      <c r="K457" s="1" t="s">
        <v>15</v>
      </c>
      <c r="L457" s="1" t="str">
        <f>+IF(I457=K457,"SI","NO")</f>
        <v>SI</v>
      </c>
      <c r="M457" s="1" t="str">
        <f>+IF(H457=J457,"SI","NO")</f>
        <v>NO</v>
      </c>
    </row>
    <row r="458" spans="1:13" hidden="1" x14ac:dyDescent="0.3">
      <c r="A458" s="2">
        <f>+A457+1</f>
        <v>93</v>
      </c>
      <c r="B458" s="1" t="s">
        <v>139</v>
      </c>
      <c r="C458" s="1" t="s">
        <v>28</v>
      </c>
      <c r="D458" s="3">
        <v>3.4646364046923242E-2</v>
      </c>
      <c r="E458" s="3">
        <v>24.540717967096381</v>
      </c>
      <c r="F458" s="3">
        <v>-3.4904449701630949E-3</v>
      </c>
      <c r="G458" s="1">
        <v>8.9999999999999993E-3</v>
      </c>
      <c r="H458" s="1" t="s">
        <v>19</v>
      </c>
      <c r="I458" s="1" t="s">
        <v>33</v>
      </c>
      <c r="J458" s="1" t="s">
        <v>27</v>
      </c>
      <c r="K458" s="1" t="s">
        <v>21</v>
      </c>
      <c r="L458" s="1" t="str">
        <f>+IF(I458=K458,"SI","NO")</f>
        <v>NO</v>
      </c>
      <c r="M458" s="1" t="str">
        <f>+IF(H458=J458,"SI","NO")</f>
        <v>NO</v>
      </c>
    </row>
    <row r="459" spans="1:13" hidden="1" x14ac:dyDescent="0.3">
      <c r="A459" s="2">
        <f>+A458+1</f>
        <v>94</v>
      </c>
      <c r="B459" s="1" t="s">
        <v>139</v>
      </c>
      <c r="C459" s="1" t="s">
        <v>43</v>
      </c>
      <c r="D459" s="3">
        <v>3.4646364046923242E-2</v>
      </c>
      <c r="E459" s="3">
        <v>24.540717967096381</v>
      </c>
      <c r="F459" s="3">
        <v>-3.4904449701630949E-3</v>
      </c>
      <c r="G459" s="1">
        <v>8.9999999999999993E-3</v>
      </c>
      <c r="H459" s="1" t="s">
        <v>19</v>
      </c>
      <c r="I459" s="1" t="s">
        <v>33</v>
      </c>
      <c r="J459" s="1" t="s">
        <v>36</v>
      </c>
      <c r="K459" s="1" t="s">
        <v>15</v>
      </c>
      <c r="L459" s="1" t="str">
        <f>+IF(I459=K459,"SI","NO")</f>
        <v>NO</v>
      </c>
      <c r="M459" s="1" t="str">
        <f>+IF(H459=J459,"SI","NO")</f>
        <v>NO</v>
      </c>
    </row>
    <row r="460" spans="1:13" hidden="1" x14ac:dyDescent="0.3">
      <c r="A460" s="2">
        <f>+A459+1</f>
        <v>95</v>
      </c>
      <c r="B460" s="1" t="s">
        <v>45</v>
      </c>
      <c r="C460" s="1" t="s">
        <v>129</v>
      </c>
      <c r="D460" s="3">
        <v>7.0337725209281598E-3</v>
      </c>
      <c r="E460" s="3">
        <v>28.050857761652729</v>
      </c>
      <c r="F460" s="3">
        <v>-5.3933496009343114E-3</v>
      </c>
      <c r="G460" s="1">
        <v>2E-3</v>
      </c>
      <c r="H460" s="1" t="s">
        <v>19</v>
      </c>
      <c r="I460" s="1" t="s">
        <v>15</v>
      </c>
      <c r="J460" s="1" t="s">
        <v>27</v>
      </c>
      <c r="K460" s="1" t="s">
        <v>71</v>
      </c>
      <c r="L460" s="1" t="str">
        <f>+IF(I460=K460,"SI","NO")</f>
        <v>NO</v>
      </c>
      <c r="M460" s="1" t="str">
        <f>+IF(H460=J460,"SI","NO")</f>
        <v>NO</v>
      </c>
    </row>
    <row r="461" spans="1:13" hidden="1" x14ac:dyDescent="0.3">
      <c r="A461" s="2">
        <f>+A460+1</f>
        <v>96</v>
      </c>
      <c r="B461" s="1" t="s">
        <v>22</v>
      </c>
      <c r="C461" s="1" t="s">
        <v>118</v>
      </c>
      <c r="D461" s="3">
        <v>4.5647404121966592E-2</v>
      </c>
      <c r="E461" s="3">
        <v>38.169067492221487</v>
      </c>
      <c r="F461" s="3">
        <v>-5.6789865453981628E-3</v>
      </c>
      <c r="G461" s="1">
        <v>1.2999999999999999E-2</v>
      </c>
      <c r="H461" s="1" t="s">
        <v>19</v>
      </c>
      <c r="I461" s="1" t="s">
        <v>23</v>
      </c>
      <c r="J461" s="1" t="s">
        <v>27</v>
      </c>
      <c r="K461" s="1" t="s">
        <v>23</v>
      </c>
      <c r="L461" s="1" t="str">
        <f>+IF(I461=K461,"SI","NO")</f>
        <v>SI</v>
      </c>
      <c r="M461" s="1" t="str">
        <f>+IF(H461=J461,"SI","NO")</f>
        <v>NO</v>
      </c>
    </row>
    <row r="462" spans="1:13" hidden="1" x14ac:dyDescent="0.3">
      <c r="A462" s="2">
        <f>+A461+1</f>
        <v>97</v>
      </c>
      <c r="B462" s="1" t="s">
        <v>94</v>
      </c>
      <c r="C462" s="1" t="s">
        <v>42</v>
      </c>
      <c r="D462" s="3">
        <v>1.9627351987361999E-2</v>
      </c>
      <c r="E462" s="3">
        <v>13.13978026390423</v>
      </c>
      <c r="F462" s="3">
        <v>-6.6704945652701908E-3</v>
      </c>
      <c r="G462" s="1">
        <v>5.0000000000000001E-3</v>
      </c>
      <c r="H462" s="1" t="s">
        <v>19</v>
      </c>
      <c r="I462" s="1" t="s">
        <v>71</v>
      </c>
      <c r="J462" s="1" t="s">
        <v>36</v>
      </c>
      <c r="K462" s="1" t="s">
        <v>15</v>
      </c>
      <c r="L462" s="1" t="str">
        <f>+IF(I462=K462,"SI","NO")</f>
        <v>NO</v>
      </c>
      <c r="M462" s="1" t="str">
        <f>+IF(H462=J462,"SI","NO")</f>
        <v>NO</v>
      </c>
    </row>
    <row r="463" spans="1:13" hidden="1" x14ac:dyDescent="0.3">
      <c r="A463" s="2">
        <f>+A462+1</f>
        <v>98</v>
      </c>
      <c r="B463" s="1" t="s">
        <v>139</v>
      </c>
      <c r="C463" s="1" t="s">
        <v>147</v>
      </c>
      <c r="D463" s="3">
        <v>2.6666207970251791E-3</v>
      </c>
      <c r="E463" s="3">
        <v>29.154945219380931</v>
      </c>
      <c r="F463" s="3">
        <v>-8.7726959452216358E-3</v>
      </c>
      <c r="G463" s="1">
        <v>1E-3</v>
      </c>
      <c r="H463" s="1" t="s">
        <v>19</v>
      </c>
      <c r="I463" s="1" t="s">
        <v>33</v>
      </c>
      <c r="J463" s="1" t="s">
        <v>27</v>
      </c>
      <c r="K463" s="1" t="s">
        <v>33</v>
      </c>
      <c r="L463" s="1" t="str">
        <f>+IF(I463=K463,"SI","NO")</f>
        <v>SI</v>
      </c>
      <c r="M463" s="1" t="str">
        <f>+IF(H463=J463,"SI","NO")</f>
        <v>NO</v>
      </c>
    </row>
    <row r="464" spans="1:13" hidden="1" x14ac:dyDescent="0.3">
      <c r="A464" s="2">
        <f>+A463+1</f>
        <v>99</v>
      </c>
      <c r="B464" s="1" t="s">
        <v>115</v>
      </c>
      <c r="C464" s="1" t="s">
        <v>118</v>
      </c>
      <c r="D464" s="3">
        <v>2.9643370384508328E-3</v>
      </c>
      <c r="E464" s="3">
        <v>53.557988782893332</v>
      </c>
      <c r="F464" s="3">
        <v>-1.224673699662774E-2</v>
      </c>
      <c r="G464" s="1">
        <v>1E-3</v>
      </c>
      <c r="H464" s="1" t="s">
        <v>19</v>
      </c>
      <c r="I464" s="1" t="s">
        <v>23</v>
      </c>
      <c r="J464" s="1" t="s">
        <v>27</v>
      </c>
      <c r="K464" s="1" t="s">
        <v>23</v>
      </c>
      <c r="L464" s="1" t="str">
        <f>+IF(I464=K464,"SI","NO")</f>
        <v>SI</v>
      </c>
      <c r="M464" s="1" t="str">
        <f>+IF(H464=J464,"SI","NO")</f>
        <v>NO</v>
      </c>
    </row>
    <row r="465" spans="1:13" hidden="1" x14ac:dyDescent="0.3">
      <c r="A465" s="2">
        <f>+A464+1</f>
        <v>100</v>
      </c>
      <c r="B465" s="1" t="s">
        <v>116</v>
      </c>
      <c r="C465" s="1" t="s">
        <v>117</v>
      </c>
      <c r="D465" s="3">
        <v>5.8159893797319713E-3</v>
      </c>
      <c r="E465" s="3">
        <v>8.5577212819845307</v>
      </c>
      <c r="F465" s="3">
        <v>-1.252371129624387E-2</v>
      </c>
      <c r="G465" s="1">
        <v>1E-3</v>
      </c>
      <c r="H465" s="1" t="s">
        <v>19</v>
      </c>
      <c r="I465" s="1" t="s">
        <v>23</v>
      </c>
      <c r="J465" s="1" t="s">
        <v>27</v>
      </c>
      <c r="K465" s="1" t="s">
        <v>23</v>
      </c>
      <c r="L465" s="1" t="str">
        <f>+IF(I465=K465,"SI","NO")</f>
        <v>SI</v>
      </c>
      <c r="M465" s="1" t="str">
        <f>+IF(H465=J465,"SI","NO")</f>
        <v>NO</v>
      </c>
    </row>
    <row r="466" spans="1:13" hidden="1" x14ac:dyDescent="0.3">
      <c r="A466" s="2">
        <f>+A465+1</f>
        <v>101</v>
      </c>
      <c r="B466" s="1" t="s">
        <v>94</v>
      </c>
      <c r="C466" s="1" t="s">
        <v>139</v>
      </c>
      <c r="D466" s="3">
        <v>9.1078507928696369E-3</v>
      </c>
      <c r="E466" s="3">
        <v>13.209494848577799</v>
      </c>
      <c r="F466" s="3">
        <v>-1.6065444531826071E-2</v>
      </c>
      <c r="G466" s="1">
        <v>2E-3</v>
      </c>
      <c r="H466" s="1" t="s">
        <v>19</v>
      </c>
      <c r="I466" s="1" t="s">
        <v>71</v>
      </c>
      <c r="J466" s="1" t="s">
        <v>19</v>
      </c>
      <c r="K466" s="1" t="s">
        <v>33</v>
      </c>
      <c r="L466" s="1" t="str">
        <f>+IF(I466=K466,"SI","NO")</f>
        <v>NO</v>
      </c>
      <c r="M466" s="1" t="str">
        <f>+IF(H466=J466,"SI","NO")</f>
        <v>SI</v>
      </c>
    </row>
    <row r="467" spans="1:13" hidden="1" x14ac:dyDescent="0.3">
      <c r="A467" s="2">
        <f>+A466+1</f>
        <v>102</v>
      </c>
      <c r="B467" s="1" t="s">
        <v>139</v>
      </c>
      <c r="C467" s="1" t="s">
        <v>148</v>
      </c>
      <c r="D467" s="3">
        <v>3.3073579165034728E-2</v>
      </c>
      <c r="E467" s="3">
        <v>23.49467151128734</v>
      </c>
      <c r="F467" s="3">
        <v>-1.838485978536435E-2</v>
      </c>
      <c r="G467" s="1">
        <v>8.9999999999999993E-3</v>
      </c>
      <c r="H467" s="1" t="s">
        <v>19</v>
      </c>
      <c r="I467" s="1" t="s">
        <v>33</v>
      </c>
      <c r="J467" s="1" t="s">
        <v>27</v>
      </c>
      <c r="K467" s="1" t="s">
        <v>15</v>
      </c>
      <c r="L467" s="1" t="str">
        <f>+IF(I467=K467,"SI","NO")</f>
        <v>NO</v>
      </c>
      <c r="M467" s="1" t="str">
        <f>+IF(H467=J467,"SI","NO")</f>
        <v>NO</v>
      </c>
    </row>
    <row r="468" spans="1:13" hidden="1" x14ac:dyDescent="0.3">
      <c r="A468" s="2">
        <f>+A467+1</f>
        <v>103</v>
      </c>
      <c r="B468" s="1" t="s">
        <v>114</v>
      </c>
      <c r="C468" s="1" t="s">
        <v>118</v>
      </c>
      <c r="D468" s="3">
        <v>1.22397550900285E-2</v>
      </c>
      <c r="E468" s="3">
        <v>100.17499638331449</v>
      </c>
      <c r="F468" s="3">
        <v>-2.03708353368292E-2</v>
      </c>
      <c r="G468" s="1">
        <v>3.0000000000000001E-3</v>
      </c>
      <c r="H468" s="1" t="s">
        <v>19</v>
      </c>
      <c r="I468" s="1" t="s">
        <v>31</v>
      </c>
      <c r="J468" s="1" t="s">
        <v>27</v>
      </c>
      <c r="K468" s="1" t="s">
        <v>23</v>
      </c>
      <c r="L468" s="1" t="str">
        <f>+IF(I468=K468,"SI","NO")</f>
        <v>NO</v>
      </c>
      <c r="M468" s="1" t="str">
        <f>+IF(H468=J468,"SI","NO")</f>
        <v>NO</v>
      </c>
    </row>
    <row r="469" spans="1:13" hidden="1" x14ac:dyDescent="0.3">
      <c r="A469" s="2">
        <f>+A468+1</f>
        <v>104</v>
      </c>
      <c r="B469" s="1" t="s">
        <v>45</v>
      </c>
      <c r="C469" s="1" t="s">
        <v>128</v>
      </c>
      <c r="D469" s="3">
        <v>9.3650578357135257E-3</v>
      </c>
      <c r="E469" s="3">
        <v>13.66325466552996</v>
      </c>
      <c r="F469" s="3">
        <v>-2.3269288377607601E-2</v>
      </c>
      <c r="G469" s="1">
        <v>2E-3</v>
      </c>
      <c r="H469" s="1" t="s">
        <v>19</v>
      </c>
      <c r="I469" s="1" t="s">
        <v>15</v>
      </c>
      <c r="J469" s="1" t="s">
        <v>27</v>
      </c>
      <c r="K469" s="1" t="s">
        <v>21</v>
      </c>
      <c r="L469" s="1" t="str">
        <f>+IF(I469=K469,"SI","NO")</f>
        <v>NO</v>
      </c>
      <c r="M469" s="1" t="str">
        <f>+IF(H469=J469,"SI","NO")</f>
        <v>NO</v>
      </c>
    </row>
    <row r="470" spans="1:13" hidden="1" x14ac:dyDescent="0.3">
      <c r="A470" s="2">
        <f>+A469+1</f>
        <v>105</v>
      </c>
      <c r="B470" s="1" t="s">
        <v>140</v>
      </c>
      <c r="C470" s="1" t="s">
        <v>117</v>
      </c>
      <c r="D470" s="3">
        <v>3.3797623885139079E-2</v>
      </c>
      <c r="E470" s="3">
        <v>17.728048063725151</v>
      </c>
      <c r="F470" s="3">
        <v>-2.42816200775509E-2</v>
      </c>
      <c r="G470" s="1">
        <v>8.9999999999999993E-3</v>
      </c>
      <c r="H470" s="1" t="s">
        <v>19</v>
      </c>
      <c r="I470" s="1" t="s">
        <v>23</v>
      </c>
      <c r="J470" s="1" t="s">
        <v>27</v>
      </c>
      <c r="K470" s="1" t="s">
        <v>23</v>
      </c>
      <c r="L470" s="1" t="str">
        <f>+IF(I470=K470,"SI","NO")</f>
        <v>SI</v>
      </c>
      <c r="M470" s="1" t="str">
        <f>+IF(H470=J470,"SI","NO")</f>
        <v>NO</v>
      </c>
    </row>
    <row r="471" spans="1:13" hidden="1" x14ac:dyDescent="0.3">
      <c r="A471" s="2">
        <f>+A470+1</f>
        <v>106</v>
      </c>
      <c r="B471" s="1" t="s">
        <v>45</v>
      </c>
      <c r="C471" s="1" t="s">
        <v>117</v>
      </c>
      <c r="D471" s="3">
        <v>7.4733840641690637E-4</v>
      </c>
      <c r="E471" s="3">
        <v>20.66478919772533</v>
      </c>
      <c r="F471" s="3">
        <v>-4.1399879291099478E-2</v>
      </c>
      <c r="G471" s="1">
        <v>0</v>
      </c>
      <c r="H471" s="1" t="s">
        <v>19</v>
      </c>
      <c r="I471" s="1" t="s">
        <v>15</v>
      </c>
      <c r="J471" s="1" t="s">
        <v>27</v>
      </c>
      <c r="K471" s="1" t="s">
        <v>23</v>
      </c>
      <c r="L471" s="1" t="str">
        <f>+IF(I471=K471,"SI","NO")</f>
        <v>NO</v>
      </c>
      <c r="M471" s="1" t="str">
        <f>+IF(H471=J471,"SI","NO")</f>
        <v>NO</v>
      </c>
    </row>
    <row r="472" spans="1:13" hidden="1" x14ac:dyDescent="0.3">
      <c r="A472" s="2">
        <f>+A471+1</f>
        <v>107</v>
      </c>
      <c r="B472" s="1" t="s">
        <v>149</v>
      </c>
      <c r="C472" s="1" t="s">
        <v>109</v>
      </c>
      <c r="D472" s="3">
        <v>4.9200904015110757E-2</v>
      </c>
      <c r="E472" s="3">
        <v>6.1499978445219998</v>
      </c>
      <c r="F472" s="3">
        <v>-4.3851615413198458E-2</v>
      </c>
      <c r="G472" s="1">
        <v>0.105</v>
      </c>
      <c r="H472" s="1" t="s">
        <v>27</v>
      </c>
      <c r="I472" s="1" t="s">
        <v>15</v>
      </c>
      <c r="J472" s="1" t="s">
        <v>36</v>
      </c>
      <c r="K472" s="1" t="s">
        <v>78</v>
      </c>
      <c r="L472" s="1" t="str">
        <f>+IF(I472=K472,"SI","NO")</f>
        <v>NO</v>
      </c>
      <c r="M472" s="1" t="str">
        <f>+IF(H472=J472,"SI","NO")</f>
        <v>NO</v>
      </c>
    </row>
    <row r="473" spans="1:13" hidden="1" x14ac:dyDescent="0.3">
      <c r="A473" s="2">
        <f>+A472+1</f>
        <v>108</v>
      </c>
      <c r="B473" s="1" t="s">
        <v>45</v>
      </c>
      <c r="C473" s="1" t="s">
        <v>102</v>
      </c>
      <c r="D473" s="3">
        <v>7.0188328832399361E-3</v>
      </c>
      <c r="E473" s="3">
        <v>23.220729077511439</v>
      </c>
      <c r="F473" s="3">
        <v>-5.5826606465298537E-2</v>
      </c>
      <c r="G473" s="1">
        <v>2E-3</v>
      </c>
      <c r="H473" s="1" t="s">
        <v>19</v>
      </c>
      <c r="I473" s="1" t="s">
        <v>15</v>
      </c>
      <c r="J473" s="1" t="s">
        <v>27</v>
      </c>
      <c r="K473" s="1" t="s">
        <v>23</v>
      </c>
      <c r="L473" s="1" t="str">
        <f>+IF(I473=K473,"SI","NO")</f>
        <v>NO</v>
      </c>
      <c r="M473" s="1" t="str">
        <f>+IF(H473=J473,"SI","NO")</f>
        <v>NO</v>
      </c>
    </row>
    <row r="474" spans="1:13" hidden="1" x14ac:dyDescent="0.3">
      <c r="A474" s="2">
        <f>+A473+1</f>
        <v>109</v>
      </c>
      <c r="B474" s="1" t="s">
        <v>139</v>
      </c>
      <c r="C474" s="1" t="s">
        <v>89</v>
      </c>
      <c r="D474" s="3">
        <v>4.7437894932002532E-2</v>
      </c>
      <c r="E474" s="3">
        <v>23.763637598675029</v>
      </c>
      <c r="F474" s="3">
        <v>-5.7331731514080483E-2</v>
      </c>
      <c r="G474" s="1">
        <v>1.2999999999999999E-2</v>
      </c>
      <c r="H474" s="1" t="s">
        <v>19</v>
      </c>
      <c r="I474" s="1" t="s">
        <v>33</v>
      </c>
      <c r="J474" s="1" t="s">
        <v>36</v>
      </c>
      <c r="K474" s="1" t="s">
        <v>78</v>
      </c>
      <c r="L474" s="1" t="str">
        <f>+IF(I474=K474,"SI","NO")</f>
        <v>NO</v>
      </c>
      <c r="M474" s="1" t="str">
        <f>+IF(H474=J474,"SI","NO")</f>
        <v>NO</v>
      </c>
    </row>
    <row r="475" spans="1:13" hidden="1" x14ac:dyDescent="0.3">
      <c r="A475" s="2">
        <f>+A474+1</f>
        <v>110</v>
      </c>
      <c r="B475" s="1" t="s">
        <v>116</v>
      </c>
      <c r="C475" s="1" t="s">
        <v>40</v>
      </c>
      <c r="D475" s="3">
        <v>4.2884173844097442E-2</v>
      </c>
      <c r="E475" s="3">
        <v>12.30294131070049</v>
      </c>
      <c r="F475" s="3">
        <v>-6.13313846670984E-2</v>
      </c>
      <c r="G475" s="1">
        <v>1.2E-2</v>
      </c>
      <c r="H475" s="1" t="s">
        <v>19</v>
      </c>
      <c r="I475" s="1" t="s">
        <v>23</v>
      </c>
      <c r="J475" s="1" t="s">
        <v>36</v>
      </c>
      <c r="K475" s="1" t="s">
        <v>21</v>
      </c>
      <c r="L475" s="1" t="str">
        <f>+IF(I475=K475,"SI","NO")</f>
        <v>NO</v>
      </c>
      <c r="M475" s="1" t="str">
        <f>+IF(H475=J475,"SI","NO")</f>
        <v>NO</v>
      </c>
    </row>
    <row r="476" spans="1:13" hidden="1" x14ac:dyDescent="0.3">
      <c r="A476" s="2">
        <f>+A475+1</f>
        <v>111</v>
      </c>
      <c r="B476" s="1" t="s">
        <v>116</v>
      </c>
      <c r="C476" s="1" t="s">
        <v>41</v>
      </c>
      <c r="D476" s="3">
        <v>4.2884173844097442E-2</v>
      </c>
      <c r="E476" s="3">
        <v>12.30294131070049</v>
      </c>
      <c r="F476" s="3">
        <v>-6.13313846670984E-2</v>
      </c>
      <c r="G476" s="1">
        <v>1.2E-2</v>
      </c>
      <c r="H476" s="1" t="s">
        <v>19</v>
      </c>
      <c r="I476" s="1" t="s">
        <v>23</v>
      </c>
      <c r="J476" s="1" t="s">
        <v>36</v>
      </c>
      <c r="K476" s="1" t="s">
        <v>21</v>
      </c>
      <c r="L476" s="1" t="str">
        <f>+IF(I476=K476,"SI","NO")</f>
        <v>NO</v>
      </c>
      <c r="M476" s="1" t="str">
        <f>+IF(H476=J476,"SI","NO")</f>
        <v>NO</v>
      </c>
    </row>
    <row r="477" spans="1:13" hidden="1" x14ac:dyDescent="0.3">
      <c r="A477" s="2">
        <f>+A476+1</f>
        <v>112</v>
      </c>
      <c r="B477" s="1" t="s">
        <v>139</v>
      </c>
      <c r="C477" s="1" t="s">
        <v>111</v>
      </c>
      <c r="D477" s="3">
        <v>4.3462612637857487E-2</v>
      </c>
      <c r="E477" s="3">
        <v>24.50732078778648</v>
      </c>
      <c r="F477" s="3">
        <v>-6.1944132740282563E-2</v>
      </c>
      <c r="G477" s="1">
        <v>1.2E-2</v>
      </c>
      <c r="H477" s="1" t="s">
        <v>19</v>
      </c>
      <c r="I477" s="1" t="s">
        <v>33</v>
      </c>
      <c r="J477" s="1" t="s">
        <v>36</v>
      </c>
      <c r="K477" s="1" t="s">
        <v>78</v>
      </c>
      <c r="L477" s="1" t="str">
        <f>+IF(I477=K477,"SI","NO")</f>
        <v>NO</v>
      </c>
      <c r="M477" s="1" t="str">
        <f>+IF(H477=J477,"SI","NO")</f>
        <v>NO</v>
      </c>
    </row>
    <row r="478" spans="1:13" hidden="1" x14ac:dyDescent="0.3">
      <c r="A478" s="2">
        <f>+A477+1</f>
        <v>113</v>
      </c>
      <c r="B478" s="1" t="s">
        <v>98</v>
      </c>
      <c r="C478" s="1" t="s">
        <v>132</v>
      </c>
      <c r="D478" s="3">
        <v>4.5889238642427652E-2</v>
      </c>
      <c r="E478" s="3">
        <v>6.8240581296449987</v>
      </c>
      <c r="F478" s="3">
        <v>-6.3378666012750398E-2</v>
      </c>
      <c r="G478" s="1">
        <v>5.0000000000000001E-3</v>
      </c>
      <c r="H478" s="1" t="s">
        <v>19</v>
      </c>
      <c r="I478" s="1" t="s">
        <v>15</v>
      </c>
      <c r="J478" s="1" t="s">
        <v>58</v>
      </c>
      <c r="K478" s="1" t="s">
        <v>31</v>
      </c>
      <c r="L478" s="1" t="str">
        <f>+IF(I478=K478,"SI","NO")</f>
        <v>NO</v>
      </c>
      <c r="M478" s="1" t="str">
        <f>+IF(H478=J478,"SI","NO")</f>
        <v>NO</v>
      </c>
    </row>
    <row r="479" spans="1:13" hidden="1" x14ac:dyDescent="0.3">
      <c r="A479" s="2">
        <f>+A478+1</f>
        <v>114</v>
      </c>
      <c r="B479" s="1" t="s">
        <v>139</v>
      </c>
      <c r="C479" s="1" t="s">
        <v>150</v>
      </c>
      <c r="D479" s="3">
        <v>3.2957698525744553E-2</v>
      </c>
      <c r="E479" s="3">
        <v>24.265305072042391</v>
      </c>
      <c r="F479" s="3">
        <v>-6.3949082753060132E-2</v>
      </c>
      <c r="G479" s="1">
        <v>8.9999999999999993E-3</v>
      </c>
      <c r="H479" s="1" t="s">
        <v>19</v>
      </c>
      <c r="I479" s="1" t="s">
        <v>33</v>
      </c>
      <c r="J479" s="1" t="s">
        <v>27</v>
      </c>
      <c r="K479" s="1" t="s">
        <v>23</v>
      </c>
      <c r="L479" s="1" t="str">
        <f>+IF(I479=K479,"SI","NO")</f>
        <v>NO</v>
      </c>
      <c r="M479" s="1" t="str">
        <f>+IF(H479=J479,"SI","NO")</f>
        <v>NO</v>
      </c>
    </row>
    <row r="480" spans="1:13" hidden="1" x14ac:dyDescent="0.3">
      <c r="A480" s="2">
        <f>+A479+1</f>
        <v>115</v>
      </c>
      <c r="B480" s="1" t="s">
        <v>151</v>
      </c>
      <c r="C480" s="1" t="s">
        <v>47</v>
      </c>
      <c r="D480" s="3">
        <v>1.3082274238172931E-2</v>
      </c>
      <c r="E480" s="3">
        <v>524.31525127368548</v>
      </c>
      <c r="F480" s="3">
        <v>-6.5343395928739556E-2</v>
      </c>
      <c r="G480" s="1">
        <v>0.222</v>
      </c>
      <c r="H480" s="1" t="s">
        <v>27</v>
      </c>
      <c r="I480" s="1" t="s">
        <v>15</v>
      </c>
      <c r="J480" s="1" t="s">
        <v>36</v>
      </c>
      <c r="K480" s="1" t="s">
        <v>15</v>
      </c>
      <c r="L480" s="1" t="str">
        <f>+IF(I480=K480,"SI","NO")</f>
        <v>SI</v>
      </c>
      <c r="M480" s="1" t="str">
        <f>+IF(H480=J480,"SI","NO")</f>
        <v>NO</v>
      </c>
    </row>
    <row r="481" spans="1:13" hidden="1" x14ac:dyDescent="0.3">
      <c r="A481" s="2">
        <f>+A480+1</f>
        <v>116</v>
      </c>
      <c r="B481" s="1" t="s">
        <v>139</v>
      </c>
      <c r="C481" s="1" t="s">
        <v>37</v>
      </c>
      <c r="D481" s="3">
        <v>3.9484670378990741E-2</v>
      </c>
      <c r="E481" s="3">
        <v>26.011929318300471</v>
      </c>
      <c r="F481" s="3">
        <v>-6.883207822220927E-2</v>
      </c>
      <c r="G481" s="1">
        <v>1.0999999999999999E-2</v>
      </c>
      <c r="H481" s="1" t="s">
        <v>19</v>
      </c>
      <c r="I481" s="1" t="s">
        <v>33</v>
      </c>
      <c r="J481" s="1" t="s">
        <v>36</v>
      </c>
      <c r="K481" s="1" t="s">
        <v>15</v>
      </c>
      <c r="L481" s="1" t="str">
        <f>+IF(I481=K481,"SI","NO")</f>
        <v>NO</v>
      </c>
      <c r="M481" s="1" t="str">
        <f>+IF(H481=J481,"SI","NO")</f>
        <v>NO</v>
      </c>
    </row>
    <row r="482" spans="1:13" hidden="1" x14ac:dyDescent="0.3">
      <c r="A482" s="2">
        <f>+A481+1</f>
        <v>117</v>
      </c>
      <c r="B482" s="1" t="s">
        <v>139</v>
      </c>
      <c r="C482" s="1" t="s">
        <v>145</v>
      </c>
      <c r="D482" s="3">
        <v>6.7865503715939992E-3</v>
      </c>
      <c r="E482" s="3">
        <v>35.073002240731768</v>
      </c>
      <c r="F482" s="3">
        <v>-7.3760191947476447E-2</v>
      </c>
      <c r="G482" s="1">
        <v>1E-3</v>
      </c>
      <c r="H482" s="1" t="s">
        <v>19</v>
      </c>
      <c r="I482" s="1" t="s">
        <v>33</v>
      </c>
      <c r="J482" s="1" t="s">
        <v>36</v>
      </c>
      <c r="K482" s="1" t="s">
        <v>33</v>
      </c>
      <c r="L482" s="1" t="str">
        <f>+IF(I482=K482,"SI","NO")</f>
        <v>SI</v>
      </c>
      <c r="M482" s="1" t="str">
        <f>+IF(H482=J482,"SI","NO")</f>
        <v>NO</v>
      </c>
    </row>
    <row r="483" spans="1:13" hidden="1" x14ac:dyDescent="0.3">
      <c r="A483" s="2">
        <f>+A482+1</f>
        <v>118</v>
      </c>
      <c r="B483" s="1" t="s">
        <v>105</v>
      </c>
      <c r="C483" s="1" t="s">
        <v>40</v>
      </c>
      <c r="D483" s="3">
        <v>4.4764108056525947E-2</v>
      </c>
      <c r="E483" s="3">
        <v>22.761645431604929</v>
      </c>
      <c r="F483" s="3">
        <v>-8.7457185396175044E-2</v>
      </c>
      <c r="G483" s="1">
        <v>1.0999999999999999E-2</v>
      </c>
      <c r="H483" s="1" t="s">
        <v>27</v>
      </c>
      <c r="I483" s="1" t="s">
        <v>21</v>
      </c>
      <c r="J483" s="1" t="s">
        <v>36</v>
      </c>
      <c r="K483" s="1" t="s">
        <v>21</v>
      </c>
      <c r="L483" s="1" t="str">
        <f>+IF(I483=K483,"SI","NO")</f>
        <v>SI</v>
      </c>
      <c r="M483" s="1" t="str">
        <f>+IF(H483=J483,"SI","NO")</f>
        <v>NO</v>
      </c>
    </row>
    <row r="484" spans="1:13" hidden="1" x14ac:dyDescent="0.3">
      <c r="A484" s="2">
        <f>+A483+1</f>
        <v>119</v>
      </c>
      <c r="B484" s="1" t="s">
        <v>105</v>
      </c>
      <c r="C484" s="1" t="s">
        <v>41</v>
      </c>
      <c r="D484" s="3">
        <v>4.4764108056525947E-2</v>
      </c>
      <c r="E484" s="3">
        <v>22.761645431604929</v>
      </c>
      <c r="F484" s="3">
        <v>-8.7457185396175044E-2</v>
      </c>
      <c r="G484" s="1">
        <v>1.0999999999999999E-2</v>
      </c>
      <c r="H484" s="1" t="s">
        <v>27</v>
      </c>
      <c r="I484" s="1" t="s">
        <v>21</v>
      </c>
      <c r="J484" s="1" t="s">
        <v>36</v>
      </c>
      <c r="K484" s="1" t="s">
        <v>21</v>
      </c>
      <c r="L484" s="1" t="str">
        <f>+IF(I484=K484,"SI","NO")</f>
        <v>SI</v>
      </c>
      <c r="M484" s="1" t="str">
        <f>+IF(H484=J484,"SI","NO")</f>
        <v>NO</v>
      </c>
    </row>
    <row r="485" spans="1:13" hidden="1" x14ac:dyDescent="0.3">
      <c r="A485" s="2">
        <f>+A484+1</f>
        <v>120</v>
      </c>
      <c r="B485" s="1" t="s">
        <v>72</v>
      </c>
      <c r="C485" s="1" t="s">
        <v>68</v>
      </c>
      <c r="D485" s="3">
        <v>1.13347909775895E-2</v>
      </c>
      <c r="E485" s="3">
        <v>19.084452646271529</v>
      </c>
      <c r="F485" s="3">
        <v>-9.9943124570125663E-2</v>
      </c>
      <c r="G485" s="1">
        <v>2E-3</v>
      </c>
      <c r="H485" s="1" t="s">
        <v>19</v>
      </c>
      <c r="I485" s="1" t="s">
        <v>33</v>
      </c>
      <c r="J485" s="1" t="s">
        <v>27</v>
      </c>
      <c r="K485" s="1" t="s">
        <v>21</v>
      </c>
      <c r="L485" s="1" t="str">
        <f>+IF(I485=K485,"SI","NO")</f>
        <v>NO</v>
      </c>
      <c r="M485" s="1" t="str">
        <f>+IF(H485=J485,"SI","NO")</f>
        <v>NO</v>
      </c>
    </row>
    <row r="486" spans="1:13" hidden="1" x14ac:dyDescent="0.3">
      <c r="A486" s="2">
        <f>+A485+1</f>
        <v>121</v>
      </c>
      <c r="B486" s="1" t="s">
        <v>139</v>
      </c>
      <c r="C486" s="1" t="s">
        <v>38</v>
      </c>
      <c r="D486" s="3">
        <v>1.9097667595660148E-2</v>
      </c>
      <c r="E486" s="3">
        <v>30.370180525250621</v>
      </c>
      <c r="F486" s="3">
        <v>-0.10120618338183229</v>
      </c>
      <c r="G486" s="1">
        <v>5.0000000000000001E-3</v>
      </c>
      <c r="H486" s="1" t="s">
        <v>19</v>
      </c>
      <c r="I486" s="1" t="s">
        <v>33</v>
      </c>
      <c r="J486" s="1" t="s">
        <v>36</v>
      </c>
      <c r="K486" s="1" t="s">
        <v>33</v>
      </c>
      <c r="L486" s="1" t="str">
        <f>+IF(I486=K486,"SI","NO")</f>
        <v>SI</v>
      </c>
      <c r="M486" s="1" t="str">
        <f>+IF(H486=J486,"SI","NO")</f>
        <v>NO</v>
      </c>
    </row>
    <row r="487" spans="1:13" hidden="1" x14ac:dyDescent="0.3">
      <c r="A487" s="2">
        <f>+A486+1</f>
        <v>122</v>
      </c>
      <c r="B487" s="1" t="s">
        <v>20</v>
      </c>
      <c r="C487" s="1" t="s">
        <v>111</v>
      </c>
      <c r="D487" s="3">
        <v>3.8152539794396742E-2</v>
      </c>
      <c r="E487" s="3">
        <v>29.99267402424028</v>
      </c>
      <c r="F487" s="3">
        <v>-0.1133139848254195</v>
      </c>
      <c r="G487" s="1">
        <v>0.01</v>
      </c>
      <c r="H487" s="1" t="s">
        <v>19</v>
      </c>
      <c r="I487" s="1" t="s">
        <v>21</v>
      </c>
      <c r="J487" s="1" t="s">
        <v>36</v>
      </c>
      <c r="K487" s="1" t="s">
        <v>78</v>
      </c>
      <c r="L487" s="1" t="str">
        <f>+IF(I487=K487,"SI","NO")</f>
        <v>NO</v>
      </c>
      <c r="M487" s="1" t="str">
        <f>+IF(H487=J487,"SI","NO")</f>
        <v>NO</v>
      </c>
    </row>
    <row r="488" spans="1:13" hidden="1" x14ac:dyDescent="0.3">
      <c r="A488" s="2">
        <f>+A487+1</f>
        <v>123</v>
      </c>
      <c r="B488" s="1" t="s">
        <v>139</v>
      </c>
      <c r="C488" s="1" t="s">
        <v>109</v>
      </c>
      <c r="D488" s="3">
        <v>4.7493217583847822E-2</v>
      </c>
      <c r="E488" s="3">
        <v>23.315339192464801</v>
      </c>
      <c r="F488" s="3">
        <v>-0.1218433089071327</v>
      </c>
      <c r="G488" s="1">
        <v>1.2999999999999999E-2</v>
      </c>
      <c r="H488" s="1" t="s">
        <v>19</v>
      </c>
      <c r="I488" s="1" t="s">
        <v>33</v>
      </c>
      <c r="J488" s="1" t="s">
        <v>36</v>
      </c>
      <c r="K488" s="1" t="s">
        <v>78</v>
      </c>
      <c r="L488" s="1" t="str">
        <f>+IF(I488=K488,"SI","NO")</f>
        <v>NO</v>
      </c>
      <c r="M488" s="1" t="str">
        <f>+IF(H488=J488,"SI","NO")</f>
        <v>NO</v>
      </c>
    </row>
    <row r="489" spans="1:13" hidden="1" x14ac:dyDescent="0.3">
      <c r="A489" s="2">
        <f>+A488+1</f>
        <v>124</v>
      </c>
      <c r="B489" s="1" t="s">
        <v>135</v>
      </c>
      <c r="C489" s="1" t="s">
        <v>102</v>
      </c>
      <c r="D489" s="3">
        <v>3.4599117498817589E-4</v>
      </c>
      <c r="E489" s="3">
        <v>44.595109053521007</v>
      </c>
      <c r="F489" s="3">
        <v>-0.1298315145580608</v>
      </c>
      <c r="G489" s="1">
        <v>0</v>
      </c>
      <c r="H489" s="1" t="s">
        <v>19</v>
      </c>
      <c r="I489" s="1" t="s">
        <v>64</v>
      </c>
      <c r="J489" s="1" t="s">
        <v>27</v>
      </c>
      <c r="K489" s="1" t="s">
        <v>23</v>
      </c>
      <c r="L489" s="1" t="str">
        <f>+IF(I489=K489,"SI","NO")</f>
        <v>NO</v>
      </c>
      <c r="M489" s="1" t="str">
        <f>+IF(H489=J489,"SI","NO")</f>
        <v>NO</v>
      </c>
    </row>
    <row r="490" spans="1:13" hidden="1" x14ac:dyDescent="0.3">
      <c r="A490" s="2">
        <f>+A489+1</f>
        <v>125</v>
      </c>
      <c r="B490" s="1" t="s">
        <v>116</v>
      </c>
      <c r="C490" s="1" t="s">
        <v>146</v>
      </c>
      <c r="D490" s="3">
        <v>1.7193233535077061E-2</v>
      </c>
      <c r="E490" s="3">
        <v>8.156569562392848</v>
      </c>
      <c r="F490" s="3">
        <v>-0.13564784669220711</v>
      </c>
      <c r="G490" s="1">
        <v>4.0000000000000001E-3</v>
      </c>
      <c r="H490" s="1" t="s">
        <v>19</v>
      </c>
      <c r="I490" s="1" t="s">
        <v>23</v>
      </c>
      <c r="J490" s="1" t="s">
        <v>36</v>
      </c>
      <c r="K490" s="1" t="s">
        <v>33</v>
      </c>
      <c r="L490" s="1" t="str">
        <f>+IF(I490=K490,"SI","NO")</f>
        <v>NO</v>
      </c>
      <c r="M490" s="1" t="str">
        <f>+IF(H490=J490,"SI","NO")</f>
        <v>NO</v>
      </c>
    </row>
    <row r="491" spans="1:13" hidden="1" x14ac:dyDescent="0.3">
      <c r="A491" s="2">
        <f>+A490+1</f>
        <v>126</v>
      </c>
      <c r="B491" s="1" t="s">
        <v>114</v>
      </c>
      <c r="C491" s="1" t="s">
        <v>117</v>
      </c>
      <c r="D491" s="3">
        <v>4.1474781091909701E-3</v>
      </c>
      <c r="E491" s="3">
        <v>104.5974642097631</v>
      </c>
      <c r="F491" s="3">
        <v>-0.14739754637285651</v>
      </c>
      <c r="G491" s="1">
        <v>1E-3</v>
      </c>
      <c r="H491" s="1" t="s">
        <v>19</v>
      </c>
      <c r="I491" s="1" t="s">
        <v>31</v>
      </c>
      <c r="J491" s="1" t="s">
        <v>27</v>
      </c>
      <c r="K491" s="1" t="s">
        <v>23</v>
      </c>
      <c r="L491" s="1" t="str">
        <f>+IF(I491=K491,"SI","NO")</f>
        <v>NO</v>
      </c>
      <c r="M491" s="1" t="str">
        <f>+IF(H491=J491,"SI","NO")</f>
        <v>NO</v>
      </c>
    </row>
    <row r="492" spans="1:13" hidden="1" x14ac:dyDescent="0.3">
      <c r="A492" s="2">
        <f>+A491+1</f>
        <v>127</v>
      </c>
      <c r="B492" s="1" t="s">
        <v>139</v>
      </c>
      <c r="C492" s="1" t="s">
        <v>126</v>
      </c>
      <c r="D492" s="3">
        <v>4.0972195074513003E-2</v>
      </c>
      <c r="E492" s="3">
        <v>30.281795646175439</v>
      </c>
      <c r="F492" s="3">
        <v>-0.15481720840791591</v>
      </c>
      <c r="G492" s="1">
        <v>1.0999999999999999E-2</v>
      </c>
      <c r="H492" s="1" t="s">
        <v>19</v>
      </c>
      <c r="I492" s="1" t="s">
        <v>33</v>
      </c>
      <c r="J492" s="1" t="s">
        <v>36</v>
      </c>
      <c r="K492" s="1" t="s">
        <v>33</v>
      </c>
      <c r="L492" s="1" t="str">
        <f>+IF(I492=K492,"SI","NO")</f>
        <v>SI</v>
      </c>
      <c r="M492" s="1" t="str">
        <f>+IF(H492=J492,"SI","NO")</f>
        <v>NO</v>
      </c>
    </row>
    <row r="493" spans="1:13" hidden="1" x14ac:dyDescent="0.3">
      <c r="A493" s="2">
        <f>+A492+1</f>
        <v>128</v>
      </c>
      <c r="B493" s="1" t="s">
        <v>53</v>
      </c>
      <c r="C493" s="1" t="s">
        <v>40</v>
      </c>
      <c r="D493" s="3">
        <v>6.5036813752454847E-3</v>
      </c>
      <c r="E493" s="3">
        <v>30.37538796803009</v>
      </c>
      <c r="F493" s="3">
        <v>-0.1554018516973345</v>
      </c>
      <c r="G493" s="1">
        <v>1E-3</v>
      </c>
      <c r="H493" s="1" t="s">
        <v>19</v>
      </c>
      <c r="I493" s="1" t="s">
        <v>23</v>
      </c>
      <c r="J493" s="1" t="s">
        <v>36</v>
      </c>
      <c r="K493" s="1" t="s">
        <v>21</v>
      </c>
      <c r="L493" s="1" t="str">
        <f>+IF(I493=K493,"SI","NO")</f>
        <v>NO</v>
      </c>
      <c r="M493" s="1" t="str">
        <f>+IF(H493=J493,"SI","NO")</f>
        <v>NO</v>
      </c>
    </row>
    <row r="494" spans="1:13" hidden="1" x14ac:dyDescent="0.3">
      <c r="A494" s="2">
        <f>+A493+1</f>
        <v>129</v>
      </c>
      <c r="B494" s="1" t="s">
        <v>53</v>
      </c>
      <c r="C494" s="1" t="s">
        <v>41</v>
      </c>
      <c r="D494" s="3">
        <v>6.5036813752454847E-3</v>
      </c>
      <c r="E494" s="3">
        <v>30.37538796803009</v>
      </c>
      <c r="F494" s="3">
        <v>-0.1554018516973345</v>
      </c>
      <c r="G494" s="1">
        <v>1E-3</v>
      </c>
      <c r="H494" s="1" t="s">
        <v>19</v>
      </c>
      <c r="I494" s="1" t="s">
        <v>23</v>
      </c>
      <c r="J494" s="1" t="s">
        <v>36</v>
      </c>
      <c r="K494" s="1" t="s">
        <v>21</v>
      </c>
      <c r="L494" s="1" t="str">
        <f>+IF(I494=K494,"SI","NO")</f>
        <v>NO</v>
      </c>
      <c r="M494" s="1" t="str">
        <f>+IF(H494=J494,"SI","NO")</f>
        <v>NO</v>
      </c>
    </row>
    <row r="495" spans="1:13" hidden="1" x14ac:dyDescent="0.3">
      <c r="A495" s="2">
        <f>+A494+1</f>
        <v>130</v>
      </c>
      <c r="B495" s="1" t="s">
        <v>107</v>
      </c>
      <c r="C495" s="1" t="s">
        <v>75</v>
      </c>
      <c r="D495" s="3">
        <v>1.044264582238898E-2</v>
      </c>
      <c r="E495" s="3">
        <v>26.6888624486979</v>
      </c>
      <c r="F495" s="3">
        <v>-0.15810583875393511</v>
      </c>
      <c r="G495" s="1">
        <v>2E-3</v>
      </c>
      <c r="H495" s="1" t="s">
        <v>36</v>
      </c>
      <c r="I495" s="1" t="s">
        <v>78</v>
      </c>
      <c r="J495" s="1" t="s">
        <v>58</v>
      </c>
      <c r="K495" s="1" t="s">
        <v>33</v>
      </c>
      <c r="L495" s="1" t="str">
        <f>+IF(I495=K495,"SI","NO")</f>
        <v>NO</v>
      </c>
      <c r="M495" s="1" t="str">
        <f>+IF(H495=J495,"SI","NO")</f>
        <v>NO</v>
      </c>
    </row>
    <row r="496" spans="1:13" hidden="1" x14ac:dyDescent="0.3">
      <c r="A496" s="2">
        <f>+A495+1</f>
        <v>131</v>
      </c>
      <c r="B496" s="1" t="s">
        <v>63</v>
      </c>
      <c r="C496" s="1" t="s">
        <v>89</v>
      </c>
      <c r="D496" s="3">
        <v>4.2944216484893834E-3</v>
      </c>
      <c r="E496" s="3">
        <v>42.780068030279388</v>
      </c>
      <c r="F496" s="3">
        <v>-0.16245579638484919</v>
      </c>
      <c r="G496" s="1">
        <v>1E-3</v>
      </c>
      <c r="H496" s="1" t="s">
        <v>19</v>
      </c>
      <c r="I496" s="1" t="s">
        <v>64</v>
      </c>
      <c r="J496" s="1" t="s">
        <v>36</v>
      </c>
      <c r="K496" s="1" t="s">
        <v>78</v>
      </c>
      <c r="L496" s="1" t="str">
        <f>+IF(I496=K496,"SI","NO")</f>
        <v>NO</v>
      </c>
      <c r="M496" s="1" t="str">
        <f>+IF(H496=J496,"SI","NO")</f>
        <v>NO</v>
      </c>
    </row>
    <row r="497" spans="1:13" hidden="1" x14ac:dyDescent="0.3">
      <c r="A497" s="2">
        <f>+A496+1</f>
        <v>132</v>
      </c>
      <c r="B497" s="1" t="s">
        <v>63</v>
      </c>
      <c r="C497" s="1" t="s">
        <v>111</v>
      </c>
      <c r="D497" s="3">
        <v>2.8426334635468938E-3</v>
      </c>
      <c r="E497" s="3">
        <v>44.15288675288086</v>
      </c>
      <c r="F497" s="3">
        <v>-0.16603107732987099</v>
      </c>
      <c r="G497" s="1">
        <v>1E-3</v>
      </c>
      <c r="H497" s="1" t="s">
        <v>19</v>
      </c>
      <c r="I497" s="1" t="s">
        <v>64</v>
      </c>
      <c r="J497" s="1" t="s">
        <v>36</v>
      </c>
      <c r="K497" s="1" t="s">
        <v>78</v>
      </c>
      <c r="L497" s="1" t="str">
        <f>+IF(I497=K497,"SI","NO")</f>
        <v>NO</v>
      </c>
      <c r="M497" s="1" t="str">
        <f>+IF(H497=J497,"SI","NO")</f>
        <v>NO</v>
      </c>
    </row>
    <row r="498" spans="1:13" hidden="1" x14ac:dyDescent="0.3">
      <c r="A498" s="2">
        <f>+A497+1</f>
        <v>133</v>
      </c>
      <c r="B498" s="1" t="s">
        <v>124</v>
      </c>
      <c r="C498" s="1" t="s">
        <v>40</v>
      </c>
      <c r="D498" s="3">
        <v>2.4828207985330249E-2</v>
      </c>
      <c r="E498" s="3">
        <v>35.32962240176964</v>
      </c>
      <c r="F498" s="3">
        <v>-0.16629525216328619</v>
      </c>
      <c r="G498" s="1">
        <v>6.0000000000000001E-3</v>
      </c>
      <c r="H498" s="1" t="s">
        <v>19</v>
      </c>
      <c r="I498" s="1" t="s">
        <v>64</v>
      </c>
      <c r="J498" s="1" t="s">
        <v>36</v>
      </c>
      <c r="K498" s="1" t="s">
        <v>21</v>
      </c>
      <c r="L498" s="1" t="str">
        <f>+IF(I498=K498,"SI","NO")</f>
        <v>NO</v>
      </c>
      <c r="M498" s="1" t="str">
        <f>+IF(H498=J498,"SI","NO")</f>
        <v>NO</v>
      </c>
    </row>
    <row r="499" spans="1:13" hidden="1" x14ac:dyDescent="0.3">
      <c r="A499" s="2">
        <f>+A498+1</f>
        <v>134</v>
      </c>
      <c r="B499" s="1" t="s">
        <v>124</v>
      </c>
      <c r="C499" s="1" t="s">
        <v>41</v>
      </c>
      <c r="D499" s="3">
        <v>2.4828207985330249E-2</v>
      </c>
      <c r="E499" s="3">
        <v>35.32962240176964</v>
      </c>
      <c r="F499" s="3">
        <v>-0.16629525216328619</v>
      </c>
      <c r="G499" s="1">
        <v>6.0000000000000001E-3</v>
      </c>
      <c r="H499" s="1" t="s">
        <v>19</v>
      </c>
      <c r="I499" s="1" t="s">
        <v>64</v>
      </c>
      <c r="J499" s="1" t="s">
        <v>36</v>
      </c>
      <c r="K499" s="1" t="s">
        <v>21</v>
      </c>
      <c r="L499" s="1" t="str">
        <f>+IF(I499=K499,"SI","NO")</f>
        <v>NO</v>
      </c>
      <c r="M499" s="1" t="str">
        <f>+IF(H499=J499,"SI","NO")</f>
        <v>NO</v>
      </c>
    </row>
    <row r="500" spans="1:13" hidden="1" x14ac:dyDescent="0.3">
      <c r="A500" s="2">
        <f>+A499+1</f>
        <v>135</v>
      </c>
      <c r="B500" s="1" t="s">
        <v>67</v>
      </c>
      <c r="C500" s="1" t="s">
        <v>55</v>
      </c>
      <c r="D500" s="3">
        <v>2.943053471479003E-2</v>
      </c>
      <c r="E500" s="3">
        <v>93.53626858424326</v>
      </c>
      <c r="F500" s="3">
        <v>-0.1853032296600442</v>
      </c>
      <c r="G500" s="1">
        <v>8.0000000000000002E-3</v>
      </c>
      <c r="H500" s="1" t="s">
        <v>27</v>
      </c>
      <c r="I500" s="1" t="s">
        <v>23</v>
      </c>
      <c r="J500" s="1" t="s">
        <v>36</v>
      </c>
      <c r="K500" s="1" t="s">
        <v>21</v>
      </c>
      <c r="L500" s="1" t="str">
        <f>+IF(I500=K500,"SI","NO")</f>
        <v>NO</v>
      </c>
      <c r="M500" s="1" t="str">
        <f>+IF(H500=J500,"SI","NO")</f>
        <v>NO</v>
      </c>
    </row>
    <row r="501" spans="1:13" hidden="1" x14ac:dyDescent="0.3">
      <c r="A501" s="2">
        <f>+A500+1</f>
        <v>136</v>
      </c>
      <c r="B501" s="1" t="s">
        <v>130</v>
      </c>
      <c r="C501" s="1" t="s">
        <v>92</v>
      </c>
      <c r="D501" s="3">
        <v>2.9293676474746299E-2</v>
      </c>
      <c r="E501" s="3">
        <v>24.52318258051244</v>
      </c>
      <c r="F501" s="3">
        <v>-0.19166517729092439</v>
      </c>
      <c r="G501" s="1">
        <v>8.0000000000000002E-3</v>
      </c>
      <c r="H501" s="1" t="s">
        <v>19</v>
      </c>
      <c r="I501" s="1" t="s">
        <v>15</v>
      </c>
      <c r="J501" s="1" t="s">
        <v>36</v>
      </c>
      <c r="K501" s="1" t="s">
        <v>33</v>
      </c>
      <c r="L501" s="1" t="str">
        <f>+IF(I501=K501,"SI","NO")</f>
        <v>NO</v>
      </c>
      <c r="M501" s="1" t="str">
        <f>+IF(H501=J501,"SI","NO")</f>
        <v>NO</v>
      </c>
    </row>
    <row r="502" spans="1:13" hidden="1" x14ac:dyDescent="0.3">
      <c r="A502" s="2">
        <f>+A501+1</f>
        <v>137</v>
      </c>
      <c r="B502" s="1" t="s">
        <v>140</v>
      </c>
      <c r="C502" s="1" t="s">
        <v>67</v>
      </c>
      <c r="D502" s="3">
        <v>1.395300648268788E-2</v>
      </c>
      <c r="E502" s="3">
        <v>22.50050323097302</v>
      </c>
      <c r="F502" s="3">
        <v>-0.22619120973340229</v>
      </c>
      <c r="G502" s="1">
        <v>3.0000000000000001E-3</v>
      </c>
      <c r="H502" s="1" t="s">
        <v>19</v>
      </c>
      <c r="I502" s="1" t="s">
        <v>23</v>
      </c>
      <c r="J502" s="1" t="s">
        <v>27</v>
      </c>
      <c r="K502" s="1" t="s">
        <v>23</v>
      </c>
      <c r="L502" s="1" t="str">
        <f>+IF(I502=K502,"SI","NO")</f>
        <v>SI</v>
      </c>
      <c r="M502" s="1" t="str">
        <f>+IF(H502=J502,"SI","NO")</f>
        <v>NO</v>
      </c>
    </row>
    <row r="503" spans="1:13" hidden="1" x14ac:dyDescent="0.3">
      <c r="A503" s="2">
        <f>+A502+1</f>
        <v>138</v>
      </c>
      <c r="B503" s="1" t="s">
        <v>67</v>
      </c>
      <c r="C503" s="1" t="s">
        <v>142</v>
      </c>
      <c r="D503" s="3">
        <v>4.9014654876347229E-2</v>
      </c>
      <c r="E503" s="3">
        <v>82.819584647746936</v>
      </c>
      <c r="F503" s="3">
        <v>-0.22645339957782401</v>
      </c>
      <c r="G503" s="1">
        <v>1.4E-2</v>
      </c>
      <c r="H503" s="1" t="s">
        <v>27</v>
      </c>
      <c r="I503" s="1" t="s">
        <v>23</v>
      </c>
      <c r="J503" s="1" t="s">
        <v>36</v>
      </c>
      <c r="K503" s="1" t="s">
        <v>31</v>
      </c>
      <c r="L503" s="1" t="str">
        <f>+IF(I503=K503,"SI","NO")</f>
        <v>NO</v>
      </c>
      <c r="M503" s="1" t="str">
        <f>+IF(H503=J503,"SI","NO")</f>
        <v>NO</v>
      </c>
    </row>
    <row r="504" spans="1:13" hidden="1" x14ac:dyDescent="0.3">
      <c r="A504" s="2">
        <f>+A503+1</f>
        <v>139</v>
      </c>
      <c r="B504" s="1" t="s">
        <v>137</v>
      </c>
      <c r="C504" s="1" t="s">
        <v>40</v>
      </c>
      <c r="D504" s="3">
        <v>2.2175392435614849E-3</v>
      </c>
      <c r="E504" s="3">
        <v>48.101387587190892</v>
      </c>
      <c r="F504" s="3">
        <v>-0.23641127005816709</v>
      </c>
      <c r="G504" s="1">
        <v>0</v>
      </c>
      <c r="H504" s="1" t="s">
        <v>19</v>
      </c>
      <c r="I504" s="1" t="s">
        <v>23</v>
      </c>
      <c r="J504" s="1" t="s">
        <v>36</v>
      </c>
      <c r="K504" s="1" t="s">
        <v>21</v>
      </c>
      <c r="L504" s="1" t="str">
        <f>+IF(I504=K504,"SI","NO")</f>
        <v>NO</v>
      </c>
      <c r="M504" s="1" t="str">
        <f>+IF(H504=J504,"SI","NO")</f>
        <v>NO</v>
      </c>
    </row>
    <row r="505" spans="1:13" hidden="1" x14ac:dyDescent="0.3">
      <c r="A505" s="2">
        <f>+A504+1</f>
        <v>140</v>
      </c>
      <c r="B505" s="1" t="s">
        <v>137</v>
      </c>
      <c r="C505" s="1" t="s">
        <v>41</v>
      </c>
      <c r="D505" s="3">
        <v>2.2175392435614849E-3</v>
      </c>
      <c r="E505" s="3">
        <v>48.101387587190892</v>
      </c>
      <c r="F505" s="3">
        <v>-0.23641127005816709</v>
      </c>
      <c r="G505" s="1">
        <v>0</v>
      </c>
      <c r="H505" s="1" t="s">
        <v>19</v>
      </c>
      <c r="I505" s="1" t="s">
        <v>23</v>
      </c>
      <c r="J505" s="1" t="s">
        <v>36</v>
      </c>
      <c r="K505" s="1" t="s">
        <v>21</v>
      </c>
      <c r="L505" s="1" t="str">
        <f>+IF(I505=K505,"SI","NO")</f>
        <v>NO</v>
      </c>
      <c r="M505" s="1" t="str">
        <f>+IF(H505=J505,"SI","NO")</f>
        <v>NO</v>
      </c>
    </row>
    <row r="506" spans="1:13" hidden="1" x14ac:dyDescent="0.3">
      <c r="A506" s="2">
        <f>+A505+1</f>
        <v>141</v>
      </c>
      <c r="B506" s="1" t="s">
        <v>139</v>
      </c>
      <c r="C506" s="1" t="s">
        <v>49</v>
      </c>
      <c r="D506" s="3">
        <v>1.9701964771168649E-2</v>
      </c>
      <c r="E506" s="3">
        <v>24.43088174543762</v>
      </c>
      <c r="F506" s="3">
        <v>-0.2388907750083695</v>
      </c>
      <c r="G506" s="1">
        <v>5.0000000000000001E-3</v>
      </c>
      <c r="H506" s="1" t="s">
        <v>19</v>
      </c>
      <c r="I506" s="1" t="s">
        <v>33</v>
      </c>
      <c r="J506" s="1" t="s">
        <v>36</v>
      </c>
      <c r="K506" s="1" t="s">
        <v>15</v>
      </c>
      <c r="L506" s="1" t="str">
        <f>+IF(I506=K506,"SI","NO")</f>
        <v>NO</v>
      </c>
      <c r="M506" s="1" t="str">
        <f>+IF(H506=J506,"SI","NO")</f>
        <v>NO</v>
      </c>
    </row>
    <row r="507" spans="1:13" hidden="1" x14ac:dyDescent="0.3">
      <c r="A507" s="2">
        <f>+A506+1</f>
        <v>142</v>
      </c>
      <c r="B507" s="1" t="s">
        <v>63</v>
      </c>
      <c r="C507" s="1" t="s">
        <v>40</v>
      </c>
      <c r="D507" s="3">
        <v>2.2874809384725988E-3</v>
      </c>
      <c r="E507" s="3">
        <v>54.570635233930879</v>
      </c>
      <c r="F507" s="3">
        <v>-0.24301826172262531</v>
      </c>
      <c r="G507" s="1">
        <v>0</v>
      </c>
      <c r="H507" s="1" t="s">
        <v>19</v>
      </c>
      <c r="I507" s="1" t="s">
        <v>64</v>
      </c>
      <c r="J507" s="1" t="s">
        <v>36</v>
      </c>
      <c r="K507" s="1" t="s">
        <v>21</v>
      </c>
      <c r="L507" s="1" t="str">
        <f>+IF(I507=K507,"SI","NO")</f>
        <v>NO</v>
      </c>
      <c r="M507" s="1" t="str">
        <f>+IF(H507=J507,"SI","NO")</f>
        <v>NO</v>
      </c>
    </row>
    <row r="508" spans="1:13" hidden="1" x14ac:dyDescent="0.3">
      <c r="A508" s="2">
        <f>+A507+1</f>
        <v>143</v>
      </c>
      <c r="B508" s="1" t="s">
        <v>63</v>
      </c>
      <c r="C508" s="1" t="s">
        <v>41</v>
      </c>
      <c r="D508" s="3">
        <v>2.2874809384725988E-3</v>
      </c>
      <c r="E508" s="3">
        <v>54.570635233930879</v>
      </c>
      <c r="F508" s="3">
        <v>-0.24301826172262531</v>
      </c>
      <c r="G508" s="1">
        <v>0</v>
      </c>
      <c r="H508" s="1" t="s">
        <v>19</v>
      </c>
      <c r="I508" s="1" t="s">
        <v>64</v>
      </c>
      <c r="J508" s="1" t="s">
        <v>36</v>
      </c>
      <c r="K508" s="1" t="s">
        <v>21</v>
      </c>
      <c r="L508" s="1" t="str">
        <f>+IF(I508=K508,"SI","NO")</f>
        <v>NO</v>
      </c>
      <c r="M508" s="1" t="str">
        <f>+IF(H508=J508,"SI","NO")</f>
        <v>NO</v>
      </c>
    </row>
    <row r="509" spans="1:13" hidden="1" x14ac:dyDescent="0.3">
      <c r="A509" s="2">
        <f>+A508+1</f>
        <v>144</v>
      </c>
      <c r="B509" s="1" t="s">
        <v>65</v>
      </c>
      <c r="C509" s="1" t="s">
        <v>106</v>
      </c>
      <c r="D509" s="3">
        <v>1.805522251261318E-2</v>
      </c>
      <c r="E509" s="3">
        <v>38.578616815429513</v>
      </c>
      <c r="F509" s="3">
        <v>-0.27080156799058269</v>
      </c>
      <c r="G509" s="1">
        <v>4.0000000000000001E-3</v>
      </c>
      <c r="H509" s="1" t="s">
        <v>19</v>
      </c>
      <c r="I509" s="1" t="s">
        <v>15</v>
      </c>
      <c r="J509" s="1" t="s">
        <v>36</v>
      </c>
      <c r="K509" s="1" t="s">
        <v>31</v>
      </c>
      <c r="L509" s="1" t="str">
        <f>+IF(I509=K509,"SI","NO")</f>
        <v>NO</v>
      </c>
      <c r="M509" s="1" t="str">
        <f>+IF(H509=J509,"SI","NO")</f>
        <v>NO</v>
      </c>
    </row>
    <row r="510" spans="1:13" hidden="1" x14ac:dyDescent="0.3">
      <c r="A510" s="2">
        <f>+A509+1</f>
        <v>145</v>
      </c>
      <c r="B510" s="1" t="s">
        <v>139</v>
      </c>
      <c r="C510" s="1" t="s">
        <v>146</v>
      </c>
      <c r="D510" s="3">
        <v>2.000445192666116E-2</v>
      </c>
      <c r="E510" s="3">
        <v>25.340272040273181</v>
      </c>
      <c r="F510" s="3">
        <v>-0.28148872434942429</v>
      </c>
      <c r="G510" s="1">
        <v>5.0000000000000001E-3</v>
      </c>
      <c r="H510" s="1" t="s">
        <v>19</v>
      </c>
      <c r="I510" s="1" t="s">
        <v>33</v>
      </c>
      <c r="J510" s="1" t="s">
        <v>36</v>
      </c>
      <c r="K510" s="1" t="s">
        <v>33</v>
      </c>
      <c r="L510" s="1" t="str">
        <f>+IF(I510=K510,"SI","NO")</f>
        <v>SI</v>
      </c>
      <c r="M510" s="1" t="str">
        <f>+IF(H510=J510,"SI","NO")</f>
        <v>NO</v>
      </c>
    </row>
    <row r="511" spans="1:13" hidden="1" x14ac:dyDescent="0.3">
      <c r="A511" s="2">
        <f>+A510+1</f>
        <v>146</v>
      </c>
      <c r="B511" s="1" t="s">
        <v>107</v>
      </c>
      <c r="C511" s="1" t="s">
        <v>120</v>
      </c>
      <c r="D511" s="3">
        <v>3.578247382595913E-2</v>
      </c>
      <c r="E511" s="3">
        <v>28.603534445304309</v>
      </c>
      <c r="F511" s="3">
        <v>-0.30673318639255742</v>
      </c>
      <c r="G511" s="1">
        <v>8.9999999999999993E-3</v>
      </c>
      <c r="H511" s="1" t="s">
        <v>36</v>
      </c>
      <c r="I511" s="1" t="s">
        <v>78</v>
      </c>
      <c r="J511" s="1" t="s">
        <v>58</v>
      </c>
      <c r="K511" s="1" t="s">
        <v>15</v>
      </c>
      <c r="L511" s="1" t="str">
        <f>+IF(I511=K511,"SI","NO")</f>
        <v>NO</v>
      </c>
      <c r="M511" s="1" t="str">
        <f>+IF(H511=J511,"SI","NO")</f>
        <v>NO</v>
      </c>
    </row>
    <row r="512" spans="1:13" hidden="1" x14ac:dyDescent="0.3">
      <c r="A512" s="2">
        <f>+A511+1</f>
        <v>147</v>
      </c>
      <c r="B512" s="1" t="s">
        <v>93</v>
      </c>
      <c r="C512" s="1" t="s">
        <v>40</v>
      </c>
      <c r="D512" s="3">
        <v>5.0638269379181776E-3</v>
      </c>
      <c r="E512" s="3">
        <v>79.755126477485803</v>
      </c>
      <c r="F512" s="3">
        <v>-0.32365409447809768</v>
      </c>
      <c r="G512" s="1">
        <v>1E-3</v>
      </c>
      <c r="H512" s="1" t="s">
        <v>19</v>
      </c>
      <c r="I512" s="1" t="s">
        <v>23</v>
      </c>
      <c r="J512" s="1" t="s">
        <v>36</v>
      </c>
      <c r="K512" s="1" t="s">
        <v>21</v>
      </c>
      <c r="L512" s="1" t="str">
        <f>+IF(I512=K512,"SI","NO")</f>
        <v>NO</v>
      </c>
      <c r="M512" s="1" t="str">
        <f>+IF(H512=J512,"SI","NO")</f>
        <v>NO</v>
      </c>
    </row>
    <row r="513" spans="1:13" hidden="1" x14ac:dyDescent="0.3">
      <c r="A513" s="2">
        <f>+A512+1</f>
        <v>148</v>
      </c>
      <c r="B513" s="1" t="s">
        <v>93</v>
      </c>
      <c r="C513" s="1" t="s">
        <v>41</v>
      </c>
      <c r="D513" s="3">
        <v>5.0638269379181776E-3</v>
      </c>
      <c r="E513" s="3">
        <v>79.755126477485803</v>
      </c>
      <c r="F513" s="3">
        <v>-0.32365409447809768</v>
      </c>
      <c r="G513" s="1">
        <v>1E-3</v>
      </c>
      <c r="H513" s="1" t="s">
        <v>19</v>
      </c>
      <c r="I513" s="1" t="s">
        <v>23</v>
      </c>
      <c r="J513" s="1" t="s">
        <v>36</v>
      </c>
      <c r="K513" s="1" t="s">
        <v>21</v>
      </c>
      <c r="L513" s="1" t="str">
        <f>+IF(I513=K513,"SI","NO")</f>
        <v>NO</v>
      </c>
      <c r="M513" s="1" t="str">
        <f>+IF(H513=J513,"SI","NO")</f>
        <v>NO</v>
      </c>
    </row>
    <row r="514" spans="1:13" hidden="1" x14ac:dyDescent="0.3">
      <c r="A514" s="2">
        <f>+A513+1</f>
        <v>149</v>
      </c>
      <c r="B514" s="1" t="s">
        <v>115</v>
      </c>
      <c r="C514" s="1" t="s">
        <v>40</v>
      </c>
      <c r="D514" s="3">
        <v>2.8375818220032639E-2</v>
      </c>
      <c r="E514" s="3">
        <v>79.269662042139004</v>
      </c>
      <c r="F514" s="3">
        <v>-0.40485030518614468</v>
      </c>
      <c r="G514" s="1">
        <v>7.0000000000000001E-3</v>
      </c>
      <c r="H514" s="1" t="s">
        <v>19</v>
      </c>
      <c r="I514" s="1" t="s">
        <v>23</v>
      </c>
      <c r="J514" s="1" t="s">
        <v>36</v>
      </c>
      <c r="K514" s="1" t="s">
        <v>21</v>
      </c>
      <c r="L514" s="1" t="str">
        <f>+IF(I514=K514,"SI","NO")</f>
        <v>NO</v>
      </c>
      <c r="M514" s="1" t="str">
        <f>+IF(H514=J514,"SI","NO")</f>
        <v>NO</v>
      </c>
    </row>
    <row r="515" spans="1:13" hidden="1" x14ac:dyDescent="0.3">
      <c r="A515" s="2">
        <f>+A514+1</f>
        <v>150</v>
      </c>
      <c r="B515" s="1" t="s">
        <v>115</v>
      </c>
      <c r="C515" s="1" t="s">
        <v>41</v>
      </c>
      <c r="D515" s="3">
        <v>2.8375818220032639E-2</v>
      </c>
      <c r="E515" s="3">
        <v>79.269662042139004</v>
      </c>
      <c r="F515" s="3">
        <v>-0.40485030518614468</v>
      </c>
      <c r="G515" s="1">
        <v>7.0000000000000001E-3</v>
      </c>
      <c r="H515" s="1" t="s">
        <v>19</v>
      </c>
      <c r="I515" s="1" t="s">
        <v>23</v>
      </c>
      <c r="J515" s="1" t="s">
        <v>36</v>
      </c>
      <c r="K515" s="1" t="s">
        <v>21</v>
      </c>
      <c r="L515" s="1" t="str">
        <f>+IF(I515=K515,"SI","NO")</f>
        <v>NO</v>
      </c>
      <c r="M515" s="1" t="str">
        <f>+IF(H515=J515,"SI","NO")</f>
        <v>NO</v>
      </c>
    </row>
    <row r="516" spans="1:13" hidden="1" x14ac:dyDescent="0.3">
      <c r="A516" s="2">
        <f>+A515+1</f>
        <v>151</v>
      </c>
      <c r="B516" s="1" t="s">
        <v>105</v>
      </c>
      <c r="C516" s="1" t="s">
        <v>39</v>
      </c>
      <c r="D516" s="3">
        <v>2.3234274041903358E-2</v>
      </c>
      <c r="E516" s="3">
        <v>26.288443860637269</v>
      </c>
      <c r="F516" s="3">
        <v>-0.44829524760242861</v>
      </c>
      <c r="G516" s="1">
        <v>4.0000000000000001E-3</v>
      </c>
      <c r="H516" s="1" t="s">
        <v>27</v>
      </c>
      <c r="I516" s="1" t="s">
        <v>21</v>
      </c>
      <c r="J516" s="1" t="s">
        <v>36</v>
      </c>
      <c r="K516" s="1" t="s">
        <v>33</v>
      </c>
      <c r="L516" s="1" t="str">
        <f>+IF(I516=K516,"SI","NO")</f>
        <v>NO</v>
      </c>
      <c r="M516" s="1" t="str">
        <f>+IF(H516=J516,"SI","NO")</f>
        <v>NO</v>
      </c>
    </row>
    <row r="517" spans="1:13" hidden="1" x14ac:dyDescent="0.3">
      <c r="A517" s="2">
        <f>+A516+1</f>
        <v>152</v>
      </c>
      <c r="B517" s="1" t="s">
        <v>17</v>
      </c>
      <c r="C517" s="1" t="s">
        <v>40</v>
      </c>
      <c r="D517" s="3">
        <v>4.8072079320217502E-2</v>
      </c>
      <c r="E517" s="3">
        <v>366.28079086536923</v>
      </c>
      <c r="F517" s="3">
        <v>-0.46449221053357592</v>
      </c>
      <c r="G517" s="1">
        <v>1.2999999999999999E-2</v>
      </c>
      <c r="H517" s="1" t="s">
        <v>14</v>
      </c>
      <c r="I517" s="1" t="s">
        <v>15</v>
      </c>
      <c r="J517" s="1" t="s">
        <v>36</v>
      </c>
      <c r="K517" s="1" t="s">
        <v>21</v>
      </c>
      <c r="L517" s="1" t="str">
        <f>+IF(I517=K517,"SI","NO")</f>
        <v>NO</v>
      </c>
      <c r="M517" s="1" t="str">
        <f>+IF(H517=J517,"SI","NO")</f>
        <v>NO</v>
      </c>
    </row>
    <row r="518" spans="1:13" hidden="1" x14ac:dyDescent="0.3">
      <c r="A518" s="2">
        <f>+A517+1</f>
        <v>153</v>
      </c>
      <c r="B518" s="1" t="s">
        <v>17</v>
      </c>
      <c r="C518" s="1" t="s">
        <v>41</v>
      </c>
      <c r="D518" s="3">
        <v>4.8072079320217502E-2</v>
      </c>
      <c r="E518" s="3">
        <v>366.28079086536923</v>
      </c>
      <c r="F518" s="3">
        <v>-0.46449221053357592</v>
      </c>
      <c r="G518" s="1">
        <v>1.2999999999999999E-2</v>
      </c>
      <c r="H518" s="1" t="s">
        <v>14</v>
      </c>
      <c r="I518" s="1" t="s">
        <v>15</v>
      </c>
      <c r="J518" s="1" t="s">
        <v>36</v>
      </c>
      <c r="K518" s="1" t="s">
        <v>21</v>
      </c>
      <c r="L518" s="1" t="str">
        <f>+IF(I518=K518,"SI","NO")</f>
        <v>NO</v>
      </c>
      <c r="M518" s="1" t="str">
        <f>+IF(H518=J518,"SI","NO")</f>
        <v>NO</v>
      </c>
    </row>
    <row r="519" spans="1:13" hidden="1" x14ac:dyDescent="0.3">
      <c r="A519" s="2">
        <f>+A518+1</f>
        <v>154</v>
      </c>
      <c r="B519" s="1" t="s">
        <v>66</v>
      </c>
      <c r="C519" s="1" t="s">
        <v>105</v>
      </c>
      <c r="D519" s="3">
        <v>4.0260469871176728E-2</v>
      </c>
      <c r="E519" s="3">
        <v>19.765547832111839</v>
      </c>
      <c r="F519" s="3">
        <v>-0.47876578797285629</v>
      </c>
      <c r="G519" s="1">
        <v>1.0999999999999999E-2</v>
      </c>
      <c r="H519" s="1" t="s">
        <v>19</v>
      </c>
      <c r="I519" s="1" t="s">
        <v>21</v>
      </c>
      <c r="J519" s="1" t="s">
        <v>27</v>
      </c>
      <c r="K519" s="1" t="s">
        <v>21</v>
      </c>
      <c r="L519" s="1" t="str">
        <f>+IF(I519=K519,"SI","NO")</f>
        <v>SI</v>
      </c>
      <c r="M519" s="1" t="str">
        <f>+IF(H519=J519,"SI","NO")</f>
        <v>NO</v>
      </c>
    </row>
    <row r="520" spans="1:13" hidden="1" x14ac:dyDescent="0.3">
      <c r="A520" s="2">
        <f>+A519+1</f>
        <v>155</v>
      </c>
      <c r="B520" s="1" t="s">
        <v>67</v>
      </c>
      <c r="C520" s="1" t="s">
        <v>68</v>
      </c>
      <c r="D520" s="3">
        <v>1.0714668427647111E-2</v>
      </c>
      <c r="E520" s="3">
        <v>72.497785931960792</v>
      </c>
      <c r="F520" s="3">
        <v>-0.51712570937454871</v>
      </c>
      <c r="G520" s="1">
        <v>2E-3</v>
      </c>
      <c r="H520" s="1" t="s">
        <v>27</v>
      </c>
      <c r="I520" s="1" t="s">
        <v>23</v>
      </c>
      <c r="J520" s="1" t="s">
        <v>27</v>
      </c>
      <c r="K520" s="1" t="s">
        <v>21</v>
      </c>
      <c r="L520" s="1" t="str">
        <f>+IF(I520=K520,"SI","NO")</f>
        <v>NO</v>
      </c>
      <c r="M520" s="1" t="str">
        <f>+IF(H520=J520,"SI","NO")</f>
        <v>SI</v>
      </c>
    </row>
    <row r="521" spans="1:13" hidden="1" x14ac:dyDescent="0.3">
      <c r="A521" s="2">
        <f>+A520+1</f>
        <v>156</v>
      </c>
      <c r="B521" s="1" t="s">
        <v>67</v>
      </c>
      <c r="C521" s="1" t="s">
        <v>154</v>
      </c>
      <c r="D521" s="3">
        <v>3.6104336572371033E-2</v>
      </c>
      <c r="E521" s="3">
        <v>77.483418513916405</v>
      </c>
      <c r="F521" s="3">
        <v>-0.60899911698885956</v>
      </c>
      <c r="G521" s="1">
        <v>0.01</v>
      </c>
      <c r="H521" s="1" t="s">
        <v>27</v>
      </c>
      <c r="I521" s="1" t="s">
        <v>23</v>
      </c>
      <c r="J521" s="1" t="s">
        <v>58</v>
      </c>
      <c r="K521" s="1" t="s">
        <v>31</v>
      </c>
      <c r="L521" s="1" t="str">
        <f>+IF(I521=K521,"SI","NO")</f>
        <v>NO</v>
      </c>
      <c r="M521" s="1" t="str">
        <f>+IF(H521=J521,"SI","NO")</f>
        <v>NO</v>
      </c>
    </row>
    <row r="522" spans="1:13" hidden="1" x14ac:dyDescent="0.3">
      <c r="A522" s="2">
        <f>+A521+1</f>
        <v>157</v>
      </c>
      <c r="B522" s="1" t="s">
        <v>122</v>
      </c>
      <c r="C522" s="1" t="s">
        <v>40</v>
      </c>
      <c r="D522" s="3">
        <v>1.4503575857156639E-3</v>
      </c>
      <c r="E522" s="3">
        <v>121.94225318774311</v>
      </c>
      <c r="F522" s="3">
        <v>-0.66339881903710585</v>
      </c>
      <c r="G522" s="1">
        <v>0</v>
      </c>
      <c r="H522" s="1" t="s">
        <v>19</v>
      </c>
      <c r="I522" s="1" t="s">
        <v>21</v>
      </c>
      <c r="J522" s="1" t="s">
        <v>36</v>
      </c>
      <c r="K522" s="1" t="s">
        <v>21</v>
      </c>
      <c r="L522" s="1" t="str">
        <f>+IF(I522=K522,"SI","NO")</f>
        <v>SI</v>
      </c>
      <c r="M522" s="1" t="str">
        <f>+IF(H522=J522,"SI","NO")</f>
        <v>NO</v>
      </c>
    </row>
    <row r="523" spans="1:13" hidden="1" x14ac:dyDescent="0.3">
      <c r="A523" s="2">
        <f>+A522+1</f>
        <v>158</v>
      </c>
      <c r="B523" s="1" t="s">
        <v>122</v>
      </c>
      <c r="C523" s="1" t="s">
        <v>41</v>
      </c>
      <c r="D523" s="3">
        <v>1.4503575857156639E-3</v>
      </c>
      <c r="E523" s="3">
        <v>121.94225318774311</v>
      </c>
      <c r="F523" s="3">
        <v>-0.66339881903710585</v>
      </c>
      <c r="G523" s="1">
        <v>0</v>
      </c>
      <c r="H523" s="1" t="s">
        <v>19</v>
      </c>
      <c r="I523" s="1" t="s">
        <v>21</v>
      </c>
      <c r="J523" s="1" t="s">
        <v>36</v>
      </c>
      <c r="K523" s="1" t="s">
        <v>21</v>
      </c>
      <c r="L523" s="1" t="str">
        <f>+IF(I523=K523,"SI","NO")</f>
        <v>SI</v>
      </c>
      <c r="M523" s="1" t="str">
        <f>+IF(H523=J523,"SI","NO")</f>
        <v>NO</v>
      </c>
    </row>
    <row r="524" spans="1:13" hidden="1" x14ac:dyDescent="0.3">
      <c r="A524" s="2">
        <f>+A523+1</f>
        <v>159</v>
      </c>
      <c r="B524" s="1" t="s">
        <v>135</v>
      </c>
      <c r="C524" s="1" t="s">
        <v>67</v>
      </c>
      <c r="D524" s="3">
        <v>6.799104634379158E-4</v>
      </c>
      <c r="E524" s="3">
        <v>48.22770643539009</v>
      </c>
      <c r="F524" s="3">
        <v>-0.66376671342213855</v>
      </c>
      <c r="G524" s="1">
        <v>0</v>
      </c>
      <c r="H524" s="1" t="s">
        <v>19</v>
      </c>
      <c r="I524" s="1" t="s">
        <v>64</v>
      </c>
      <c r="J524" s="1" t="s">
        <v>27</v>
      </c>
      <c r="K524" s="1" t="s">
        <v>23</v>
      </c>
      <c r="L524" s="1" t="str">
        <f>+IF(I524=K524,"SI","NO")</f>
        <v>NO</v>
      </c>
      <c r="M524" s="1" t="str">
        <f>+IF(H524=J524,"SI","NO")</f>
        <v>NO</v>
      </c>
    </row>
    <row r="525" spans="1:13" x14ac:dyDescent="0.3">
      <c r="A525" s="2">
        <f>+A524+1</f>
        <v>160</v>
      </c>
      <c r="B525" s="1" t="s">
        <v>97</v>
      </c>
      <c r="C525" s="1" t="s">
        <v>85</v>
      </c>
      <c r="D525" s="3">
        <v>3.1497583649461973E-2</v>
      </c>
      <c r="E525" s="3">
        <v>3.6189035050439351</v>
      </c>
      <c r="F525" s="3">
        <v>-0.67848094242153245</v>
      </c>
      <c r="G525" s="1">
        <v>8.0000000000000002E-3</v>
      </c>
      <c r="H525" s="1" t="s">
        <v>58</v>
      </c>
      <c r="I525" s="1" t="s">
        <v>23</v>
      </c>
      <c r="J525" s="1" t="s">
        <v>58</v>
      </c>
      <c r="K525" s="1" t="s">
        <v>31</v>
      </c>
      <c r="L525" s="1" t="str">
        <f>+IF(I525=K525,"SI","NO")</f>
        <v>NO</v>
      </c>
      <c r="M525" s="1" t="str">
        <f>+IF(H525=J525,"SI","NO")</f>
        <v>SI</v>
      </c>
    </row>
    <row r="526" spans="1:13" hidden="1" x14ac:dyDescent="0.3">
      <c r="A526" s="2">
        <f>+A525+1</f>
        <v>161</v>
      </c>
      <c r="B526" s="1" t="s">
        <v>72</v>
      </c>
      <c r="C526" s="1" t="s">
        <v>105</v>
      </c>
      <c r="D526" s="3">
        <v>2.1026169618975288E-2</v>
      </c>
      <c r="E526" s="3">
        <v>24.329538065054152</v>
      </c>
      <c r="F526" s="3">
        <v>-0.7526965214036152</v>
      </c>
      <c r="G526" s="1">
        <v>5.0000000000000001E-3</v>
      </c>
      <c r="H526" s="1" t="s">
        <v>19</v>
      </c>
      <c r="I526" s="1" t="s">
        <v>33</v>
      </c>
      <c r="J526" s="1" t="s">
        <v>27</v>
      </c>
      <c r="K526" s="1" t="s">
        <v>21</v>
      </c>
      <c r="L526" s="1" t="str">
        <f>+IF(I526=K526,"SI","NO")</f>
        <v>NO</v>
      </c>
      <c r="M526" s="1" t="str">
        <f>+IF(H526=J526,"SI","NO")</f>
        <v>NO</v>
      </c>
    </row>
    <row r="527" spans="1:13" hidden="1" x14ac:dyDescent="0.3">
      <c r="A527" s="2">
        <f>+A526+1</f>
        <v>162</v>
      </c>
      <c r="B527" s="1" t="s">
        <v>81</v>
      </c>
      <c r="C527" s="1" t="s">
        <v>107</v>
      </c>
      <c r="D527" s="3">
        <v>3.1803854915993468E-2</v>
      </c>
      <c r="E527" s="3">
        <v>33.13233317630975</v>
      </c>
      <c r="F527" s="3">
        <v>-0.75942245782983075</v>
      </c>
      <c r="G527" s="1">
        <v>8.0000000000000002E-3</v>
      </c>
      <c r="H527" s="1" t="s">
        <v>19</v>
      </c>
      <c r="I527" s="1" t="s">
        <v>15</v>
      </c>
      <c r="J527" s="1" t="s">
        <v>36</v>
      </c>
      <c r="K527" s="1" t="s">
        <v>78</v>
      </c>
      <c r="L527" s="1" t="str">
        <f>+IF(I527=K527,"SI","NO")</f>
        <v>NO</v>
      </c>
      <c r="M527" s="1" t="str">
        <f>+IF(H527=J527,"SI","NO")</f>
        <v>NO</v>
      </c>
    </row>
    <row r="528" spans="1:13" hidden="1" x14ac:dyDescent="0.3">
      <c r="A528" s="2">
        <f>+A527+1</f>
        <v>163</v>
      </c>
      <c r="B528" s="1" t="s">
        <v>114</v>
      </c>
      <c r="C528" s="1" t="s">
        <v>40</v>
      </c>
      <c r="D528" s="3">
        <v>5.0202702635073473E-3</v>
      </c>
      <c r="E528" s="3">
        <v>160.29799550472629</v>
      </c>
      <c r="F528" s="3">
        <v>-0.82748826833387856</v>
      </c>
      <c r="G528" s="1">
        <v>1E-3</v>
      </c>
      <c r="H528" s="1" t="s">
        <v>19</v>
      </c>
      <c r="I528" s="1" t="s">
        <v>31</v>
      </c>
      <c r="J528" s="1" t="s">
        <v>36</v>
      </c>
      <c r="K528" s="1" t="s">
        <v>21</v>
      </c>
      <c r="L528" s="1" t="str">
        <f>+IF(I528=K528,"SI","NO")</f>
        <v>NO</v>
      </c>
      <c r="M528" s="1" t="str">
        <f>+IF(H528=J528,"SI","NO")</f>
        <v>NO</v>
      </c>
    </row>
    <row r="529" spans="1:13" hidden="1" x14ac:dyDescent="0.3">
      <c r="A529" s="2">
        <f>+A528+1</f>
        <v>164</v>
      </c>
      <c r="B529" s="1" t="s">
        <v>114</v>
      </c>
      <c r="C529" s="1" t="s">
        <v>41</v>
      </c>
      <c r="D529" s="3">
        <v>5.0202702635073473E-3</v>
      </c>
      <c r="E529" s="3">
        <v>160.29799550472629</v>
      </c>
      <c r="F529" s="3">
        <v>-0.82748826833387856</v>
      </c>
      <c r="G529" s="1">
        <v>1E-3</v>
      </c>
      <c r="H529" s="1" t="s">
        <v>19</v>
      </c>
      <c r="I529" s="1" t="s">
        <v>31</v>
      </c>
      <c r="J529" s="1" t="s">
        <v>36</v>
      </c>
      <c r="K529" s="1" t="s">
        <v>21</v>
      </c>
      <c r="L529" s="1" t="str">
        <f>+IF(I529=K529,"SI","NO")</f>
        <v>NO</v>
      </c>
      <c r="M529" s="1" t="str">
        <f>+IF(H529=J529,"SI","NO")</f>
        <v>NO</v>
      </c>
    </row>
    <row r="530" spans="1:13" hidden="1" x14ac:dyDescent="0.3">
      <c r="A530" s="2">
        <f>+A529+1</f>
        <v>165</v>
      </c>
      <c r="B530" s="1" t="s">
        <v>60</v>
      </c>
      <c r="C530" s="1" t="s">
        <v>32</v>
      </c>
      <c r="D530" s="3">
        <v>4.9404541406394761E-2</v>
      </c>
      <c r="E530" s="3">
        <v>1361.7752292472489</v>
      </c>
      <c r="F530" s="3">
        <v>-0.87446919563857972</v>
      </c>
      <c r="G530" s="1">
        <v>1.4E-2</v>
      </c>
      <c r="H530" s="1" t="s">
        <v>14</v>
      </c>
      <c r="I530" s="1" t="s">
        <v>15</v>
      </c>
      <c r="J530" s="1" t="s">
        <v>27</v>
      </c>
      <c r="K530" s="1" t="s">
        <v>33</v>
      </c>
      <c r="L530" s="1" t="str">
        <f>+IF(I530=K530,"SI","NO")</f>
        <v>NO</v>
      </c>
      <c r="M530" s="1" t="str">
        <f>+IF(H530=J530,"SI","NO")</f>
        <v>NO</v>
      </c>
    </row>
    <row r="531" spans="1:13" hidden="1" x14ac:dyDescent="0.3">
      <c r="A531" s="2">
        <f>+A530+1</f>
        <v>166</v>
      </c>
      <c r="B531" s="1" t="s">
        <v>139</v>
      </c>
      <c r="C531" s="1" t="s">
        <v>149</v>
      </c>
      <c r="D531" s="3">
        <v>2.7155747102227901E-2</v>
      </c>
      <c r="E531" s="3">
        <v>21.884858545634831</v>
      </c>
      <c r="F531" s="3">
        <v>-0.90176836593429865</v>
      </c>
      <c r="G531" s="1">
        <v>7.0000000000000001E-3</v>
      </c>
      <c r="H531" s="1" t="s">
        <v>19</v>
      </c>
      <c r="I531" s="1" t="s">
        <v>33</v>
      </c>
      <c r="J531" s="1" t="s">
        <v>27</v>
      </c>
      <c r="K531" s="1" t="s">
        <v>15</v>
      </c>
      <c r="L531" s="1" t="str">
        <f>+IF(I531=K531,"SI","NO")</f>
        <v>NO</v>
      </c>
      <c r="M531" s="1" t="str">
        <f>+IF(H531=J531,"SI","NO")</f>
        <v>NO</v>
      </c>
    </row>
    <row r="532" spans="1:13" hidden="1" x14ac:dyDescent="0.3">
      <c r="A532" s="2">
        <f>+A531+1</f>
        <v>167</v>
      </c>
      <c r="B532" s="1" t="s">
        <v>67</v>
      </c>
      <c r="C532" s="1" t="s">
        <v>35</v>
      </c>
      <c r="D532" s="3">
        <v>4.9336628920434063E-2</v>
      </c>
      <c r="E532" s="3">
        <v>105.3904606270322</v>
      </c>
      <c r="F532" s="3">
        <v>-0.93696999368540257</v>
      </c>
      <c r="G532" s="1">
        <v>1.4E-2</v>
      </c>
      <c r="H532" s="1" t="s">
        <v>27</v>
      </c>
      <c r="I532" s="1" t="s">
        <v>23</v>
      </c>
      <c r="J532" s="1" t="s">
        <v>36</v>
      </c>
      <c r="K532" s="1" t="s">
        <v>33</v>
      </c>
      <c r="L532" s="1" t="str">
        <f>+IF(I532=K532,"SI","NO")</f>
        <v>NO</v>
      </c>
      <c r="M532" s="1" t="str">
        <f>+IF(H532=J532,"SI","NO")</f>
        <v>NO</v>
      </c>
    </row>
    <row r="533" spans="1:13" hidden="1" x14ac:dyDescent="0.3">
      <c r="A533" s="2">
        <f>+A532+1</f>
        <v>168</v>
      </c>
      <c r="B533" s="1" t="s">
        <v>63</v>
      </c>
      <c r="C533" s="1" t="s">
        <v>112</v>
      </c>
      <c r="D533" s="3">
        <v>1.371544421106945E-3</v>
      </c>
      <c r="E533" s="3">
        <v>41.014930815728171</v>
      </c>
      <c r="F533" s="3">
        <v>-1.0208837470689429</v>
      </c>
      <c r="G533" s="1">
        <v>0</v>
      </c>
      <c r="H533" s="1" t="s">
        <v>19</v>
      </c>
      <c r="I533" s="1" t="s">
        <v>64</v>
      </c>
      <c r="J533" s="1" t="s">
        <v>36</v>
      </c>
      <c r="K533" s="1" t="s">
        <v>21</v>
      </c>
      <c r="L533" s="1" t="str">
        <f>+IF(I533=K533,"SI","NO")</f>
        <v>NO</v>
      </c>
      <c r="M533" s="1" t="str">
        <f>+IF(H533=J533,"SI","NO")</f>
        <v>NO</v>
      </c>
    </row>
    <row r="534" spans="1:13" hidden="1" x14ac:dyDescent="0.3">
      <c r="A534" s="2">
        <f>+A533+1</f>
        <v>169</v>
      </c>
      <c r="B534" s="1" t="s">
        <v>63</v>
      </c>
      <c r="C534" s="1" t="s">
        <v>72</v>
      </c>
      <c r="D534" s="3">
        <v>4.5818587066197562E-2</v>
      </c>
      <c r="E534" s="3">
        <v>45.357065858712971</v>
      </c>
      <c r="F534" s="3">
        <v>-1.4159440110908941</v>
      </c>
      <c r="G534" s="1">
        <v>1.2E-2</v>
      </c>
      <c r="H534" s="1" t="s">
        <v>19</v>
      </c>
      <c r="I534" s="1" t="s">
        <v>64</v>
      </c>
      <c r="J534" s="1" t="s">
        <v>19</v>
      </c>
      <c r="K534" s="1" t="s">
        <v>33</v>
      </c>
      <c r="L534" s="1" t="str">
        <f>+IF(I534=K534,"SI","NO")</f>
        <v>NO</v>
      </c>
      <c r="M534" s="1" t="str">
        <f>+IF(H534=J534,"SI","NO")</f>
        <v>SI</v>
      </c>
    </row>
    <row r="535" spans="1:13" hidden="1" x14ac:dyDescent="0.3">
      <c r="A535" s="2">
        <f>+A534+1</f>
        <v>170</v>
      </c>
      <c r="B535" s="1" t="s">
        <v>122</v>
      </c>
      <c r="C535" s="1" t="s">
        <v>132</v>
      </c>
      <c r="D535" s="3">
        <v>1.504650832059869E-2</v>
      </c>
      <c r="E535" s="3">
        <v>22.94668598841562</v>
      </c>
      <c r="F535" s="3">
        <v>-1.4887732689230151</v>
      </c>
      <c r="G535" s="1">
        <v>0</v>
      </c>
      <c r="H535" s="1" t="s">
        <v>19</v>
      </c>
      <c r="I535" s="1" t="s">
        <v>21</v>
      </c>
      <c r="J535" s="1" t="s">
        <v>58</v>
      </c>
      <c r="K535" s="1" t="s">
        <v>31</v>
      </c>
      <c r="L535" s="1" t="str">
        <f>+IF(I535=K535,"SI","NO")</f>
        <v>NO</v>
      </c>
      <c r="M535" s="1" t="str">
        <f>+IF(H535=J535,"SI","NO")</f>
        <v>NO</v>
      </c>
    </row>
    <row r="536" spans="1:13" hidden="1" x14ac:dyDescent="0.3">
      <c r="A536" s="2">
        <f>+A535+1</f>
        <v>171</v>
      </c>
      <c r="B536" s="1" t="s">
        <v>105</v>
      </c>
      <c r="C536" s="1" t="s">
        <v>110</v>
      </c>
      <c r="D536" s="3">
        <v>2.7280854181917322E-2</v>
      </c>
      <c r="E536" s="3">
        <v>23.729114274918771</v>
      </c>
      <c r="F536" s="3">
        <v>-1.572132119861108</v>
      </c>
      <c r="G536" s="1">
        <v>7.0000000000000001E-3</v>
      </c>
      <c r="H536" s="1" t="s">
        <v>27</v>
      </c>
      <c r="I536" s="1" t="s">
        <v>21</v>
      </c>
      <c r="J536" s="1" t="s">
        <v>58</v>
      </c>
      <c r="K536" s="1" t="s">
        <v>33</v>
      </c>
      <c r="L536" s="1" t="str">
        <f>+IF(I536=K536,"SI","NO")</f>
        <v>NO</v>
      </c>
      <c r="M536" s="1" t="str">
        <f>+IF(H536=J536,"SI","NO")</f>
        <v>NO</v>
      </c>
    </row>
    <row r="537" spans="1:13" hidden="1" x14ac:dyDescent="0.3">
      <c r="A537" s="2">
        <f>+A536+1</f>
        <v>172</v>
      </c>
      <c r="B537" s="1" t="s">
        <v>63</v>
      </c>
      <c r="C537" s="1" t="s">
        <v>66</v>
      </c>
      <c r="D537" s="3">
        <v>3.314226975030061E-3</v>
      </c>
      <c r="E537" s="3">
        <v>49.404861158454821</v>
      </c>
      <c r="F537" s="3">
        <v>-1.8164719796886259</v>
      </c>
      <c r="G537" s="1">
        <v>1E-3</v>
      </c>
      <c r="H537" s="1" t="s">
        <v>19</v>
      </c>
      <c r="I537" s="1" t="s">
        <v>64</v>
      </c>
      <c r="J537" s="1" t="s">
        <v>19</v>
      </c>
      <c r="K537" s="1" t="s">
        <v>21</v>
      </c>
      <c r="L537" s="1" t="str">
        <f>+IF(I537=K537,"SI","NO")</f>
        <v>NO</v>
      </c>
      <c r="M537" s="1" t="str">
        <f>+IF(H537=J537,"SI","NO")</f>
        <v>SI</v>
      </c>
    </row>
    <row r="538" spans="1:13" hidden="1" x14ac:dyDescent="0.3">
      <c r="A538" s="2">
        <f>+A537+1</f>
        <v>173</v>
      </c>
      <c r="B538" s="1" t="s">
        <v>144</v>
      </c>
      <c r="C538" s="1" t="s">
        <v>85</v>
      </c>
      <c r="D538" s="3">
        <v>2.107028016490501E-2</v>
      </c>
      <c r="E538" s="3">
        <v>5.6745850445548616</v>
      </c>
      <c r="F538" s="3">
        <v>-1.8506345673690721</v>
      </c>
      <c r="G538" s="1">
        <v>5.0000000000000001E-3</v>
      </c>
      <c r="H538" s="1" t="s">
        <v>19</v>
      </c>
      <c r="I538" s="1" t="s">
        <v>31</v>
      </c>
      <c r="J538" s="1" t="s">
        <v>58</v>
      </c>
      <c r="K538" s="1" t="s">
        <v>31</v>
      </c>
      <c r="L538" s="1" t="str">
        <f>+IF(I538=K538,"SI","NO")</f>
        <v>SI</v>
      </c>
      <c r="M538" s="1" t="str">
        <f>+IF(H538=J538,"SI","NO")</f>
        <v>NO</v>
      </c>
    </row>
    <row r="539" spans="1:13" hidden="1" x14ac:dyDescent="0.3">
      <c r="A539" s="2">
        <f>+A538+1</f>
        <v>174</v>
      </c>
      <c r="B539" s="1" t="s">
        <v>151</v>
      </c>
      <c r="C539" s="1" t="s">
        <v>126</v>
      </c>
      <c r="D539" s="3">
        <v>5.8214344619560371E-3</v>
      </c>
      <c r="E539" s="3">
        <v>585.07680348527526</v>
      </c>
      <c r="F539" s="3">
        <v>-1.9287719176557441</v>
      </c>
      <c r="G539" s="1">
        <v>0.189</v>
      </c>
      <c r="H539" s="1" t="s">
        <v>27</v>
      </c>
      <c r="I539" s="1" t="s">
        <v>15</v>
      </c>
      <c r="J539" s="1" t="s">
        <v>36</v>
      </c>
      <c r="K539" s="1" t="s">
        <v>33</v>
      </c>
      <c r="L539" s="1" t="str">
        <f>+IF(I539=K539,"SI","NO")</f>
        <v>NO</v>
      </c>
      <c r="M539" s="1" t="str">
        <f>+IF(H539=J539,"SI","NO")</f>
        <v>NO</v>
      </c>
    </row>
    <row r="540" spans="1:13" hidden="1" x14ac:dyDescent="0.3">
      <c r="A540" s="2">
        <f>+A539+1</f>
        <v>175</v>
      </c>
      <c r="B540" s="1" t="s">
        <v>107</v>
      </c>
      <c r="C540" s="1" t="s">
        <v>156</v>
      </c>
      <c r="D540" s="3">
        <v>4.4438751839285723E-2</v>
      </c>
      <c r="E540" s="3">
        <v>28.204733467139619</v>
      </c>
      <c r="F540" s="3">
        <v>-1.9381458237168669</v>
      </c>
      <c r="G540" s="1">
        <v>1.2E-2</v>
      </c>
      <c r="H540" s="1" t="s">
        <v>36</v>
      </c>
      <c r="I540" s="1" t="s">
        <v>78</v>
      </c>
      <c r="J540" s="1" t="s">
        <v>58</v>
      </c>
      <c r="K540" s="1" t="s">
        <v>31</v>
      </c>
      <c r="L540" s="1" t="str">
        <f>+IF(I540=K540,"SI","NO")</f>
        <v>NO</v>
      </c>
      <c r="M540" s="1" t="str">
        <f>+IF(H540=J540,"SI","NO")</f>
        <v>NO</v>
      </c>
    </row>
    <row r="541" spans="1:13" hidden="1" x14ac:dyDescent="0.3">
      <c r="A541" s="2">
        <f>+A540+1</f>
        <v>176</v>
      </c>
      <c r="B541" s="1" t="s">
        <v>45</v>
      </c>
      <c r="C541" s="1" t="s">
        <v>110</v>
      </c>
      <c r="D541" s="3">
        <v>1.9338460781585472E-2</v>
      </c>
      <c r="E541" s="3">
        <v>26.45608721975395</v>
      </c>
      <c r="F541" s="3">
        <v>-2.176407453687065</v>
      </c>
      <c r="G541" s="1">
        <v>6.0000000000000001E-3</v>
      </c>
      <c r="H541" s="1" t="s">
        <v>19</v>
      </c>
      <c r="I541" s="1" t="s">
        <v>15</v>
      </c>
      <c r="J541" s="1" t="s">
        <v>58</v>
      </c>
      <c r="K541" s="1" t="s">
        <v>33</v>
      </c>
      <c r="L541" s="1" t="str">
        <f>+IF(I541=K541,"SI","NO")</f>
        <v>NO</v>
      </c>
      <c r="M541" s="1" t="str">
        <f>+IF(H541=J541,"SI","NO")</f>
        <v>NO</v>
      </c>
    </row>
    <row r="542" spans="1:13" hidden="1" x14ac:dyDescent="0.3">
      <c r="A542" s="2">
        <f>+A541+1</f>
        <v>177</v>
      </c>
      <c r="B542" s="1" t="s">
        <v>135</v>
      </c>
      <c r="C542" s="1" t="s">
        <v>66</v>
      </c>
      <c r="D542" s="3">
        <v>4.9454124995623711E-2</v>
      </c>
      <c r="E542" s="3">
        <v>43.568500071824829</v>
      </c>
      <c r="F542" s="3">
        <v>-2.2922780666377589</v>
      </c>
      <c r="G542" s="1">
        <v>1.2999999999999999E-2</v>
      </c>
      <c r="H542" s="1" t="s">
        <v>19</v>
      </c>
      <c r="I542" s="1" t="s">
        <v>64</v>
      </c>
      <c r="J542" s="1" t="s">
        <v>19</v>
      </c>
      <c r="K542" s="1" t="s">
        <v>21</v>
      </c>
      <c r="L542" s="1" t="str">
        <f>+IF(I542=K542,"SI","NO")</f>
        <v>NO</v>
      </c>
      <c r="M542" s="1" t="str">
        <f>+IF(H542=J542,"SI","NO")</f>
        <v>SI</v>
      </c>
    </row>
    <row r="543" spans="1:13" hidden="1" x14ac:dyDescent="0.3">
      <c r="A543" s="2">
        <f>+A542+1</f>
        <v>178</v>
      </c>
      <c r="B543" s="1" t="s">
        <v>95</v>
      </c>
      <c r="C543" s="1" t="s">
        <v>105</v>
      </c>
      <c r="D543" s="3">
        <v>3.5398048838405347E-2</v>
      </c>
      <c r="E543" s="3">
        <v>99.724131185814002</v>
      </c>
      <c r="F543" s="3">
        <v>-2.3835139806119812</v>
      </c>
      <c r="G543" s="1">
        <v>8.9999999999999993E-3</v>
      </c>
      <c r="H543" s="1" t="s">
        <v>27</v>
      </c>
      <c r="I543" s="1" t="s">
        <v>15</v>
      </c>
      <c r="J543" s="1" t="s">
        <v>27</v>
      </c>
      <c r="K543" s="1" t="s">
        <v>21</v>
      </c>
      <c r="L543" s="1" t="str">
        <f>+IF(I543=K543,"SI","NO")</f>
        <v>NO</v>
      </c>
      <c r="M543" s="1" t="str">
        <f>+IF(H543=J543,"SI","NO")</f>
        <v>SI</v>
      </c>
    </row>
    <row r="544" spans="1:13" hidden="1" x14ac:dyDescent="0.3">
      <c r="A544" s="2">
        <f>+A543+1</f>
        <v>179</v>
      </c>
      <c r="B544" s="1" t="s">
        <v>68</v>
      </c>
      <c r="C544" s="1" t="s">
        <v>39</v>
      </c>
      <c r="D544" s="3">
        <v>2.4395146588708661E-2</v>
      </c>
      <c r="E544" s="3">
        <v>150.99435341428199</v>
      </c>
      <c r="F544" s="3">
        <v>-3.564624779938637</v>
      </c>
      <c r="G544" s="1">
        <v>6.0000000000000001E-3</v>
      </c>
      <c r="H544" s="1" t="s">
        <v>27</v>
      </c>
      <c r="I544" s="1" t="s">
        <v>21</v>
      </c>
      <c r="J544" s="1" t="s">
        <v>36</v>
      </c>
      <c r="K544" s="1" t="s">
        <v>33</v>
      </c>
      <c r="L544" s="1" t="str">
        <f>+IF(I544=K544,"SI","NO")</f>
        <v>NO</v>
      </c>
      <c r="M544" s="1" t="str">
        <f>+IF(H544=J544,"SI","NO")</f>
        <v>NO</v>
      </c>
    </row>
    <row r="545" spans="1:13" hidden="1" x14ac:dyDescent="0.3">
      <c r="A545" s="2">
        <f>+A544+1</f>
        <v>180</v>
      </c>
      <c r="B545" s="1" t="s">
        <v>60</v>
      </c>
      <c r="C545" s="1" t="s">
        <v>68</v>
      </c>
      <c r="D545" s="3">
        <v>2.2973828237102381E-2</v>
      </c>
      <c r="E545" s="3">
        <v>1140.630629164828</v>
      </c>
      <c r="F545" s="3">
        <v>-3.5985846041606262</v>
      </c>
      <c r="G545" s="1">
        <v>1.4E-2</v>
      </c>
      <c r="H545" s="1" t="s">
        <v>14</v>
      </c>
      <c r="I545" s="1" t="s">
        <v>15</v>
      </c>
      <c r="J545" s="1" t="s">
        <v>27</v>
      </c>
      <c r="K545" s="1" t="s">
        <v>21</v>
      </c>
      <c r="L545" s="1" t="str">
        <f>+IF(I545=K545,"SI","NO")</f>
        <v>NO</v>
      </c>
      <c r="M545" s="1" t="str">
        <f>+IF(H545=J545,"SI","NO")</f>
        <v>NO</v>
      </c>
    </row>
    <row r="546" spans="1:13" hidden="1" x14ac:dyDescent="0.3">
      <c r="A546" s="2">
        <f>+A545+1</f>
        <v>181</v>
      </c>
      <c r="B546" s="1" t="s">
        <v>107</v>
      </c>
      <c r="C546" s="1" t="s">
        <v>83</v>
      </c>
      <c r="D546" s="3">
        <v>2.2713505002152391E-2</v>
      </c>
      <c r="E546" s="3">
        <v>30.874914892651169</v>
      </c>
      <c r="F546" s="3">
        <v>-3.6573409654296509</v>
      </c>
      <c r="G546" s="1">
        <v>6.0000000000000001E-3</v>
      </c>
      <c r="H546" s="1" t="s">
        <v>36</v>
      </c>
      <c r="I546" s="1" t="s">
        <v>78</v>
      </c>
      <c r="J546" s="1" t="s">
        <v>58</v>
      </c>
      <c r="K546" s="1" t="s">
        <v>15</v>
      </c>
      <c r="L546" s="1" t="str">
        <f>+IF(I546=K546,"SI","NO")</f>
        <v>NO</v>
      </c>
      <c r="M546" s="1" t="str">
        <f>+IF(H546=J546,"SI","NO")</f>
        <v>NO</v>
      </c>
    </row>
    <row r="547" spans="1:13" hidden="1" x14ac:dyDescent="0.3">
      <c r="A547" s="2">
        <f>+A546+1</f>
        <v>182</v>
      </c>
      <c r="B547" s="1" t="s">
        <v>63</v>
      </c>
      <c r="C547" s="1" t="s">
        <v>113</v>
      </c>
      <c r="D547" s="3">
        <v>7.0228535221024239E-4</v>
      </c>
      <c r="E547" s="3">
        <v>58.524637234074532</v>
      </c>
      <c r="F547" s="3">
        <v>-4.7996335277946329</v>
      </c>
      <c r="G547" s="1">
        <v>0</v>
      </c>
      <c r="H547" s="1" t="s">
        <v>19</v>
      </c>
      <c r="I547" s="1" t="s">
        <v>64</v>
      </c>
      <c r="J547" s="1" t="s">
        <v>58</v>
      </c>
      <c r="K547" s="1" t="s">
        <v>23</v>
      </c>
      <c r="L547" s="1" t="str">
        <f>+IF(I547=K547,"SI","NO")</f>
        <v>NO</v>
      </c>
      <c r="M547" s="1" t="str">
        <f>+IF(H547=J547,"SI","NO")</f>
        <v>NO</v>
      </c>
    </row>
    <row r="548" spans="1:13" hidden="1" x14ac:dyDescent="0.3">
      <c r="A548" s="2">
        <f>+A547+1</f>
        <v>183</v>
      </c>
      <c r="B548" s="1" t="s">
        <v>161</v>
      </c>
      <c r="C548" s="1" t="s">
        <v>75</v>
      </c>
      <c r="D548" s="3">
        <v>4.1290436465031978E-2</v>
      </c>
      <c r="E548" s="3">
        <v>440.7195452353634</v>
      </c>
      <c r="F548" s="3">
        <v>-5.0913732356374517</v>
      </c>
      <c r="G548" s="1">
        <v>1.0999999999999999E-2</v>
      </c>
      <c r="H548" s="1" t="s">
        <v>36</v>
      </c>
      <c r="I548" s="1" t="s">
        <v>31</v>
      </c>
      <c r="J548" s="1" t="s">
        <v>58</v>
      </c>
      <c r="K548" s="1" t="s">
        <v>33</v>
      </c>
      <c r="L548" s="1" t="str">
        <f>+IF(I548=K548,"SI","NO")</f>
        <v>NO</v>
      </c>
      <c r="M548" s="1" t="str">
        <f>+IF(H548=J548,"SI","NO")</f>
        <v>NO</v>
      </c>
    </row>
    <row r="549" spans="1:13" hidden="1" x14ac:dyDescent="0.3">
      <c r="A549" s="2">
        <f>+A548+1</f>
        <v>184</v>
      </c>
      <c r="B549" s="1" t="s">
        <v>153</v>
      </c>
      <c r="C549" s="1" t="s">
        <v>92</v>
      </c>
      <c r="D549" s="3">
        <v>4.1596743283912177E-2</v>
      </c>
      <c r="E549" s="3">
        <v>400.92071545687782</v>
      </c>
      <c r="F549" s="3">
        <v>-5.5335780442997722</v>
      </c>
      <c r="G549" s="1">
        <v>1.0999999999999999E-2</v>
      </c>
      <c r="H549" s="1" t="s">
        <v>27</v>
      </c>
      <c r="I549" s="1" t="s">
        <v>15</v>
      </c>
      <c r="J549" s="1" t="s">
        <v>36</v>
      </c>
      <c r="K549" s="1" t="s">
        <v>33</v>
      </c>
      <c r="L549" s="1" t="str">
        <f>+IF(I549=K549,"SI","NO")</f>
        <v>NO</v>
      </c>
      <c r="M549" s="1" t="str">
        <f>+IF(H549=J549,"SI","NO")</f>
        <v>NO</v>
      </c>
    </row>
    <row r="550" spans="1:13" hidden="1" x14ac:dyDescent="0.3">
      <c r="A550" s="2">
        <f>+A549+1</f>
        <v>185</v>
      </c>
      <c r="B550" s="1" t="s">
        <v>32</v>
      </c>
      <c r="C550" s="1" t="s">
        <v>146</v>
      </c>
      <c r="D550" s="3">
        <v>5.2767887207379113E-3</v>
      </c>
      <c r="E550" s="3">
        <v>617.89510177627062</v>
      </c>
      <c r="F550" s="3">
        <v>-7.211871419901497</v>
      </c>
      <c r="G550" s="1">
        <v>1E-3</v>
      </c>
      <c r="H550" s="1" t="s">
        <v>27</v>
      </c>
      <c r="I550" s="1" t="s">
        <v>33</v>
      </c>
      <c r="J550" s="1" t="s">
        <v>36</v>
      </c>
      <c r="K550" s="1" t="s">
        <v>33</v>
      </c>
      <c r="L550" s="1" t="str">
        <f>+IF(I550=K550,"SI","NO")</f>
        <v>SI</v>
      </c>
      <c r="M550" s="1" t="str">
        <f>+IF(H550=J550,"SI","NO")</f>
        <v>NO</v>
      </c>
    </row>
    <row r="551" spans="1:13" hidden="1" x14ac:dyDescent="0.3">
      <c r="A551" s="2">
        <f>+A550+1</f>
        <v>186</v>
      </c>
      <c r="B551" s="1" t="s">
        <v>105</v>
      </c>
      <c r="C551" s="1" t="s">
        <v>155</v>
      </c>
      <c r="D551" s="3">
        <v>3.6859179383256023E-2</v>
      </c>
      <c r="E551" s="3">
        <v>27.17320882992794</v>
      </c>
      <c r="F551" s="3">
        <v>-8.019631364954444</v>
      </c>
      <c r="G551" s="1">
        <v>0.01</v>
      </c>
      <c r="H551" s="1" t="s">
        <v>27</v>
      </c>
      <c r="I551" s="1" t="s">
        <v>21</v>
      </c>
      <c r="J551" s="1" t="s">
        <v>58</v>
      </c>
      <c r="K551" s="1" t="s">
        <v>15</v>
      </c>
      <c r="L551" s="1" t="str">
        <f>+IF(I551=K551,"SI","NO")</f>
        <v>NO</v>
      </c>
      <c r="M551" s="1" t="str">
        <f>+IF(H551=J551,"SI","NO")</f>
        <v>NO</v>
      </c>
    </row>
    <row r="552" spans="1:13" hidden="1" x14ac:dyDescent="0.3">
      <c r="A552" s="2">
        <f>+A551+1</f>
        <v>187</v>
      </c>
      <c r="B552" s="1" t="s">
        <v>102</v>
      </c>
      <c r="C552" s="1" t="s">
        <v>92</v>
      </c>
      <c r="D552" s="3">
        <v>1.5099900399008861E-3</v>
      </c>
      <c r="E552" s="3">
        <v>586.39564602406608</v>
      </c>
      <c r="F552" s="3">
        <v>-8.4979513274683605</v>
      </c>
      <c r="G552" s="1">
        <v>0</v>
      </c>
      <c r="H552" s="1" t="s">
        <v>27</v>
      </c>
      <c r="I552" s="1" t="s">
        <v>23</v>
      </c>
      <c r="J552" s="1" t="s">
        <v>36</v>
      </c>
      <c r="K552" s="1" t="s">
        <v>33</v>
      </c>
      <c r="L552" s="1" t="str">
        <f>+IF(I552=K552,"SI","NO")</f>
        <v>NO</v>
      </c>
      <c r="M552" s="1" t="str">
        <f>+IF(H552=J552,"SI","NO")</f>
        <v>NO</v>
      </c>
    </row>
    <row r="553" spans="1:13" hidden="1" x14ac:dyDescent="0.3">
      <c r="A553" s="2">
        <f>+A552+1</f>
        <v>188</v>
      </c>
      <c r="B553" s="1" t="s">
        <v>40</v>
      </c>
      <c r="C553" s="1" t="s">
        <v>133</v>
      </c>
      <c r="D553" s="3">
        <v>8.4033948179595211E-3</v>
      </c>
      <c r="E553" s="3">
        <v>169.89817109955999</v>
      </c>
      <c r="F553" s="3">
        <v>-9.1291479565025337</v>
      </c>
      <c r="G553" s="1">
        <v>2E-3</v>
      </c>
      <c r="H553" s="1" t="s">
        <v>36</v>
      </c>
      <c r="I553" s="1" t="s">
        <v>21</v>
      </c>
      <c r="J553" s="1" t="s">
        <v>58</v>
      </c>
      <c r="K553" s="1" t="s">
        <v>31</v>
      </c>
      <c r="L553" s="1" t="str">
        <f>+IF(I553=K553,"SI","NO")</f>
        <v>NO</v>
      </c>
      <c r="M553" s="1" t="str">
        <f>+IF(H553=J553,"SI","NO")</f>
        <v>NO</v>
      </c>
    </row>
    <row r="554" spans="1:13" hidden="1" x14ac:dyDescent="0.3">
      <c r="A554" s="2">
        <f>+A553+1</f>
        <v>189</v>
      </c>
      <c r="B554" s="1" t="s">
        <v>41</v>
      </c>
      <c r="C554" s="1" t="s">
        <v>133</v>
      </c>
      <c r="D554" s="3">
        <v>8.4033948179595211E-3</v>
      </c>
      <c r="E554" s="3">
        <v>169.89817109955999</v>
      </c>
      <c r="F554" s="3">
        <v>-9.1291479565025337</v>
      </c>
      <c r="G554" s="1">
        <v>2E-3</v>
      </c>
      <c r="H554" s="1" t="s">
        <v>36</v>
      </c>
      <c r="I554" s="1" t="s">
        <v>21</v>
      </c>
      <c r="J554" s="1" t="s">
        <v>58</v>
      </c>
      <c r="K554" s="1" t="s">
        <v>31</v>
      </c>
      <c r="L554" s="1" t="str">
        <f>+IF(I554=K554,"SI","NO")</f>
        <v>NO</v>
      </c>
      <c r="M554" s="1" t="str">
        <f>+IF(H554=J554,"SI","NO")</f>
        <v>NO</v>
      </c>
    </row>
    <row r="555" spans="1:13" hidden="1" x14ac:dyDescent="0.3">
      <c r="A555" s="2">
        <f>+A554+1</f>
        <v>190</v>
      </c>
      <c r="B555" s="1" t="s">
        <v>60</v>
      </c>
      <c r="C555" s="1" t="s">
        <v>65</v>
      </c>
      <c r="D555" s="3">
        <v>4.8275378732415289E-2</v>
      </c>
      <c r="E555" s="3">
        <v>1287.1804872079531</v>
      </c>
      <c r="F555" s="3">
        <v>-10.127529928681231</v>
      </c>
      <c r="G555" s="1">
        <v>1.2E-2</v>
      </c>
      <c r="H555" s="1" t="s">
        <v>14</v>
      </c>
      <c r="I555" s="1" t="s">
        <v>15</v>
      </c>
      <c r="J555" s="1" t="s">
        <v>19</v>
      </c>
      <c r="K555" s="1" t="s">
        <v>15</v>
      </c>
      <c r="L555" s="1" t="str">
        <f>+IF(I555=K555,"SI","NO")</f>
        <v>SI</v>
      </c>
      <c r="M555" s="1" t="str">
        <f>+IF(H555=J555,"SI","NO")</f>
        <v>NO</v>
      </c>
    </row>
    <row r="556" spans="1:13" hidden="1" x14ac:dyDescent="0.3">
      <c r="A556" s="2">
        <f>+A555+1</f>
        <v>191</v>
      </c>
      <c r="B556" s="1" t="s">
        <v>67</v>
      </c>
      <c r="C556" s="1" t="s">
        <v>136</v>
      </c>
      <c r="D556" s="3">
        <v>8.1712918972925096E-4</v>
      </c>
      <c r="E556" s="3">
        <v>79.181593241071766</v>
      </c>
      <c r="F556" s="3">
        <v>-10.517082047506159</v>
      </c>
      <c r="G556" s="1">
        <v>0</v>
      </c>
      <c r="H556" s="1" t="s">
        <v>27</v>
      </c>
      <c r="I556" s="1" t="s">
        <v>23</v>
      </c>
      <c r="J556" s="1" t="s">
        <v>58</v>
      </c>
      <c r="K556" s="1" t="s">
        <v>31</v>
      </c>
      <c r="L556" s="1" t="str">
        <f>+IF(I556=K556,"SI","NO")</f>
        <v>NO</v>
      </c>
      <c r="M556" s="1" t="str">
        <f>+IF(H556=J556,"SI","NO")</f>
        <v>NO</v>
      </c>
    </row>
    <row r="557" spans="1:13" hidden="1" x14ac:dyDescent="0.3">
      <c r="A557" s="2">
        <f>+A556+1</f>
        <v>192</v>
      </c>
      <c r="B557" s="1" t="s">
        <v>102</v>
      </c>
      <c r="C557" s="1" t="s">
        <v>105</v>
      </c>
      <c r="D557" s="3">
        <v>9.1494312185054633E-3</v>
      </c>
      <c r="E557" s="3">
        <v>391.31357901473319</v>
      </c>
      <c r="F557" s="3">
        <v>-11.018555389526391</v>
      </c>
      <c r="G557" s="1">
        <v>2E-3</v>
      </c>
      <c r="H557" s="1" t="s">
        <v>27</v>
      </c>
      <c r="I557" s="1" t="s">
        <v>23</v>
      </c>
      <c r="J557" s="1" t="s">
        <v>27</v>
      </c>
      <c r="K557" s="1" t="s">
        <v>21</v>
      </c>
      <c r="L557" s="1" t="str">
        <f>+IF(I557=K557,"SI","NO")</f>
        <v>NO</v>
      </c>
      <c r="M557" s="1" t="str">
        <f>+IF(H557=J557,"SI","NO")</f>
        <v>SI</v>
      </c>
    </row>
    <row r="558" spans="1:13" hidden="1" x14ac:dyDescent="0.3">
      <c r="A558" s="2">
        <f>+A557+1</f>
        <v>193</v>
      </c>
      <c r="B558" s="1" t="s">
        <v>47</v>
      </c>
      <c r="C558" s="1" t="s">
        <v>40</v>
      </c>
      <c r="D558" s="3">
        <v>4.416018831036788E-2</v>
      </c>
      <c r="E558" s="3">
        <v>2575.0037642634989</v>
      </c>
      <c r="F558" s="3">
        <v>-12.648959590089291</v>
      </c>
      <c r="G558" s="1">
        <v>1.2E-2</v>
      </c>
      <c r="H558" s="1" t="s">
        <v>36</v>
      </c>
      <c r="I558" s="1" t="s">
        <v>15</v>
      </c>
      <c r="J558" s="1" t="s">
        <v>36</v>
      </c>
      <c r="K558" s="1" t="s">
        <v>21</v>
      </c>
      <c r="L558" s="1" t="str">
        <f>+IF(I558=K558,"SI","NO")</f>
        <v>NO</v>
      </c>
      <c r="M558" s="1" t="str">
        <f>+IF(H558=J558,"SI","NO")</f>
        <v>SI</v>
      </c>
    </row>
    <row r="559" spans="1:13" hidden="1" x14ac:dyDescent="0.3">
      <c r="A559" s="2">
        <f>+A558+1</f>
        <v>194</v>
      </c>
      <c r="B559" s="1" t="s">
        <v>47</v>
      </c>
      <c r="C559" s="1" t="s">
        <v>41</v>
      </c>
      <c r="D559" s="3">
        <v>4.416018831036788E-2</v>
      </c>
      <c r="E559" s="3">
        <v>2575.0037642634989</v>
      </c>
      <c r="F559" s="3">
        <v>-12.648959590089291</v>
      </c>
      <c r="G559" s="1">
        <v>1.2E-2</v>
      </c>
      <c r="H559" s="1" t="s">
        <v>36</v>
      </c>
      <c r="I559" s="1" t="s">
        <v>15</v>
      </c>
      <c r="J559" s="1" t="s">
        <v>36</v>
      </c>
      <c r="K559" s="1" t="s">
        <v>21</v>
      </c>
      <c r="L559" s="1" t="str">
        <f>+IF(I559=K559,"SI","NO")</f>
        <v>NO</v>
      </c>
      <c r="M559" s="1" t="str">
        <f>+IF(H559=J559,"SI","NO")</f>
        <v>SI</v>
      </c>
    </row>
    <row r="560" spans="1:13" hidden="1" x14ac:dyDescent="0.3">
      <c r="A560" s="2">
        <f>+A559+1</f>
        <v>195</v>
      </c>
      <c r="B560" s="1" t="s">
        <v>92</v>
      </c>
      <c r="C560" s="1" t="s">
        <v>155</v>
      </c>
      <c r="D560" s="3">
        <v>1.6414994800647949E-2</v>
      </c>
      <c r="E560" s="3">
        <v>67.732523724112312</v>
      </c>
      <c r="F560" s="3">
        <v>-14.500555188252431</v>
      </c>
      <c r="G560" s="1">
        <v>4.0000000000000001E-3</v>
      </c>
      <c r="H560" s="1" t="s">
        <v>36</v>
      </c>
      <c r="I560" s="1" t="s">
        <v>33</v>
      </c>
      <c r="J560" s="1" t="s">
        <v>58</v>
      </c>
      <c r="K560" s="1" t="s">
        <v>15</v>
      </c>
      <c r="L560" s="1" t="str">
        <f>+IF(I560=K560,"SI","NO")</f>
        <v>NO</v>
      </c>
      <c r="M560" s="1" t="str">
        <f>+IF(H560=J560,"SI","NO")</f>
        <v>NO</v>
      </c>
    </row>
    <row r="561" spans="1:13" hidden="1" x14ac:dyDescent="0.3">
      <c r="A561" s="2">
        <f>+A560+1</f>
        <v>196</v>
      </c>
      <c r="B561" s="1" t="s">
        <v>60</v>
      </c>
      <c r="C561" s="1" t="s">
        <v>63</v>
      </c>
      <c r="D561" s="3">
        <v>4.7697285511829363E-2</v>
      </c>
      <c r="E561" s="3">
        <v>1346.7546440103499</v>
      </c>
      <c r="F561" s="3">
        <v>-15.0562974064245</v>
      </c>
      <c r="G561" s="1">
        <v>1.2999999999999999E-2</v>
      </c>
      <c r="H561" s="1" t="s">
        <v>14</v>
      </c>
      <c r="I561" s="1" t="s">
        <v>15</v>
      </c>
      <c r="J561" s="1" t="s">
        <v>19</v>
      </c>
      <c r="K561" s="1" t="s">
        <v>64</v>
      </c>
      <c r="L561" s="1" t="str">
        <f>+IF(I561=K561,"SI","NO")</f>
        <v>NO</v>
      </c>
      <c r="M561" s="1" t="str">
        <f>+IF(H561=J561,"SI","NO")</f>
        <v>NO</v>
      </c>
    </row>
    <row r="562" spans="1:13" hidden="1" x14ac:dyDescent="0.3">
      <c r="A562" s="2">
        <f>+A561+1</f>
        <v>197</v>
      </c>
      <c r="B562" s="1" t="s">
        <v>141</v>
      </c>
      <c r="C562" s="1" t="s">
        <v>100</v>
      </c>
      <c r="D562" s="3">
        <v>3.0016057315361201E-2</v>
      </c>
      <c r="E562" s="3">
        <v>31097.503735723829</v>
      </c>
      <c r="F562" s="3">
        <v>-16.343736606413351</v>
      </c>
      <c r="G562" s="1">
        <v>1E-3</v>
      </c>
      <c r="H562" s="1" t="s">
        <v>27</v>
      </c>
      <c r="I562" s="1" t="s">
        <v>21</v>
      </c>
      <c r="J562" s="1" t="s">
        <v>36</v>
      </c>
      <c r="K562" s="1" t="s">
        <v>31</v>
      </c>
      <c r="L562" s="1" t="str">
        <f>+IF(I562=K562,"SI","NO")</f>
        <v>NO</v>
      </c>
      <c r="M562" s="1" t="str">
        <f>+IF(H562=J562,"SI","NO")</f>
        <v>NO</v>
      </c>
    </row>
    <row r="563" spans="1:13" hidden="1" x14ac:dyDescent="0.3">
      <c r="A563" s="2">
        <f>+A562+1</f>
        <v>198</v>
      </c>
      <c r="B563" s="1" t="s">
        <v>61</v>
      </c>
      <c r="C563" s="1" t="s">
        <v>83</v>
      </c>
      <c r="D563" s="3">
        <v>1.1157942083135039E-2</v>
      </c>
      <c r="E563" s="3">
        <v>4232.0035688484704</v>
      </c>
      <c r="F563" s="3">
        <v>-17.192250651392559</v>
      </c>
      <c r="G563" s="1">
        <v>2E-3</v>
      </c>
      <c r="H563" s="1" t="s">
        <v>14</v>
      </c>
      <c r="I563" s="1" t="s">
        <v>23</v>
      </c>
      <c r="J563" s="1" t="s">
        <v>58</v>
      </c>
      <c r="K563" s="1" t="s">
        <v>15</v>
      </c>
      <c r="L563" s="1" t="str">
        <f>+IF(I563=K563,"SI","NO")</f>
        <v>NO</v>
      </c>
      <c r="M563" s="1" t="str">
        <f>+IF(H563=J563,"SI","NO")</f>
        <v>NO</v>
      </c>
    </row>
    <row r="564" spans="1:13" hidden="1" x14ac:dyDescent="0.3">
      <c r="A564" s="2">
        <f>+A563+1</f>
        <v>199</v>
      </c>
      <c r="B564" s="1" t="s">
        <v>62</v>
      </c>
      <c r="C564" s="1" t="s">
        <v>32</v>
      </c>
      <c r="D564" s="3">
        <v>1.7909708455903561E-2</v>
      </c>
      <c r="E564" s="3">
        <v>43569.823171615557</v>
      </c>
      <c r="F564" s="3">
        <v>-23.965915474680699</v>
      </c>
      <c r="G564" s="1">
        <v>4.0000000000000001E-3</v>
      </c>
      <c r="H564" s="1" t="s">
        <v>14</v>
      </c>
      <c r="I564" s="1" t="s">
        <v>15</v>
      </c>
      <c r="J564" s="1" t="s">
        <v>27</v>
      </c>
      <c r="K564" s="1" t="s">
        <v>33</v>
      </c>
      <c r="L564" s="1" t="str">
        <f>+IF(I564=K564,"SI","NO")</f>
        <v>NO</v>
      </c>
      <c r="M564" s="1" t="str">
        <f>+IF(H564=J564,"SI","NO")</f>
        <v>NO</v>
      </c>
    </row>
    <row r="565" spans="1:13" hidden="1" x14ac:dyDescent="0.3">
      <c r="A565" s="2">
        <f>+A564+1</f>
        <v>200</v>
      </c>
      <c r="B565" s="1" t="s">
        <v>141</v>
      </c>
      <c r="C565" s="1" t="s">
        <v>148</v>
      </c>
      <c r="D565" s="3">
        <v>3.714558738645693E-3</v>
      </c>
      <c r="E565" s="3">
        <v>35006.76322425672</v>
      </c>
      <c r="F565" s="3">
        <v>-24.33672987095904</v>
      </c>
      <c r="G565" s="1">
        <v>0.38800000000000001</v>
      </c>
      <c r="H565" s="1" t="s">
        <v>27</v>
      </c>
      <c r="I565" s="1" t="s">
        <v>21</v>
      </c>
      <c r="J565" s="1" t="s">
        <v>27</v>
      </c>
      <c r="K565" s="1" t="s">
        <v>15</v>
      </c>
      <c r="L565" s="1" t="str">
        <f>+IF(I565=K565,"SI","NO")</f>
        <v>NO</v>
      </c>
      <c r="M565" s="1" t="str">
        <f>+IF(H565=J565,"SI","NO")</f>
        <v>SI</v>
      </c>
    </row>
    <row r="566" spans="1:13" hidden="1" x14ac:dyDescent="0.3">
      <c r="A566" s="2">
        <f>+A565+1</f>
        <v>201</v>
      </c>
      <c r="B566" s="1" t="s">
        <v>67</v>
      </c>
      <c r="C566" s="1" t="s">
        <v>158</v>
      </c>
      <c r="D566" s="3">
        <v>3.3689951643680723E-2</v>
      </c>
      <c r="E566" s="3">
        <v>84.810589205619834</v>
      </c>
      <c r="F566" s="3">
        <v>-24.741151565000649</v>
      </c>
      <c r="G566" s="1">
        <v>8.9999999999999993E-3</v>
      </c>
      <c r="H566" s="1" t="s">
        <v>27</v>
      </c>
      <c r="I566" s="1" t="s">
        <v>23</v>
      </c>
      <c r="J566" s="1" t="s">
        <v>58</v>
      </c>
      <c r="K566" s="1" t="s">
        <v>31</v>
      </c>
      <c r="L566" s="1" t="str">
        <f>+IF(I566=K566,"SI","NO")</f>
        <v>NO</v>
      </c>
      <c r="M566" s="1" t="str">
        <f>+IF(H566=J566,"SI","NO")</f>
        <v>NO</v>
      </c>
    </row>
    <row r="567" spans="1:13" hidden="1" x14ac:dyDescent="0.3">
      <c r="A567" s="2">
        <f>+A566+1</f>
        <v>202</v>
      </c>
      <c r="B567" s="1" t="s">
        <v>60</v>
      </c>
      <c r="C567" s="1" t="s">
        <v>70</v>
      </c>
      <c r="D567" s="3">
        <v>1.9410662045898489E-2</v>
      </c>
      <c r="E567" s="3">
        <v>1390.4121186530831</v>
      </c>
      <c r="F567" s="3">
        <v>-26.30522276771638</v>
      </c>
      <c r="G567" s="1">
        <v>1.2E-2</v>
      </c>
      <c r="H567" s="1" t="s">
        <v>14</v>
      </c>
      <c r="I567" s="1" t="s">
        <v>15</v>
      </c>
      <c r="J567" s="1" t="s">
        <v>36</v>
      </c>
      <c r="K567" s="1" t="s">
        <v>71</v>
      </c>
      <c r="L567" s="1" t="str">
        <f>+IF(I567=K567,"SI","NO")</f>
        <v>NO</v>
      </c>
      <c r="M567" s="1" t="str">
        <f>+IF(H567=J567,"SI","NO")</f>
        <v>NO</v>
      </c>
    </row>
    <row r="568" spans="1:13" hidden="1" x14ac:dyDescent="0.3">
      <c r="A568" s="2">
        <f>+A567+1</f>
        <v>203</v>
      </c>
      <c r="B568" s="1" t="s">
        <v>69</v>
      </c>
      <c r="C568" s="1" t="s">
        <v>105</v>
      </c>
      <c r="D568" s="3">
        <v>6.9546918848633786E-3</v>
      </c>
      <c r="E568" s="3">
        <v>1266.282536905542</v>
      </c>
      <c r="F568" s="3">
        <v>-28.774554078088741</v>
      </c>
      <c r="G568" s="1">
        <v>1E-3</v>
      </c>
      <c r="H568" s="1" t="s">
        <v>27</v>
      </c>
      <c r="I568" s="1" t="s">
        <v>21</v>
      </c>
      <c r="J568" s="1" t="s">
        <v>27</v>
      </c>
      <c r="K568" s="1" t="s">
        <v>21</v>
      </c>
      <c r="L568" s="1" t="str">
        <f>+IF(I568=K568,"SI","NO")</f>
        <v>SI</v>
      </c>
      <c r="M568" s="1" t="str">
        <f>+IF(H568=J568,"SI","NO")</f>
        <v>SI</v>
      </c>
    </row>
    <row r="569" spans="1:13" hidden="1" x14ac:dyDescent="0.3">
      <c r="A569" s="2">
        <f>+A568+1</f>
        <v>204</v>
      </c>
      <c r="B569" s="1" t="s">
        <v>61</v>
      </c>
      <c r="C569" s="1" t="s">
        <v>98</v>
      </c>
      <c r="D569" s="3">
        <v>4.7686378732703469E-2</v>
      </c>
      <c r="E569" s="3">
        <v>4449.4931359691136</v>
      </c>
      <c r="F569" s="3">
        <v>-32.140431871873858</v>
      </c>
      <c r="G569" s="1">
        <v>1.2E-2</v>
      </c>
      <c r="H569" s="1" t="s">
        <v>14</v>
      </c>
      <c r="I569" s="1" t="s">
        <v>23</v>
      </c>
      <c r="J569" s="1" t="s">
        <v>19</v>
      </c>
      <c r="K569" s="1" t="s">
        <v>15</v>
      </c>
      <c r="L569" s="1" t="str">
        <f>+IF(I569=K569,"SI","NO")</f>
        <v>NO</v>
      </c>
      <c r="M569" s="1" t="str">
        <f>+IF(H569=J569,"SI","NO")</f>
        <v>NO</v>
      </c>
    </row>
    <row r="570" spans="1:13" hidden="1" x14ac:dyDescent="0.3">
      <c r="A570" s="2">
        <f>+A569+1</f>
        <v>205</v>
      </c>
      <c r="B570" s="1" t="s">
        <v>141</v>
      </c>
      <c r="C570" s="1" t="s">
        <v>111</v>
      </c>
      <c r="D570" s="3">
        <v>2.5404365888805559E-2</v>
      </c>
      <c r="E570" s="3">
        <v>30284.607874099162</v>
      </c>
      <c r="F570" s="3">
        <v>-33.418362373368034</v>
      </c>
      <c r="G570" s="1">
        <v>0</v>
      </c>
      <c r="H570" s="1" t="s">
        <v>27</v>
      </c>
      <c r="I570" s="1" t="s">
        <v>21</v>
      </c>
      <c r="J570" s="1" t="s">
        <v>36</v>
      </c>
      <c r="K570" s="1" t="s">
        <v>78</v>
      </c>
      <c r="L570" s="1" t="str">
        <f>+IF(I570=K570,"SI","NO")</f>
        <v>NO</v>
      </c>
      <c r="M570" s="1" t="str">
        <f>+IF(H570=J570,"SI","NO")</f>
        <v>NO</v>
      </c>
    </row>
    <row r="571" spans="1:13" hidden="1" x14ac:dyDescent="0.3">
      <c r="A571" s="2">
        <f>+A570+1</f>
        <v>206</v>
      </c>
      <c r="B571" s="1" t="s">
        <v>67</v>
      </c>
      <c r="C571" s="1" t="s">
        <v>90</v>
      </c>
      <c r="D571" s="3">
        <v>1.460158534870859E-3</v>
      </c>
      <c r="E571" s="3">
        <v>87.425174618545981</v>
      </c>
      <c r="F571" s="3">
        <v>-35.28920040310517</v>
      </c>
      <c r="G571" s="1">
        <v>0</v>
      </c>
      <c r="H571" s="1" t="s">
        <v>27</v>
      </c>
      <c r="I571" s="1" t="s">
        <v>23</v>
      </c>
      <c r="J571" s="1" t="s">
        <v>58</v>
      </c>
      <c r="K571" s="1" t="s">
        <v>31</v>
      </c>
      <c r="L571" s="1" t="str">
        <f>+IF(I571=K571,"SI","NO")</f>
        <v>NO</v>
      </c>
      <c r="M571" s="1" t="str">
        <f>+IF(H571=J571,"SI","NO")</f>
        <v>NO</v>
      </c>
    </row>
    <row r="572" spans="1:13" hidden="1" x14ac:dyDescent="0.3">
      <c r="A572" s="2">
        <f>+A571+1</f>
        <v>207</v>
      </c>
      <c r="B572" s="1" t="s">
        <v>128</v>
      </c>
      <c r="C572" s="1" t="s">
        <v>70</v>
      </c>
      <c r="D572" s="3">
        <v>2.307103982965936E-2</v>
      </c>
      <c r="E572" s="3">
        <v>836.99445831056596</v>
      </c>
      <c r="F572" s="3">
        <v>-37.830841942251887</v>
      </c>
      <c r="G572" s="1">
        <v>5.0000000000000001E-3</v>
      </c>
      <c r="H572" s="1" t="s">
        <v>27</v>
      </c>
      <c r="I572" s="1" t="s">
        <v>21</v>
      </c>
      <c r="J572" s="1" t="s">
        <v>36</v>
      </c>
      <c r="K572" s="1" t="s">
        <v>71</v>
      </c>
      <c r="L572" s="1" t="str">
        <f>+IF(I572=K572,"SI","NO")</f>
        <v>NO</v>
      </c>
      <c r="M572" s="1" t="str">
        <f>+IF(H572=J572,"SI","NO")</f>
        <v>NO</v>
      </c>
    </row>
    <row r="573" spans="1:13" hidden="1" x14ac:dyDescent="0.3">
      <c r="A573" s="2">
        <f>+A572+1</f>
        <v>208</v>
      </c>
      <c r="B573" s="1" t="s">
        <v>103</v>
      </c>
      <c r="C573" s="1" t="s">
        <v>92</v>
      </c>
      <c r="D573" s="3">
        <v>1.009945574460441E-2</v>
      </c>
      <c r="E573" s="3">
        <v>2833.9904992039828</v>
      </c>
      <c r="F573" s="3">
        <v>-38.590355747459753</v>
      </c>
      <c r="G573" s="1">
        <v>2E-3</v>
      </c>
      <c r="H573" s="1" t="s">
        <v>27</v>
      </c>
      <c r="I573" s="1" t="s">
        <v>104</v>
      </c>
      <c r="J573" s="1" t="s">
        <v>36</v>
      </c>
      <c r="K573" s="1" t="s">
        <v>33</v>
      </c>
      <c r="L573" s="1" t="str">
        <f>+IF(I573=K573,"SI","NO")</f>
        <v>NO</v>
      </c>
      <c r="M573" s="1" t="str">
        <f>+IF(H573=J573,"SI","NO")</f>
        <v>NO</v>
      </c>
    </row>
    <row r="574" spans="1:13" hidden="1" x14ac:dyDescent="0.3">
      <c r="A574" s="2">
        <f>+A573+1</f>
        <v>209</v>
      </c>
      <c r="B574" s="1" t="s">
        <v>117</v>
      </c>
      <c r="C574" s="1" t="s">
        <v>133</v>
      </c>
      <c r="D574" s="3">
        <v>2.445818401396049E-2</v>
      </c>
      <c r="E574" s="3">
        <v>494.96734446412182</v>
      </c>
      <c r="F574" s="3">
        <v>-39.181068665128919</v>
      </c>
      <c r="G574" s="1">
        <v>6.0000000000000001E-3</v>
      </c>
      <c r="H574" s="1" t="s">
        <v>27</v>
      </c>
      <c r="I574" s="1" t="s">
        <v>23</v>
      </c>
      <c r="J574" s="1" t="s">
        <v>58</v>
      </c>
      <c r="K574" s="1" t="s">
        <v>31</v>
      </c>
      <c r="L574" s="1" t="str">
        <f>+IF(I574=K574,"SI","NO")</f>
        <v>NO</v>
      </c>
      <c r="M574" s="1" t="str">
        <f>+IF(H574=J574,"SI","NO")</f>
        <v>NO</v>
      </c>
    </row>
    <row r="575" spans="1:13" hidden="1" x14ac:dyDescent="0.3">
      <c r="A575" s="2">
        <f>+A574+1</f>
        <v>210</v>
      </c>
      <c r="B575" s="1" t="s">
        <v>141</v>
      </c>
      <c r="C575" s="1" t="s">
        <v>89</v>
      </c>
      <c r="D575" s="3">
        <v>3.4211327234196898E-2</v>
      </c>
      <c r="E575" s="3">
        <v>31339.366235948659</v>
      </c>
      <c r="F575" s="3">
        <v>-43.866541215942902</v>
      </c>
      <c r="G575" s="1">
        <v>1E-3</v>
      </c>
      <c r="H575" s="1" t="s">
        <v>27</v>
      </c>
      <c r="I575" s="1" t="s">
        <v>21</v>
      </c>
      <c r="J575" s="1" t="s">
        <v>36</v>
      </c>
      <c r="K575" s="1" t="s">
        <v>78</v>
      </c>
      <c r="L575" s="1" t="str">
        <f>+IF(I575=K575,"SI","NO")</f>
        <v>NO</v>
      </c>
      <c r="M575" s="1" t="str">
        <f>+IF(H575=J575,"SI","NO")</f>
        <v>NO</v>
      </c>
    </row>
    <row r="576" spans="1:13" hidden="1" x14ac:dyDescent="0.3">
      <c r="A576" s="2">
        <f>+A575+1</f>
        <v>211</v>
      </c>
      <c r="B576" s="1" t="s">
        <v>80</v>
      </c>
      <c r="C576" s="1" t="s">
        <v>42</v>
      </c>
      <c r="D576" s="3">
        <v>2.378042427377387E-2</v>
      </c>
      <c r="E576" s="3">
        <v>7909.8680634705997</v>
      </c>
      <c r="F576" s="3">
        <v>-48.23489477998698</v>
      </c>
      <c r="G576" s="1">
        <v>6.0000000000000001E-3</v>
      </c>
      <c r="H576" s="1" t="s">
        <v>14</v>
      </c>
      <c r="I576" s="1" t="s">
        <v>23</v>
      </c>
      <c r="J576" s="1" t="s">
        <v>36</v>
      </c>
      <c r="K576" s="1" t="s">
        <v>15</v>
      </c>
      <c r="L576" s="1" t="str">
        <f>+IF(I576=K576,"SI","NO")</f>
        <v>NO</v>
      </c>
      <c r="M576" s="1" t="str">
        <f>+IF(H576=J576,"SI","NO")</f>
        <v>NO</v>
      </c>
    </row>
    <row r="577" spans="1:13" hidden="1" x14ac:dyDescent="0.3">
      <c r="A577" s="2">
        <f>+A576+1</f>
        <v>212</v>
      </c>
      <c r="B577" s="1" t="s">
        <v>91</v>
      </c>
      <c r="C577" s="1" t="s">
        <v>92</v>
      </c>
      <c r="D577" s="3">
        <v>9.6351001312889178E-3</v>
      </c>
      <c r="E577" s="3">
        <v>6531.1140646851509</v>
      </c>
      <c r="F577" s="3">
        <v>-51.346516444215467</v>
      </c>
      <c r="G577" s="1">
        <v>2E-3</v>
      </c>
      <c r="H577" s="1" t="s">
        <v>14</v>
      </c>
      <c r="I577" s="1" t="s">
        <v>33</v>
      </c>
      <c r="J577" s="1" t="s">
        <v>36</v>
      </c>
      <c r="K577" s="1" t="s">
        <v>33</v>
      </c>
      <c r="L577" s="1" t="str">
        <f>+IF(I577=K577,"SI","NO")</f>
        <v>SI</v>
      </c>
      <c r="M577" s="1" t="str">
        <f>+IF(H577=J577,"SI","NO")</f>
        <v>NO</v>
      </c>
    </row>
    <row r="578" spans="1:13" hidden="1" x14ac:dyDescent="0.3">
      <c r="A578" s="2">
        <f>+A577+1</f>
        <v>213</v>
      </c>
      <c r="B578" s="1" t="s">
        <v>40</v>
      </c>
      <c r="C578" s="1" t="s">
        <v>90</v>
      </c>
      <c r="D578" s="3">
        <v>1.169093618371744E-2</v>
      </c>
      <c r="E578" s="3">
        <v>183.8444559513172</v>
      </c>
      <c r="F578" s="3">
        <v>-61.542924620599543</v>
      </c>
      <c r="G578" s="1">
        <v>3.0000000000000001E-3</v>
      </c>
      <c r="H578" s="1" t="s">
        <v>36</v>
      </c>
      <c r="I578" s="1" t="s">
        <v>21</v>
      </c>
      <c r="J578" s="1" t="s">
        <v>58</v>
      </c>
      <c r="K578" s="1" t="s">
        <v>31</v>
      </c>
      <c r="L578" s="1" t="str">
        <f>+IF(I578=K578,"SI","NO")</f>
        <v>NO</v>
      </c>
      <c r="M578" s="1" t="str">
        <f>+IF(H578=J578,"SI","NO")</f>
        <v>NO</v>
      </c>
    </row>
    <row r="579" spans="1:13" hidden="1" x14ac:dyDescent="0.3">
      <c r="A579" s="2">
        <f>+A578+1</f>
        <v>214</v>
      </c>
      <c r="B579" s="1" t="s">
        <v>41</v>
      </c>
      <c r="C579" s="1" t="s">
        <v>90</v>
      </c>
      <c r="D579" s="3">
        <v>1.169093618371744E-2</v>
      </c>
      <c r="E579" s="3">
        <v>183.8444559513172</v>
      </c>
      <c r="F579" s="3">
        <v>-61.542924620599543</v>
      </c>
      <c r="G579" s="1">
        <v>3.0000000000000001E-3</v>
      </c>
      <c r="H579" s="1" t="s">
        <v>36</v>
      </c>
      <c r="I579" s="1" t="s">
        <v>21</v>
      </c>
      <c r="J579" s="1" t="s">
        <v>58</v>
      </c>
      <c r="K579" s="1" t="s">
        <v>31</v>
      </c>
      <c r="L579" s="1" t="str">
        <f>+IF(I579=K579,"SI","NO")</f>
        <v>NO</v>
      </c>
      <c r="M579" s="1" t="str">
        <f>+IF(H579=J579,"SI","NO")</f>
        <v>NO</v>
      </c>
    </row>
    <row r="580" spans="1:13" hidden="1" x14ac:dyDescent="0.3">
      <c r="A580" s="2">
        <f>+A579+1</f>
        <v>215</v>
      </c>
      <c r="B580" s="1" t="s">
        <v>91</v>
      </c>
      <c r="C580" s="1" t="s">
        <v>45</v>
      </c>
      <c r="D580" s="3">
        <v>8.3831156649819324E-3</v>
      </c>
      <c r="E580" s="3">
        <v>5287.341530755727</v>
      </c>
      <c r="F580" s="3">
        <v>-85.488809225341285</v>
      </c>
      <c r="G580" s="1">
        <v>2E-3</v>
      </c>
      <c r="H580" s="1" t="s">
        <v>14</v>
      </c>
      <c r="I580" s="1" t="s">
        <v>33</v>
      </c>
      <c r="J580" s="1" t="s">
        <v>19</v>
      </c>
      <c r="K580" s="1" t="s">
        <v>15</v>
      </c>
      <c r="L580" s="1" t="str">
        <f>+IF(I580=K580,"SI","NO")</f>
        <v>NO</v>
      </c>
      <c r="M580" s="1" t="str">
        <f>+IF(H580=J580,"SI","NO")</f>
        <v>NO</v>
      </c>
    </row>
    <row r="581" spans="1:13" hidden="1" x14ac:dyDescent="0.3">
      <c r="A581" s="2">
        <f>+A580+1</f>
        <v>216</v>
      </c>
      <c r="B581" s="1" t="s">
        <v>91</v>
      </c>
      <c r="C581" s="1" t="s">
        <v>70</v>
      </c>
      <c r="D581" s="3">
        <v>1.8711292422729758E-2</v>
      </c>
      <c r="E581" s="3">
        <v>6034.1340593288933</v>
      </c>
      <c r="F581" s="3">
        <v>-89.360229731187246</v>
      </c>
      <c r="G581" s="1">
        <v>5.0000000000000001E-3</v>
      </c>
      <c r="H581" s="1" t="s">
        <v>14</v>
      </c>
      <c r="I581" s="1" t="s">
        <v>33</v>
      </c>
      <c r="J581" s="1" t="s">
        <v>36</v>
      </c>
      <c r="K581" s="1" t="s">
        <v>71</v>
      </c>
      <c r="L581" s="1" t="str">
        <f>+IF(I581=K581,"SI","NO")</f>
        <v>NO</v>
      </c>
      <c r="M581" s="1" t="str">
        <f>+IF(H581=J581,"SI","NO")</f>
        <v>NO</v>
      </c>
    </row>
    <row r="582" spans="1:13" hidden="1" x14ac:dyDescent="0.3">
      <c r="A582" s="2">
        <f>+A581+1</f>
        <v>217</v>
      </c>
      <c r="B582" s="1" t="s">
        <v>12</v>
      </c>
      <c r="C582" s="1" t="s">
        <v>40</v>
      </c>
      <c r="D582" s="3">
        <v>1.5094041178730261E-2</v>
      </c>
      <c r="E582" s="3">
        <v>46421.135391123004</v>
      </c>
      <c r="F582" s="3">
        <v>-119.6217957983351</v>
      </c>
      <c r="G582" s="1">
        <v>4.0000000000000001E-3</v>
      </c>
      <c r="H582" s="1" t="s">
        <v>14</v>
      </c>
      <c r="I582" s="1" t="s">
        <v>15</v>
      </c>
      <c r="J582" s="1" t="s">
        <v>36</v>
      </c>
      <c r="K582" s="1" t="s">
        <v>21</v>
      </c>
      <c r="L582" s="1" t="str">
        <f>+IF(I582=K582,"SI","NO")</f>
        <v>NO</v>
      </c>
      <c r="M582" s="1" t="str">
        <f>+IF(H582=J582,"SI","NO")</f>
        <v>NO</v>
      </c>
    </row>
    <row r="583" spans="1:13" hidden="1" x14ac:dyDescent="0.3">
      <c r="A583" s="2">
        <f>+A582+1</f>
        <v>218</v>
      </c>
      <c r="B583" s="1" t="s">
        <v>12</v>
      </c>
      <c r="C583" s="1" t="s">
        <v>41</v>
      </c>
      <c r="D583" s="3">
        <v>1.5094041178730261E-2</v>
      </c>
      <c r="E583" s="3">
        <v>46421.135391123004</v>
      </c>
      <c r="F583" s="3">
        <v>-119.6217957983351</v>
      </c>
      <c r="G583" s="1">
        <v>4.0000000000000001E-3</v>
      </c>
      <c r="H583" s="1" t="s">
        <v>14</v>
      </c>
      <c r="I583" s="1" t="s">
        <v>15</v>
      </c>
      <c r="J583" s="1" t="s">
        <v>36</v>
      </c>
      <c r="K583" s="1" t="s">
        <v>21</v>
      </c>
      <c r="L583" s="1" t="str">
        <f>+IF(I583=K583,"SI","NO")</f>
        <v>NO</v>
      </c>
      <c r="M583" s="1" t="str">
        <f>+IF(H583=J583,"SI","NO")</f>
        <v>NO</v>
      </c>
    </row>
    <row r="584" spans="1:13" hidden="1" x14ac:dyDescent="0.3">
      <c r="A584" s="2">
        <f>+A583+1</f>
        <v>219</v>
      </c>
      <c r="B584" s="1" t="s">
        <v>30</v>
      </c>
      <c r="C584" s="1" t="s">
        <v>107</v>
      </c>
      <c r="D584" s="3">
        <v>2.3287575057693091E-2</v>
      </c>
      <c r="E584" s="3">
        <v>10350.91304951406</v>
      </c>
      <c r="F584" s="3">
        <v>-124.160929333515</v>
      </c>
      <c r="G584" s="1">
        <v>5.0000000000000001E-3</v>
      </c>
      <c r="H584" s="1" t="s">
        <v>27</v>
      </c>
      <c r="I584" s="1" t="s">
        <v>31</v>
      </c>
      <c r="J584" s="1" t="s">
        <v>36</v>
      </c>
      <c r="K584" s="1" t="s">
        <v>78</v>
      </c>
      <c r="L584" s="1" t="str">
        <f>+IF(I584=K584,"SI","NO")</f>
        <v>NO</v>
      </c>
      <c r="M584" s="1" t="str">
        <f>+IF(H584=J584,"SI","NO")</f>
        <v>NO</v>
      </c>
    </row>
    <row r="585" spans="1:13" hidden="1" x14ac:dyDescent="0.3">
      <c r="A585" s="2">
        <f>+A584+1</f>
        <v>220</v>
      </c>
      <c r="B585" s="1" t="s">
        <v>62</v>
      </c>
      <c r="C585" s="1" t="s">
        <v>68</v>
      </c>
      <c r="D585" s="3">
        <v>1.1381229178358919E-2</v>
      </c>
      <c r="E585" s="3">
        <v>38520.562941813347</v>
      </c>
      <c r="F585" s="3">
        <v>-131.2303865907885</v>
      </c>
      <c r="G585" s="1">
        <v>2E-3</v>
      </c>
      <c r="H585" s="1" t="s">
        <v>14</v>
      </c>
      <c r="I585" s="1" t="s">
        <v>15</v>
      </c>
      <c r="J585" s="1" t="s">
        <v>27</v>
      </c>
      <c r="K585" s="1" t="s">
        <v>21</v>
      </c>
      <c r="L585" s="1" t="str">
        <f>+IF(I585=K585,"SI","NO")</f>
        <v>NO</v>
      </c>
      <c r="M585" s="1" t="str">
        <f>+IF(H585=J585,"SI","NO")</f>
        <v>NO</v>
      </c>
    </row>
    <row r="586" spans="1:13" hidden="1" x14ac:dyDescent="0.3">
      <c r="A586" s="2">
        <f>+A585+1</f>
        <v>221</v>
      </c>
      <c r="B586" s="1" t="s">
        <v>152</v>
      </c>
      <c r="C586" s="1" t="s">
        <v>126</v>
      </c>
      <c r="D586" s="3">
        <v>4.4570561942637497E-2</v>
      </c>
      <c r="E586" s="3">
        <v>17438.717515224631</v>
      </c>
      <c r="F586" s="3">
        <v>-142.88340004432831</v>
      </c>
      <c r="G586" s="1">
        <v>1.2E-2</v>
      </c>
      <c r="H586" s="1" t="s">
        <v>27</v>
      </c>
      <c r="I586" s="1" t="s">
        <v>31</v>
      </c>
      <c r="J586" s="1" t="s">
        <v>36</v>
      </c>
      <c r="K586" s="1" t="s">
        <v>33</v>
      </c>
      <c r="L586" s="1" t="str">
        <f>+IF(I586=K586,"SI","NO")</f>
        <v>NO</v>
      </c>
      <c r="M586" s="1" t="str">
        <f>+IF(H586=J586,"SI","NO")</f>
        <v>NO</v>
      </c>
    </row>
    <row r="587" spans="1:13" hidden="1" x14ac:dyDescent="0.3">
      <c r="A587" s="2">
        <f>+A586+1</f>
        <v>222</v>
      </c>
      <c r="B587" s="1" t="s">
        <v>44</v>
      </c>
      <c r="C587" s="1" t="s">
        <v>40</v>
      </c>
      <c r="D587" s="3">
        <v>4.328146639001192E-3</v>
      </c>
      <c r="E587" s="3">
        <v>36871.535190498988</v>
      </c>
      <c r="F587" s="3">
        <v>-168.76812244550081</v>
      </c>
      <c r="G587" s="1">
        <v>1E-3</v>
      </c>
      <c r="H587" s="1" t="s">
        <v>14</v>
      </c>
      <c r="I587" s="1" t="s">
        <v>23</v>
      </c>
      <c r="J587" s="1" t="s">
        <v>36</v>
      </c>
      <c r="K587" s="1" t="s">
        <v>21</v>
      </c>
      <c r="L587" s="1" t="str">
        <f>+IF(I587=K587,"SI","NO")</f>
        <v>NO</v>
      </c>
      <c r="M587" s="1" t="str">
        <f>+IF(H587=J587,"SI","NO")</f>
        <v>NO</v>
      </c>
    </row>
    <row r="588" spans="1:13" hidden="1" x14ac:dyDescent="0.3">
      <c r="A588" s="2">
        <f>+A587+1</f>
        <v>223</v>
      </c>
      <c r="B588" s="1" t="s">
        <v>44</v>
      </c>
      <c r="C588" s="1" t="s">
        <v>41</v>
      </c>
      <c r="D588" s="3">
        <v>4.328146639001192E-3</v>
      </c>
      <c r="E588" s="3">
        <v>36871.535190498988</v>
      </c>
      <c r="F588" s="3">
        <v>-168.76812244550081</v>
      </c>
      <c r="G588" s="1">
        <v>1E-3</v>
      </c>
      <c r="H588" s="1" t="s">
        <v>14</v>
      </c>
      <c r="I588" s="1" t="s">
        <v>23</v>
      </c>
      <c r="J588" s="1" t="s">
        <v>36</v>
      </c>
      <c r="K588" s="1" t="s">
        <v>21</v>
      </c>
      <c r="L588" s="1" t="str">
        <f>+IF(I588=K588,"SI","NO")</f>
        <v>NO</v>
      </c>
      <c r="M588" s="1" t="str">
        <f>+IF(H588=J588,"SI","NO")</f>
        <v>NO</v>
      </c>
    </row>
    <row r="589" spans="1:13" hidden="1" x14ac:dyDescent="0.3">
      <c r="A589" s="2">
        <f>+A588+1</f>
        <v>224</v>
      </c>
      <c r="B589" s="1" t="s">
        <v>129</v>
      </c>
      <c r="C589" s="1" t="s">
        <v>70</v>
      </c>
      <c r="D589" s="3">
        <v>3.32801782903678E-2</v>
      </c>
      <c r="E589" s="3">
        <v>6593.5339081080656</v>
      </c>
      <c r="F589" s="3">
        <v>-177.25077500057409</v>
      </c>
      <c r="G589" s="1">
        <v>8.9999999999999993E-3</v>
      </c>
      <c r="H589" s="1" t="s">
        <v>27</v>
      </c>
      <c r="I589" s="1" t="s">
        <v>71</v>
      </c>
      <c r="J589" s="1" t="s">
        <v>36</v>
      </c>
      <c r="K589" s="1" t="s">
        <v>71</v>
      </c>
      <c r="L589" s="1" t="str">
        <f>+IF(I589=K589,"SI","NO")</f>
        <v>SI</v>
      </c>
      <c r="M589" s="1" t="str">
        <f>+IF(H589=J589,"SI","NO")</f>
        <v>NO</v>
      </c>
    </row>
    <row r="590" spans="1:13" hidden="1" x14ac:dyDescent="0.3">
      <c r="A590" s="2">
        <f>+A589+1</f>
        <v>225</v>
      </c>
      <c r="B590" s="1" t="s">
        <v>152</v>
      </c>
      <c r="C590" s="1" t="s">
        <v>109</v>
      </c>
      <c r="D590" s="3">
        <v>3.919920471824017E-2</v>
      </c>
      <c r="E590" s="3">
        <v>15792.83112735433</v>
      </c>
      <c r="F590" s="3">
        <v>-182.03560800655521</v>
      </c>
      <c r="G590" s="1">
        <v>0.01</v>
      </c>
      <c r="H590" s="1" t="s">
        <v>27</v>
      </c>
      <c r="I590" s="1" t="s">
        <v>31</v>
      </c>
      <c r="J590" s="1" t="s">
        <v>36</v>
      </c>
      <c r="K590" s="1" t="s">
        <v>78</v>
      </c>
      <c r="L590" s="1" t="str">
        <f>+IF(I590=K590,"SI","NO")</f>
        <v>NO</v>
      </c>
      <c r="M590" s="1" t="str">
        <f>+IF(H590=J590,"SI","NO")</f>
        <v>NO</v>
      </c>
    </row>
    <row r="591" spans="1:13" hidden="1" x14ac:dyDescent="0.3">
      <c r="A591" s="2">
        <f>+A590+1</f>
        <v>226</v>
      </c>
      <c r="B591" s="1" t="s">
        <v>88</v>
      </c>
      <c r="C591" s="1" t="s">
        <v>63</v>
      </c>
      <c r="D591" s="3">
        <v>4.629408811710832E-2</v>
      </c>
      <c r="E591" s="3">
        <v>11816.26719778026</v>
      </c>
      <c r="F591" s="3">
        <v>-185.02058498597239</v>
      </c>
      <c r="G591" s="1">
        <v>1.2E-2</v>
      </c>
      <c r="H591" s="1" t="s">
        <v>14</v>
      </c>
      <c r="I591" s="1" t="s">
        <v>31</v>
      </c>
      <c r="J591" s="1" t="s">
        <v>19</v>
      </c>
      <c r="K591" s="1" t="s">
        <v>64</v>
      </c>
      <c r="L591" s="1" t="str">
        <f>+IF(I591=K591,"SI","NO")</f>
        <v>NO</v>
      </c>
      <c r="M591" s="1" t="str">
        <f>+IF(H591=J591,"SI","NO")</f>
        <v>NO</v>
      </c>
    </row>
    <row r="592" spans="1:13" hidden="1" x14ac:dyDescent="0.3">
      <c r="A592" s="2">
        <f>+A591+1</f>
        <v>227</v>
      </c>
      <c r="B592" s="1" t="s">
        <v>30</v>
      </c>
      <c r="C592" s="1" t="s">
        <v>105</v>
      </c>
      <c r="D592" s="3">
        <v>1.035028447914129E-2</v>
      </c>
      <c r="E592" s="3">
        <v>9003.2452081094179</v>
      </c>
      <c r="F592" s="3">
        <v>-193.12925911927911</v>
      </c>
      <c r="G592" s="1">
        <v>2E-3</v>
      </c>
      <c r="H592" s="1" t="s">
        <v>27</v>
      </c>
      <c r="I592" s="1" t="s">
        <v>31</v>
      </c>
      <c r="J592" s="1" t="s">
        <v>27</v>
      </c>
      <c r="K592" s="1" t="s">
        <v>21</v>
      </c>
      <c r="L592" s="1" t="str">
        <f>+IF(I592=K592,"SI","NO")</f>
        <v>NO</v>
      </c>
      <c r="M592" s="1" t="str">
        <f>+IF(H592=J592,"SI","NO")</f>
        <v>SI</v>
      </c>
    </row>
    <row r="593" spans="1:13" hidden="1" x14ac:dyDescent="0.3">
      <c r="A593" s="2">
        <f>+A592+1</f>
        <v>228</v>
      </c>
      <c r="B593" s="1" t="s">
        <v>73</v>
      </c>
      <c r="C593" s="1" t="s">
        <v>105</v>
      </c>
      <c r="D593" s="3">
        <v>1.7262802719377839E-2</v>
      </c>
      <c r="E593" s="3">
        <v>8395.293750435183</v>
      </c>
      <c r="F593" s="3">
        <v>-214.49012441429821</v>
      </c>
      <c r="G593" s="1">
        <v>4.0000000000000001E-3</v>
      </c>
      <c r="H593" s="1" t="s">
        <v>27</v>
      </c>
      <c r="I593" s="1" t="s">
        <v>33</v>
      </c>
      <c r="J593" s="1" t="s">
        <v>27</v>
      </c>
      <c r="K593" s="1" t="s">
        <v>21</v>
      </c>
      <c r="L593" s="1" t="str">
        <f>+IF(I593=K593,"SI","NO")</f>
        <v>NO</v>
      </c>
      <c r="M593" s="1" t="str">
        <f>+IF(H593=J593,"SI","NO")</f>
        <v>SI</v>
      </c>
    </row>
    <row r="594" spans="1:13" hidden="1" x14ac:dyDescent="0.3">
      <c r="A594" s="2">
        <f>+A593+1</f>
        <v>229</v>
      </c>
      <c r="B594" s="1" t="s">
        <v>28</v>
      </c>
      <c r="C594" s="1" t="s">
        <v>85</v>
      </c>
      <c r="D594" s="3">
        <v>3.5520924927590403E-2</v>
      </c>
      <c r="E594" s="3">
        <v>1733.469212642349</v>
      </c>
      <c r="F594" s="3">
        <v>-214.92403270113891</v>
      </c>
      <c r="G594" s="1">
        <v>8.0000000000000002E-3</v>
      </c>
      <c r="H594" s="1" t="s">
        <v>27</v>
      </c>
      <c r="I594" s="1" t="s">
        <v>21</v>
      </c>
      <c r="J594" s="1" t="s">
        <v>58</v>
      </c>
      <c r="K594" s="1" t="s">
        <v>31</v>
      </c>
      <c r="L594" s="1" t="str">
        <f>+IF(I594=K594,"SI","NO")</f>
        <v>NO</v>
      </c>
      <c r="M594" s="1" t="str">
        <f>+IF(H594=J594,"SI","NO")</f>
        <v>NO</v>
      </c>
    </row>
    <row r="595" spans="1:13" hidden="1" x14ac:dyDescent="0.3">
      <c r="A595" s="2">
        <f>+A594+1</f>
        <v>230</v>
      </c>
      <c r="B595" s="1" t="s">
        <v>43</v>
      </c>
      <c r="C595" s="1" t="s">
        <v>85</v>
      </c>
      <c r="D595" s="3">
        <v>3.5520924927590403E-2</v>
      </c>
      <c r="E595" s="3">
        <v>1733.469212642349</v>
      </c>
      <c r="F595" s="3">
        <v>-214.92403270113891</v>
      </c>
      <c r="G595" s="1">
        <v>8.0000000000000002E-3</v>
      </c>
      <c r="H595" s="1" t="s">
        <v>36</v>
      </c>
      <c r="I595" s="1" t="s">
        <v>15</v>
      </c>
      <c r="J595" s="1" t="s">
        <v>58</v>
      </c>
      <c r="K595" s="1" t="s">
        <v>31</v>
      </c>
      <c r="L595" s="1" t="str">
        <f>+IF(I595=K595,"SI","NO")</f>
        <v>NO</v>
      </c>
      <c r="M595" s="1" t="str">
        <f>+IF(H595=J595,"SI","NO")</f>
        <v>NO</v>
      </c>
    </row>
    <row r="596" spans="1:13" hidden="1" x14ac:dyDescent="0.3">
      <c r="A596" s="2">
        <f>+A595+1</f>
        <v>231</v>
      </c>
      <c r="B596" s="1" t="s">
        <v>16</v>
      </c>
      <c r="C596" s="1" t="s">
        <v>40</v>
      </c>
      <c r="D596" s="3">
        <v>3.4074793979067498E-3</v>
      </c>
      <c r="E596" s="3">
        <v>88215.980804845705</v>
      </c>
      <c r="F596" s="3">
        <v>-217.79159644420361</v>
      </c>
      <c r="G596" s="1">
        <v>1E-3</v>
      </c>
      <c r="H596" s="1" t="s">
        <v>14</v>
      </c>
      <c r="I596" s="1" t="s">
        <v>15</v>
      </c>
      <c r="J596" s="1" t="s">
        <v>36</v>
      </c>
      <c r="K596" s="1" t="s">
        <v>21</v>
      </c>
      <c r="L596" s="1" t="str">
        <f>+IF(I596=K596,"SI","NO")</f>
        <v>NO</v>
      </c>
      <c r="M596" s="1" t="str">
        <f>+IF(H596=J596,"SI","NO")</f>
        <v>NO</v>
      </c>
    </row>
    <row r="597" spans="1:13" hidden="1" x14ac:dyDescent="0.3">
      <c r="A597" s="2">
        <f>+A596+1</f>
        <v>232</v>
      </c>
      <c r="B597" s="1" t="s">
        <v>16</v>
      </c>
      <c r="C597" s="1" t="s">
        <v>41</v>
      </c>
      <c r="D597" s="3">
        <v>3.4074793979067498E-3</v>
      </c>
      <c r="E597" s="3">
        <v>88215.980804845705</v>
      </c>
      <c r="F597" s="3">
        <v>-217.79159644420361</v>
      </c>
      <c r="G597" s="1">
        <v>1E-3</v>
      </c>
      <c r="H597" s="1" t="s">
        <v>14</v>
      </c>
      <c r="I597" s="1" t="s">
        <v>15</v>
      </c>
      <c r="J597" s="1" t="s">
        <v>36</v>
      </c>
      <c r="K597" s="1" t="s">
        <v>21</v>
      </c>
      <c r="L597" s="1" t="str">
        <f>+IF(I597=K597,"SI","NO")</f>
        <v>NO</v>
      </c>
      <c r="M597" s="1" t="str">
        <f>+IF(H597=J597,"SI","NO")</f>
        <v>NO</v>
      </c>
    </row>
    <row r="598" spans="1:13" hidden="1" x14ac:dyDescent="0.3">
      <c r="A598" s="2">
        <f>+A597+1</f>
        <v>233</v>
      </c>
      <c r="B598" s="1" t="s">
        <v>13</v>
      </c>
      <c r="C598" s="1" t="s">
        <v>68</v>
      </c>
      <c r="D598" s="3">
        <v>3.193997630873386E-2</v>
      </c>
      <c r="E598" s="3">
        <v>64390.980918183697</v>
      </c>
      <c r="F598" s="3">
        <v>-268.35494479267192</v>
      </c>
      <c r="G598" s="1">
        <v>8.0000000000000002E-3</v>
      </c>
      <c r="H598" s="1" t="s">
        <v>14</v>
      </c>
      <c r="I598" s="1" t="s">
        <v>15</v>
      </c>
      <c r="J598" s="1" t="s">
        <v>27</v>
      </c>
      <c r="K598" s="1" t="s">
        <v>21</v>
      </c>
      <c r="L598" s="1" t="str">
        <f>+IF(I598=K598,"SI","NO")</f>
        <v>NO</v>
      </c>
      <c r="M598" s="1" t="str">
        <f>+IF(H598=J598,"SI","NO")</f>
        <v>NO</v>
      </c>
    </row>
    <row r="599" spans="1:13" hidden="1" x14ac:dyDescent="0.3">
      <c r="A599" s="2">
        <f>+A598+1</f>
        <v>234</v>
      </c>
      <c r="B599" s="1" t="s">
        <v>62</v>
      </c>
      <c r="C599" s="1" t="s">
        <v>107</v>
      </c>
      <c r="D599" s="3">
        <v>7.2345625912533171E-3</v>
      </c>
      <c r="E599" s="3">
        <v>45054.007153412633</v>
      </c>
      <c r="F599" s="3">
        <v>-417.09154464226259</v>
      </c>
      <c r="G599" s="1">
        <v>1E-3</v>
      </c>
      <c r="H599" s="1" t="s">
        <v>14</v>
      </c>
      <c r="I599" s="1" t="s">
        <v>15</v>
      </c>
      <c r="J599" s="1" t="s">
        <v>36</v>
      </c>
      <c r="K599" s="1" t="s">
        <v>78</v>
      </c>
      <c r="L599" s="1" t="str">
        <f>+IF(I599=K599,"SI","NO")</f>
        <v>NO</v>
      </c>
      <c r="M599" s="1" t="str">
        <f>+IF(H599=J599,"SI","NO")</f>
        <v>NO</v>
      </c>
    </row>
    <row r="600" spans="1:13" hidden="1" x14ac:dyDescent="0.3">
      <c r="A600" s="2">
        <f>+A599+1</f>
        <v>235</v>
      </c>
      <c r="B600" s="1" t="s">
        <v>62</v>
      </c>
      <c r="C600" s="1" t="s">
        <v>65</v>
      </c>
      <c r="D600" s="3">
        <v>2.6311753046473079E-2</v>
      </c>
      <c r="E600" s="3">
        <v>47074.90012548431</v>
      </c>
      <c r="F600" s="3">
        <v>-434.30143489111248</v>
      </c>
      <c r="G600" s="1">
        <v>6.0000000000000001E-3</v>
      </c>
      <c r="H600" s="1" t="s">
        <v>14</v>
      </c>
      <c r="I600" s="1" t="s">
        <v>15</v>
      </c>
      <c r="J600" s="1" t="s">
        <v>19</v>
      </c>
      <c r="K600" s="1" t="s">
        <v>15</v>
      </c>
      <c r="L600" s="1" t="str">
        <f>+IF(I600=K600,"SI","NO")</f>
        <v>SI</v>
      </c>
      <c r="M600" s="1" t="str">
        <f>+IF(H600=J600,"SI","NO")</f>
        <v>NO</v>
      </c>
    </row>
    <row r="601" spans="1:13" hidden="1" x14ac:dyDescent="0.3">
      <c r="A601" s="2">
        <f>+A600+1</f>
        <v>236</v>
      </c>
      <c r="B601" s="1" t="s">
        <v>141</v>
      </c>
      <c r="C601" s="1" t="s">
        <v>146</v>
      </c>
      <c r="D601" s="3">
        <v>4.9409744768546919E-3</v>
      </c>
      <c r="E601" s="3">
        <v>42788.608868662843</v>
      </c>
      <c r="F601" s="3">
        <v>-496.30862989763278</v>
      </c>
      <c r="G601" s="1">
        <v>0</v>
      </c>
      <c r="H601" s="1" t="s">
        <v>27</v>
      </c>
      <c r="I601" s="1" t="s">
        <v>21</v>
      </c>
      <c r="J601" s="1" t="s">
        <v>36</v>
      </c>
      <c r="K601" s="1" t="s">
        <v>33</v>
      </c>
      <c r="L601" s="1" t="str">
        <f>+IF(I601=K601,"SI","NO")</f>
        <v>NO</v>
      </c>
      <c r="M601" s="1" t="str">
        <f>+IF(H601=J601,"SI","NO")</f>
        <v>NO</v>
      </c>
    </row>
    <row r="602" spans="1:13" hidden="1" x14ac:dyDescent="0.3">
      <c r="A602" s="2">
        <f>+A601+1</f>
        <v>237</v>
      </c>
      <c r="B602" s="1" t="s">
        <v>141</v>
      </c>
      <c r="C602" s="1" t="s">
        <v>155</v>
      </c>
      <c r="D602" s="3">
        <v>1.936841114256662E-3</v>
      </c>
      <c r="E602" s="3">
        <v>27561.975396682021</v>
      </c>
      <c r="F602" s="3">
        <v>-737.60042990984812</v>
      </c>
      <c r="G602" s="1">
        <v>0.40400000000000003</v>
      </c>
      <c r="H602" s="1" t="s">
        <v>27</v>
      </c>
      <c r="I602" s="1" t="s">
        <v>21</v>
      </c>
      <c r="J602" s="1" t="s">
        <v>58</v>
      </c>
      <c r="K602" s="1" t="s">
        <v>15</v>
      </c>
      <c r="L602" s="1" t="str">
        <f>+IF(I602=K602,"SI","NO")</f>
        <v>NO</v>
      </c>
      <c r="M602" s="1" t="str">
        <f>+IF(H602=J602,"SI","NO")</f>
        <v>NO</v>
      </c>
    </row>
    <row r="603" spans="1:13" hidden="1" x14ac:dyDescent="0.3">
      <c r="A603" s="2">
        <f>+A602+1</f>
        <v>238</v>
      </c>
      <c r="B603" s="1" t="s">
        <v>13</v>
      </c>
      <c r="C603" s="1" t="s">
        <v>42</v>
      </c>
      <c r="D603" s="3">
        <v>4.5700317322539027E-2</v>
      </c>
      <c r="E603" s="3">
        <v>90860.208779525114</v>
      </c>
      <c r="F603" s="3">
        <v>-834.32403663640014</v>
      </c>
      <c r="G603" s="1">
        <v>6.0000000000000001E-3</v>
      </c>
      <c r="H603" s="1" t="s">
        <v>14</v>
      </c>
      <c r="I603" s="1" t="s">
        <v>15</v>
      </c>
      <c r="J603" s="1" t="s">
        <v>36</v>
      </c>
      <c r="K603" s="1" t="s">
        <v>15</v>
      </c>
      <c r="L603" s="1" t="str">
        <f>+IF(I603=K603,"SI","NO")</f>
        <v>SI</v>
      </c>
      <c r="M603" s="1" t="str">
        <f>+IF(H603=J603,"SI","NO")</f>
        <v>NO</v>
      </c>
    </row>
    <row r="604" spans="1:13" hidden="1" x14ac:dyDescent="0.3">
      <c r="A604" s="2">
        <f>+A603+1</f>
        <v>239</v>
      </c>
      <c r="B604" s="1" t="s">
        <v>79</v>
      </c>
      <c r="C604" s="1" t="s">
        <v>92</v>
      </c>
      <c r="D604" s="3">
        <v>4.2791359029452247E-2</v>
      </c>
      <c r="E604" s="3">
        <v>48088.002387428111</v>
      </c>
      <c r="F604" s="3">
        <v>-841.43778583186258</v>
      </c>
      <c r="G604" s="1">
        <v>1.2E-2</v>
      </c>
      <c r="H604" s="1" t="s">
        <v>27</v>
      </c>
      <c r="I604" s="1" t="s">
        <v>15</v>
      </c>
      <c r="J604" s="1" t="s">
        <v>36</v>
      </c>
      <c r="K604" s="1" t="s">
        <v>33</v>
      </c>
      <c r="L604" s="1" t="str">
        <f>+IF(I604=K604,"SI","NO")</f>
        <v>NO</v>
      </c>
      <c r="M604" s="1" t="str">
        <f>+IF(H604=J604,"SI","NO")</f>
        <v>NO</v>
      </c>
    </row>
    <row r="605" spans="1:13" hidden="1" x14ac:dyDescent="0.3">
      <c r="A605" s="2">
        <f>+A604+1</f>
        <v>240</v>
      </c>
      <c r="B605" s="1" t="s">
        <v>26</v>
      </c>
      <c r="C605" s="1" t="s">
        <v>105</v>
      </c>
      <c r="D605" s="3">
        <v>3.7441724776686523E-2</v>
      </c>
      <c r="E605" s="3">
        <v>32069.80275114438</v>
      </c>
      <c r="F605" s="3">
        <v>-853.74369212715555</v>
      </c>
      <c r="G605" s="1">
        <v>0.01</v>
      </c>
      <c r="H605" s="1" t="s">
        <v>27</v>
      </c>
      <c r="I605" s="1" t="s">
        <v>15</v>
      </c>
      <c r="J605" s="1" t="s">
        <v>27</v>
      </c>
      <c r="K605" s="1" t="s">
        <v>21</v>
      </c>
      <c r="L605" s="1" t="str">
        <f>+IF(I605=K605,"SI","NO")</f>
        <v>NO</v>
      </c>
      <c r="M605" s="1" t="str">
        <f>+IF(H605=J605,"SI","NO")</f>
        <v>SI</v>
      </c>
    </row>
    <row r="606" spans="1:13" hidden="1" x14ac:dyDescent="0.3">
      <c r="A606" s="2">
        <f>+A605+1</f>
        <v>241</v>
      </c>
      <c r="B606" s="1" t="s">
        <v>141</v>
      </c>
      <c r="C606" s="1" t="s">
        <v>157</v>
      </c>
      <c r="D606" s="3">
        <v>3.5429605730367812E-3</v>
      </c>
      <c r="E606" s="3">
        <v>31921.525920032291</v>
      </c>
      <c r="F606" s="3">
        <v>-1043.1233840737029</v>
      </c>
      <c r="G606" s="1">
        <v>0</v>
      </c>
      <c r="H606" s="1" t="s">
        <v>27</v>
      </c>
      <c r="I606" s="1" t="s">
        <v>21</v>
      </c>
      <c r="J606" s="1" t="s">
        <v>58</v>
      </c>
      <c r="K606" s="1" t="s">
        <v>31</v>
      </c>
      <c r="L606" s="1" t="str">
        <f>+IF(I606=K606,"SI","NO")</f>
        <v>NO</v>
      </c>
      <c r="M606" s="1" t="str">
        <f>+IF(H606=J606,"SI","NO")</f>
        <v>NO</v>
      </c>
    </row>
    <row r="607" spans="1:13" hidden="1" x14ac:dyDescent="0.3">
      <c r="A607" s="2">
        <f>+A606+1</f>
        <v>242</v>
      </c>
      <c r="B607" s="1" t="s">
        <v>62</v>
      </c>
      <c r="C607" s="1" t="s">
        <v>105</v>
      </c>
      <c r="D607" s="3">
        <v>1.874110681012019E-2</v>
      </c>
      <c r="E607" s="3">
        <v>47886.693280684383</v>
      </c>
      <c r="F607" s="3">
        <v>-1180.8818686949251</v>
      </c>
      <c r="G607" s="1">
        <v>4.0000000000000001E-3</v>
      </c>
      <c r="H607" s="1" t="s">
        <v>14</v>
      </c>
      <c r="I607" s="1" t="s">
        <v>15</v>
      </c>
      <c r="J607" s="1" t="s">
        <v>27</v>
      </c>
      <c r="K607" s="1" t="s">
        <v>21</v>
      </c>
      <c r="L607" s="1" t="str">
        <f>+IF(I607=K607,"SI","NO")</f>
        <v>NO</v>
      </c>
      <c r="M607" s="1" t="str">
        <f>+IF(H607=J607,"SI","NO")</f>
        <v>NO</v>
      </c>
    </row>
    <row r="608" spans="1:13" hidden="1" x14ac:dyDescent="0.3">
      <c r="A608" s="2">
        <f>+A607+1</f>
        <v>243</v>
      </c>
      <c r="B608" s="1" t="s">
        <v>80</v>
      </c>
      <c r="C608" s="1" t="s">
        <v>85</v>
      </c>
      <c r="D608" s="3">
        <v>4.7902109744342967E-2</v>
      </c>
      <c r="E608" s="3">
        <v>6022.7332599116598</v>
      </c>
      <c r="F608" s="3">
        <v>-1291.14691406107</v>
      </c>
      <c r="G608" s="1">
        <v>1.2999999999999999E-2</v>
      </c>
      <c r="H608" s="1" t="s">
        <v>14</v>
      </c>
      <c r="I608" s="1" t="s">
        <v>23</v>
      </c>
      <c r="J608" s="1" t="s">
        <v>58</v>
      </c>
      <c r="K608" s="1" t="s">
        <v>31</v>
      </c>
      <c r="L608" s="1" t="str">
        <f>+IF(I608=K608,"SI","NO")</f>
        <v>NO</v>
      </c>
      <c r="M608" s="1" t="str">
        <f>+IF(H608=J608,"SI","NO")</f>
        <v>NO</v>
      </c>
    </row>
    <row r="609" spans="1:13" hidden="1" x14ac:dyDescent="0.3">
      <c r="A609" s="2">
        <f>+A608+1</f>
        <v>244</v>
      </c>
      <c r="B609" s="1" t="s">
        <v>141</v>
      </c>
      <c r="C609" s="1" t="s">
        <v>156</v>
      </c>
      <c r="D609" s="3">
        <v>2.653611779410555E-2</v>
      </c>
      <c r="E609" s="3">
        <v>30635.974727664121</v>
      </c>
      <c r="F609" s="3">
        <v>-1331.5015992341259</v>
      </c>
      <c r="G609" s="1">
        <v>0.39400000000000002</v>
      </c>
      <c r="H609" s="1" t="s">
        <v>27</v>
      </c>
      <c r="I609" s="1" t="s">
        <v>21</v>
      </c>
      <c r="J609" s="1" t="s">
        <v>58</v>
      </c>
      <c r="K609" s="1" t="s">
        <v>31</v>
      </c>
      <c r="L609" s="1" t="str">
        <f>+IF(I609=K609,"SI","NO")</f>
        <v>NO</v>
      </c>
      <c r="M609" s="1" t="str">
        <f>+IF(H609=J609,"SI","NO")</f>
        <v>NO</v>
      </c>
    </row>
    <row r="610" spans="1:13" hidden="1" x14ac:dyDescent="0.3">
      <c r="A610" s="2">
        <f>+A609+1</f>
        <v>245</v>
      </c>
      <c r="B610" s="1" t="s">
        <v>88</v>
      </c>
      <c r="C610" s="1" t="s">
        <v>90</v>
      </c>
      <c r="D610" s="3">
        <v>3.8321969171186153E-2</v>
      </c>
      <c r="E610" s="3">
        <v>10327.31398197421</v>
      </c>
      <c r="F610" s="3">
        <v>-3011.5517469803021</v>
      </c>
      <c r="G610" s="1">
        <v>0.01</v>
      </c>
      <c r="H610" s="1" t="s">
        <v>14</v>
      </c>
      <c r="I610" s="1" t="s">
        <v>31</v>
      </c>
      <c r="J610" s="1" t="s">
        <v>58</v>
      </c>
      <c r="K610" s="1" t="s">
        <v>31</v>
      </c>
      <c r="L610" s="1" t="str">
        <f>+IF(I610=K610,"SI","NO")</f>
        <v>SI</v>
      </c>
      <c r="M610" s="1" t="str">
        <f>+IF(H610=J610,"SI","NO")</f>
        <v>NO</v>
      </c>
    </row>
    <row r="611" spans="1:13" hidden="1" x14ac:dyDescent="0.3">
      <c r="A611" s="2">
        <f>+A610+1</f>
        <v>246</v>
      </c>
      <c r="B611" s="1" t="s">
        <v>152</v>
      </c>
      <c r="C611" s="1" t="s">
        <v>97</v>
      </c>
      <c r="D611" s="3">
        <v>4.828514008451941E-2</v>
      </c>
      <c r="E611" s="3">
        <v>21831.292358957158</v>
      </c>
      <c r="F611" s="3">
        <v>-4367.238657523304</v>
      </c>
      <c r="G611" s="1">
        <v>1.2999999999999999E-2</v>
      </c>
      <c r="H611" s="1" t="s">
        <v>27</v>
      </c>
      <c r="I611" s="1" t="s">
        <v>31</v>
      </c>
      <c r="J611" s="1" t="s">
        <v>58</v>
      </c>
      <c r="K611" s="1" t="s">
        <v>23</v>
      </c>
      <c r="L611" s="1" t="str">
        <f>+IF(I611=K611,"SI","NO")</f>
        <v>NO</v>
      </c>
      <c r="M611" s="1" t="str">
        <f>+IF(H611=J611,"SI","NO")</f>
        <v>NO</v>
      </c>
    </row>
  </sheetData>
  <autoFilter ref="A1:M611" xr:uid="{0B68F286-D33A-42D2-B6EE-0FCBEAA761BA}">
    <filterColumn colId="7">
      <filters>
        <filter val="PE"/>
      </filters>
    </filterColumn>
    <filterColumn colId="12">
      <filters>
        <filter val="S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9FC5-1FDC-422D-9B14-ADD5BFAB77C4}">
  <dimension ref="A1:AF85"/>
  <sheetViews>
    <sheetView topLeftCell="B1" zoomScale="115" zoomScaleNormal="115" workbookViewId="0">
      <selection activeCell="I6" sqref="I6"/>
    </sheetView>
  </sheetViews>
  <sheetFormatPr baseColWidth="10" defaultRowHeight="14.4" x14ac:dyDescent="0.3"/>
  <cols>
    <col min="1" max="1" width="19.88671875" customWidth="1"/>
    <col min="5" max="5" width="10" customWidth="1"/>
    <col min="6" max="6" width="8.44140625" customWidth="1"/>
    <col min="7" max="7" width="6.88671875" style="5" customWidth="1"/>
    <col min="8" max="9" width="11.5546875" style="5" customWidth="1"/>
    <col min="10" max="10" width="14.6640625" style="5" customWidth="1"/>
    <col min="11" max="15" width="11.5546875" style="5"/>
    <col min="16" max="16" width="14" style="5" customWidth="1"/>
    <col min="17" max="17" width="15.5546875" style="5" customWidth="1"/>
    <col min="18" max="18" width="13.6640625" style="5" customWidth="1"/>
    <col min="19" max="24" width="11.5546875" style="5"/>
    <col min="25" max="25" width="15.5546875" style="5" customWidth="1"/>
    <col min="26" max="30" width="11.5546875" style="5"/>
    <col min="32" max="32" width="17.33203125" bestFit="1" customWidth="1"/>
  </cols>
  <sheetData>
    <row r="1" spans="1:32" ht="15" thickBot="1" x14ac:dyDescent="0.35">
      <c r="B1" s="1" t="s">
        <v>173</v>
      </c>
      <c r="C1" s="1" t="s">
        <v>174</v>
      </c>
      <c r="H1" s="5">
        <v>1000</v>
      </c>
      <c r="J1" s="14">
        <f>-J8+J7</f>
        <v>-218.44336408571985</v>
      </c>
      <c r="K1" s="5">
        <f>+H8-H7</f>
        <v>0</v>
      </c>
      <c r="V1" s="17"/>
      <c r="W1" s="17"/>
    </row>
    <row r="2" spans="1:32" ht="43.8" thickBot="1" x14ac:dyDescent="0.35">
      <c r="A2" s="6" t="s">
        <v>163</v>
      </c>
      <c r="B2" s="6" t="s">
        <v>82</v>
      </c>
      <c r="C2" s="6" t="s">
        <v>75</v>
      </c>
      <c r="D2" s="8" t="s">
        <v>164</v>
      </c>
      <c r="E2" s="11"/>
      <c r="F2" s="11"/>
      <c r="G2" s="13" t="s">
        <v>172</v>
      </c>
      <c r="H2" s="38" t="s">
        <v>180</v>
      </c>
      <c r="I2" s="38" t="s">
        <v>181</v>
      </c>
      <c r="J2" s="39" t="s">
        <v>196</v>
      </c>
      <c r="K2" s="39" t="s">
        <v>197</v>
      </c>
      <c r="L2" s="39" t="s">
        <v>195</v>
      </c>
      <c r="M2" s="39" t="s">
        <v>177</v>
      </c>
      <c r="N2" s="39">
        <f>+SUM(L4:L6)</f>
        <v>305.11593669488411</v>
      </c>
      <c r="O2" s="47">
        <f>+N2/M3</f>
        <v>0.30511593669488413</v>
      </c>
      <c r="P2" s="13"/>
      <c r="Q2" s="13"/>
      <c r="R2" s="13"/>
      <c r="S2" s="13"/>
      <c r="T2" s="13" t="s">
        <v>175</v>
      </c>
      <c r="U2" s="13" t="s">
        <v>178</v>
      </c>
      <c r="V2" s="13"/>
      <c r="W2" s="13"/>
      <c r="X2" s="13" t="s">
        <v>179</v>
      </c>
      <c r="Y2" s="13"/>
      <c r="Z2" s="31" t="s">
        <v>0</v>
      </c>
      <c r="AA2" s="32" t="s">
        <v>176</v>
      </c>
      <c r="AB2" s="32" t="s">
        <v>171</v>
      </c>
      <c r="AC2" s="33" t="s">
        <v>177</v>
      </c>
      <c r="AD2" s="13"/>
      <c r="AE2" s="4" t="s">
        <v>4</v>
      </c>
      <c r="AF2" s="2" t="s">
        <v>5</v>
      </c>
    </row>
    <row r="3" spans="1:32" ht="15" thickBot="1" x14ac:dyDescent="0.35">
      <c r="A3" s="7">
        <v>39538</v>
      </c>
      <c r="B3">
        <v>81.510000000000005</v>
      </c>
      <c r="C3">
        <v>7</v>
      </c>
      <c r="D3" s="10">
        <f>+B3-$AE$3-$AF$3*C3</f>
        <v>-208.35574016209841</v>
      </c>
      <c r="E3" s="10"/>
      <c r="F3" s="10"/>
      <c r="G3" s="3">
        <v>-1</v>
      </c>
      <c r="H3" s="35">
        <f>+IF(G3=1,-H1/B3,IF(G3=-1,H1/B3,0))</f>
        <v>12.268433321064899</v>
      </c>
      <c r="I3" s="35">
        <f>-H3</f>
        <v>-12.268433321064899</v>
      </c>
      <c r="J3" s="35">
        <f>+SUMPRODUCT(H3:I3,B3:C3)</f>
        <v>914.12096675254566</v>
      </c>
      <c r="K3" s="35">
        <f>+SUMPRODUCT(B3:C3,H3:I3)</f>
        <v>914.12096675254566</v>
      </c>
      <c r="L3" s="35">
        <v>0</v>
      </c>
      <c r="M3" s="35">
        <f>+H1+L3</f>
        <v>1000</v>
      </c>
      <c r="N3" s="35"/>
      <c r="O3" s="35"/>
      <c r="P3" s="35" t="s">
        <v>189</v>
      </c>
      <c r="Q3" s="35" t="s">
        <v>187</v>
      </c>
      <c r="R3" s="35" t="s">
        <v>188</v>
      </c>
      <c r="S3" s="35" t="s">
        <v>190</v>
      </c>
      <c r="T3" s="35"/>
      <c r="U3" s="30"/>
      <c r="V3" s="30"/>
      <c r="W3" s="30"/>
      <c r="X3" s="30"/>
      <c r="Y3" s="3"/>
      <c r="Z3" s="26">
        <v>1</v>
      </c>
      <c r="AA3" s="27">
        <f>+K3</f>
        <v>914.12096675254566</v>
      </c>
      <c r="AB3" s="28">
        <f>+T6</f>
        <v>0.22084445142049924</v>
      </c>
      <c r="AC3" s="29">
        <f>+AA3*(1+AB3)</f>
        <v>1115.9995101869881</v>
      </c>
      <c r="AD3" s="3"/>
      <c r="AE3" s="18">
        <v>13.5172262282403</v>
      </c>
      <c r="AF3" s="19">
        <v>39.478359133408297</v>
      </c>
    </row>
    <row r="4" spans="1:32" ht="15" thickBot="1" x14ac:dyDescent="0.35">
      <c r="A4" s="7">
        <v>39599</v>
      </c>
      <c r="B4">
        <v>79.36</v>
      </c>
      <c r="C4">
        <v>7.99</v>
      </c>
      <c r="D4" s="10">
        <f>+B4-$AE$3-$AF$3*C4</f>
        <v>-249.58931570417258</v>
      </c>
      <c r="E4" s="16">
        <f>+B4/B3-1</f>
        <v>-2.6377131640289653E-2</v>
      </c>
      <c r="F4" s="16">
        <f>+C4/C3-1</f>
        <v>0.14142857142857146</v>
      </c>
      <c r="G4" s="3">
        <f>+IF(D4&gt;($AF$5+$AF$6),-1,IF(D4&lt;($AF$5-$AF$6),1,0))</f>
        <v>-1</v>
      </c>
      <c r="H4" s="35">
        <f>+IF(G3=G4,H3,0)</f>
        <v>12.268433321064899</v>
      </c>
      <c r="I4" s="35">
        <f>-H4</f>
        <v>-12.268433321064899</v>
      </c>
      <c r="J4" s="35">
        <f t="shared" ref="J4:J6" si="0">+SUMPRODUCT(H4:I4,B4:C4)</f>
        <v>875.5980861244019</v>
      </c>
      <c r="K4" s="35">
        <f>+SUMPRODUCT(B4:C4,H4:I4)</f>
        <v>875.5980861244019</v>
      </c>
      <c r="L4" s="35">
        <f t="shared" ref="L4:L6" si="1">+IF(G3=1,ABS(K4)-ABS(J3),IF(G3=-1,-ABS(K4)+ABS(J3),0))</f>
        <v>38.522880628143753</v>
      </c>
      <c r="M4" s="35">
        <f>+M3+L4</f>
        <v>1038.5228806281439</v>
      </c>
      <c r="N4" s="36">
        <f>+L4/K3+1</f>
        <v>1.0421419943631727</v>
      </c>
      <c r="O4" s="36">
        <f>+M4/$M$3</f>
        <v>1.0385228806281439</v>
      </c>
      <c r="P4" s="35">
        <f>-K4+K3</f>
        <v>38.522880628143753</v>
      </c>
      <c r="Q4" s="35">
        <f>-E4*H3</f>
        <v>0.32360608072984481</v>
      </c>
      <c r="R4" s="35">
        <f>+F4*I3</f>
        <v>-1.7351069982648932</v>
      </c>
      <c r="S4" s="35">
        <f>+Q4+R4</f>
        <v>-1.4115009175350484</v>
      </c>
      <c r="T4" s="36">
        <f>+P4/K3</f>
        <v>4.2141994363172695E-2</v>
      </c>
      <c r="U4" s="34">
        <f>+(1+T4)</f>
        <v>1.0421419943631727</v>
      </c>
      <c r="V4" s="34">
        <f>+PRODUCT($U$4:U4)-1</f>
        <v>4.2141994363172675E-2</v>
      </c>
      <c r="W4" s="34"/>
      <c r="X4" s="34" t="e">
        <f>+(MAX($U$4:$U$85)-U4)/MAX($U$4:$U$85)</f>
        <v>#DIV/0!</v>
      </c>
      <c r="Y4" s="16" t="e">
        <f>+MAX(X4:X85)</f>
        <v>#DIV/0!</v>
      </c>
      <c r="Z4" s="26"/>
      <c r="AA4" s="27"/>
      <c r="AB4" s="28"/>
      <c r="AC4" s="29"/>
      <c r="AD4" s="16"/>
    </row>
    <row r="5" spans="1:32" ht="15" thickBot="1" x14ac:dyDescent="0.35">
      <c r="A5" s="7">
        <v>39629</v>
      </c>
      <c r="B5">
        <v>71.650000000000006</v>
      </c>
      <c r="C5">
        <v>7.94</v>
      </c>
      <c r="D5" s="10">
        <f>+B5-$AE$3-$AF$3*C5</f>
        <v>-255.32539774750219</v>
      </c>
      <c r="E5" s="15">
        <f t="shared" ref="E5:E29" si="2">+B5/B4-1</f>
        <v>-9.7152217741935387E-2</v>
      </c>
      <c r="F5" s="15">
        <f t="shared" ref="F5:F29" si="3">+C5/C4-1</f>
        <v>-6.2578222778473247E-3</v>
      </c>
      <c r="G5" s="3">
        <f>+IF(D5&gt;($AF$5+$AF$6),-1,IF(D5&lt;($AF$5-$AF$6),1,0))</f>
        <v>-1</v>
      </c>
      <c r="H5" s="35">
        <f>+IF(G4=G5,H4,0)</f>
        <v>12.268433321064899</v>
      </c>
      <c r="I5" s="35">
        <f t="shared" ref="I5:I13" si="4">-H5</f>
        <v>-12.268433321064899</v>
      </c>
      <c r="J5" s="35">
        <f t="shared" si="0"/>
        <v>781.62188688504477</v>
      </c>
      <c r="K5" s="35">
        <f>+SUMPRODUCT(B5:C5,H5:I5)</f>
        <v>781.62188688504477</v>
      </c>
      <c r="L5" s="35">
        <f t="shared" si="1"/>
        <v>93.976199239357129</v>
      </c>
      <c r="M5" s="35">
        <f>+M4+L5</f>
        <v>1132.499079867501</v>
      </c>
      <c r="N5" s="36">
        <f>+L5/K4+1</f>
        <v>1.1073280089673532</v>
      </c>
      <c r="O5" s="36">
        <f t="shared" ref="O5:O11" si="5">+M5/$M$3</f>
        <v>1.132499079867501</v>
      </c>
      <c r="P5" s="35">
        <f>-(K5-K4)</f>
        <v>93.976199239357129</v>
      </c>
      <c r="Q5" s="35">
        <f>-E5*H4</f>
        <v>1.1919055053605125</v>
      </c>
      <c r="R5" s="35">
        <f>+F5*I4</f>
        <v>7.6773675350844367E-2</v>
      </c>
      <c r="S5" s="35">
        <f>+Q5+R5</f>
        <v>1.2686791807113569</v>
      </c>
      <c r="T5" s="36">
        <f t="shared" ref="T5:T6" si="6">+P5/K4</f>
        <v>0.10732800896735323</v>
      </c>
      <c r="U5" s="34">
        <f>+(1+T5)</f>
        <v>1.1073280089673532</v>
      </c>
      <c r="V5" s="34">
        <f>+PRODUCT($U$4:U5)-1</f>
        <v>0.15399301967943857</v>
      </c>
      <c r="W5" s="34"/>
      <c r="X5" s="34" t="e">
        <f t="shared" ref="X5:X68" si="7">+(MAX($U$4:$U$85)-U5)/MAX($U$4:$U$85)</f>
        <v>#DIV/0!</v>
      </c>
      <c r="Y5" s="16"/>
      <c r="Z5" s="26"/>
      <c r="AA5" s="27"/>
      <c r="AB5" s="28"/>
      <c r="AC5" s="29"/>
      <c r="AD5" s="16"/>
      <c r="AE5" t="s">
        <v>165</v>
      </c>
      <c r="AF5" s="9">
        <f>+AVERAGE(D3:D85)</f>
        <v>-670.96374420926588</v>
      </c>
    </row>
    <row r="6" spans="1:32" ht="15" thickBot="1" x14ac:dyDescent="0.35">
      <c r="A6" s="21">
        <v>40117</v>
      </c>
      <c r="B6" s="22">
        <v>58.85</v>
      </c>
      <c r="C6" s="22">
        <v>9.2100000000000009</v>
      </c>
      <c r="D6" s="20">
        <f>+B6-$AE$3-$AF$3*C6</f>
        <v>-318.26291384693076</v>
      </c>
      <c r="E6" s="23">
        <f t="shared" si="2"/>
        <v>-0.17864619678995119</v>
      </c>
      <c r="F6" s="23">
        <f t="shared" si="3"/>
        <v>0.15994962216624686</v>
      </c>
      <c r="G6" s="24">
        <v>1</v>
      </c>
      <c r="H6" s="41">
        <f>-M6/B6</f>
        <v>-22.176991277738047</v>
      </c>
      <c r="I6" s="41">
        <f>-H6</f>
        <v>22.176991277738047</v>
      </c>
      <c r="J6" s="41">
        <f>+SUMPRODUCT(H6:I6,B6:C6)</f>
        <v>-1100.8658470269168</v>
      </c>
      <c r="K6" s="41">
        <f>+SUMPRODUCT(B6:C6,H5:I5)</f>
        <v>609.00503005766154</v>
      </c>
      <c r="L6" s="35">
        <f t="shared" si="1"/>
        <v>172.61685682738323</v>
      </c>
      <c r="M6" s="41">
        <f>+M5+L6</f>
        <v>1305.1159366948841</v>
      </c>
      <c r="N6" s="42">
        <f>+L6/K5+1</f>
        <v>1.2208444514204992</v>
      </c>
      <c r="O6" s="36">
        <f t="shared" si="5"/>
        <v>1.3051159366948841</v>
      </c>
      <c r="P6" s="41">
        <f>-(K6-K5)</f>
        <v>172.61685682738323</v>
      </c>
      <c r="Q6" s="41">
        <f>-E6*H5</f>
        <v>2.1917089533793543</v>
      </c>
      <c r="R6" s="41">
        <f>+F6*I5</f>
        <v>-1.9623312742761239</v>
      </c>
      <c r="S6" s="41">
        <f>+Q6+R6</f>
        <v>0.22937767910323048</v>
      </c>
      <c r="T6" s="42">
        <f>+P6/K5</f>
        <v>0.22084445142049924</v>
      </c>
      <c r="U6" s="34">
        <f>+(1+T6)</f>
        <v>1.2208444514204992</v>
      </c>
      <c r="V6" s="34">
        <f>+PRODUCT($U$4:U6)-1</f>
        <v>0.40884597505362952</v>
      </c>
      <c r="W6" s="34"/>
      <c r="X6" s="34" t="e">
        <f t="shared" si="7"/>
        <v>#DIV/0!</v>
      </c>
      <c r="Y6" s="16"/>
      <c r="Z6" s="26"/>
      <c r="AA6" s="27"/>
      <c r="AB6" s="28"/>
      <c r="AC6" s="29"/>
      <c r="AD6" s="16"/>
      <c r="AE6" t="s">
        <v>166</v>
      </c>
      <c r="AF6" s="12">
        <f>+_xlfn.STDEV.S(D3:D85)</f>
        <v>375.60576326316141</v>
      </c>
    </row>
    <row r="7" spans="1:32" ht="15" thickBot="1" x14ac:dyDescent="0.35">
      <c r="A7" s="7">
        <v>40178</v>
      </c>
      <c r="B7">
        <v>58.22</v>
      </c>
      <c r="C7">
        <v>8.09</v>
      </c>
      <c r="D7" s="10">
        <f>+B7-$AE$3-$AF$3*C7</f>
        <v>-274.67715161751346</v>
      </c>
      <c r="E7" s="15">
        <f t="shared" si="2"/>
        <v>-1.0705182667799518E-2</v>
      </c>
      <c r="F7" s="15">
        <f t="shared" si="3"/>
        <v>-0.12160694896851254</v>
      </c>
      <c r="G7" s="3">
        <v>1</v>
      </c>
      <c r="H7" s="35">
        <f>+H6</f>
        <v>-22.176991277738047</v>
      </c>
      <c r="I7" s="35">
        <f t="shared" si="4"/>
        <v>22.176991277738047</v>
      </c>
      <c r="J7" s="35">
        <f>+SUMPRODUCT(H7:I7,B7:C7)</f>
        <v>-1111.7325727530083</v>
      </c>
      <c r="K7" s="35">
        <f>+SUMPRODUCT(B7:C7,H7:I7)</f>
        <v>-1111.7325727530083</v>
      </c>
      <c r="L7" s="35">
        <f>+IF(G6=1,ABS(K7)-ABS(J6),IF(G6=-1,-ABS(K7)+ABS(J6),0))</f>
        <v>10.866725726091545</v>
      </c>
      <c r="M7" s="35">
        <f>+M6+L7</f>
        <v>1315.9826624209757</v>
      </c>
      <c r="N7" s="36">
        <f>+L7/K6+1</f>
        <v>1.0178434088221942</v>
      </c>
      <c r="O7" s="36">
        <f t="shared" si="5"/>
        <v>1.3159826624209756</v>
      </c>
      <c r="P7" s="35">
        <f>+IF(G6=0,0,K7-K6)</f>
        <v>-1720.7376028106698</v>
      </c>
      <c r="Q7" s="35">
        <f>IF($G6=0,0,-E7*H6)</f>
        <v>-0.23740874265038242</v>
      </c>
      <c r="R7" s="35">
        <f>IF($G6=0,0,-F7*I6)</f>
        <v>2.6968762465870384</v>
      </c>
      <c r="S7" s="35">
        <f>+Q7+R7</f>
        <v>2.459467503936656</v>
      </c>
      <c r="T7" s="36">
        <f>+IF(G6=0,0,K7/K6-1)</f>
        <v>-2.8254899678706229</v>
      </c>
      <c r="U7" s="34">
        <f>+(1+T7)</f>
        <v>-1.8254899678706229</v>
      </c>
      <c r="V7" s="34">
        <f>+PRODUCT($U$4:U7)-1</f>
        <v>-3.5718341937353064</v>
      </c>
      <c r="W7" s="34"/>
      <c r="X7" s="34" t="e">
        <f t="shared" si="7"/>
        <v>#DIV/0!</v>
      </c>
      <c r="Y7" s="3"/>
      <c r="Z7" s="26"/>
      <c r="AA7" s="27"/>
      <c r="AB7" s="28"/>
      <c r="AC7" s="29"/>
      <c r="AD7" s="3"/>
    </row>
    <row r="8" spans="1:32" ht="15" thickBot="1" x14ac:dyDescent="0.35">
      <c r="A8" s="7">
        <v>40359</v>
      </c>
      <c r="B8">
        <v>46.58</v>
      </c>
      <c r="C8">
        <v>6.3</v>
      </c>
      <c r="D8" s="10">
        <f>+B8-$AE$3-$AF$3*C8</f>
        <v>-215.65088876871255</v>
      </c>
      <c r="E8" s="15">
        <f t="shared" si="2"/>
        <v>-0.19993129508759877</v>
      </c>
      <c r="F8" s="15">
        <f t="shared" si="3"/>
        <v>-0.22126081582200252</v>
      </c>
      <c r="G8" s="3">
        <v>1</v>
      </c>
      <c r="H8" s="35">
        <f>+IF(G7=G8,H7,0)</f>
        <v>-22.176991277738047</v>
      </c>
      <c r="I8" s="35">
        <f>-H8</f>
        <v>22.176991277738047</v>
      </c>
      <c r="J8" s="35">
        <f t="shared" ref="J7:J10" si="8">+SUMPRODUCT(H8:I8,B8:C8)</f>
        <v>-893.28920866728845</v>
      </c>
      <c r="K8" s="35">
        <f>+SUMPRODUCT(B8:C8,H8:I8)</f>
        <v>-893.28920866728845</v>
      </c>
      <c r="L8" s="35">
        <f>+IF(G7=1,ABS(K8)-ABS(J7),IF(G7=-1,-ABS(K8)+ABS(J7),0))</f>
        <v>-218.44336408571985</v>
      </c>
      <c r="M8" s="35">
        <f>+M7+L8</f>
        <v>1097.5392983352558</v>
      </c>
      <c r="N8" s="36">
        <f t="shared" ref="N8:N9" si="9">+L8/K7+1</f>
        <v>1.1964891282665071</v>
      </c>
      <c r="O8" s="36">
        <f t="shared" si="5"/>
        <v>1.0975392983352559</v>
      </c>
      <c r="P8" s="35">
        <f>-K8+K7</f>
        <v>-218.44336408571985</v>
      </c>
      <c r="Q8" s="35">
        <f>+H8-H7</f>
        <v>0</v>
      </c>
      <c r="R8" s="35">
        <f>-I8+I7</f>
        <v>0</v>
      </c>
      <c r="S8" s="35">
        <f>+Q8+R8</f>
        <v>0</v>
      </c>
      <c r="T8" s="36">
        <f>+IF(G7=0,0,K8/K7-1)</f>
        <v>-0.19648912826650711</v>
      </c>
      <c r="U8" s="34">
        <f>+(1+T8)</f>
        <v>0.80351087173349289</v>
      </c>
      <c r="V8" s="34">
        <f>+PRODUCT($U$4:U8)-1</f>
        <v>-3.0664967349622607</v>
      </c>
      <c r="W8" s="34"/>
      <c r="X8" s="34" t="e">
        <f t="shared" si="7"/>
        <v>#DIV/0!</v>
      </c>
      <c r="Y8" s="3"/>
      <c r="Z8" s="26"/>
      <c r="AA8" s="27"/>
      <c r="AB8" s="28"/>
      <c r="AC8" s="29"/>
      <c r="AD8" s="3"/>
      <c r="AE8" t="s">
        <v>167</v>
      </c>
      <c r="AF8" s="40">
        <f>+AF5-AF6</f>
        <v>-1046.5695074724272</v>
      </c>
    </row>
    <row r="9" spans="1:32" ht="15" thickBot="1" x14ac:dyDescent="0.35">
      <c r="A9" s="7">
        <v>40421</v>
      </c>
      <c r="B9">
        <v>48.37</v>
      </c>
      <c r="C9">
        <v>4.4000000000000004</v>
      </c>
      <c r="D9" s="10">
        <f>+B9-$AE$3-$AF$3*C9</f>
        <v>-138.85200641523681</v>
      </c>
      <c r="E9" s="15">
        <f t="shared" si="2"/>
        <v>3.8428510090167345E-2</v>
      </c>
      <c r="F9" s="15">
        <f t="shared" si="3"/>
        <v>-0.30158730158730152</v>
      </c>
      <c r="G9" s="3">
        <v>0</v>
      </c>
      <c r="H9" s="35">
        <f t="shared" ref="H9:H10" si="10">+IF(G8=G9,H8,0)</f>
        <v>0</v>
      </c>
      <c r="I9" s="35">
        <f t="shared" ref="I9:I10" si="11">-H9</f>
        <v>0</v>
      </c>
      <c r="J9" s="35">
        <f>+SUMPRODUCT(H9:I9,B9:C9)</f>
        <v>0</v>
      </c>
      <c r="K9" s="35">
        <f>+IF(G9=0,SUMPRODUCT(B9:C9,H8:I8),SUMPRODUCT(B9:C9,H9:I9))</f>
        <v>-975.12230648214188</v>
      </c>
      <c r="L9" s="35">
        <f>+IF(G8=1,ABS(K9)-ABS(J8),IF(G8=-1,-ABS(K9)+ABS(J8),0))</f>
        <v>81.833097814853431</v>
      </c>
      <c r="M9" s="35">
        <f>+M8+L9</f>
        <v>1179.3723961501091</v>
      </c>
      <c r="N9" s="36">
        <f t="shared" si="9"/>
        <v>0.90839126117179736</v>
      </c>
      <c r="O9" s="36">
        <f t="shared" si="5"/>
        <v>1.179372396150109</v>
      </c>
      <c r="P9" s="35">
        <f>-K9+K8</f>
        <v>81.833097814853431</v>
      </c>
      <c r="Q9" s="35">
        <f>+H9-H8</f>
        <v>22.176991277738047</v>
      </c>
      <c r="R9" s="35">
        <f>-I9+I8</f>
        <v>22.176991277738047</v>
      </c>
      <c r="S9" s="35">
        <f>+Q9+R9</f>
        <v>44.353982555476094</v>
      </c>
      <c r="T9" s="36">
        <f>+IF(G8=0,0,K9/K8-1)</f>
        <v>9.1608738828202529E-2</v>
      </c>
      <c r="U9" s="34">
        <f>+(1+T9)</f>
        <v>1.0916087388282025</v>
      </c>
      <c r="V9" s="34">
        <f>+PRODUCT($U$4:U9)-1</f>
        <v>-3.2558058946447517</v>
      </c>
      <c r="W9" s="34"/>
      <c r="X9" s="34" t="e">
        <f t="shared" si="7"/>
        <v>#DIV/0!</v>
      </c>
      <c r="Y9" s="3"/>
      <c r="Z9" s="26"/>
      <c r="AA9" s="27"/>
      <c r="AB9" s="28"/>
      <c r="AC9" s="29"/>
      <c r="AD9" s="3"/>
      <c r="AE9" t="s">
        <v>168</v>
      </c>
      <c r="AF9" s="40">
        <f>+AF5+AF6</f>
        <v>-295.35798094610448</v>
      </c>
    </row>
    <row r="10" spans="1:32" ht="15" thickBot="1" x14ac:dyDescent="0.35">
      <c r="A10" s="7">
        <v>40543</v>
      </c>
      <c r="B10">
        <v>53.29</v>
      </c>
      <c r="C10">
        <v>4.5</v>
      </c>
      <c r="D10" s="10">
        <f>+B10-$AE$3-$AF$3*C10</f>
        <v>-137.87984232857764</v>
      </c>
      <c r="E10" s="15">
        <f t="shared" si="2"/>
        <v>0.10171593963200332</v>
      </c>
      <c r="F10" s="15">
        <f t="shared" si="3"/>
        <v>2.2727272727272707E-2</v>
      </c>
      <c r="G10" s="3">
        <v>1</v>
      </c>
      <c r="H10" s="35">
        <f>-M10/B10</f>
        <v>-22.131214039221415</v>
      </c>
      <c r="I10" s="35">
        <f t="shared" si="11"/>
        <v>22.131214039221415</v>
      </c>
      <c r="J10" s="35">
        <f>+SUMPRODUCT(H10:I10,B10:C10)</f>
        <v>-1079.7819329736128</v>
      </c>
      <c r="K10" s="35">
        <f>+SUMPRODUCT(B10:C10,H10:I10)</f>
        <v>-1079.7819329736128</v>
      </c>
      <c r="L10" s="35">
        <f>+IF(G9=1,ABS(K10)-ABS(J9),IF(G9=-1,-ABS(K10)+ABS(J9),0))</f>
        <v>0</v>
      </c>
      <c r="M10" s="35">
        <f>+M9+L10</f>
        <v>1179.3723961501091</v>
      </c>
      <c r="N10" s="36">
        <f>+L10/K9+1</f>
        <v>1</v>
      </c>
      <c r="O10" s="36">
        <f t="shared" si="5"/>
        <v>1.179372396150109</v>
      </c>
      <c r="P10" s="35">
        <f>-K10+K9</f>
        <v>104.65962649147093</v>
      </c>
      <c r="Q10" s="35">
        <f t="shared" ref="Q9:Q10" si="12">+H10-H9</f>
        <v>-22.131214039221415</v>
      </c>
      <c r="R10" s="35">
        <f t="shared" ref="R9:R10" si="13">-I10+I9</f>
        <v>-22.131214039221415</v>
      </c>
      <c r="S10" s="35">
        <f t="shared" ref="S9:S10" si="14">+Q10+R10</f>
        <v>-44.262428078442831</v>
      </c>
      <c r="T10" s="36">
        <f>+IF(G9=0,0,K10/K9-1)</f>
        <v>0</v>
      </c>
      <c r="U10" s="34">
        <f t="shared" ref="U10:U71" si="15">+(1+T10)</f>
        <v>1</v>
      </c>
      <c r="V10" s="34">
        <f>+PRODUCT($U$4:U10)-1</f>
        <v>-3.2558058946447517</v>
      </c>
      <c r="W10" s="34"/>
      <c r="X10" s="34" t="e">
        <f t="shared" si="7"/>
        <v>#DIV/0!</v>
      </c>
      <c r="Y10" s="3"/>
      <c r="Z10" s="26"/>
      <c r="AA10" s="27"/>
      <c r="AB10" s="28"/>
      <c r="AC10" s="29"/>
      <c r="AD10" s="3"/>
    </row>
    <row r="11" spans="1:32" ht="15" thickBot="1" x14ac:dyDescent="0.35">
      <c r="A11" s="7">
        <v>40724</v>
      </c>
      <c r="B11">
        <v>53.74</v>
      </c>
      <c r="C11">
        <v>5.63</v>
      </c>
      <c r="D11" s="10">
        <f>+B11-$AE$3-$AF$3*C11</f>
        <v>-182.040388149329</v>
      </c>
      <c r="E11" s="15">
        <f t="shared" si="2"/>
        <v>8.4443610433477811E-3</v>
      </c>
      <c r="F11" s="15">
        <f t="shared" si="3"/>
        <v>0.25111111111111106</v>
      </c>
      <c r="G11" s="3">
        <v>0</v>
      </c>
      <c r="H11" s="35">
        <f>+IF(AND(G10=0,G11=1),-M10/B11,IF(AND(G10=0,G11=-1),+M10/B11,0))</f>
        <v>0</v>
      </c>
      <c r="I11" s="35">
        <f t="shared" si="4"/>
        <v>0</v>
      </c>
      <c r="J11" s="35"/>
      <c r="K11" s="35">
        <f>+SUMPRODUCT(B11:C11,H10:I10)</f>
        <v>-1064.7327074269424</v>
      </c>
      <c r="L11" s="35">
        <f>+IF(G10=1,(K11-K10),IF(G10=-1,-K11+K10,0))</f>
        <v>15.049225546670414</v>
      </c>
      <c r="M11" s="35">
        <f>+M10+L11</f>
        <v>1194.4216216967795</v>
      </c>
      <c r="N11" s="36">
        <f>+L11/K10+1</f>
        <v>0.98606271777003496</v>
      </c>
      <c r="O11" s="36">
        <f>+M11/$M$3</f>
        <v>1.1944216216967796</v>
      </c>
      <c r="P11" s="35">
        <f>-K11+K10</f>
        <v>-15.049225546670414</v>
      </c>
      <c r="Q11" s="35">
        <f t="shared" ref="Q11" si="16">+H11-H10</f>
        <v>22.131214039221415</v>
      </c>
      <c r="R11" s="35">
        <f t="shared" ref="R11" si="17">-I11+I10</f>
        <v>22.131214039221415</v>
      </c>
      <c r="S11" s="35">
        <f t="shared" ref="S11" si="18">+Q11+R11</f>
        <v>44.262428078442831</v>
      </c>
      <c r="T11" s="36">
        <f>+IF(G10=0,0,K11/K10-1)</f>
        <v>-1.3937282229965042E-2</v>
      </c>
      <c r="U11" s="34">
        <f t="shared" si="15"/>
        <v>0.98606271777003496</v>
      </c>
      <c r="V11" s="34">
        <f>+PRODUCT($U$4:U11)-1</f>
        <v>-3.2243660912350691</v>
      </c>
      <c r="W11" s="34"/>
      <c r="X11" s="34" t="e">
        <f t="shared" si="7"/>
        <v>#DIV/0!</v>
      </c>
      <c r="Y11" s="3"/>
      <c r="Z11" s="26"/>
      <c r="AA11" s="27"/>
      <c r="AB11" s="28"/>
      <c r="AC11" s="29"/>
      <c r="AD11" s="3"/>
    </row>
    <row r="12" spans="1:32" ht="15" thickBot="1" x14ac:dyDescent="0.35">
      <c r="A12" s="7">
        <v>40908</v>
      </c>
      <c r="B12">
        <v>50.87</v>
      </c>
      <c r="C12">
        <v>5.15</v>
      </c>
      <c r="D12" s="10">
        <f>+B12-$AE$3-$AF$3*C12</f>
        <v>-165.96077576529305</v>
      </c>
      <c r="E12" s="15">
        <f t="shared" si="2"/>
        <v>-5.3405284704131084E-2</v>
      </c>
      <c r="F12" s="15">
        <f t="shared" si="3"/>
        <v>-8.5257548845470654E-2</v>
      </c>
      <c r="G12" s="3">
        <v>0</v>
      </c>
      <c r="H12" s="35">
        <f>+IF(AND(G11=0,G12=1),-M11/B12,IF(AND(G11=0,G12=-1),+M11/B12,0))</f>
        <v>0</v>
      </c>
      <c r="I12" s="35">
        <f t="shared" si="4"/>
        <v>0</v>
      </c>
      <c r="J12" s="35"/>
      <c r="K12" s="35">
        <f>+SUMPRODUCT(B12:C12,H12:I12)</f>
        <v>0</v>
      </c>
      <c r="L12" s="35">
        <f>+IF(G11=1,(K12-K11),IF(G11=-1,-K12+K11,0))</f>
        <v>0</v>
      </c>
      <c r="M12" s="43"/>
      <c r="N12" s="43"/>
      <c r="O12" s="43"/>
      <c r="P12" s="35"/>
      <c r="Q12" s="35"/>
      <c r="R12" s="35"/>
      <c r="S12" s="35"/>
      <c r="T12" s="36">
        <f>+K12/K11-1</f>
        <v>-1</v>
      </c>
      <c r="U12" s="34">
        <f t="shared" si="15"/>
        <v>0</v>
      </c>
      <c r="V12" s="34">
        <f>+PRODUCT($U$4:U12)-1</f>
        <v>-1</v>
      </c>
      <c r="W12" s="34"/>
      <c r="X12" s="34" t="e">
        <f t="shared" si="7"/>
        <v>#DIV/0!</v>
      </c>
      <c r="Y12" s="3"/>
      <c r="Z12" s="26"/>
      <c r="AA12" s="27"/>
      <c r="AB12" s="28"/>
      <c r="AC12" s="29"/>
      <c r="AD12" s="3"/>
    </row>
    <row r="13" spans="1:32" ht="15" thickBot="1" x14ac:dyDescent="0.35">
      <c r="A13" s="7">
        <v>40939</v>
      </c>
      <c r="B13">
        <v>53.74</v>
      </c>
      <c r="C13">
        <v>5.17</v>
      </c>
      <c r="D13" s="10">
        <f>+B13-$AE$3-$AF$3*C13</f>
        <v>-163.8803429479612</v>
      </c>
      <c r="E13" s="15">
        <f t="shared" si="2"/>
        <v>5.6418321210929934E-2</v>
      </c>
      <c r="F13" s="15">
        <f t="shared" si="3"/>
        <v>3.8834951456310218E-3</v>
      </c>
      <c r="G13" s="3">
        <v>0</v>
      </c>
      <c r="H13" s="35">
        <f>+IF(AND(G12=0,G13=1),-M12/B13,IF(AND(G12=0,G13=-1),+M12/B13,0))</f>
        <v>0</v>
      </c>
      <c r="I13" s="35">
        <f t="shared" si="4"/>
        <v>0</v>
      </c>
      <c r="J13" s="35"/>
      <c r="K13" s="35">
        <f>+SUMPRODUCT(B13:C13,H13:I13)</f>
        <v>0</v>
      </c>
      <c r="L13" s="35">
        <f>+IF(G12=1,(K13-K12),IF(G12=-1,-K13+K12,0))</f>
        <v>0</v>
      </c>
      <c r="M13" s="43"/>
      <c r="N13" s="43"/>
      <c r="O13" s="43"/>
      <c r="P13" s="35"/>
      <c r="Q13" s="35"/>
      <c r="R13" s="35"/>
      <c r="S13" s="35"/>
      <c r="T13" s="36" t="e">
        <f>+K13/K12-1</f>
        <v>#DIV/0!</v>
      </c>
      <c r="U13" s="34" t="e">
        <f t="shared" si="15"/>
        <v>#DIV/0!</v>
      </c>
      <c r="V13" s="34" t="e">
        <f>+PRODUCT($U$4:U13)-1</f>
        <v>#DIV/0!</v>
      </c>
      <c r="W13" s="34"/>
      <c r="X13" s="34" t="e">
        <f t="shared" si="7"/>
        <v>#DIV/0!</v>
      </c>
      <c r="Y13" s="3"/>
      <c r="Z13" s="26"/>
      <c r="AA13" s="27"/>
      <c r="AB13" s="28"/>
      <c r="AC13" s="29"/>
      <c r="AD13" s="3"/>
    </row>
    <row r="14" spans="1:32" ht="15" thickBot="1" x14ac:dyDescent="0.35">
      <c r="A14" s="7">
        <v>41029</v>
      </c>
      <c r="B14">
        <v>76.13</v>
      </c>
      <c r="C14">
        <v>6.01</v>
      </c>
      <c r="D14" s="10">
        <f>+B14-$AE$3-$AF$3*C14</f>
        <v>-174.65216462002417</v>
      </c>
      <c r="E14" s="15">
        <f t="shared" si="2"/>
        <v>0.41663565314477102</v>
      </c>
      <c r="F14" s="15">
        <f t="shared" si="3"/>
        <v>0.16247582205029021</v>
      </c>
      <c r="G14" s="3">
        <v>1</v>
      </c>
      <c r="H14" s="35">
        <f t="shared" ref="H14:H68" si="19">+B14</f>
        <v>76.13</v>
      </c>
      <c r="I14" s="35">
        <f>+C14</f>
        <v>6.01</v>
      </c>
      <c r="J14" s="35"/>
      <c r="K14" s="35">
        <f>+SUMPRODUCT(B14:C14,H14:I14)</f>
        <v>5831.896999999999</v>
      </c>
      <c r="L14" s="35">
        <f>+IF(G13=1,(K14-K13),IF(G13=-1,-K14+K13,0))</f>
        <v>0</v>
      </c>
      <c r="M14" s="43"/>
      <c r="N14" s="43"/>
      <c r="O14" s="43"/>
      <c r="P14" s="35"/>
      <c r="Q14" s="35"/>
      <c r="R14" s="35"/>
      <c r="S14" s="35"/>
      <c r="T14" s="36" t="e">
        <f>+K14/K13-1</f>
        <v>#DIV/0!</v>
      </c>
      <c r="U14" s="34" t="e">
        <f>+(1+T14)</f>
        <v>#DIV/0!</v>
      </c>
      <c r="V14" s="34" t="e">
        <f>+PRODUCT($U$4:U14)-1</f>
        <v>#DIV/0!</v>
      </c>
      <c r="W14" s="34"/>
      <c r="X14" s="34" t="e">
        <f t="shared" si="7"/>
        <v>#DIV/0!</v>
      </c>
      <c r="Y14" s="3"/>
      <c r="Z14" s="26"/>
      <c r="AA14" s="27"/>
      <c r="AB14" s="28"/>
      <c r="AC14" s="29"/>
      <c r="AD14" s="3"/>
    </row>
    <row r="15" spans="1:32" ht="15" thickBot="1" x14ac:dyDescent="0.35">
      <c r="A15" s="7">
        <v>41090</v>
      </c>
      <c r="B15">
        <v>80.61</v>
      </c>
      <c r="C15">
        <v>6.5</v>
      </c>
      <c r="D15" s="10">
        <f>+B15-$AE$3-$AF$3*C15</f>
        <v>-189.5165605953942</v>
      </c>
      <c r="E15" s="15">
        <f t="shared" si="2"/>
        <v>5.8846709575725686E-2</v>
      </c>
      <c r="F15" s="15">
        <f t="shared" si="3"/>
        <v>8.1530782029950011E-2</v>
      </c>
      <c r="G15" s="3">
        <v>0</v>
      </c>
      <c r="H15" s="35">
        <f t="shared" si="19"/>
        <v>80.61</v>
      </c>
      <c r="I15" s="35">
        <f>+C15</f>
        <v>6.5</v>
      </c>
      <c r="J15" s="35"/>
      <c r="K15" s="35">
        <f>+SUMPRODUCT(B15:C15,H15:I15)</f>
        <v>6540.2221</v>
      </c>
      <c r="L15" s="35">
        <f>+IF(G14=1,(K15-K14),IF(G14=-1,-K15+K14,0))</f>
        <v>708.32510000000093</v>
      </c>
      <c r="M15" s="43"/>
      <c r="N15" s="43"/>
      <c r="O15" s="43"/>
      <c r="P15" s="35"/>
      <c r="Q15" s="35"/>
      <c r="R15" s="35"/>
      <c r="S15" s="35"/>
      <c r="T15" s="36">
        <f>+K15/K14-1</f>
        <v>0.12145706619990038</v>
      </c>
      <c r="U15" s="34">
        <f t="shared" si="15"/>
        <v>1.1214570661999004</v>
      </c>
      <c r="V15" s="34" t="e">
        <f>+PRODUCT($U$4:U15)-1</f>
        <v>#DIV/0!</v>
      </c>
      <c r="W15" s="34"/>
      <c r="X15" s="34" t="e">
        <f t="shared" si="7"/>
        <v>#DIV/0!</v>
      </c>
      <c r="Y15" s="3"/>
      <c r="Z15" s="26"/>
      <c r="AA15" s="27"/>
      <c r="AB15" s="28"/>
      <c r="AC15" s="29"/>
      <c r="AD15" s="3"/>
    </row>
    <row r="16" spans="1:32" x14ac:dyDescent="0.3">
      <c r="A16" s="7">
        <v>41121</v>
      </c>
      <c r="B16">
        <v>92.7</v>
      </c>
      <c r="C16">
        <v>6.61</v>
      </c>
      <c r="D16" s="10">
        <f>+B16-$AE$3-$AF$3*C16</f>
        <v>-181.76918010006915</v>
      </c>
      <c r="E16" s="15">
        <f t="shared" si="2"/>
        <v>0.14998139188686266</v>
      </c>
      <c r="F16" s="15">
        <f t="shared" si="3"/>
        <v>1.6923076923077041E-2</v>
      </c>
      <c r="G16" s="3">
        <f>+IF(D16&gt;($AF$5+$AF$6),-1,IF(D16&lt;($AF$5-$AF$6),1,0))</f>
        <v>-1</v>
      </c>
      <c r="H16" s="35">
        <f t="shared" si="19"/>
        <v>92.7</v>
      </c>
      <c r="I16" s="35">
        <f>+C16</f>
        <v>6.61</v>
      </c>
      <c r="J16" s="35"/>
      <c r="K16" s="35">
        <f>+I16-H16</f>
        <v>-86.09</v>
      </c>
      <c r="L16" s="43"/>
      <c r="M16" s="43"/>
      <c r="N16" s="43"/>
      <c r="O16" s="43"/>
      <c r="P16" s="35"/>
      <c r="Q16" s="35"/>
      <c r="R16" s="35"/>
      <c r="S16" s="35"/>
      <c r="T16" s="36">
        <f>+K16/K15-1</f>
        <v>-1.0131631615385048</v>
      </c>
      <c r="U16" s="34">
        <f t="shared" si="15"/>
        <v>-1.3163161538504831E-2</v>
      </c>
      <c r="V16" s="34" t="e">
        <f>+PRODUCT($U$4:U16)-1</f>
        <v>#DIV/0!</v>
      </c>
      <c r="W16" s="34"/>
      <c r="X16" s="34" t="e">
        <f t="shared" si="7"/>
        <v>#DIV/0!</v>
      </c>
      <c r="Y16" s="3"/>
      <c r="Z16" s="3"/>
      <c r="AA16" s="3"/>
      <c r="AB16" s="3"/>
      <c r="AC16" s="3"/>
      <c r="AD16" s="3"/>
    </row>
    <row r="17" spans="1:30" x14ac:dyDescent="0.3">
      <c r="A17" s="7">
        <v>41152</v>
      </c>
      <c r="B17">
        <v>91.36</v>
      </c>
      <c r="C17">
        <v>6.71</v>
      </c>
      <c r="D17" s="10">
        <f>+B17-$AE$3-$AF$3*C17</f>
        <v>-187.05701601340996</v>
      </c>
      <c r="E17" s="15">
        <f t="shared" si="2"/>
        <v>-1.44552319309601E-2</v>
      </c>
      <c r="F17" s="15">
        <f t="shared" si="3"/>
        <v>1.5128593040847127E-2</v>
      </c>
      <c r="G17" s="3">
        <v>0</v>
      </c>
      <c r="H17" s="35">
        <f t="shared" si="19"/>
        <v>91.36</v>
      </c>
      <c r="I17" s="35">
        <f>+C17</f>
        <v>6.71</v>
      </c>
      <c r="J17" s="35"/>
      <c r="K17" s="35">
        <f>+I17-H17</f>
        <v>-84.65</v>
      </c>
      <c r="L17" s="43"/>
      <c r="M17" s="43"/>
      <c r="N17" s="43"/>
      <c r="O17" s="43"/>
      <c r="P17" s="35"/>
      <c r="Q17" s="35"/>
      <c r="R17" s="35"/>
      <c r="S17" s="35"/>
      <c r="T17" s="36">
        <f>+K17/K16-1</f>
        <v>-1.6726681379951147E-2</v>
      </c>
      <c r="U17" s="34">
        <f t="shared" si="15"/>
        <v>0.98327331862004885</v>
      </c>
      <c r="V17" s="34" t="e">
        <f>+PRODUCT($U$4:U17)-1</f>
        <v>#DIV/0!</v>
      </c>
      <c r="W17" s="34"/>
      <c r="X17" s="34" t="e">
        <f t="shared" si="7"/>
        <v>#DIV/0!</v>
      </c>
      <c r="Y17" s="3"/>
      <c r="Z17" s="3"/>
      <c r="AA17" s="3"/>
      <c r="AB17" s="3"/>
      <c r="AC17" s="3"/>
      <c r="AD17" s="3"/>
    </row>
    <row r="18" spans="1:30" x14ac:dyDescent="0.3">
      <c r="A18" s="7">
        <v>41213</v>
      </c>
      <c r="B18">
        <v>98.53</v>
      </c>
      <c r="C18">
        <v>8.02</v>
      </c>
      <c r="D18" s="10">
        <f>+B18-$AE$3-$AF$3*C18</f>
        <v>-231.6036664781748</v>
      </c>
      <c r="E18" s="15">
        <f t="shared" si="2"/>
        <v>7.8480735551663683E-2</v>
      </c>
      <c r="F18" s="15">
        <f t="shared" si="3"/>
        <v>0.19523099850968695</v>
      </c>
      <c r="G18" s="3">
        <v>1</v>
      </c>
      <c r="H18" s="35">
        <f t="shared" si="19"/>
        <v>98.53</v>
      </c>
      <c r="I18" s="35">
        <f>+C18</f>
        <v>8.02</v>
      </c>
      <c r="J18" s="35"/>
      <c r="K18" s="43">
        <f>+I18-H18</f>
        <v>-90.51</v>
      </c>
      <c r="L18" s="43"/>
      <c r="M18" s="43"/>
      <c r="N18" s="43"/>
      <c r="O18" s="43"/>
      <c r="P18" s="35"/>
      <c r="Q18" s="35"/>
      <c r="R18" s="35"/>
      <c r="S18" s="35"/>
      <c r="T18" s="36">
        <f>+K18/K17-1</f>
        <v>6.9226225634967609E-2</v>
      </c>
      <c r="U18" s="34">
        <f t="shared" si="15"/>
        <v>1.0692262256349676</v>
      </c>
      <c r="V18" s="34" t="e">
        <f>+PRODUCT($U$4:U18)-1</f>
        <v>#DIV/0!</v>
      </c>
      <c r="W18" s="34"/>
      <c r="X18" s="34" t="e">
        <f t="shared" si="7"/>
        <v>#DIV/0!</v>
      </c>
      <c r="Y18" s="3"/>
      <c r="Z18" s="3"/>
      <c r="AA18" s="3"/>
      <c r="AB18" s="3"/>
      <c r="AC18" s="3"/>
      <c r="AD18" s="3"/>
    </row>
    <row r="19" spans="1:30" x14ac:dyDescent="0.3">
      <c r="A19" s="7">
        <v>41305</v>
      </c>
      <c r="B19">
        <v>145.11000000000001</v>
      </c>
      <c r="C19">
        <v>12.02</v>
      </c>
      <c r="D19" s="10">
        <f>+B19-$AE$3-$AF$3*C19</f>
        <v>-342.93710301180801</v>
      </c>
      <c r="E19" s="15">
        <f t="shared" si="2"/>
        <v>0.47274941642139456</v>
      </c>
      <c r="F19" s="15">
        <f t="shared" si="3"/>
        <v>0.49875311720698257</v>
      </c>
      <c r="G19" s="3">
        <f>+IF(D19&gt;($AF$5+$AF$6),-1,IF(D19&lt;($AF$5-$AF$6),1,0))</f>
        <v>0</v>
      </c>
      <c r="H19" s="35">
        <f t="shared" si="19"/>
        <v>145.11000000000001</v>
      </c>
      <c r="I19" s="35">
        <f>+C19</f>
        <v>12.02</v>
      </c>
      <c r="J19" s="35"/>
      <c r="K19" s="43">
        <f>+I19-H19</f>
        <v>-133.09</v>
      </c>
      <c r="L19" s="43"/>
      <c r="M19" s="43"/>
      <c r="N19" s="43"/>
      <c r="O19" s="43"/>
      <c r="P19" s="35"/>
      <c r="Q19" s="35"/>
      <c r="R19" s="35"/>
      <c r="S19" s="35"/>
      <c r="T19" s="36">
        <v>0</v>
      </c>
      <c r="U19" s="34">
        <f t="shared" si="15"/>
        <v>1</v>
      </c>
      <c r="V19" s="34" t="e">
        <f>+PRODUCT($U$4:U19)-1</f>
        <v>#DIV/0!</v>
      </c>
      <c r="W19" s="34"/>
      <c r="X19" s="34" t="e">
        <f t="shared" si="7"/>
        <v>#DIV/0!</v>
      </c>
      <c r="Y19" s="3"/>
      <c r="Z19" s="3"/>
      <c r="AA19" s="3"/>
      <c r="AB19" s="3"/>
      <c r="AC19" s="3"/>
      <c r="AD19" s="3"/>
    </row>
    <row r="20" spans="1:30" x14ac:dyDescent="0.3">
      <c r="A20" s="7">
        <v>41364</v>
      </c>
      <c r="B20">
        <v>156.74</v>
      </c>
      <c r="C20">
        <v>12.2</v>
      </c>
      <c r="D20" s="10">
        <f>+B20-$AE$3-$AF$3*C20</f>
        <v>-338.41320765582151</v>
      </c>
      <c r="E20" s="15">
        <f t="shared" si="2"/>
        <v>8.0146096065053962E-2</v>
      </c>
      <c r="F20" s="15">
        <f t="shared" si="3"/>
        <v>1.4975041597337757E-2</v>
      </c>
      <c r="G20" s="3">
        <f>+IF(D20&gt;($AF$5+$AF$6),-1,IF(D20&lt;($AF$5-$AF$6),1,0))</f>
        <v>0</v>
      </c>
      <c r="H20" s="35">
        <f t="shared" si="19"/>
        <v>156.74</v>
      </c>
      <c r="I20" s="35">
        <f>+C20</f>
        <v>12.2</v>
      </c>
      <c r="J20" s="35"/>
      <c r="K20" s="43">
        <f>+I20-H20</f>
        <v>-144.54000000000002</v>
      </c>
      <c r="L20" s="43"/>
      <c r="M20" s="43"/>
      <c r="N20" s="43"/>
      <c r="O20" s="43"/>
      <c r="P20" s="35"/>
      <c r="Q20" s="35"/>
      <c r="R20" s="35"/>
      <c r="S20" s="35"/>
      <c r="T20" s="36">
        <v>0</v>
      </c>
      <c r="U20" s="34">
        <f t="shared" si="15"/>
        <v>1</v>
      </c>
      <c r="V20" s="34" t="e">
        <f>+PRODUCT($U$4:U20)-1</f>
        <v>#DIV/0!</v>
      </c>
      <c r="W20" s="34"/>
      <c r="X20" s="34" t="e">
        <f t="shared" si="7"/>
        <v>#DIV/0!</v>
      </c>
      <c r="Y20" s="3"/>
      <c r="Z20" s="3"/>
      <c r="AA20" s="3"/>
      <c r="AB20" s="3"/>
      <c r="AC20" s="3"/>
      <c r="AD20" s="3"/>
    </row>
    <row r="21" spans="1:30" x14ac:dyDescent="0.3">
      <c r="A21" s="7">
        <v>41394</v>
      </c>
      <c r="B21">
        <v>152.27000000000001</v>
      </c>
      <c r="C21">
        <v>12.2</v>
      </c>
      <c r="D21" s="10">
        <f>+B21-$AE$3-$AF$3*C21</f>
        <v>-342.88320765582148</v>
      </c>
      <c r="E21" s="15">
        <f t="shared" si="2"/>
        <v>-2.851856577772105E-2</v>
      </c>
      <c r="F21" s="15">
        <f t="shared" si="3"/>
        <v>0</v>
      </c>
      <c r="G21" s="3">
        <f>+IF(D21&gt;($AF$5+$AF$6),-1,IF(D21&lt;($AF$5-$AF$6),1,0))</f>
        <v>0</v>
      </c>
      <c r="H21" s="35">
        <f t="shared" si="19"/>
        <v>152.27000000000001</v>
      </c>
      <c r="I21" s="35">
        <f>+C21</f>
        <v>12.2</v>
      </c>
      <c r="J21" s="35"/>
      <c r="K21" s="43">
        <f>+I21-H21</f>
        <v>-140.07000000000002</v>
      </c>
      <c r="L21" s="43"/>
      <c r="M21" s="43"/>
      <c r="N21" s="43"/>
      <c r="O21" s="43"/>
      <c r="P21" s="35"/>
      <c r="Q21" s="35"/>
      <c r="R21" s="35"/>
      <c r="S21" s="35"/>
      <c r="T21" s="36">
        <v>0</v>
      </c>
      <c r="U21" s="34">
        <f t="shared" si="15"/>
        <v>1</v>
      </c>
      <c r="V21" s="34" t="e">
        <f>+PRODUCT($U$4:U21)-1</f>
        <v>#DIV/0!</v>
      </c>
      <c r="W21" s="34"/>
      <c r="X21" s="34" t="e">
        <f t="shared" si="7"/>
        <v>#DIV/0!</v>
      </c>
      <c r="Y21" s="3"/>
      <c r="Z21" s="3"/>
      <c r="AA21" s="3"/>
      <c r="AB21" s="3"/>
      <c r="AC21" s="3"/>
      <c r="AD21" s="3"/>
    </row>
    <row r="22" spans="1:30" x14ac:dyDescent="0.3">
      <c r="A22" s="7">
        <v>41425</v>
      </c>
      <c r="B22">
        <v>143.31</v>
      </c>
      <c r="C22">
        <v>12.5</v>
      </c>
      <c r="D22" s="10">
        <f>+B22-$AE$3-$AF$3*C22</f>
        <v>-363.68671539584403</v>
      </c>
      <c r="E22" s="15">
        <f t="shared" si="2"/>
        <v>-5.8842844946476736E-2</v>
      </c>
      <c r="F22" s="15">
        <f t="shared" si="3"/>
        <v>2.4590163934426368E-2</v>
      </c>
      <c r="G22" s="3">
        <f>+IF(D22&gt;($AF$5+$AF$6),-1,IF(D22&lt;($AF$5-$AF$6),1,0))</f>
        <v>0</v>
      </c>
      <c r="H22" s="35">
        <f t="shared" si="19"/>
        <v>143.31</v>
      </c>
      <c r="I22" s="35">
        <f>+C22</f>
        <v>12.5</v>
      </c>
      <c r="J22" s="35"/>
      <c r="K22" s="43">
        <f>+I22-H22</f>
        <v>-130.81</v>
      </c>
      <c r="L22" s="43"/>
      <c r="M22" s="43"/>
      <c r="N22" s="43"/>
      <c r="O22" s="43"/>
      <c r="P22" s="35"/>
      <c r="Q22" s="35"/>
      <c r="R22" s="35"/>
      <c r="S22" s="35"/>
      <c r="T22" s="36">
        <v>0</v>
      </c>
      <c r="U22" s="34">
        <f t="shared" si="15"/>
        <v>1</v>
      </c>
      <c r="V22" s="34" t="e">
        <f>+PRODUCT($U$4:U22)-1</f>
        <v>#DIV/0!</v>
      </c>
      <c r="W22" s="34"/>
      <c r="X22" s="34" t="e">
        <f t="shared" si="7"/>
        <v>#DIV/0!</v>
      </c>
      <c r="Y22" s="3"/>
      <c r="Z22" s="3"/>
      <c r="AA22" s="3"/>
      <c r="AB22" s="3"/>
      <c r="AC22" s="3"/>
      <c r="AD22" s="3"/>
    </row>
    <row r="23" spans="1:30" x14ac:dyDescent="0.3">
      <c r="A23" s="7">
        <v>41517</v>
      </c>
      <c r="B23">
        <v>125.4</v>
      </c>
      <c r="C23">
        <v>12</v>
      </c>
      <c r="D23" s="10">
        <f>+B23-$AE$3-$AF$3*C23</f>
        <v>-361.85753582913981</v>
      </c>
      <c r="E23" s="15">
        <f t="shared" si="2"/>
        <v>-0.12497383294954989</v>
      </c>
      <c r="F23" s="15">
        <f t="shared" si="3"/>
        <v>-4.0000000000000036E-2</v>
      </c>
      <c r="G23" s="3">
        <f>+IF(D23&gt;($AF$5+$AF$6),-1,IF(D23&lt;($AF$5-$AF$6),1,0))</f>
        <v>0</v>
      </c>
      <c r="H23" s="35">
        <f t="shared" si="19"/>
        <v>125.4</v>
      </c>
      <c r="I23" s="35">
        <f>+C23</f>
        <v>12</v>
      </c>
      <c r="J23" s="35"/>
      <c r="K23" s="43">
        <f>+I23-H23</f>
        <v>-113.4</v>
      </c>
      <c r="L23" s="43"/>
      <c r="M23" s="43"/>
      <c r="N23" s="43"/>
      <c r="O23" s="43"/>
      <c r="P23" s="35"/>
      <c r="Q23" s="35"/>
      <c r="R23" s="35"/>
      <c r="S23" s="35"/>
      <c r="T23" s="36">
        <v>0</v>
      </c>
      <c r="U23" s="34">
        <f t="shared" si="15"/>
        <v>1</v>
      </c>
      <c r="V23" s="34" t="e">
        <f>+PRODUCT($U$4:U23)-1</f>
        <v>#DIV/0!</v>
      </c>
      <c r="W23" s="34"/>
      <c r="X23" s="34" t="e">
        <f t="shared" si="7"/>
        <v>#DIV/0!</v>
      </c>
      <c r="Y23" s="3"/>
      <c r="Z23" s="3"/>
      <c r="AA23" s="3"/>
      <c r="AB23" s="3"/>
      <c r="AC23" s="3"/>
      <c r="AD23" s="3"/>
    </row>
    <row r="24" spans="1:30" x14ac:dyDescent="0.3">
      <c r="A24" s="7">
        <v>41547</v>
      </c>
      <c r="B24">
        <v>123.6</v>
      </c>
      <c r="C24">
        <v>12</v>
      </c>
      <c r="D24" s="10">
        <f>+B24-$AE$3-$AF$3*C24</f>
        <v>-363.65753582913987</v>
      </c>
      <c r="E24" s="15">
        <f t="shared" si="2"/>
        <v>-1.4354066985646008E-2</v>
      </c>
      <c r="F24" s="15">
        <f t="shared" si="3"/>
        <v>0</v>
      </c>
      <c r="G24" s="3">
        <f>+IF(D24&gt;($AF$5+$AF$6),-1,IF(D24&lt;($AF$5-$AF$6),1,0))</f>
        <v>0</v>
      </c>
      <c r="H24" s="35">
        <f t="shared" si="19"/>
        <v>123.6</v>
      </c>
      <c r="I24" s="35">
        <f>+C24</f>
        <v>12</v>
      </c>
      <c r="J24" s="35"/>
      <c r="K24" s="43">
        <f>+I24-H24</f>
        <v>-111.6</v>
      </c>
      <c r="L24" s="43"/>
      <c r="M24" s="43"/>
      <c r="N24" s="43"/>
      <c r="O24" s="43"/>
      <c r="P24" s="35"/>
      <c r="Q24" s="35"/>
      <c r="R24" s="35"/>
      <c r="S24" s="35"/>
      <c r="T24" s="36">
        <v>0</v>
      </c>
      <c r="U24" s="34">
        <f t="shared" si="15"/>
        <v>1</v>
      </c>
      <c r="V24" s="34" t="e">
        <f>+PRODUCT($U$4:U24)-1</f>
        <v>#DIV/0!</v>
      </c>
      <c r="W24" s="34"/>
      <c r="X24" s="34" t="e">
        <f t="shared" si="7"/>
        <v>#DIV/0!</v>
      </c>
      <c r="Y24" s="3"/>
      <c r="Z24" s="3"/>
      <c r="AA24" s="3"/>
      <c r="AB24" s="3"/>
      <c r="AC24" s="3"/>
      <c r="AD24" s="3"/>
    </row>
    <row r="25" spans="1:30" x14ac:dyDescent="0.3">
      <c r="A25" s="7">
        <v>41578</v>
      </c>
      <c r="B25">
        <v>125.4</v>
      </c>
      <c r="C25">
        <v>11.9</v>
      </c>
      <c r="D25" s="10">
        <f>+B25-$AE$3-$AF$3*C25</f>
        <v>-357.90969991579902</v>
      </c>
      <c r="E25" s="15">
        <f t="shared" si="2"/>
        <v>1.4563106796116498E-2</v>
      </c>
      <c r="F25" s="15">
        <f t="shared" si="3"/>
        <v>-8.3333333333333037E-3</v>
      </c>
      <c r="G25" s="3">
        <f>+IF(D25&gt;($AF$5+$AF$6),-1,IF(D25&lt;($AF$5-$AF$6),1,0))</f>
        <v>0</v>
      </c>
      <c r="H25" s="35">
        <f t="shared" si="19"/>
        <v>125.4</v>
      </c>
      <c r="I25" s="35">
        <f>+C25</f>
        <v>11.9</v>
      </c>
      <c r="J25" s="35"/>
      <c r="K25" s="43">
        <f>+I25-H25</f>
        <v>-113.5</v>
      </c>
      <c r="L25" s="43"/>
      <c r="M25" s="43"/>
      <c r="N25" s="43"/>
      <c r="O25" s="43"/>
      <c r="P25" s="35"/>
      <c r="Q25" s="35"/>
      <c r="R25" s="35"/>
      <c r="S25" s="35"/>
      <c r="T25" s="36">
        <v>0</v>
      </c>
      <c r="U25" s="34">
        <f t="shared" si="15"/>
        <v>1</v>
      </c>
      <c r="V25" s="34" t="e">
        <f>+PRODUCT($U$4:U25)-1</f>
        <v>#DIV/0!</v>
      </c>
      <c r="W25" s="34"/>
      <c r="X25" s="34" t="e">
        <f t="shared" si="7"/>
        <v>#DIV/0!</v>
      </c>
      <c r="Y25" s="3"/>
      <c r="Z25" s="3"/>
      <c r="AA25" s="3"/>
      <c r="AB25" s="3"/>
      <c r="AC25" s="3"/>
      <c r="AD25" s="3"/>
    </row>
    <row r="26" spans="1:30" x14ac:dyDescent="0.3">
      <c r="A26" s="7">
        <v>41608</v>
      </c>
      <c r="B26">
        <v>117.33</v>
      </c>
      <c r="C26">
        <v>12</v>
      </c>
      <c r="D26" s="10">
        <f>+B26-$AE$3-$AF$3*C26</f>
        <v>-369.92753582913986</v>
      </c>
      <c r="E26" s="15">
        <f t="shared" si="2"/>
        <v>-6.4354066985645941E-2</v>
      </c>
      <c r="F26" s="15">
        <f t="shared" si="3"/>
        <v>8.4033613445377853E-3</v>
      </c>
      <c r="G26" s="3">
        <f>+IF(D26&gt;($AF$5+$AF$6),-1,IF(D26&lt;($AF$5-$AF$6),1,0))</f>
        <v>0</v>
      </c>
      <c r="H26" s="35">
        <f t="shared" si="19"/>
        <v>117.33</v>
      </c>
      <c r="I26" s="35">
        <f>+C26</f>
        <v>12</v>
      </c>
      <c r="J26" s="35"/>
      <c r="K26" s="43">
        <f>+I26-H26</f>
        <v>-105.33</v>
      </c>
      <c r="L26" s="43"/>
      <c r="M26" s="43"/>
      <c r="N26" s="43"/>
      <c r="O26" s="43"/>
      <c r="P26" s="35"/>
      <c r="Q26" s="35"/>
      <c r="R26" s="35"/>
      <c r="S26" s="35"/>
      <c r="T26" s="36">
        <v>0</v>
      </c>
      <c r="U26" s="34">
        <f t="shared" si="15"/>
        <v>1</v>
      </c>
      <c r="V26" s="34" t="e">
        <f>+PRODUCT($U$4:U26)-1</f>
        <v>#DIV/0!</v>
      </c>
      <c r="W26" s="34"/>
      <c r="X26" s="34" t="e">
        <f t="shared" si="7"/>
        <v>#DIV/0!</v>
      </c>
      <c r="Y26" s="3"/>
      <c r="Z26" s="3"/>
      <c r="AA26" s="3"/>
      <c r="AB26" s="3"/>
      <c r="AC26" s="3"/>
      <c r="AD26" s="3"/>
    </row>
    <row r="27" spans="1:30" x14ac:dyDescent="0.3">
      <c r="A27" s="7">
        <v>41639</v>
      </c>
      <c r="B27">
        <v>117.33</v>
      </c>
      <c r="C27">
        <v>11.8</v>
      </c>
      <c r="D27" s="10">
        <f>+B27-$AE$3-$AF$3*C27</f>
        <v>-362.03186400245824</v>
      </c>
      <c r="E27" s="15">
        <f t="shared" si="2"/>
        <v>0</v>
      </c>
      <c r="F27" s="15">
        <f t="shared" si="3"/>
        <v>-1.6666666666666607E-2</v>
      </c>
      <c r="G27" s="3">
        <f>+IF(D27&gt;($AF$5+$AF$6),-1,IF(D27&lt;($AF$5-$AF$6),1,0))</f>
        <v>0</v>
      </c>
      <c r="H27" s="35">
        <f t="shared" si="19"/>
        <v>117.33</v>
      </c>
      <c r="I27" s="35">
        <f>+C27</f>
        <v>11.8</v>
      </c>
      <c r="J27" s="35"/>
      <c r="K27" s="43">
        <f>+I27-H27</f>
        <v>-105.53</v>
      </c>
      <c r="L27" s="43"/>
      <c r="M27" s="43"/>
      <c r="N27" s="43"/>
      <c r="O27" s="43"/>
      <c r="P27" s="35"/>
      <c r="Q27" s="35"/>
      <c r="R27" s="35"/>
      <c r="S27" s="35"/>
      <c r="T27" s="36">
        <v>0</v>
      </c>
      <c r="U27" s="34">
        <f t="shared" si="15"/>
        <v>1</v>
      </c>
      <c r="V27" s="34" t="e">
        <f>+PRODUCT($U$4:U27)-1</f>
        <v>#DIV/0!</v>
      </c>
      <c r="W27" s="34"/>
      <c r="X27" s="34" t="e">
        <f t="shared" si="7"/>
        <v>#DIV/0!</v>
      </c>
      <c r="Y27" s="3"/>
      <c r="Z27" s="3"/>
      <c r="AA27" s="3"/>
      <c r="AB27" s="3"/>
      <c r="AC27" s="3"/>
      <c r="AD27" s="3"/>
    </row>
    <row r="28" spans="1:30" x14ac:dyDescent="0.3">
      <c r="A28" s="7">
        <v>41670</v>
      </c>
      <c r="B28">
        <v>114.65</v>
      </c>
      <c r="C28">
        <v>11.7</v>
      </c>
      <c r="D28" s="10">
        <f>+B28-$AE$3-$AF$3*C28</f>
        <v>-360.76402808911735</v>
      </c>
      <c r="E28" s="15">
        <f t="shared" si="2"/>
        <v>-2.2841557998806716E-2</v>
      </c>
      <c r="F28" s="15">
        <f t="shared" si="3"/>
        <v>-8.4745762711865291E-3</v>
      </c>
      <c r="G28" s="3">
        <f>+IF(D28&gt;($AF$5+$AF$6),-1,IF(D28&lt;($AF$5-$AF$6),1,0))</f>
        <v>0</v>
      </c>
      <c r="H28" s="35">
        <f t="shared" si="19"/>
        <v>114.65</v>
      </c>
      <c r="I28" s="35">
        <f>+C28</f>
        <v>11.7</v>
      </c>
      <c r="J28" s="35"/>
      <c r="K28" s="43">
        <f>+I28-H28</f>
        <v>-102.95</v>
      </c>
      <c r="L28" s="43"/>
      <c r="M28" s="43"/>
      <c r="N28" s="43"/>
      <c r="O28" s="43"/>
      <c r="P28" s="35"/>
      <c r="Q28" s="35"/>
      <c r="R28" s="35"/>
      <c r="S28" s="35"/>
      <c r="T28" s="36">
        <v>0</v>
      </c>
      <c r="U28" s="34">
        <f t="shared" si="15"/>
        <v>1</v>
      </c>
      <c r="V28" s="34" t="e">
        <f>+PRODUCT($U$4:U28)-1</f>
        <v>#DIV/0!</v>
      </c>
      <c r="W28" s="34"/>
      <c r="X28" s="34" t="e">
        <f t="shared" si="7"/>
        <v>#DIV/0!</v>
      </c>
      <c r="Y28" s="3"/>
      <c r="Z28" s="3"/>
      <c r="AA28" s="3"/>
      <c r="AB28" s="3"/>
      <c r="AC28" s="3"/>
      <c r="AD28" s="3"/>
    </row>
    <row r="29" spans="1:30" x14ac:dyDescent="0.3">
      <c r="A29" s="7">
        <v>41698</v>
      </c>
      <c r="B29">
        <v>115.54</v>
      </c>
      <c r="C29">
        <v>11.81</v>
      </c>
      <c r="D29" s="10">
        <f>+B29-$AE$3-$AF$3*C29</f>
        <v>-364.21664759379229</v>
      </c>
      <c r="E29" s="15">
        <f t="shared" si="2"/>
        <v>7.7627562145661244E-3</v>
      </c>
      <c r="F29" s="15">
        <f t="shared" si="3"/>
        <v>9.4017094017095904E-3</v>
      </c>
      <c r="G29" s="3">
        <f>+IF(D29&gt;($AF$5+$AF$6),-1,IF(D29&lt;($AF$5-$AF$6),1,0))</f>
        <v>0</v>
      </c>
      <c r="H29" s="35">
        <f t="shared" si="19"/>
        <v>115.54</v>
      </c>
      <c r="I29" s="35">
        <f>+C29</f>
        <v>11.81</v>
      </c>
      <c r="J29" s="35"/>
      <c r="K29" s="43">
        <f>+I29-H29</f>
        <v>-103.73</v>
      </c>
      <c r="L29" s="43"/>
      <c r="M29" s="43"/>
      <c r="N29" s="43"/>
      <c r="O29" s="43"/>
      <c r="P29" s="35"/>
      <c r="Q29" s="35"/>
      <c r="R29" s="35"/>
      <c r="S29" s="35"/>
      <c r="T29" s="36">
        <v>0</v>
      </c>
      <c r="U29" s="34">
        <f t="shared" si="15"/>
        <v>1</v>
      </c>
      <c r="V29" s="34" t="e">
        <f>+PRODUCT($U$4:U29)-1</f>
        <v>#DIV/0!</v>
      </c>
      <c r="W29" s="34"/>
      <c r="X29" s="34" t="e">
        <f t="shared" si="7"/>
        <v>#DIV/0!</v>
      </c>
      <c r="Y29" s="3"/>
      <c r="Z29" s="3"/>
      <c r="AA29" s="3"/>
      <c r="AB29" s="3"/>
      <c r="AC29" s="3"/>
      <c r="AD29" s="3"/>
    </row>
    <row r="30" spans="1:30" x14ac:dyDescent="0.3">
      <c r="A30" s="7">
        <v>41790</v>
      </c>
      <c r="B30">
        <v>110.53</v>
      </c>
      <c r="C30">
        <v>13</v>
      </c>
      <c r="D30" s="10">
        <f>+B30-$AE$3-$AF$3*C30</f>
        <v>-416.20589496254809</v>
      </c>
      <c r="E30" s="15">
        <f t="shared" ref="E30:E85" si="20">+B30/B29-1</f>
        <v>-4.3361606370088346E-2</v>
      </c>
      <c r="F30" s="15">
        <f t="shared" ref="F30:F85" si="21">+C30/C29-1</f>
        <v>0.10076206604572402</v>
      </c>
      <c r="G30" s="3">
        <f>+IF(D30&gt;($AF$5+$AF$6),-1,IF(D30&lt;($AF$5-$AF$6),1,0))</f>
        <v>0</v>
      </c>
      <c r="H30" s="35">
        <f t="shared" si="19"/>
        <v>110.53</v>
      </c>
      <c r="I30" s="35">
        <f>+C30</f>
        <v>13</v>
      </c>
      <c r="J30" s="35"/>
      <c r="K30" s="43">
        <f>+I30-H30</f>
        <v>-97.53</v>
      </c>
      <c r="L30" s="43"/>
      <c r="M30" s="43"/>
      <c r="N30" s="43"/>
      <c r="O30" s="43"/>
      <c r="P30" s="35"/>
      <c r="Q30" s="35"/>
      <c r="R30" s="35"/>
      <c r="S30" s="35"/>
      <c r="T30" s="36">
        <v>0</v>
      </c>
      <c r="U30" s="34">
        <f t="shared" si="15"/>
        <v>1</v>
      </c>
      <c r="V30" s="34" t="e">
        <f>+PRODUCT($U$4:U30)-1</f>
        <v>#DIV/0!</v>
      </c>
      <c r="W30" s="34"/>
      <c r="X30" s="34" t="e">
        <f t="shared" si="7"/>
        <v>#DIV/0!</v>
      </c>
      <c r="Y30" s="3"/>
      <c r="Z30" s="3"/>
      <c r="AA30" s="3"/>
      <c r="AB30" s="3"/>
      <c r="AC30" s="3"/>
      <c r="AD30" s="3"/>
    </row>
    <row r="31" spans="1:30" x14ac:dyDescent="0.3">
      <c r="A31" s="7">
        <v>41820</v>
      </c>
      <c r="B31">
        <v>108.83</v>
      </c>
      <c r="C31">
        <v>13</v>
      </c>
      <c r="D31" s="10">
        <f>+B31-$AE$3-$AF$3*C31</f>
        <v>-417.90589496254813</v>
      </c>
      <c r="E31" s="15">
        <f t="shared" si="20"/>
        <v>-1.53804396996291E-2</v>
      </c>
      <c r="F31" s="15">
        <f t="shared" si="21"/>
        <v>0</v>
      </c>
      <c r="G31" s="3">
        <f>+IF(D31&gt;($AF$5+$AF$6),-1,IF(D31&lt;($AF$5-$AF$6),1,0))</f>
        <v>0</v>
      </c>
      <c r="H31" s="35">
        <f t="shared" si="19"/>
        <v>108.83</v>
      </c>
      <c r="I31" s="35">
        <f>+C31</f>
        <v>13</v>
      </c>
      <c r="J31" s="35"/>
      <c r="K31" s="43">
        <f>+I31-H31</f>
        <v>-95.83</v>
      </c>
      <c r="L31" s="43"/>
      <c r="M31" s="43"/>
      <c r="N31" s="43"/>
      <c r="O31" s="43"/>
      <c r="P31" s="35"/>
      <c r="Q31" s="35"/>
      <c r="R31" s="35"/>
      <c r="S31" s="35"/>
      <c r="T31" s="36">
        <v>0</v>
      </c>
      <c r="U31" s="34">
        <f t="shared" si="15"/>
        <v>1</v>
      </c>
      <c r="V31" s="34" t="e">
        <f>+PRODUCT($U$4:U31)-1</f>
        <v>#DIV/0!</v>
      </c>
      <c r="W31" s="34"/>
      <c r="X31" s="34" t="e">
        <f t="shared" si="7"/>
        <v>#DIV/0!</v>
      </c>
      <c r="Y31" s="3"/>
      <c r="Z31" s="3"/>
      <c r="AA31" s="3"/>
      <c r="AB31" s="3"/>
      <c r="AC31" s="3"/>
      <c r="AD31" s="3"/>
    </row>
    <row r="32" spans="1:30" x14ac:dyDescent="0.3">
      <c r="A32" s="7">
        <v>41851</v>
      </c>
      <c r="B32">
        <v>111.06</v>
      </c>
      <c r="C32">
        <v>13.1</v>
      </c>
      <c r="D32" s="10">
        <f>+B32-$AE$3-$AF$3*C32</f>
        <v>-419.62373087588901</v>
      </c>
      <c r="E32" s="15">
        <f t="shared" si="20"/>
        <v>2.0490673527520098E-2</v>
      </c>
      <c r="F32" s="15">
        <f t="shared" si="21"/>
        <v>7.692307692307665E-3</v>
      </c>
      <c r="G32" s="3">
        <f>+IF(D32&gt;($AF$5+$AF$6),-1,IF(D32&lt;($AF$5-$AF$6),1,0))</f>
        <v>0</v>
      </c>
      <c r="H32" s="35">
        <f t="shared" si="19"/>
        <v>111.06</v>
      </c>
      <c r="I32" s="35">
        <f>+C32</f>
        <v>13.1</v>
      </c>
      <c r="J32" s="35"/>
      <c r="K32" s="43">
        <f>+I32-H32</f>
        <v>-97.960000000000008</v>
      </c>
      <c r="L32" s="43"/>
      <c r="M32" s="43"/>
      <c r="N32" s="43"/>
      <c r="O32" s="43"/>
      <c r="P32" s="35"/>
      <c r="Q32" s="35"/>
      <c r="R32" s="35"/>
      <c r="S32" s="35"/>
      <c r="T32" s="36">
        <v>0</v>
      </c>
      <c r="U32" s="34">
        <f t="shared" si="15"/>
        <v>1</v>
      </c>
      <c r="V32" s="34" t="e">
        <f>+PRODUCT($U$4:U32)-1</f>
        <v>#DIV/0!</v>
      </c>
      <c r="W32" s="34"/>
      <c r="X32" s="34" t="e">
        <f t="shared" si="7"/>
        <v>#DIV/0!</v>
      </c>
      <c r="Y32" s="3"/>
      <c r="Z32" s="3"/>
      <c r="AA32" s="3"/>
      <c r="AB32" s="3"/>
      <c r="AC32" s="3"/>
      <c r="AD32" s="3"/>
    </row>
    <row r="33" spans="1:30" x14ac:dyDescent="0.3">
      <c r="A33" s="7">
        <v>41882</v>
      </c>
      <c r="B33">
        <v>109.27</v>
      </c>
      <c r="C33">
        <v>13.4</v>
      </c>
      <c r="D33" s="10">
        <f>+B33-$AE$3-$AF$3*C33</f>
        <v>-433.25723861591149</v>
      </c>
      <c r="E33" s="15">
        <f t="shared" si="20"/>
        <v>-1.6117414010444864E-2</v>
      </c>
      <c r="F33" s="15">
        <f t="shared" si="21"/>
        <v>2.2900763358778775E-2</v>
      </c>
      <c r="G33" s="3">
        <f>+IF(D33&gt;($AF$5+$AF$6),-1,IF(D33&lt;($AF$5-$AF$6),1,0))</f>
        <v>0</v>
      </c>
      <c r="H33" s="35">
        <f t="shared" si="19"/>
        <v>109.27</v>
      </c>
      <c r="I33" s="35">
        <f>+C33</f>
        <v>13.4</v>
      </c>
      <c r="J33" s="35"/>
      <c r="K33" s="43">
        <f>+I33-H33</f>
        <v>-95.86999999999999</v>
      </c>
      <c r="L33" s="43"/>
      <c r="M33" s="43"/>
      <c r="N33" s="43"/>
      <c r="O33" s="43"/>
      <c r="P33" s="35"/>
      <c r="Q33" s="35"/>
      <c r="R33" s="35"/>
      <c r="S33" s="35"/>
      <c r="T33" s="36">
        <v>0</v>
      </c>
      <c r="U33" s="34">
        <f t="shared" si="15"/>
        <v>1</v>
      </c>
      <c r="V33" s="34" t="e">
        <f>+PRODUCT($U$4:U33)-1</f>
        <v>#DIV/0!</v>
      </c>
      <c r="W33" s="34"/>
      <c r="X33" s="34" t="e">
        <f t="shared" si="7"/>
        <v>#DIV/0!</v>
      </c>
      <c r="Y33" s="3"/>
      <c r="Z33" s="3"/>
      <c r="AA33" s="3"/>
      <c r="AB33" s="3"/>
      <c r="AC33" s="3"/>
      <c r="AD33" s="3"/>
    </row>
    <row r="34" spans="1:30" x14ac:dyDescent="0.3">
      <c r="A34" s="7">
        <v>41943</v>
      </c>
      <c r="B34">
        <v>105.69</v>
      </c>
      <c r="C34">
        <v>14.6</v>
      </c>
      <c r="D34" s="10">
        <f>+B34-$AE$3-$AF$3*C34</f>
        <v>-484.21126957600143</v>
      </c>
      <c r="E34" s="15">
        <f t="shared" si="20"/>
        <v>-3.2762880937128203E-2</v>
      </c>
      <c r="F34" s="15">
        <f t="shared" si="21"/>
        <v>8.9552238805970186E-2</v>
      </c>
      <c r="G34" s="3">
        <f>+IF(D34&gt;($AF$5+$AF$6),-1,IF(D34&lt;($AF$5-$AF$6),1,0))</f>
        <v>0</v>
      </c>
      <c r="H34" s="35">
        <f t="shared" si="19"/>
        <v>105.69</v>
      </c>
      <c r="I34" s="35">
        <f>+C34</f>
        <v>14.6</v>
      </c>
      <c r="J34" s="35"/>
      <c r="K34" s="43">
        <f>+I34-H34</f>
        <v>-91.09</v>
      </c>
      <c r="L34" s="43"/>
      <c r="M34" s="43"/>
      <c r="N34" s="43"/>
      <c r="O34" s="43"/>
      <c r="P34" s="35"/>
      <c r="Q34" s="35"/>
      <c r="R34" s="35"/>
      <c r="S34" s="35"/>
      <c r="T34" s="36">
        <v>0</v>
      </c>
      <c r="U34" s="34">
        <f t="shared" si="15"/>
        <v>1</v>
      </c>
      <c r="V34" s="34" t="e">
        <f>+PRODUCT($U$4:U34)-1</f>
        <v>#DIV/0!</v>
      </c>
      <c r="W34" s="34"/>
      <c r="X34" s="34" t="e">
        <f t="shared" si="7"/>
        <v>#DIV/0!</v>
      </c>
      <c r="Y34" s="3"/>
      <c r="Z34" s="3"/>
      <c r="AA34" s="3"/>
      <c r="AB34" s="3"/>
      <c r="AC34" s="3"/>
      <c r="AD34" s="3"/>
    </row>
    <row r="35" spans="1:30" x14ac:dyDescent="0.3">
      <c r="A35" s="7">
        <v>41973</v>
      </c>
      <c r="B35">
        <v>109.27</v>
      </c>
      <c r="C35">
        <v>14.6</v>
      </c>
      <c r="D35" s="10">
        <f>+B35-$AE$3-$AF$3*C35</f>
        <v>-480.63126957600144</v>
      </c>
      <c r="E35" s="15">
        <f t="shared" si="20"/>
        <v>3.3872646418771968E-2</v>
      </c>
      <c r="F35" s="15">
        <f t="shared" si="21"/>
        <v>0</v>
      </c>
      <c r="G35" s="3">
        <f>+IF(D35&gt;($AF$5+$AF$6),-1,IF(D35&lt;($AF$5-$AF$6),1,0))</f>
        <v>0</v>
      </c>
      <c r="H35" s="35">
        <f t="shared" si="19"/>
        <v>109.27</v>
      </c>
      <c r="I35" s="35">
        <f>+C35</f>
        <v>14.6</v>
      </c>
      <c r="J35" s="35"/>
      <c r="K35" s="43">
        <f>+I35-H35</f>
        <v>-94.67</v>
      </c>
      <c r="L35" s="43"/>
      <c r="M35" s="43"/>
      <c r="N35" s="43"/>
      <c r="O35" s="43"/>
      <c r="P35" s="35"/>
      <c r="Q35" s="35"/>
      <c r="R35" s="35"/>
      <c r="S35" s="35"/>
      <c r="T35" s="36">
        <v>0</v>
      </c>
      <c r="U35" s="34">
        <f t="shared" si="15"/>
        <v>1</v>
      </c>
      <c r="V35" s="34" t="e">
        <f>+PRODUCT($U$4:U35)-1</f>
        <v>#DIV/0!</v>
      </c>
      <c r="W35" s="34"/>
      <c r="X35" s="34" t="e">
        <f t="shared" si="7"/>
        <v>#DIV/0!</v>
      </c>
      <c r="Y35" s="3"/>
      <c r="Z35" s="3"/>
      <c r="AA35" s="3"/>
      <c r="AB35" s="3"/>
      <c r="AC35" s="3"/>
      <c r="AD35" s="3"/>
    </row>
    <row r="36" spans="1:30" x14ac:dyDescent="0.3">
      <c r="A36" s="7">
        <v>42004</v>
      </c>
      <c r="B36">
        <v>106.77</v>
      </c>
      <c r="C36">
        <v>14.62</v>
      </c>
      <c r="D36" s="10">
        <f>+B36-$AE$3-$AF$3*C36</f>
        <v>-483.92083675866962</v>
      </c>
      <c r="E36" s="15">
        <f t="shared" si="20"/>
        <v>-2.2879106799670534E-2</v>
      </c>
      <c r="F36" s="15">
        <f t="shared" si="21"/>
        <v>1.36986301369868E-3</v>
      </c>
      <c r="G36" s="3">
        <f>+IF(D36&gt;($AF$5+$AF$6),-1,IF(D36&lt;($AF$5-$AF$6),1,0))</f>
        <v>0</v>
      </c>
      <c r="H36" s="35">
        <f t="shared" si="19"/>
        <v>106.77</v>
      </c>
      <c r="I36" s="35">
        <f>+C36</f>
        <v>14.62</v>
      </c>
      <c r="J36" s="35"/>
      <c r="K36" s="43">
        <f>+I36-H36</f>
        <v>-92.149999999999991</v>
      </c>
      <c r="L36" s="43"/>
      <c r="M36" s="43"/>
      <c r="N36" s="43"/>
      <c r="O36" s="43"/>
      <c r="P36" s="35"/>
      <c r="Q36" s="35"/>
      <c r="R36" s="35"/>
      <c r="S36" s="35"/>
      <c r="T36" s="36">
        <v>0</v>
      </c>
      <c r="U36" s="34">
        <f t="shared" si="15"/>
        <v>1</v>
      </c>
      <c r="V36" s="34" t="e">
        <f>+PRODUCT($U$4:U36)-1</f>
        <v>#DIV/0!</v>
      </c>
      <c r="W36" s="34"/>
      <c r="X36" s="34" t="e">
        <f t="shared" si="7"/>
        <v>#DIV/0!</v>
      </c>
      <c r="Y36" s="3"/>
      <c r="Z36" s="3"/>
      <c r="AA36" s="3"/>
      <c r="AB36" s="3"/>
      <c r="AC36" s="3"/>
      <c r="AD36" s="3"/>
    </row>
    <row r="37" spans="1:30" x14ac:dyDescent="0.3">
      <c r="A37" s="7">
        <v>42063</v>
      </c>
      <c r="B37">
        <v>112.86</v>
      </c>
      <c r="C37">
        <v>15.04</v>
      </c>
      <c r="D37" s="10">
        <f>+B37-$AE$3-$AF$3*C37</f>
        <v>-494.41174759470101</v>
      </c>
      <c r="E37" s="15">
        <f t="shared" si="20"/>
        <v>5.7038493958977199E-2</v>
      </c>
      <c r="F37" s="15">
        <f t="shared" si="21"/>
        <v>2.8727770177838563E-2</v>
      </c>
      <c r="G37" s="3">
        <f>+IF(D37&gt;($AF$5+$AF$6),-1,IF(D37&lt;($AF$5-$AF$6),1,0))</f>
        <v>0</v>
      </c>
      <c r="H37" s="35">
        <f t="shared" si="19"/>
        <v>112.86</v>
      </c>
      <c r="I37" s="35">
        <f>+C37</f>
        <v>15.04</v>
      </c>
      <c r="J37" s="35"/>
      <c r="K37" s="43">
        <f>+I37-H37</f>
        <v>-97.82</v>
      </c>
      <c r="L37" s="43"/>
      <c r="M37" s="43"/>
      <c r="N37" s="43"/>
      <c r="O37" s="43"/>
      <c r="P37" s="35"/>
      <c r="Q37" s="35"/>
      <c r="R37" s="35"/>
      <c r="S37" s="35"/>
      <c r="T37" s="36">
        <v>0</v>
      </c>
      <c r="U37" s="34">
        <f t="shared" si="15"/>
        <v>1</v>
      </c>
      <c r="V37" s="34" t="e">
        <f>+PRODUCT($U$4:U37)-1</f>
        <v>#DIV/0!</v>
      </c>
      <c r="W37" s="34"/>
      <c r="X37" s="34" t="e">
        <f t="shared" si="7"/>
        <v>#DIV/0!</v>
      </c>
      <c r="Y37" s="3"/>
      <c r="Z37" s="3"/>
      <c r="AA37" s="3"/>
      <c r="AB37" s="3"/>
      <c r="AC37" s="3"/>
      <c r="AD37" s="3"/>
    </row>
    <row r="38" spans="1:30" x14ac:dyDescent="0.3">
      <c r="A38" s="7">
        <v>42124</v>
      </c>
      <c r="B38">
        <v>111.06</v>
      </c>
      <c r="C38">
        <v>16.8</v>
      </c>
      <c r="D38" s="10">
        <f>+B38-$AE$3-$AF$3*C38</f>
        <v>-565.69365966949977</v>
      </c>
      <c r="E38" s="15">
        <f t="shared" si="20"/>
        <v>-1.5948963317384379E-2</v>
      </c>
      <c r="F38" s="15">
        <f t="shared" si="21"/>
        <v>0.11702127659574479</v>
      </c>
      <c r="G38" s="3">
        <f>+IF(D38&gt;($AF$5+$AF$6),-1,IF(D38&lt;($AF$5-$AF$6),1,0))</f>
        <v>0</v>
      </c>
      <c r="H38" s="35">
        <f t="shared" si="19"/>
        <v>111.06</v>
      </c>
      <c r="I38" s="35">
        <f>+C38</f>
        <v>16.8</v>
      </c>
      <c r="J38" s="35"/>
      <c r="K38" s="43">
        <f>+I38-H38</f>
        <v>-94.26</v>
      </c>
      <c r="L38" s="43"/>
      <c r="M38" s="43"/>
      <c r="N38" s="43"/>
      <c r="O38" s="43"/>
      <c r="P38" s="35"/>
      <c r="Q38" s="35"/>
      <c r="R38" s="35"/>
      <c r="S38" s="35"/>
      <c r="T38" s="36">
        <v>0</v>
      </c>
      <c r="U38" s="34">
        <f t="shared" si="15"/>
        <v>1</v>
      </c>
      <c r="V38" s="34" t="e">
        <f>+PRODUCT($U$4:U38)-1</f>
        <v>#DIV/0!</v>
      </c>
      <c r="W38" s="34"/>
      <c r="X38" s="34" t="e">
        <f t="shared" si="7"/>
        <v>#DIV/0!</v>
      </c>
      <c r="Y38" s="3"/>
      <c r="Z38" s="3"/>
      <c r="AA38" s="3"/>
      <c r="AB38" s="3"/>
      <c r="AC38" s="3"/>
      <c r="AD38" s="3"/>
    </row>
    <row r="39" spans="1:30" x14ac:dyDescent="0.3">
      <c r="A39" s="7">
        <v>42155</v>
      </c>
      <c r="B39">
        <v>110.17</v>
      </c>
      <c r="C39">
        <v>17.27</v>
      </c>
      <c r="D39" s="10">
        <f>+B39-$AE$3-$AF$3*C39</f>
        <v>-585.13848846220151</v>
      </c>
      <c r="E39" s="15">
        <f t="shared" si="20"/>
        <v>-8.0136862956959876E-3</v>
      </c>
      <c r="F39" s="15">
        <f t="shared" si="21"/>
        <v>2.7976190476190377E-2</v>
      </c>
      <c r="G39" s="3">
        <f>+IF(D39&gt;($AF$5+$AF$6),-1,IF(D39&lt;($AF$5-$AF$6),1,0))</f>
        <v>0</v>
      </c>
      <c r="H39" s="35">
        <f t="shared" si="19"/>
        <v>110.17</v>
      </c>
      <c r="I39" s="35">
        <f>+C39</f>
        <v>17.27</v>
      </c>
      <c r="J39" s="35"/>
      <c r="K39" s="43">
        <f>+I39-H39</f>
        <v>-92.9</v>
      </c>
      <c r="L39" s="43"/>
      <c r="M39" s="43"/>
      <c r="N39" s="43"/>
      <c r="O39" s="43"/>
      <c r="P39" s="35"/>
      <c r="Q39" s="35"/>
      <c r="R39" s="35"/>
      <c r="S39" s="35"/>
      <c r="T39" s="36">
        <v>0</v>
      </c>
      <c r="U39" s="34">
        <f t="shared" si="15"/>
        <v>1</v>
      </c>
      <c r="V39" s="34" t="e">
        <f>+PRODUCT($U$4:U39)-1</f>
        <v>#DIV/0!</v>
      </c>
      <c r="W39" s="34"/>
      <c r="X39" s="34" t="e">
        <f t="shared" si="7"/>
        <v>#DIV/0!</v>
      </c>
      <c r="Y39" s="3"/>
      <c r="Z39" s="3"/>
      <c r="AA39" s="3"/>
      <c r="AB39" s="3"/>
      <c r="AC39" s="3"/>
      <c r="AD39" s="3"/>
    </row>
    <row r="40" spans="1:30" x14ac:dyDescent="0.3">
      <c r="A40" s="7">
        <v>42185</v>
      </c>
      <c r="B40">
        <v>108.39</v>
      </c>
      <c r="C40">
        <v>17.27</v>
      </c>
      <c r="D40" s="10">
        <f>+B40-$AE$3-$AF$3*C40</f>
        <v>-586.91848846220148</v>
      </c>
      <c r="E40" s="15">
        <f t="shared" si="20"/>
        <v>-1.6156848506853061E-2</v>
      </c>
      <c r="F40" s="15">
        <f t="shared" si="21"/>
        <v>0</v>
      </c>
      <c r="G40" s="3">
        <f>+IF(D40&gt;($AF$5+$AF$6),-1,IF(D40&lt;($AF$5-$AF$6),1,0))</f>
        <v>0</v>
      </c>
      <c r="H40" s="35">
        <f t="shared" si="19"/>
        <v>108.39</v>
      </c>
      <c r="I40" s="35">
        <f>+C40</f>
        <v>17.27</v>
      </c>
      <c r="J40" s="35"/>
      <c r="K40" s="43">
        <f>+I40-H40</f>
        <v>-91.12</v>
      </c>
      <c r="L40" s="43"/>
      <c r="M40" s="43"/>
      <c r="N40" s="43"/>
      <c r="O40" s="43"/>
      <c r="P40" s="35"/>
      <c r="Q40" s="35"/>
      <c r="R40" s="35"/>
      <c r="S40" s="35"/>
      <c r="T40" s="36">
        <v>0</v>
      </c>
      <c r="U40" s="34">
        <f t="shared" si="15"/>
        <v>1</v>
      </c>
      <c r="V40" s="34" t="e">
        <f>+PRODUCT($U$4:U40)-1</f>
        <v>#DIV/0!</v>
      </c>
      <c r="W40" s="34"/>
      <c r="X40" s="34" t="e">
        <f t="shared" si="7"/>
        <v>#DIV/0!</v>
      </c>
      <c r="Y40" s="3"/>
      <c r="Z40" s="3"/>
      <c r="AA40" s="3"/>
      <c r="AB40" s="3"/>
      <c r="AC40" s="3"/>
      <c r="AD40" s="3"/>
    </row>
    <row r="41" spans="1:30" x14ac:dyDescent="0.3">
      <c r="A41" s="7">
        <v>42247</v>
      </c>
      <c r="B41">
        <v>111.96</v>
      </c>
      <c r="C41">
        <v>16.89</v>
      </c>
      <c r="D41" s="10">
        <f>+B41-$AE$3-$AF$3*C41</f>
        <v>-568.34671199150648</v>
      </c>
      <c r="E41" s="15">
        <f t="shared" si="20"/>
        <v>3.2936617769166787E-2</v>
      </c>
      <c r="F41" s="15">
        <f t="shared" si="21"/>
        <v>-2.200347423277349E-2</v>
      </c>
      <c r="G41" s="3">
        <f>+IF(D41&gt;($AF$5+$AF$6),-1,IF(D41&lt;($AF$5-$AF$6),1,0))</f>
        <v>0</v>
      </c>
      <c r="H41" s="35">
        <f t="shared" si="19"/>
        <v>111.96</v>
      </c>
      <c r="I41" s="35">
        <f>+C41</f>
        <v>16.89</v>
      </c>
      <c r="J41" s="35"/>
      <c r="K41" s="43">
        <f>+I41-H41</f>
        <v>-95.07</v>
      </c>
      <c r="L41" s="43"/>
      <c r="M41" s="43"/>
      <c r="N41" s="43"/>
      <c r="O41" s="43"/>
      <c r="P41" s="35"/>
      <c r="Q41" s="35"/>
      <c r="R41" s="35"/>
      <c r="S41" s="35"/>
      <c r="T41" s="36">
        <v>0</v>
      </c>
      <c r="U41" s="34">
        <f t="shared" si="15"/>
        <v>1</v>
      </c>
      <c r="V41" s="34" t="e">
        <f>+PRODUCT($U$4:U41)-1</f>
        <v>#DIV/0!</v>
      </c>
      <c r="W41" s="34"/>
      <c r="X41" s="34" t="e">
        <f t="shared" si="7"/>
        <v>#DIV/0!</v>
      </c>
      <c r="Y41" s="3"/>
      <c r="Z41" s="3"/>
      <c r="AA41" s="3"/>
      <c r="AB41" s="3"/>
      <c r="AC41" s="3"/>
      <c r="AD41" s="3"/>
    </row>
    <row r="42" spans="1:30" x14ac:dyDescent="0.3">
      <c r="A42" s="7">
        <v>42277</v>
      </c>
      <c r="B42">
        <v>112.86</v>
      </c>
      <c r="C42">
        <v>18.25</v>
      </c>
      <c r="D42" s="10">
        <f>+B42-$AE$3-$AF$3*C42</f>
        <v>-621.13728041294178</v>
      </c>
      <c r="E42" s="15">
        <f t="shared" si="20"/>
        <v>8.0385852090032461E-3</v>
      </c>
      <c r="F42" s="15">
        <f t="shared" si="21"/>
        <v>8.0521018354055673E-2</v>
      </c>
      <c r="G42" s="3">
        <f>+IF(D42&gt;($AF$5+$AF$6),-1,IF(D42&lt;($AF$5-$AF$6),1,0))</f>
        <v>0</v>
      </c>
      <c r="H42" s="35">
        <f t="shared" si="19"/>
        <v>112.86</v>
      </c>
      <c r="I42" s="35">
        <f>+C42</f>
        <v>18.25</v>
      </c>
      <c r="J42" s="35"/>
      <c r="K42" s="43">
        <f>+I42-H42</f>
        <v>-94.61</v>
      </c>
      <c r="L42" s="43"/>
      <c r="M42" s="43"/>
      <c r="N42" s="43"/>
      <c r="O42" s="43"/>
      <c r="P42" s="35"/>
      <c r="Q42" s="35"/>
      <c r="R42" s="35"/>
      <c r="S42" s="35"/>
      <c r="T42" s="36">
        <v>0</v>
      </c>
      <c r="U42" s="34">
        <f t="shared" si="15"/>
        <v>1</v>
      </c>
      <c r="V42" s="34" t="e">
        <f>+PRODUCT($U$4:U42)-1</f>
        <v>#DIV/0!</v>
      </c>
      <c r="W42" s="34"/>
      <c r="X42" s="34" t="e">
        <f t="shared" si="7"/>
        <v>#DIV/0!</v>
      </c>
      <c r="Y42" s="3"/>
      <c r="Z42" s="3"/>
      <c r="AA42" s="3"/>
      <c r="AB42" s="3"/>
      <c r="AC42" s="3"/>
      <c r="AD42" s="3"/>
    </row>
    <row r="43" spans="1:30" x14ac:dyDescent="0.3">
      <c r="A43" s="7">
        <v>42338</v>
      </c>
      <c r="B43">
        <v>113.75</v>
      </c>
      <c r="C43">
        <v>17.87</v>
      </c>
      <c r="D43" s="10">
        <f>+B43-$AE$3-$AF$3*C43</f>
        <v>-605.24550394224661</v>
      </c>
      <c r="E43" s="15">
        <f t="shared" si="20"/>
        <v>7.8858763069289406E-3</v>
      </c>
      <c r="F43" s="15">
        <f t="shared" si="21"/>
        <v>-2.082191780821907E-2</v>
      </c>
      <c r="G43" s="3">
        <f>+IF(D43&gt;($AF$5+$AF$6),-1,IF(D43&lt;($AF$5-$AF$6),1,0))</f>
        <v>0</v>
      </c>
      <c r="H43" s="35">
        <f t="shared" si="19"/>
        <v>113.75</v>
      </c>
      <c r="I43" s="35">
        <f>+C43</f>
        <v>17.87</v>
      </c>
      <c r="J43" s="35"/>
      <c r="K43" s="43">
        <f>+I43-H43</f>
        <v>-95.88</v>
      </c>
      <c r="L43" s="43"/>
      <c r="M43" s="43"/>
      <c r="N43" s="43"/>
      <c r="O43" s="43"/>
      <c r="P43" s="35"/>
      <c r="Q43" s="35"/>
      <c r="R43" s="35"/>
      <c r="S43" s="35"/>
      <c r="T43" s="36">
        <v>0</v>
      </c>
      <c r="U43" s="34">
        <f t="shared" si="15"/>
        <v>1</v>
      </c>
      <c r="V43" s="34" t="e">
        <f>+PRODUCT($U$4:U43)-1</f>
        <v>#DIV/0!</v>
      </c>
      <c r="W43" s="34"/>
      <c r="X43" s="34" t="e">
        <f t="shared" si="7"/>
        <v>#DIV/0!</v>
      </c>
      <c r="Y43" s="3"/>
      <c r="Z43" s="3"/>
      <c r="AA43" s="3"/>
      <c r="AB43" s="3"/>
      <c r="AC43" s="3"/>
      <c r="AD43" s="3"/>
    </row>
    <row r="44" spans="1:30" x14ac:dyDescent="0.3">
      <c r="A44" s="7">
        <v>42369</v>
      </c>
      <c r="B44">
        <v>115.63</v>
      </c>
      <c r="C44">
        <v>18.7</v>
      </c>
      <c r="D44" s="10">
        <f>+B44-$AE$3-$AF$3*C44</f>
        <v>-636.13254202297549</v>
      </c>
      <c r="E44" s="15">
        <f t="shared" si="20"/>
        <v>1.6527472527472442E-2</v>
      </c>
      <c r="F44" s="15">
        <f t="shared" si="21"/>
        <v>4.6446558477895916E-2</v>
      </c>
      <c r="G44" s="3">
        <f>+IF(D44&gt;($AF$5+$AF$6),-1,IF(D44&lt;($AF$5-$AF$6),1,0))</f>
        <v>0</v>
      </c>
      <c r="H44" s="35">
        <f t="shared" si="19"/>
        <v>115.63</v>
      </c>
      <c r="I44" s="35">
        <f>+C44</f>
        <v>18.7</v>
      </c>
      <c r="J44" s="35"/>
      <c r="K44" s="43">
        <f>+I44-H44</f>
        <v>-96.929999999999993</v>
      </c>
      <c r="L44" s="43"/>
      <c r="M44" s="43"/>
      <c r="N44" s="43"/>
      <c r="O44" s="43"/>
      <c r="P44" s="35"/>
      <c r="Q44" s="35"/>
      <c r="R44" s="35"/>
      <c r="S44" s="35"/>
      <c r="T44" s="36">
        <v>0</v>
      </c>
      <c r="U44" s="34">
        <f t="shared" si="15"/>
        <v>1</v>
      </c>
      <c r="V44" s="34" t="e">
        <f>+PRODUCT($U$4:U44)-1</f>
        <v>#DIV/0!</v>
      </c>
      <c r="W44" s="34"/>
      <c r="X44" s="34" t="e">
        <f t="shared" si="7"/>
        <v>#DIV/0!</v>
      </c>
      <c r="Y44" s="3"/>
      <c r="Z44" s="3"/>
      <c r="AA44" s="3"/>
      <c r="AB44" s="3"/>
      <c r="AC44" s="3"/>
      <c r="AD44" s="3"/>
    </row>
    <row r="45" spans="1:30" x14ac:dyDescent="0.3">
      <c r="A45" s="7">
        <v>42400</v>
      </c>
      <c r="B45">
        <v>115.63</v>
      </c>
      <c r="C45">
        <v>18.45</v>
      </c>
      <c r="D45" s="10">
        <f>+B45-$AE$3-$AF$3*C45</f>
        <v>-626.26295223962347</v>
      </c>
      <c r="E45" s="15">
        <f t="shared" si="20"/>
        <v>0</v>
      </c>
      <c r="F45" s="15">
        <f t="shared" si="21"/>
        <v>-1.3368983957219305E-2</v>
      </c>
      <c r="G45" s="3">
        <f>+IF(D45&gt;($AF$5+$AF$6),-1,IF(D45&lt;($AF$5-$AF$6),1,0))</f>
        <v>0</v>
      </c>
      <c r="H45" s="35">
        <f t="shared" si="19"/>
        <v>115.63</v>
      </c>
      <c r="I45" s="35">
        <f>+C45</f>
        <v>18.45</v>
      </c>
      <c r="J45" s="35"/>
      <c r="K45" s="43">
        <f>+I45-H45</f>
        <v>-97.179999999999993</v>
      </c>
      <c r="L45" s="43"/>
      <c r="M45" s="43"/>
      <c r="N45" s="43"/>
      <c r="O45" s="43"/>
      <c r="P45" s="35"/>
      <c r="Q45" s="35"/>
      <c r="R45" s="35"/>
      <c r="S45" s="35"/>
      <c r="T45" s="36">
        <v>0</v>
      </c>
      <c r="U45" s="34">
        <f t="shared" si="15"/>
        <v>1</v>
      </c>
      <c r="V45" s="34" t="e">
        <f>+PRODUCT($U$4:U45)-1</f>
        <v>#DIV/0!</v>
      </c>
      <c r="W45" s="34"/>
      <c r="X45" s="34" t="e">
        <f t="shared" si="7"/>
        <v>#DIV/0!</v>
      </c>
      <c r="Y45" s="3"/>
      <c r="Z45" s="3"/>
      <c r="AA45" s="3"/>
      <c r="AB45" s="3"/>
      <c r="AC45" s="3"/>
      <c r="AD45" s="3"/>
    </row>
    <row r="46" spans="1:30" x14ac:dyDescent="0.3">
      <c r="A46" s="7">
        <v>42460</v>
      </c>
      <c r="B46">
        <v>114.65</v>
      </c>
      <c r="C46">
        <v>19.2</v>
      </c>
      <c r="D46" s="10">
        <f>+B46-$AE$3-$AF$3*C46</f>
        <v>-656.85172158967953</v>
      </c>
      <c r="E46" s="15">
        <f t="shared" si="20"/>
        <v>-8.47530917581929E-3</v>
      </c>
      <c r="F46" s="15">
        <f t="shared" si="21"/>
        <v>4.0650406504065151E-2</v>
      </c>
      <c r="G46" s="3">
        <f>+IF(D46&gt;($AF$5+$AF$6),-1,IF(D46&lt;($AF$5-$AF$6),1,0))</f>
        <v>0</v>
      </c>
      <c r="H46" s="35">
        <f t="shared" si="19"/>
        <v>114.65</v>
      </c>
      <c r="I46" s="35">
        <f>+C46</f>
        <v>19.2</v>
      </c>
      <c r="J46" s="35"/>
      <c r="K46" s="43">
        <f>+I46-H46</f>
        <v>-95.45</v>
      </c>
      <c r="L46" s="43"/>
      <c r="M46" s="43"/>
      <c r="N46" s="43"/>
      <c r="O46" s="43"/>
      <c r="P46" s="35"/>
      <c r="Q46" s="35"/>
      <c r="R46" s="35"/>
      <c r="S46" s="35"/>
      <c r="T46" s="36">
        <v>0</v>
      </c>
      <c r="U46" s="34">
        <f t="shared" si="15"/>
        <v>1</v>
      </c>
      <c r="V46" s="34" t="e">
        <f>+PRODUCT($U$4:U46)-1</f>
        <v>#DIV/0!</v>
      </c>
      <c r="W46" s="34"/>
      <c r="X46" s="34" t="e">
        <f t="shared" si="7"/>
        <v>#DIV/0!</v>
      </c>
      <c r="Y46" s="3"/>
      <c r="Z46" s="3"/>
      <c r="AA46" s="3"/>
      <c r="AB46" s="3"/>
      <c r="AC46" s="3"/>
      <c r="AD46" s="3"/>
    </row>
    <row r="47" spans="1:30" x14ac:dyDescent="0.3">
      <c r="A47" s="7">
        <v>42490</v>
      </c>
      <c r="B47">
        <v>120.56</v>
      </c>
      <c r="C47">
        <v>19.2</v>
      </c>
      <c r="D47" s="10">
        <f>+B47-$AE$3-$AF$3*C47</f>
        <v>-650.94172158967956</v>
      </c>
      <c r="E47" s="15">
        <f t="shared" si="20"/>
        <v>5.1548190143916317E-2</v>
      </c>
      <c r="F47" s="15">
        <f t="shared" si="21"/>
        <v>0</v>
      </c>
      <c r="G47" s="3">
        <f>+IF(D47&gt;($AF$5+$AF$6),-1,IF(D47&lt;($AF$5-$AF$6),1,0))</f>
        <v>0</v>
      </c>
      <c r="H47" s="35">
        <f t="shared" si="19"/>
        <v>120.56</v>
      </c>
      <c r="I47" s="35">
        <f>+C47</f>
        <v>19.2</v>
      </c>
      <c r="J47" s="35"/>
      <c r="K47" s="43">
        <f>+I47-H47</f>
        <v>-101.36</v>
      </c>
      <c r="L47" s="43"/>
      <c r="M47" s="43"/>
      <c r="N47" s="43"/>
      <c r="O47" s="43"/>
      <c r="P47" s="35"/>
      <c r="Q47" s="35"/>
      <c r="R47" s="35"/>
      <c r="S47" s="35"/>
      <c r="T47" s="36">
        <v>0</v>
      </c>
      <c r="U47" s="34">
        <f t="shared" si="15"/>
        <v>1</v>
      </c>
      <c r="V47" s="34" t="e">
        <f>+PRODUCT($U$4:U47)-1</f>
        <v>#DIV/0!</v>
      </c>
      <c r="W47" s="34"/>
      <c r="X47" s="34" t="e">
        <f t="shared" si="7"/>
        <v>#DIV/0!</v>
      </c>
      <c r="Y47" s="3"/>
      <c r="Z47" s="3"/>
      <c r="AA47" s="3"/>
      <c r="AB47" s="3"/>
      <c r="AC47" s="3"/>
      <c r="AD47" s="3"/>
    </row>
    <row r="48" spans="1:30" x14ac:dyDescent="0.3">
      <c r="A48" s="7">
        <v>42521</v>
      </c>
      <c r="B48">
        <v>121.19</v>
      </c>
      <c r="C48">
        <v>19.2</v>
      </c>
      <c r="D48" s="10">
        <f>+B48-$AE$3-$AF$3*C48</f>
        <v>-650.31172158967956</v>
      </c>
      <c r="E48" s="15">
        <f t="shared" si="20"/>
        <v>5.2256138022561682E-3</v>
      </c>
      <c r="F48" s="15">
        <f t="shared" si="21"/>
        <v>0</v>
      </c>
      <c r="G48" s="3">
        <f>+IF(D48&gt;($AF$5+$AF$6),-1,IF(D48&lt;($AF$5-$AF$6),1,0))</f>
        <v>0</v>
      </c>
      <c r="H48" s="35">
        <f t="shared" si="19"/>
        <v>121.19</v>
      </c>
      <c r="I48" s="35">
        <f>+C48</f>
        <v>19.2</v>
      </c>
      <c r="J48" s="35"/>
      <c r="K48" s="43">
        <f>+I48-H48</f>
        <v>-101.99</v>
      </c>
      <c r="L48" s="43"/>
      <c r="M48" s="43"/>
      <c r="N48" s="43"/>
      <c r="O48" s="43"/>
      <c r="P48" s="35"/>
      <c r="Q48" s="35"/>
      <c r="R48" s="35"/>
      <c r="S48" s="35"/>
      <c r="T48" s="36">
        <v>0</v>
      </c>
      <c r="U48" s="34">
        <f t="shared" si="15"/>
        <v>1</v>
      </c>
      <c r="V48" s="34" t="e">
        <f>+PRODUCT($U$4:U48)-1</f>
        <v>#DIV/0!</v>
      </c>
      <c r="W48" s="34"/>
      <c r="X48" s="34" t="e">
        <f t="shared" si="7"/>
        <v>#DIV/0!</v>
      </c>
      <c r="Y48" s="3"/>
      <c r="Z48" s="3"/>
      <c r="AA48" s="3"/>
      <c r="AB48" s="3"/>
      <c r="AC48" s="3"/>
      <c r="AD48" s="3"/>
    </row>
    <row r="49" spans="1:30" x14ac:dyDescent="0.3">
      <c r="A49" s="7">
        <v>42582</v>
      </c>
      <c r="B49">
        <v>160.33000000000001</v>
      </c>
      <c r="C49">
        <v>19.510000000000002</v>
      </c>
      <c r="D49" s="10">
        <f>+B49-$AE$3-$AF$3*C49</f>
        <v>-623.41001292103624</v>
      </c>
      <c r="E49" s="15">
        <f t="shared" si="20"/>
        <v>0.32296394091921798</v>
      </c>
      <c r="F49" s="15">
        <f t="shared" si="21"/>
        <v>1.6145833333333526E-2</v>
      </c>
      <c r="G49" s="3">
        <f>+IF(D49&gt;($AF$5+$AF$6),-1,IF(D49&lt;($AF$5-$AF$6),1,0))</f>
        <v>0</v>
      </c>
      <c r="H49" s="35">
        <f t="shared" si="19"/>
        <v>160.33000000000001</v>
      </c>
      <c r="I49" s="35">
        <f>+C49</f>
        <v>19.510000000000002</v>
      </c>
      <c r="J49" s="35"/>
      <c r="K49" s="43">
        <f>+I49-H49</f>
        <v>-140.82000000000002</v>
      </c>
      <c r="L49" s="43"/>
      <c r="M49" s="43"/>
      <c r="N49" s="43"/>
      <c r="O49" s="43"/>
      <c r="P49" s="35"/>
      <c r="Q49" s="35"/>
      <c r="R49" s="35"/>
      <c r="S49" s="35"/>
      <c r="T49" s="36">
        <v>0</v>
      </c>
      <c r="U49" s="34">
        <f t="shared" si="15"/>
        <v>1</v>
      </c>
      <c r="V49" s="34" t="e">
        <f>+PRODUCT($U$4:U49)-1</f>
        <v>#DIV/0!</v>
      </c>
      <c r="W49" s="34"/>
      <c r="X49" s="34" t="e">
        <f t="shared" si="7"/>
        <v>#DIV/0!</v>
      </c>
      <c r="Y49" s="3"/>
      <c r="Z49" s="3"/>
      <c r="AA49" s="3"/>
      <c r="AB49" s="3"/>
      <c r="AC49" s="3"/>
      <c r="AD49" s="3"/>
    </row>
    <row r="50" spans="1:30" x14ac:dyDescent="0.3">
      <c r="A50" s="7">
        <v>42613</v>
      </c>
      <c r="B50">
        <v>152.27000000000001</v>
      </c>
      <c r="C50">
        <v>19.600000000000001</v>
      </c>
      <c r="D50" s="10">
        <f>+B50-$AE$3-$AF$3*C50</f>
        <v>-635.02306524304299</v>
      </c>
      <c r="E50" s="15">
        <f t="shared" si="20"/>
        <v>-5.0271315411962836E-2</v>
      </c>
      <c r="F50" s="15">
        <f t="shared" si="21"/>
        <v>4.6130189646336195E-3</v>
      </c>
      <c r="G50" s="3">
        <f>+IF(D50&gt;($AF$5+$AF$6),-1,IF(D50&lt;($AF$5-$AF$6),1,0))</f>
        <v>0</v>
      </c>
      <c r="H50" s="35">
        <f t="shared" si="19"/>
        <v>152.27000000000001</v>
      </c>
      <c r="I50" s="35">
        <f>+C50</f>
        <v>19.600000000000001</v>
      </c>
      <c r="J50" s="35"/>
      <c r="K50" s="43">
        <f>+I50-H50</f>
        <v>-132.67000000000002</v>
      </c>
      <c r="L50" s="43"/>
      <c r="M50" s="43"/>
      <c r="N50" s="43"/>
      <c r="O50" s="43"/>
      <c r="P50" s="35"/>
      <c r="Q50" s="35"/>
      <c r="R50" s="35"/>
      <c r="S50" s="35"/>
      <c r="T50" s="36">
        <v>0</v>
      </c>
      <c r="U50" s="34">
        <f t="shared" si="15"/>
        <v>1</v>
      </c>
      <c r="V50" s="34" t="e">
        <f>+PRODUCT($U$4:U50)-1</f>
        <v>#DIV/0!</v>
      </c>
      <c r="W50" s="34"/>
      <c r="X50" s="34" t="e">
        <f t="shared" si="7"/>
        <v>#DIV/0!</v>
      </c>
      <c r="Y50" s="3"/>
      <c r="Z50" s="3"/>
      <c r="AA50" s="3"/>
      <c r="AB50" s="3"/>
      <c r="AC50" s="3"/>
      <c r="AD50" s="3"/>
    </row>
    <row r="51" spans="1:30" x14ac:dyDescent="0.3">
      <c r="A51" s="7">
        <v>42643</v>
      </c>
      <c r="B51">
        <v>150.47</v>
      </c>
      <c r="C51">
        <v>21.47</v>
      </c>
      <c r="D51" s="10">
        <f>+B51-$AE$3-$AF$3*C51</f>
        <v>-710.64759682251645</v>
      </c>
      <c r="E51" s="15">
        <f t="shared" si="20"/>
        <v>-1.1821107243711881E-2</v>
      </c>
      <c r="F51" s="15">
        <f t="shared" si="21"/>
        <v>9.5408163265305879E-2</v>
      </c>
      <c r="G51" s="3">
        <f>+IF(D51&gt;($AF$5+$AF$6),-1,IF(D51&lt;($AF$5-$AF$6),1,0))</f>
        <v>0</v>
      </c>
      <c r="H51" s="35">
        <f t="shared" si="19"/>
        <v>150.47</v>
      </c>
      <c r="I51" s="35">
        <f>+C51</f>
        <v>21.47</v>
      </c>
      <c r="J51" s="35"/>
      <c r="K51" s="43">
        <f>+I51-H51</f>
        <v>-129</v>
      </c>
      <c r="L51" s="43"/>
      <c r="M51" s="43"/>
      <c r="N51" s="43"/>
      <c r="O51" s="43"/>
      <c r="P51" s="35"/>
      <c r="Q51" s="35"/>
      <c r="R51" s="35"/>
      <c r="S51" s="35"/>
      <c r="T51" s="36">
        <v>0</v>
      </c>
      <c r="U51" s="34">
        <f t="shared" si="15"/>
        <v>1</v>
      </c>
      <c r="V51" s="34" t="e">
        <f>+PRODUCT($U$4:U51)-1</f>
        <v>#DIV/0!</v>
      </c>
      <c r="W51" s="34"/>
      <c r="X51" s="34" t="e">
        <f t="shared" si="7"/>
        <v>#DIV/0!</v>
      </c>
      <c r="Y51" s="3"/>
      <c r="Z51" s="3"/>
      <c r="AA51" s="3"/>
      <c r="AB51" s="3"/>
      <c r="AC51" s="3"/>
      <c r="AD51" s="3"/>
    </row>
    <row r="52" spans="1:30" x14ac:dyDescent="0.3">
      <c r="A52" s="7">
        <v>42704</v>
      </c>
      <c r="B52">
        <v>156.74</v>
      </c>
      <c r="C52">
        <v>22.1</v>
      </c>
      <c r="D52" s="10">
        <f>+B52-$AE$3-$AF$3*C52</f>
        <v>-729.24896307656377</v>
      </c>
      <c r="E52" s="15">
        <f t="shared" si="20"/>
        <v>4.1669435767927254E-2</v>
      </c>
      <c r="F52" s="15">
        <f t="shared" si="21"/>
        <v>2.9343269678621553E-2</v>
      </c>
      <c r="G52" s="3">
        <f>+IF(D52&gt;($AF$5+$AF$6),-1,IF(D52&lt;($AF$5-$AF$6),1,0))</f>
        <v>0</v>
      </c>
      <c r="H52" s="35">
        <f t="shared" si="19"/>
        <v>156.74</v>
      </c>
      <c r="I52" s="35">
        <f>+C52</f>
        <v>22.1</v>
      </c>
      <c r="J52" s="35"/>
      <c r="K52" s="43">
        <f>+I52-H52</f>
        <v>-134.64000000000001</v>
      </c>
      <c r="L52" s="43"/>
      <c r="M52" s="43"/>
      <c r="N52" s="43"/>
      <c r="O52" s="43"/>
      <c r="P52" s="35"/>
      <c r="Q52" s="35"/>
      <c r="R52" s="35"/>
      <c r="S52" s="35"/>
      <c r="T52" s="36">
        <v>0</v>
      </c>
      <c r="U52" s="34">
        <f t="shared" si="15"/>
        <v>1</v>
      </c>
      <c r="V52" s="34" t="e">
        <f>+PRODUCT($U$4:U52)-1</f>
        <v>#DIV/0!</v>
      </c>
      <c r="W52" s="34"/>
      <c r="X52" s="34" t="e">
        <f t="shared" si="7"/>
        <v>#DIV/0!</v>
      </c>
      <c r="Y52" s="3"/>
      <c r="Z52" s="3"/>
      <c r="AA52" s="3"/>
      <c r="AB52" s="3"/>
      <c r="AC52" s="3"/>
      <c r="AD52" s="3"/>
    </row>
    <row r="53" spans="1:30" x14ac:dyDescent="0.3">
      <c r="A53" s="7">
        <v>42766</v>
      </c>
      <c r="B53">
        <v>156.74</v>
      </c>
      <c r="C53">
        <v>23</v>
      </c>
      <c r="D53" s="10">
        <f>+B53-$AE$3-$AF$3*C53</f>
        <v>-764.77948629663115</v>
      </c>
      <c r="E53" s="15">
        <f t="shared" si="20"/>
        <v>0</v>
      </c>
      <c r="F53" s="15">
        <f t="shared" si="21"/>
        <v>4.0723981900452344E-2</v>
      </c>
      <c r="G53" s="3">
        <f>+IF(D53&gt;($AF$5+$AF$6),-1,IF(D53&lt;($AF$5-$AF$6),1,0))</f>
        <v>0</v>
      </c>
      <c r="H53" s="35">
        <f t="shared" si="19"/>
        <v>156.74</v>
      </c>
      <c r="I53" s="35">
        <f>+C53</f>
        <v>23</v>
      </c>
      <c r="J53" s="35"/>
      <c r="K53" s="43">
        <f>+I53-H53</f>
        <v>-133.74</v>
      </c>
      <c r="L53" s="43"/>
      <c r="M53" s="43"/>
      <c r="N53" s="43"/>
      <c r="O53" s="43"/>
      <c r="P53" s="35"/>
      <c r="Q53" s="35"/>
      <c r="R53" s="35"/>
      <c r="S53" s="35"/>
      <c r="T53" s="36">
        <v>0</v>
      </c>
      <c r="U53" s="34">
        <f t="shared" si="15"/>
        <v>1</v>
      </c>
      <c r="V53" s="34" t="e">
        <f>+PRODUCT($U$4:U53)-1</f>
        <v>#DIV/0!</v>
      </c>
      <c r="W53" s="34"/>
      <c r="X53" s="34" t="e">
        <f t="shared" si="7"/>
        <v>#DIV/0!</v>
      </c>
      <c r="Y53" s="3"/>
      <c r="Z53" s="3"/>
      <c r="AA53" s="3"/>
      <c r="AB53" s="3"/>
      <c r="AC53" s="3"/>
      <c r="AD53" s="3"/>
    </row>
    <row r="54" spans="1:30" x14ac:dyDescent="0.3">
      <c r="A54" s="7">
        <v>42794</v>
      </c>
      <c r="B54">
        <v>156.74</v>
      </c>
      <c r="C54">
        <v>22.7</v>
      </c>
      <c r="D54" s="10">
        <f>+B54-$AE$3-$AF$3*C54</f>
        <v>-752.93597855660869</v>
      </c>
      <c r="E54" s="15">
        <f t="shared" si="20"/>
        <v>0</v>
      </c>
      <c r="F54" s="15">
        <f t="shared" si="21"/>
        <v>-1.3043478260869601E-2</v>
      </c>
      <c r="G54" s="3">
        <f>+IF(D54&gt;($AF$5+$AF$6),-1,IF(D54&lt;($AF$5-$AF$6),1,0))</f>
        <v>0</v>
      </c>
      <c r="H54" s="35">
        <f t="shared" si="19"/>
        <v>156.74</v>
      </c>
      <c r="I54" s="35">
        <f>+C54</f>
        <v>22.7</v>
      </c>
      <c r="J54" s="35"/>
      <c r="K54" s="43">
        <f>+I54-H54</f>
        <v>-134.04000000000002</v>
      </c>
      <c r="L54" s="43"/>
      <c r="M54" s="43"/>
      <c r="N54" s="43"/>
      <c r="O54" s="43"/>
      <c r="P54" s="35"/>
      <c r="Q54" s="35"/>
      <c r="R54" s="35"/>
      <c r="S54" s="35"/>
      <c r="T54" s="36">
        <v>0</v>
      </c>
      <c r="U54" s="34">
        <f t="shared" si="15"/>
        <v>1</v>
      </c>
      <c r="V54" s="34" t="e">
        <f>+PRODUCT($U$4:U54)-1</f>
        <v>#DIV/0!</v>
      </c>
      <c r="W54" s="34"/>
      <c r="X54" s="34" t="e">
        <f t="shared" si="7"/>
        <v>#DIV/0!</v>
      </c>
      <c r="Y54" s="3"/>
      <c r="Z54" s="3"/>
      <c r="AA54" s="3"/>
      <c r="AB54" s="3"/>
      <c r="AC54" s="3"/>
      <c r="AD54" s="3"/>
    </row>
    <row r="55" spans="1:30" x14ac:dyDescent="0.3">
      <c r="A55" s="7">
        <v>42825</v>
      </c>
      <c r="B55">
        <v>223.92</v>
      </c>
      <c r="C55">
        <v>20.86</v>
      </c>
      <c r="D55" s="10">
        <f>+B55-$AE$3-$AF$3*C55</f>
        <v>-613.11579775113739</v>
      </c>
      <c r="E55" s="15">
        <f t="shared" si="20"/>
        <v>0.42860788567053709</v>
      </c>
      <c r="F55" s="15">
        <f t="shared" si="21"/>
        <v>-8.1057268722466991E-2</v>
      </c>
      <c r="G55" s="3">
        <f>+IF(D55&gt;($AF$5+$AF$6),-1,IF(D55&lt;($AF$5-$AF$6),1,0))</f>
        <v>0</v>
      </c>
      <c r="H55" s="35">
        <f t="shared" si="19"/>
        <v>223.92</v>
      </c>
      <c r="I55" s="35">
        <f>+C55</f>
        <v>20.86</v>
      </c>
      <c r="J55" s="35"/>
      <c r="K55" s="43">
        <f>+I55-H55</f>
        <v>-203.06</v>
      </c>
      <c r="L55" s="43"/>
      <c r="M55" s="43"/>
      <c r="N55" s="43"/>
      <c r="O55" s="43"/>
      <c r="P55" s="35"/>
      <c r="Q55" s="35"/>
      <c r="R55" s="35"/>
      <c r="S55" s="35"/>
      <c r="T55" s="36">
        <v>0</v>
      </c>
      <c r="U55" s="34">
        <f t="shared" si="15"/>
        <v>1</v>
      </c>
      <c r="V55" s="34" t="e">
        <f>+PRODUCT($U$4:U55)-1</f>
        <v>#DIV/0!</v>
      </c>
      <c r="W55" s="34"/>
      <c r="X55" s="34" t="e">
        <f t="shared" si="7"/>
        <v>#DIV/0!</v>
      </c>
      <c r="Y55" s="3"/>
      <c r="Z55" s="3"/>
      <c r="AA55" s="3"/>
      <c r="AB55" s="3"/>
      <c r="AC55" s="3"/>
      <c r="AD55" s="3"/>
    </row>
    <row r="56" spans="1:30" x14ac:dyDescent="0.3">
      <c r="A56" s="7">
        <v>42855</v>
      </c>
      <c r="B56">
        <v>251.69</v>
      </c>
      <c r="C56">
        <v>29</v>
      </c>
      <c r="D56" s="10">
        <f>+B56-$AE$3-$AF$3*C56</f>
        <v>-906.69964109708098</v>
      </c>
      <c r="E56" s="15">
        <f t="shared" si="20"/>
        <v>0.12401750625223307</v>
      </c>
      <c r="F56" s="15">
        <f t="shared" si="21"/>
        <v>0.39022051773729638</v>
      </c>
      <c r="G56" s="3">
        <f>+IF(D56&gt;($AF$5+$AF$6),-1,IF(D56&lt;($AF$5-$AF$6),1,0))</f>
        <v>0</v>
      </c>
      <c r="H56" s="35">
        <f t="shared" si="19"/>
        <v>251.69</v>
      </c>
      <c r="I56" s="35">
        <f>+C56</f>
        <v>29</v>
      </c>
      <c r="J56" s="35"/>
      <c r="K56" s="43">
        <f>+I56-H56</f>
        <v>-222.69</v>
      </c>
      <c r="L56" s="43"/>
      <c r="M56" s="43"/>
      <c r="N56" s="43"/>
      <c r="O56" s="43"/>
      <c r="P56" s="35"/>
      <c r="Q56" s="35"/>
      <c r="R56" s="35"/>
      <c r="S56" s="35"/>
      <c r="T56" s="36">
        <v>0</v>
      </c>
      <c r="U56" s="34">
        <f t="shared" si="15"/>
        <v>1</v>
      </c>
      <c r="V56" s="34" t="e">
        <f>+PRODUCT($U$4:U56)-1</f>
        <v>#DIV/0!</v>
      </c>
      <c r="W56" s="34"/>
      <c r="X56" s="34" t="e">
        <f t="shared" si="7"/>
        <v>#DIV/0!</v>
      </c>
      <c r="Y56" s="3"/>
      <c r="Z56" s="3"/>
      <c r="AA56" s="3"/>
      <c r="AB56" s="3"/>
      <c r="AC56" s="3"/>
      <c r="AD56" s="3"/>
    </row>
    <row r="57" spans="1:30" x14ac:dyDescent="0.3">
      <c r="A57" s="7">
        <v>43069</v>
      </c>
      <c r="B57">
        <v>214.96</v>
      </c>
      <c r="C57">
        <v>27.57</v>
      </c>
      <c r="D57" s="10">
        <f>+B57-$AE$3-$AF$3*C57</f>
        <v>-886.9755875363071</v>
      </c>
      <c r="E57" s="15">
        <f t="shared" si="20"/>
        <v>-0.14593348961023478</v>
      </c>
      <c r="F57" s="15">
        <f t="shared" si="21"/>
        <v>-4.9310344827586228E-2</v>
      </c>
      <c r="G57" s="3">
        <f>+IF(D57&gt;($AF$5+$AF$6),-1,IF(D57&lt;($AF$5-$AF$6),1,0))</f>
        <v>0</v>
      </c>
      <c r="H57" s="35">
        <f t="shared" si="19"/>
        <v>214.96</v>
      </c>
      <c r="I57" s="35">
        <f>+C57</f>
        <v>27.57</v>
      </c>
      <c r="J57" s="35"/>
      <c r="K57" s="43">
        <f>+I57-H57</f>
        <v>-187.39000000000001</v>
      </c>
      <c r="L57" s="43"/>
      <c r="M57" s="43"/>
      <c r="N57" s="43"/>
      <c r="O57" s="43"/>
      <c r="P57" s="35"/>
      <c r="Q57" s="35"/>
      <c r="R57" s="35"/>
      <c r="S57" s="35"/>
      <c r="T57" s="36">
        <v>0</v>
      </c>
      <c r="U57" s="34">
        <f t="shared" si="15"/>
        <v>1</v>
      </c>
      <c r="V57" s="34" t="e">
        <f>+PRODUCT($U$4:U57)-1</f>
        <v>#DIV/0!</v>
      </c>
      <c r="W57" s="34"/>
      <c r="X57" s="34" t="e">
        <f t="shared" si="7"/>
        <v>#DIV/0!</v>
      </c>
      <c r="Y57" s="3"/>
      <c r="Z57" s="3"/>
      <c r="AA57" s="3"/>
      <c r="AB57" s="3"/>
      <c r="AC57" s="3"/>
      <c r="AD57" s="3"/>
    </row>
    <row r="58" spans="1:30" x14ac:dyDescent="0.3">
      <c r="A58" s="7">
        <v>43131</v>
      </c>
      <c r="B58">
        <v>212.24</v>
      </c>
      <c r="C58">
        <v>26.55</v>
      </c>
      <c r="D58" s="10">
        <f>+B58-$AE$3-$AF$3*C58</f>
        <v>-849.42766122023068</v>
      </c>
      <c r="E58" s="15">
        <f t="shared" si="20"/>
        <v>-1.2653516933382902E-2</v>
      </c>
      <c r="F58" s="15">
        <f t="shared" si="21"/>
        <v>-3.699673558215455E-2</v>
      </c>
      <c r="G58" s="3">
        <f>+IF(D58&gt;($AF$5+$AF$6),-1,IF(D58&lt;($AF$5-$AF$6),1,0))</f>
        <v>0</v>
      </c>
      <c r="H58" s="35">
        <f t="shared" si="19"/>
        <v>212.24</v>
      </c>
      <c r="I58" s="35">
        <f>+C58</f>
        <v>26.55</v>
      </c>
      <c r="J58" s="35"/>
      <c r="K58" s="43">
        <f>+I58-H58</f>
        <v>-185.69</v>
      </c>
      <c r="L58" s="43"/>
      <c r="M58" s="43"/>
      <c r="N58" s="43"/>
      <c r="O58" s="43"/>
      <c r="P58" s="35"/>
      <c r="Q58" s="35"/>
      <c r="R58" s="35"/>
      <c r="S58" s="35"/>
      <c r="T58" s="36">
        <v>0</v>
      </c>
      <c r="U58" s="34">
        <f t="shared" si="15"/>
        <v>1</v>
      </c>
      <c r="V58" s="34" t="e">
        <f>+PRODUCT($U$4:U58)-1</f>
        <v>#DIV/0!</v>
      </c>
      <c r="W58" s="34"/>
      <c r="X58" s="34" t="e">
        <f t="shared" si="7"/>
        <v>#DIV/0!</v>
      </c>
      <c r="Y58" s="3"/>
      <c r="Z58" s="3"/>
      <c r="AA58" s="3"/>
      <c r="AB58" s="3"/>
      <c r="AC58" s="3"/>
      <c r="AD58" s="3"/>
    </row>
    <row r="59" spans="1:30" x14ac:dyDescent="0.3">
      <c r="A59" s="7">
        <v>43159</v>
      </c>
      <c r="B59">
        <v>212.24</v>
      </c>
      <c r="C59">
        <v>29.5</v>
      </c>
      <c r="D59" s="10">
        <f>+B59-$AE$3-$AF$3*C59</f>
        <v>-965.88882066378505</v>
      </c>
      <c r="E59" s="15">
        <f t="shared" si="20"/>
        <v>0</v>
      </c>
      <c r="F59" s="15">
        <f t="shared" si="21"/>
        <v>0.11111111111111116</v>
      </c>
      <c r="G59" s="3">
        <f>+IF(D59&gt;($AF$5+$AF$6),-1,IF(D59&lt;($AF$5-$AF$6),1,0))</f>
        <v>0</v>
      </c>
      <c r="H59" s="35">
        <f t="shared" si="19"/>
        <v>212.24</v>
      </c>
      <c r="I59" s="35">
        <f>+C59</f>
        <v>29.5</v>
      </c>
      <c r="J59" s="35"/>
      <c r="K59" s="43">
        <f>+I59-H59</f>
        <v>-182.74</v>
      </c>
      <c r="L59" s="43"/>
      <c r="M59" s="43"/>
      <c r="N59" s="43"/>
      <c r="O59" s="43"/>
      <c r="P59" s="35"/>
      <c r="Q59" s="35"/>
      <c r="R59" s="35"/>
      <c r="S59" s="35"/>
      <c r="T59" s="36">
        <v>0</v>
      </c>
      <c r="U59" s="34">
        <f t="shared" si="15"/>
        <v>1</v>
      </c>
      <c r="V59" s="34" t="e">
        <f>+PRODUCT($U$4:U59)-1</f>
        <v>#DIV/0!</v>
      </c>
      <c r="W59" s="34"/>
      <c r="X59" s="34" t="e">
        <f t="shared" si="7"/>
        <v>#DIV/0!</v>
      </c>
      <c r="Y59" s="3"/>
      <c r="Z59" s="3"/>
      <c r="AA59" s="3"/>
      <c r="AB59" s="3"/>
      <c r="AC59" s="3"/>
      <c r="AD59" s="3"/>
    </row>
    <row r="60" spans="1:30" x14ac:dyDescent="0.3">
      <c r="A60" s="7">
        <v>43190</v>
      </c>
      <c r="B60">
        <v>176.45</v>
      </c>
      <c r="C60">
        <v>28.76</v>
      </c>
      <c r="D60" s="10">
        <f>+B60-$AE$3-$AF$3*C60</f>
        <v>-972.46483490506307</v>
      </c>
      <c r="E60" s="15">
        <f t="shared" si="20"/>
        <v>-0.16862985299660771</v>
      </c>
      <c r="F60" s="15">
        <f t="shared" si="21"/>
        <v>-2.5084745762711802E-2</v>
      </c>
      <c r="G60" s="3">
        <f>+IF(D60&gt;($AF$5+$AF$6),-1,IF(D60&lt;($AF$5-$AF$6),1,0))</f>
        <v>0</v>
      </c>
      <c r="H60" s="35">
        <f t="shared" si="19"/>
        <v>176.45</v>
      </c>
      <c r="I60" s="35">
        <f>+C60</f>
        <v>28.76</v>
      </c>
      <c r="J60" s="35"/>
      <c r="K60" s="43">
        <f>+I60-H60</f>
        <v>-147.69</v>
      </c>
      <c r="L60" s="43"/>
      <c r="M60" s="43"/>
      <c r="N60" s="43"/>
      <c r="O60" s="43"/>
      <c r="P60" s="35"/>
      <c r="Q60" s="35"/>
      <c r="R60" s="35"/>
      <c r="S60" s="35"/>
      <c r="T60" s="36">
        <v>0</v>
      </c>
      <c r="U60" s="34">
        <f t="shared" si="15"/>
        <v>1</v>
      </c>
      <c r="V60" s="34" t="e">
        <f>+PRODUCT($U$4:U60)-1</f>
        <v>#DIV/0!</v>
      </c>
      <c r="W60" s="34"/>
      <c r="X60" s="34" t="e">
        <f t="shared" si="7"/>
        <v>#DIV/0!</v>
      </c>
      <c r="Y60" s="3"/>
      <c r="Z60" s="3"/>
      <c r="AA60" s="3"/>
      <c r="AB60" s="3"/>
      <c r="AC60" s="3"/>
      <c r="AD60" s="3"/>
    </row>
    <row r="61" spans="1:30" x14ac:dyDescent="0.3">
      <c r="A61" s="7">
        <v>43220</v>
      </c>
      <c r="B61">
        <v>179.14</v>
      </c>
      <c r="C61">
        <v>28.76</v>
      </c>
      <c r="D61" s="10">
        <f>+B61-$AE$3-$AF$3*C61</f>
        <v>-969.77483490506302</v>
      </c>
      <c r="E61" s="15">
        <f t="shared" si="20"/>
        <v>1.5245111929725219E-2</v>
      </c>
      <c r="F61" s="15">
        <f t="shared" si="21"/>
        <v>0</v>
      </c>
      <c r="G61" s="3">
        <f>+IF(D61&gt;($AF$5+$AF$6),-1,IF(D61&lt;($AF$5-$AF$6),1,0))</f>
        <v>0</v>
      </c>
      <c r="H61" s="35">
        <f t="shared" si="19"/>
        <v>179.14</v>
      </c>
      <c r="I61" s="35">
        <f>+C61</f>
        <v>28.76</v>
      </c>
      <c r="J61" s="35"/>
      <c r="K61" s="43">
        <f>+I61-H61</f>
        <v>-150.38</v>
      </c>
      <c r="L61" s="43"/>
      <c r="M61" s="43"/>
      <c r="N61" s="43"/>
      <c r="O61" s="43"/>
      <c r="P61" s="35"/>
      <c r="Q61" s="35"/>
      <c r="R61" s="35"/>
      <c r="S61" s="35"/>
      <c r="T61" s="36">
        <v>0</v>
      </c>
      <c r="U61" s="34">
        <f t="shared" si="15"/>
        <v>1</v>
      </c>
      <c r="V61" s="34" t="e">
        <f>+PRODUCT($U$4:U61)-1</f>
        <v>#DIV/0!</v>
      </c>
      <c r="W61" s="34"/>
      <c r="X61" s="34" t="e">
        <f t="shared" si="7"/>
        <v>#DIV/0!</v>
      </c>
      <c r="Y61" s="3"/>
      <c r="Z61" s="3"/>
      <c r="AA61" s="3"/>
      <c r="AB61" s="3"/>
      <c r="AC61" s="3"/>
      <c r="AD61" s="3"/>
    </row>
    <row r="62" spans="1:30" x14ac:dyDescent="0.3">
      <c r="A62" s="7">
        <v>43404</v>
      </c>
      <c r="B62">
        <v>179.14</v>
      </c>
      <c r="C62">
        <v>29.3</v>
      </c>
      <c r="D62" s="10">
        <f>+B62-$AE$3-$AF$3*C62</f>
        <v>-991.0931488371034</v>
      </c>
      <c r="E62" s="15">
        <f t="shared" si="20"/>
        <v>0</v>
      </c>
      <c r="F62" s="15">
        <f t="shared" si="21"/>
        <v>1.8776077885952702E-2</v>
      </c>
      <c r="G62" s="3">
        <f>+IF(D62&gt;($AF$5+$AF$6),-1,IF(D62&lt;($AF$5-$AF$6),1,0))</f>
        <v>0</v>
      </c>
      <c r="H62" s="35">
        <f t="shared" si="19"/>
        <v>179.14</v>
      </c>
      <c r="I62" s="35">
        <f>+C62</f>
        <v>29.3</v>
      </c>
      <c r="J62" s="35"/>
      <c r="K62" s="43">
        <f>+I62-H62</f>
        <v>-149.83999999999997</v>
      </c>
      <c r="L62" s="43"/>
      <c r="M62" s="43"/>
      <c r="N62" s="43"/>
      <c r="O62" s="43"/>
      <c r="P62" s="35"/>
      <c r="Q62" s="35"/>
      <c r="R62" s="35"/>
      <c r="S62" s="35"/>
      <c r="T62" s="36">
        <v>0</v>
      </c>
      <c r="U62" s="34">
        <f t="shared" si="15"/>
        <v>1</v>
      </c>
      <c r="V62" s="34" t="e">
        <f>+PRODUCT($U$4:U62)-1</f>
        <v>#DIV/0!</v>
      </c>
      <c r="W62" s="34"/>
      <c r="X62" s="34" t="e">
        <f t="shared" si="7"/>
        <v>#DIV/0!</v>
      </c>
      <c r="Y62" s="3"/>
      <c r="Z62" s="3"/>
      <c r="AA62" s="3"/>
      <c r="AB62" s="3"/>
      <c r="AC62" s="3"/>
      <c r="AD62" s="3"/>
    </row>
    <row r="63" spans="1:30" x14ac:dyDescent="0.3">
      <c r="A63" s="7">
        <v>43434</v>
      </c>
      <c r="B63">
        <v>176.45</v>
      </c>
      <c r="C63">
        <v>28.6</v>
      </c>
      <c r="D63" s="10">
        <f>+B63-$AE$3-$AF$3*C63</f>
        <v>-966.14829744371764</v>
      </c>
      <c r="E63" s="15">
        <f t="shared" si="20"/>
        <v>-1.5016188455956203E-2</v>
      </c>
      <c r="F63" s="15">
        <f t="shared" si="21"/>
        <v>-2.3890784982935176E-2</v>
      </c>
      <c r="G63" s="3">
        <f>+IF(D63&gt;($AF$5+$AF$6),-1,IF(D63&lt;($AF$5-$AF$6),1,0))</f>
        <v>0</v>
      </c>
      <c r="H63" s="35">
        <f t="shared" si="19"/>
        <v>176.45</v>
      </c>
      <c r="I63" s="35">
        <f>+C63</f>
        <v>28.6</v>
      </c>
      <c r="J63" s="35"/>
      <c r="K63" s="43">
        <f>+I63-H63</f>
        <v>-147.85</v>
      </c>
      <c r="L63" s="43"/>
      <c r="M63" s="43"/>
      <c r="N63" s="43"/>
      <c r="O63" s="43"/>
      <c r="P63" s="35"/>
      <c r="Q63" s="35"/>
      <c r="R63" s="35"/>
      <c r="S63" s="35"/>
      <c r="T63" s="36">
        <v>0</v>
      </c>
      <c r="U63" s="34">
        <f t="shared" si="15"/>
        <v>1</v>
      </c>
      <c r="V63" s="34" t="e">
        <f>+PRODUCT($U$4:U63)-1</f>
        <v>#DIV/0!</v>
      </c>
      <c r="W63" s="34"/>
      <c r="X63" s="34" t="e">
        <f t="shared" si="7"/>
        <v>#DIV/0!</v>
      </c>
      <c r="Y63" s="3"/>
      <c r="Z63" s="3"/>
      <c r="AA63" s="3"/>
      <c r="AB63" s="3"/>
      <c r="AC63" s="3"/>
      <c r="AD63" s="3"/>
    </row>
    <row r="64" spans="1:30" x14ac:dyDescent="0.3">
      <c r="A64" s="7">
        <v>43646</v>
      </c>
      <c r="B64">
        <v>179.14</v>
      </c>
      <c r="C64">
        <v>32.950000000000003</v>
      </c>
      <c r="D64" s="10">
        <f>+B64-$AE$3-$AF$3*C64</f>
        <v>-1135.1891596740438</v>
      </c>
      <c r="E64" s="15">
        <f t="shared" si="20"/>
        <v>1.5245111929725219E-2</v>
      </c>
      <c r="F64" s="15">
        <f t="shared" si="21"/>
        <v>0.15209790209790208</v>
      </c>
      <c r="G64" s="3">
        <f>+IF(D64&gt;($AF$5+$AF$6),-1,IF(D64&lt;($AF$5-$AF$6),1,0))</f>
        <v>1</v>
      </c>
      <c r="H64" s="35">
        <f t="shared" si="19"/>
        <v>179.14</v>
      </c>
      <c r="I64" s="35">
        <f>+C64</f>
        <v>32.950000000000003</v>
      </c>
      <c r="J64" s="35"/>
      <c r="K64" s="43">
        <f>+I64-H64</f>
        <v>-146.19</v>
      </c>
      <c r="L64" s="43"/>
      <c r="M64" s="43"/>
      <c r="N64" s="43"/>
      <c r="O64" s="43"/>
      <c r="P64" s="35"/>
      <c r="Q64" s="35"/>
      <c r="R64" s="35"/>
      <c r="S64" s="35"/>
      <c r="T64" s="36">
        <v>0</v>
      </c>
      <c r="U64" s="34">
        <f t="shared" si="15"/>
        <v>1</v>
      </c>
      <c r="V64" s="34" t="e">
        <f>+PRODUCT($U$4:U64)-1</f>
        <v>#DIV/0!</v>
      </c>
      <c r="W64" s="34"/>
      <c r="X64" s="34" t="e">
        <f t="shared" si="7"/>
        <v>#DIV/0!</v>
      </c>
      <c r="Y64" s="25"/>
      <c r="Z64" s="3"/>
      <c r="AA64" s="3"/>
      <c r="AB64" s="3"/>
      <c r="AC64" s="3"/>
      <c r="AD64" s="3"/>
    </row>
    <row r="65" spans="1:30" x14ac:dyDescent="0.3">
      <c r="A65" s="7">
        <v>43677</v>
      </c>
      <c r="B65">
        <v>197.05</v>
      </c>
      <c r="C65">
        <v>33.01</v>
      </c>
      <c r="D65" s="10">
        <f>+B65-$AE$3-$AF$3*C65</f>
        <v>-1119.647861222048</v>
      </c>
      <c r="E65" s="15">
        <f t="shared" si="20"/>
        <v>9.9977671095232923E-2</v>
      </c>
      <c r="F65" s="15">
        <f t="shared" si="21"/>
        <v>1.8209408194231891E-3</v>
      </c>
      <c r="G65" s="3">
        <f>+IF(D65&gt;($AF$5+$AF$6),-1,IF(D65&lt;($AF$5-$AF$6),1,0))</f>
        <v>1</v>
      </c>
      <c r="H65" s="35">
        <f t="shared" si="19"/>
        <v>197.05</v>
      </c>
      <c r="I65" s="35">
        <f>+C65</f>
        <v>33.01</v>
      </c>
      <c r="J65" s="35"/>
      <c r="K65" s="43">
        <f>+I65-H65</f>
        <v>-164.04000000000002</v>
      </c>
      <c r="L65" s="43"/>
      <c r="M65" s="43"/>
      <c r="N65" s="43"/>
      <c r="O65" s="43"/>
      <c r="P65" s="35"/>
      <c r="Q65" s="35"/>
      <c r="R65" s="35"/>
      <c r="S65" s="35"/>
      <c r="T65" s="36">
        <f>+K65/K64-1</f>
        <v>0.12210137492304551</v>
      </c>
      <c r="U65" s="34">
        <f>+(1+T65)</f>
        <v>1.1221013749230455</v>
      </c>
      <c r="V65" s="34" t="e">
        <f>+PRODUCT($U$4:U65)-1</f>
        <v>#DIV/0!</v>
      </c>
      <c r="W65" s="34"/>
      <c r="X65" s="34" t="e">
        <f t="shared" si="7"/>
        <v>#DIV/0!</v>
      </c>
      <c r="Y65" s="16"/>
      <c r="Z65" s="3"/>
      <c r="AA65" s="3"/>
      <c r="AB65" s="3"/>
      <c r="AC65" s="3"/>
      <c r="AD65" s="3"/>
    </row>
    <row r="66" spans="1:30" x14ac:dyDescent="0.3">
      <c r="A66" s="7">
        <v>43708</v>
      </c>
      <c r="B66">
        <v>193.42</v>
      </c>
      <c r="C66">
        <v>35</v>
      </c>
      <c r="D66" s="10">
        <f>+B66-$AE$3-$AF$3*C66</f>
        <v>-1201.8397958975306</v>
      </c>
      <c r="E66" s="15">
        <f t="shared" si="20"/>
        <v>-1.8421720375539352E-2</v>
      </c>
      <c r="F66" s="15">
        <f t="shared" si="21"/>
        <v>6.0284762193274721E-2</v>
      </c>
      <c r="G66" s="3">
        <f>+IF(D66&gt;($AF$5+$AF$6),-1,IF(D66&lt;($AF$5-$AF$6),1,0))</f>
        <v>1</v>
      </c>
      <c r="H66" s="35">
        <f t="shared" si="19"/>
        <v>193.42</v>
      </c>
      <c r="I66" s="35">
        <f>+C66</f>
        <v>35</v>
      </c>
      <c r="J66" s="35"/>
      <c r="K66" s="43">
        <f>+I66-H66</f>
        <v>-158.41999999999999</v>
      </c>
      <c r="L66" s="43"/>
      <c r="M66" s="43"/>
      <c r="N66" s="43"/>
      <c r="O66" s="43"/>
      <c r="P66" s="35"/>
      <c r="Q66" s="35"/>
      <c r="R66" s="35"/>
      <c r="S66" s="35"/>
      <c r="T66" s="36">
        <f>+K66/K65-1</f>
        <v>-3.4259936600829266E-2</v>
      </c>
      <c r="U66" s="34">
        <f t="shared" si="15"/>
        <v>0.96574006339917073</v>
      </c>
      <c r="V66" s="34" t="e">
        <f>+PRODUCT($U$4:U66)-1</f>
        <v>#DIV/0!</v>
      </c>
      <c r="W66" s="34"/>
      <c r="X66" s="34" t="e">
        <f t="shared" si="7"/>
        <v>#DIV/0!</v>
      </c>
      <c r="Y66" s="16"/>
      <c r="Z66" s="3"/>
      <c r="AA66" s="3"/>
      <c r="AB66" s="3"/>
      <c r="AC66" s="3"/>
      <c r="AD66" s="3"/>
    </row>
    <row r="67" spans="1:30" x14ac:dyDescent="0.3">
      <c r="A67" s="7">
        <v>43769</v>
      </c>
      <c r="B67">
        <v>190.24</v>
      </c>
      <c r="C67">
        <v>35.01</v>
      </c>
      <c r="D67" s="10">
        <f>+B67-$AE$3-$AF$3*C67</f>
        <v>-1205.4145794888648</v>
      </c>
      <c r="E67" s="15">
        <f t="shared" si="20"/>
        <v>-1.6440905800847783E-2</v>
      </c>
      <c r="F67" s="15">
        <f t="shared" si="21"/>
        <v>2.8571428571422253E-4</v>
      </c>
      <c r="G67" s="3">
        <f>+IF(D67&gt;($AF$5+$AF$6),-1,IF(D67&lt;($AF$5-$AF$6),1,0))</f>
        <v>1</v>
      </c>
      <c r="H67" s="35">
        <f t="shared" si="19"/>
        <v>190.24</v>
      </c>
      <c r="I67" s="35">
        <f>+C67</f>
        <v>35.01</v>
      </c>
      <c r="J67" s="35"/>
      <c r="K67" s="43">
        <f>+I67-H67</f>
        <v>-155.23000000000002</v>
      </c>
      <c r="L67" s="43"/>
      <c r="M67" s="43"/>
      <c r="N67" s="43"/>
      <c r="O67" s="43"/>
      <c r="P67" s="35"/>
      <c r="Q67" s="35"/>
      <c r="R67" s="35"/>
      <c r="S67" s="35"/>
      <c r="T67" s="36">
        <f>+K67/K66-1</f>
        <v>-2.0136346420906226E-2</v>
      </c>
      <c r="U67" s="34">
        <f t="shared" si="15"/>
        <v>0.97986365357909377</v>
      </c>
      <c r="V67" s="34" t="e">
        <f>+PRODUCT($U$4:U67)-1</f>
        <v>#DIV/0!</v>
      </c>
      <c r="W67" s="34"/>
      <c r="X67" s="34" t="e">
        <f t="shared" si="7"/>
        <v>#DIV/0!</v>
      </c>
      <c r="Y67" s="16"/>
      <c r="Z67" s="3"/>
      <c r="AA67" s="3"/>
      <c r="AB67" s="3"/>
      <c r="AC67" s="3"/>
      <c r="AD67" s="3"/>
    </row>
    <row r="68" spans="1:30" x14ac:dyDescent="0.3">
      <c r="A68" s="7">
        <v>43799</v>
      </c>
      <c r="B68">
        <v>218.55</v>
      </c>
      <c r="C68">
        <v>35.06</v>
      </c>
      <c r="D68" s="10">
        <f>+B68-$AE$3-$AF$3*C68</f>
        <v>-1179.0784974455355</v>
      </c>
      <c r="E68" s="15">
        <f t="shared" si="20"/>
        <v>0.14881202691337259</v>
      </c>
      <c r="F68" s="15">
        <f t="shared" si="21"/>
        <v>1.4281633818911121E-3</v>
      </c>
      <c r="G68" s="3">
        <f>+IF(D68&gt;($AF$5+$AF$6),-1,IF(D68&lt;($AF$5-$AF$6),1,0))</f>
        <v>1</v>
      </c>
      <c r="H68" s="35">
        <f t="shared" si="19"/>
        <v>218.55</v>
      </c>
      <c r="I68" s="35">
        <f>+C68</f>
        <v>35.06</v>
      </c>
      <c r="J68" s="35"/>
      <c r="K68" s="43">
        <f>+I68-H68</f>
        <v>-183.49</v>
      </c>
      <c r="L68" s="43"/>
      <c r="M68" s="43"/>
      <c r="N68" s="43"/>
      <c r="O68" s="43"/>
      <c r="P68" s="35"/>
      <c r="Q68" s="35"/>
      <c r="R68" s="35"/>
      <c r="S68" s="35"/>
      <c r="T68" s="36">
        <f>+K68/K67-1</f>
        <v>0.18205243831733542</v>
      </c>
      <c r="U68" s="34">
        <f t="shared" si="15"/>
        <v>1.1820524383173354</v>
      </c>
      <c r="V68" s="34" t="e">
        <f>+PRODUCT($U$4:U68)-1</f>
        <v>#DIV/0!</v>
      </c>
      <c r="W68" s="34"/>
      <c r="X68" s="34" t="e">
        <f t="shared" si="7"/>
        <v>#DIV/0!</v>
      </c>
      <c r="Y68" s="16"/>
      <c r="Z68" s="3"/>
      <c r="AA68" s="3"/>
      <c r="AB68" s="3"/>
      <c r="AC68" s="3"/>
      <c r="AD68" s="3"/>
    </row>
    <row r="69" spans="1:30" x14ac:dyDescent="0.3">
      <c r="A69" s="7">
        <v>43890</v>
      </c>
      <c r="B69">
        <v>250.79</v>
      </c>
      <c r="C69">
        <v>40</v>
      </c>
      <c r="D69" s="10">
        <f>+B69-$AE$3-$AF$3*C69</f>
        <v>-1341.8615915645723</v>
      </c>
      <c r="E69" s="15">
        <f t="shared" si="20"/>
        <v>0.14751773049645389</v>
      </c>
      <c r="F69" s="15">
        <f t="shared" si="21"/>
        <v>0.1409013120365088</v>
      </c>
      <c r="G69" s="3">
        <f>+IF(D69&gt;($AF$5+$AF$6),-1,IF(D69&lt;($AF$5-$AF$6),1,0))</f>
        <v>1</v>
      </c>
      <c r="H69" s="35">
        <f t="shared" ref="H69:H85" si="22">+B69</f>
        <v>250.79</v>
      </c>
      <c r="I69" s="35">
        <f t="shared" ref="I69:I85" si="23">+C69</f>
        <v>40</v>
      </c>
      <c r="J69" s="35"/>
      <c r="K69" s="43">
        <f>+I69-H69</f>
        <v>-210.79</v>
      </c>
      <c r="L69" s="43"/>
      <c r="M69" s="43"/>
      <c r="N69" s="43"/>
      <c r="O69" s="43"/>
      <c r="P69" s="35"/>
      <c r="Q69" s="35"/>
      <c r="R69" s="35"/>
      <c r="S69" s="35"/>
      <c r="T69" s="36">
        <f>+K69/K68-1</f>
        <v>0.14878194997002558</v>
      </c>
      <c r="U69" s="34">
        <f t="shared" si="15"/>
        <v>1.1487819499700256</v>
      </c>
      <c r="V69" s="34" t="e">
        <f>+PRODUCT($U$4:U69)-1</f>
        <v>#DIV/0!</v>
      </c>
      <c r="W69" s="34"/>
      <c r="X69" s="34" t="e">
        <f t="shared" ref="X69:X85" si="24">+(MAX($U$4:$U$85)-U69)/MAX($U$4:$U$85)</f>
        <v>#DIV/0!</v>
      </c>
      <c r="Y69" s="16"/>
      <c r="Z69" s="3"/>
      <c r="AA69" s="3"/>
      <c r="AB69" s="3"/>
      <c r="AC69" s="3"/>
      <c r="AD69" s="3"/>
    </row>
    <row r="70" spans="1:30" x14ac:dyDescent="0.3">
      <c r="A70" s="7">
        <v>43982</v>
      </c>
      <c r="B70">
        <v>214.96</v>
      </c>
      <c r="C70">
        <v>39</v>
      </c>
      <c r="D70" s="10">
        <f>+B70-$AE$3-$AF$3*C70</f>
        <v>-1338.213232431164</v>
      </c>
      <c r="E70" s="15">
        <f t="shared" si="20"/>
        <v>-0.14286853542804734</v>
      </c>
      <c r="F70" s="15">
        <f t="shared" si="21"/>
        <v>-2.5000000000000022E-2</v>
      </c>
      <c r="G70" s="3">
        <f>+IF(D70&gt;($AF$5+$AF$6),-1,IF(D70&lt;($AF$5-$AF$6),1,0))</f>
        <v>1</v>
      </c>
      <c r="H70" s="35">
        <f t="shared" si="22"/>
        <v>214.96</v>
      </c>
      <c r="I70" s="35">
        <f t="shared" si="23"/>
        <v>39</v>
      </c>
      <c r="J70" s="35"/>
      <c r="K70" s="43">
        <f>+I70-H70</f>
        <v>-175.96</v>
      </c>
      <c r="L70" s="43"/>
      <c r="M70" s="43"/>
      <c r="N70" s="43"/>
      <c r="O70" s="43"/>
      <c r="P70" s="35"/>
      <c r="Q70" s="35"/>
      <c r="R70" s="35"/>
      <c r="S70" s="35"/>
      <c r="T70" s="36">
        <f>+K70/K69-1</f>
        <v>-0.16523554248303995</v>
      </c>
      <c r="U70" s="34">
        <f t="shared" si="15"/>
        <v>0.83476445751696005</v>
      </c>
      <c r="V70" s="34" t="e">
        <f>+PRODUCT($U$4:U70)-1</f>
        <v>#DIV/0!</v>
      </c>
      <c r="W70" s="34"/>
      <c r="X70" s="34" t="e">
        <f t="shared" si="24"/>
        <v>#DIV/0!</v>
      </c>
      <c r="Y70" s="16"/>
      <c r="Z70" s="3"/>
      <c r="AA70" s="3"/>
      <c r="AB70" s="3"/>
      <c r="AC70" s="3"/>
      <c r="AD70" s="3"/>
    </row>
    <row r="71" spans="1:30" x14ac:dyDescent="0.3">
      <c r="A71" s="7">
        <v>44012</v>
      </c>
      <c r="B71">
        <v>214.96</v>
      </c>
      <c r="C71">
        <v>39</v>
      </c>
      <c r="D71" s="10">
        <f>+B71-$AE$3-$AF$3*C71</f>
        <v>-1338.213232431164</v>
      </c>
      <c r="E71" s="15">
        <f t="shared" si="20"/>
        <v>0</v>
      </c>
      <c r="F71" s="15">
        <f t="shared" si="21"/>
        <v>0</v>
      </c>
      <c r="G71" s="3">
        <f>+IF(D71&gt;($AF$5+$AF$6),-1,IF(D71&lt;($AF$5-$AF$6),1,0))</f>
        <v>1</v>
      </c>
      <c r="H71" s="35">
        <f t="shared" si="22"/>
        <v>214.96</v>
      </c>
      <c r="I71" s="35">
        <f t="shared" si="23"/>
        <v>39</v>
      </c>
      <c r="J71" s="35"/>
      <c r="K71" s="43">
        <f>+I71-H71</f>
        <v>-175.96</v>
      </c>
      <c r="L71" s="43"/>
      <c r="M71" s="43"/>
      <c r="N71" s="43"/>
      <c r="O71" s="43"/>
      <c r="P71" s="35"/>
      <c r="Q71" s="35"/>
      <c r="R71" s="35"/>
      <c r="S71" s="35"/>
      <c r="T71" s="36">
        <f>+K71/K70-1</f>
        <v>0</v>
      </c>
      <c r="U71" s="34">
        <f t="shared" si="15"/>
        <v>1</v>
      </c>
      <c r="V71" s="34" t="e">
        <f>+PRODUCT($U$4:U71)-1</f>
        <v>#DIV/0!</v>
      </c>
      <c r="W71" s="34"/>
      <c r="X71" s="34" t="e">
        <f t="shared" si="24"/>
        <v>#DIV/0!</v>
      </c>
      <c r="Y71" s="16"/>
      <c r="Z71" s="3"/>
      <c r="AA71" s="3"/>
      <c r="AB71" s="3"/>
      <c r="AC71" s="3"/>
      <c r="AD71" s="3"/>
    </row>
    <row r="72" spans="1:30" x14ac:dyDescent="0.3">
      <c r="A72" s="7">
        <v>44043</v>
      </c>
      <c r="B72">
        <v>214.96</v>
      </c>
      <c r="C72">
        <v>39.200000000000003</v>
      </c>
      <c r="D72" s="10">
        <f>+B72-$AE$3-$AF$3*C72</f>
        <v>-1346.1089042578458</v>
      </c>
      <c r="E72" s="15">
        <f t="shared" si="20"/>
        <v>0</v>
      </c>
      <c r="F72" s="15">
        <f t="shared" si="21"/>
        <v>5.12820512820511E-3</v>
      </c>
      <c r="G72" s="3">
        <f>+IF(D72&gt;($AF$5+$AF$6),-1,IF(D72&lt;($AF$5-$AF$6),1,0))</f>
        <v>1</v>
      </c>
      <c r="H72" s="35">
        <f t="shared" si="22"/>
        <v>214.96</v>
      </c>
      <c r="I72" s="35">
        <f t="shared" si="23"/>
        <v>39.200000000000003</v>
      </c>
      <c r="J72" s="35"/>
      <c r="K72" s="43">
        <f>+I72-H72</f>
        <v>-175.76</v>
      </c>
      <c r="L72" s="43"/>
      <c r="M72" s="43"/>
      <c r="N72" s="43"/>
      <c r="O72" s="43"/>
      <c r="P72" s="35"/>
      <c r="Q72" s="35"/>
      <c r="R72" s="35"/>
      <c r="S72" s="35"/>
      <c r="T72" s="36">
        <f>+K72/K71-1</f>
        <v>-1.1366219595363436E-3</v>
      </c>
      <c r="U72" s="34">
        <f t="shared" ref="U72:U85" si="25">+(1+T72)</f>
        <v>0.99886337804046366</v>
      </c>
      <c r="V72" s="34" t="e">
        <f>+PRODUCT($U$4:U72)-1</f>
        <v>#DIV/0!</v>
      </c>
      <c r="W72" s="34"/>
      <c r="X72" s="34" t="e">
        <f t="shared" si="24"/>
        <v>#DIV/0!</v>
      </c>
      <c r="Y72" s="16"/>
      <c r="Z72" s="3"/>
      <c r="AA72" s="3"/>
      <c r="AB72" s="3"/>
      <c r="AC72" s="3"/>
      <c r="AD72" s="3"/>
    </row>
    <row r="73" spans="1:30" x14ac:dyDescent="0.3">
      <c r="A73" s="7">
        <v>44104</v>
      </c>
      <c r="B73">
        <v>211.82</v>
      </c>
      <c r="C73">
        <v>34</v>
      </c>
      <c r="D73" s="10">
        <f>+B73-$AE$3-$AF$3*C73</f>
        <v>-1143.9614367641225</v>
      </c>
      <c r="E73" s="15">
        <f t="shared" si="20"/>
        <v>-1.4607368812802446E-2</v>
      </c>
      <c r="F73" s="15">
        <f t="shared" si="21"/>
        <v>-0.13265306122448983</v>
      </c>
      <c r="G73" s="3">
        <f>+IF(D73&gt;($AF$5+$AF$6),-1,IF(D73&lt;($AF$5-$AF$6),1,0))</f>
        <v>1</v>
      </c>
      <c r="H73" s="35">
        <f t="shared" si="22"/>
        <v>211.82</v>
      </c>
      <c r="I73" s="35">
        <f t="shared" si="23"/>
        <v>34</v>
      </c>
      <c r="J73" s="35"/>
      <c r="K73" s="43">
        <f>+I73-H73</f>
        <v>-177.82</v>
      </c>
      <c r="L73" s="43"/>
      <c r="M73" s="43"/>
      <c r="N73" s="43"/>
      <c r="O73" s="43"/>
      <c r="P73" s="35"/>
      <c r="Q73" s="35"/>
      <c r="R73" s="35"/>
      <c r="S73" s="35"/>
      <c r="T73" s="36">
        <f>+K73/K72-1</f>
        <v>1.1720527992717278E-2</v>
      </c>
      <c r="U73" s="34">
        <f t="shared" si="25"/>
        <v>1.0117205279927173</v>
      </c>
      <c r="V73" s="34" t="e">
        <f>+PRODUCT($U$4:U73)-1</f>
        <v>#DIV/0!</v>
      </c>
      <c r="W73" s="34"/>
      <c r="X73" s="34" t="e">
        <f t="shared" si="24"/>
        <v>#DIV/0!</v>
      </c>
      <c r="Y73" s="3"/>
      <c r="Z73" s="3"/>
      <c r="AA73" s="3"/>
      <c r="AB73" s="3"/>
      <c r="AC73" s="3"/>
      <c r="AD73" s="3"/>
    </row>
    <row r="74" spans="1:30" x14ac:dyDescent="0.3">
      <c r="A74" s="7">
        <v>44135</v>
      </c>
      <c r="B74">
        <v>214.96</v>
      </c>
      <c r="C74">
        <v>33</v>
      </c>
      <c r="D74" s="10">
        <f>+B74-$AE$3-$AF$3*C74</f>
        <v>-1101.3430776307141</v>
      </c>
      <c r="E74" s="15">
        <f t="shared" si="20"/>
        <v>1.4823907090926403E-2</v>
      </c>
      <c r="F74" s="15">
        <f t="shared" si="21"/>
        <v>-2.9411764705882359E-2</v>
      </c>
      <c r="G74" s="3">
        <f>+IF(D74&gt;($AF$5+$AF$6),-1,IF(D74&lt;($AF$5-$AF$6),1,0))</f>
        <v>1</v>
      </c>
      <c r="H74" s="35">
        <f t="shared" si="22"/>
        <v>214.96</v>
      </c>
      <c r="I74" s="35">
        <f t="shared" si="23"/>
        <v>33</v>
      </c>
      <c r="J74" s="35"/>
      <c r="K74" s="43">
        <f>+I74-H74</f>
        <v>-181.96</v>
      </c>
      <c r="L74" s="43"/>
      <c r="M74" s="43"/>
      <c r="N74" s="43"/>
      <c r="O74" s="43"/>
      <c r="P74" s="35"/>
      <c r="Q74" s="35"/>
      <c r="R74" s="35"/>
      <c r="S74" s="35"/>
      <c r="T74" s="36">
        <f>+K74/K73-1</f>
        <v>2.3281970531998653E-2</v>
      </c>
      <c r="U74" s="34">
        <f t="shared" si="25"/>
        <v>1.0232819705319987</v>
      </c>
      <c r="V74" s="34" t="e">
        <f>+PRODUCT($U$4:U74)-1</f>
        <v>#DIV/0!</v>
      </c>
      <c r="W74" s="34"/>
      <c r="X74" s="34" t="e">
        <f t="shared" si="24"/>
        <v>#DIV/0!</v>
      </c>
      <c r="Y74" s="3"/>
      <c r="Z74" s="3"/>
      <c r="AA74" s="3"/>
      <c r="AB74" s="3"/>
      <c r="AC74" s="3"/>
      <c r="AD74" s="3"/>
    </row>
    <row r="75" spans="1:30" x14ac:dyDescent="0.3">
      <c r="A75" s="7">
        <v>44227</v>
      </c>
      <c r="B75">
        <v>213.16</v>
      </c>
      <c r="C75">
        <v>32.5</v>
      </c>
      <c r="D75" s="10">
        <f>+B75-$AE$3-$AF$3*C75</f>
        <v>-1083.40389806401</v>
      </c>
      <c r="E75" s="15">
        <f t="shared" si="20"/>
        <v>-8.3736509117976476E-3</v>
      </c>
      <c r="F75" s="15">
        <f t="shared" si="21"/>
        <v>-1.5151515151515138E-2</v>
      </c>
      <c r="G75" s="3">
        <f>+IF(D75&gt;($AF$5+$AF$6),-1,IF(D75&lt;($AF$5-$AF$6),1,0))</f>
        <v>1</v>
      </c>
      <c r="H75" s="35">
        <f t="shared" si="22"/>
        <v>213.16</v>
      </c>
      <c r="I75" s="35">
        <f t="shared" si="23"/>
        <v>32.5</v>
      </c>
      <c r="J75" s="35"/>
      <c r="K75" s="43">
        <f>+I75-H75</f>
        <v>-180.66</v>
      </c>
      <c r="L75" s="43"/>
      <c r="M75" s="43"/>
      <c r="N75" s="43"/>
      <c r="O75" s="43"/>
      <c r="P75" s="35"/>
      <c r="Q75" s="35"/>
      <c r="R75" s="35"/>
      <c r="S75" s="35"/>
      <c r="T75" s="36">
        <f>+K75/K74-1</f>
        <v>-7.1444273466696462E-3</v>
      </c>
      <c r="U75" s="34">
        <f t="shared" si="25"/>
        <v>0.99285557265333035</v>
      </c>
      <c r="V75" s="34" t="e">
        <f>+PRODUCT($U$4:U75)-1</f>
        <v>#DIV/0!</v>
      </c>
      <c r="W75" s="34"/>
      <c r="X75" s="34" t="e">
        <f t="shared" si="24"/>
        <v>#DIV/0!</v>
      </c>
      <c r="Y75" s="3"/>
      <c r="Z75" s="3"/>
      <c r="AA75" s="3"/>
      <c r="AB75" s="3"/>
      <c r="AC75" s="3"/>
      <c r="AD75" s="3"/>
    </row>
    <row r="76" spans="1:30" x14ac:dyDescent="0.3">
      <c r="A76" s="7">
        <v>44316</v>
      </c>
      <c r="B76">
        <v>212.72</v>
      </c>
      <c r="C76">
        <v>29.5</v>
      </c>
      <c r="D76" s="10">
        <f>+B76-$AE$3-$AF$3*C76</f>
        <v>-965.40882066378504</v>
      </c>
      <c r="E76" s="15">
        <f t="shared" si="20"/>
        <v>-2.0641771439294798E-3</v>
      </c>
      <c r="F76" s="15">
        <f t="shared" si="21"/>
        <v>-9.2307692307692313E-2</v>
      </c>
      <c r="G76" s="3">
        <f>+IF(D76&gt;($AF$5+$AF$6),-1,IF(D76&lt;($AF$5-$AF$6),1,0))</f>
        <v>0</v>
      </c>
      <c r="H76" s="35">
        <f t="shared" si="22"/>
        <v>212.72</v>
      </c>
      <c r="I76" s="35">
        <f t="shared" si="23"/>
        <v>29.5</v>
      </c>
      <c r="J76" s="35"/>
      <c r="K76" s="43">
        <f>+I76-H76</f>
        <v>-183.22</v>
      </c>
      <c r="L76" s="43"/>
      <c r="M76" s="43"/>
      <c r="N76" s="43"/>
      <c r="O76" s="43"/>
      <c r="P76" s="35"/>
      <c r="Q76" s="35"/>
      <c r="R76" s="35"/>
      <c r="S76" s="35"/>
      <c r="T76" s="36">
        <f>+K76/K75-1</f>
        <v>1.4170264585409154E-2</v>
      </c>
      <c r="U76" s="34">
        <f t="shared" si="25"/>
        <v>1.0141702645854092</v>
      </c>
      <c r="V76" s="34" t="e">
        <f>+PRODUCT($U$4:U76)-1</f>
        <v>#DIV/0!</v>
      </c>
      <c r="W76" s="34"/>
      <c r="X76" s="34" t="e">
        <f t="shared" si="24"/>
        <v>#DIV/0!</v>
      </c>
      <c r="Y76" s="3"/>
      <c r="Z76" s="3"/>
      <c r="AA76" s="3"/>
      <c r="AB76" s="3"/>
      <c r="AC76" s="3"/>
      <c r="AD76" s="3"/>
    </row>
    <row r="77" spans="1:30" x14ac:dyDescent="0.3">
      <c r="A77" s="7">
        <v>44347</v>
      </c>
      <c r="B77">
        <v>212.72</v>
      </c>
      <c r="C77">
        <v>29.5</v>
      </c>
      <c r="D77" s="10">
        <f>+B77-$AE$3-$AF$3*C77</f>
        <v>-965.40882066378504</v>
      </c>
      <c r="E77" s="15">
        <f t="shared" si="20"/>
        <v>0</v>
      </c>
      <c r="F77" s="15">
        <f t="shared" si="21"/>
        <v>0</v>
      </c>
      <c r="G77" s="3">
        <f>+IF(D77&gt;($AF$5+$AF$6),-1,IF(D77&lt;($AF$5-$AF$6),1,0))</f>
        <v>0</v>
      </c>
      <c r="H77" s="35">
        <f t="shared" si="22"/>
        <v>212.72</v>
      </c>
      <c r="I77" s="35">
        <f t="shared" si="23"/>
        <v>29.5</v>
      </c>
      <c r="J77" s="35"/>
      <c r="K77" s="43">
        <f>+I77-H77</f>
        <v>-183.22</v>
      </c>
      <c r="L77" s="43"/>
      <c r="M77" s="43"/>
      <c r="N77" s="43"/>
      <c r="O77" s="43"/>
      <c r="P77" s="35"/>
      <c r="Q77" s="35"/>
      <c r="R77" s="35"/>
      <c r="S77" s="35"/>
      <c r="T77" s="36">
        <f>+K77/K76-1</f>
        <v>0</v>
      </c>
      <c r="U77" s="34">
        <f t="shared" si="25"/>
        <v>1</v>
      </c>
      <c r="V77" s="34" t="e">
        <f>+PRODUCT($U$4:U77)-1</f>
        <v>#DIV/0!</v>
      </c>
      <c r="W77" s="34"/>
      <c r="X77" s="34" t="e">
        <f t="shared" si="24"/>
        <v>#DIV/0!</v>
      </c>
      <c r="Y77" s="3"/>
      <c r="Z77" s="3"/>
      <c r="AA77" s="3"/>
      <c r="AB77" s="3"/>
      <c r="AC77" s="3"/>
      <c r="AD77" s="3"/>
    </row>
    <row r="78" spans="1:30" x14ac:dyDescent="0.3">
      <c r="A78" s="7">
        <v>44500</v>
      </c>
      <c r="B78">
        <v>161.22</v>
      </c>
      <c r="C78">
        <v>27.7</v>
      </c>
      <c r="D78" s="10">
        <f>+B78-$AE$3-$AF$3*C78</f>
        <v>-945.84777422365005</v>
      </c>
      <c r="E78" s="15">
        <f t="shared" si="20"/>
        <v>-0.24210229409552464</v>
      </c>
      <c r="F78" s="15">
        <f t="shared" si="21"/>
        <v>-6.101694915254241E-2</v>
      </c>
      <c r="G78" s="3">
        <f>+IF(D78&gt;($AF$5+$AF$6),-1,IF(D78&lt;($AF$5-$AF$6),1,0))</f>
        <v>0</v>
      </c>
      <c r="H78" s="35">
        <f t="shared" si="22"/>
        <v>161.22</v>
      </c>
      <c r="I78" s="35">
        <f t="shared" si="23"/>
        <v>27.7</v>
      </c>
      <c r="J78" s="35"/>
      <c r="K78" s="43">
        <f>+I78-H78</f>
        <v>-133.52000000000001</v>
      </c>
      <c r="L78" s="43"/>
      <c r="M78" s="43"/>
      <c r="N78" s="43"/>
      <c r="O78" s="43"/>
      <c r="P78" s="35"/>
      <c r="Q78" s="35"/>
      <c r="R78" s="35"/>
      <c r="S78" s="35"/>
      <c r="T78" s="36">
        <v>0</v>
      </c>
      <c r="U78" s="34">
        <f t="shared" si="25"/>
        <v>1</v>
      </c>
      <c r="V78" s="34" t="e">
        <f>+PRODUCT($U$4:U78)-1</f>
        <v>#DIV/0!</v>
      </c>
      <c r="W78" s="34"/>
      <c r="X78" s="34" t="e">
        <f t="shared" si="24"/>
        <v>#DIV/0!</v>
      </c>
      <c r="Y78" s="3"/>
      <c r="Z78" s="3"/>
      <c r="AA78" s="3"/>
      <c r="AB78" s="3"/>
      <c r="AC78" s="3"/>
      <c r="AD78" s="3"/>
    </row>
    <row r="79" spans="1:30" x14ac:dyDescent="0.3">
      <c r="A79" s="7">
        <v>44592</v>
      </c>
      <c r="B79">
        <v>210</v>
      </c>
      <c r="C79">
        <v>29.1</v>
      </c>
      <c r="D79" s="10">
        <f>+B79-$AE$3-$AF$3*C79</f>
        <v>-952.33747701042194</v>
      </c>
      <c r="E79" s="15">
        <f t="shared" si="20"/>
        <v>0.30256791961295115</v>
      </c>
      <c r="F79" s="15">
        <f t="shared" si="21"/>
        <v>5.0541516245487417E-2</v>
      </c>
      <c r="G79" s="3">
        <f>+IF(D79&gt;($AF$5+$AF$6),-1,IF(D79&lt;($AF$5-$AF$6),1,0))</f>
        <v>0</v>
      </c>
      <c r="H79" s="35">
        <f t="shared" si="22"/>
        <v>210</v>
      </c>
      <c r="I79" s="35">
        <f t="shared" si="23"/>
        <v>29.1</v>
      </c>
      <c r="J79" s="35"/>
      <c r="K79" s="43">
        <f>+I79-H79</f>
        <v>-180.9</v>
      </c>
      <c r="L79" s="43"/>
      <c r="M79" s="43"/>
      <c r="N79" s="43"/>
      <c r="O79" s="43"/>
      <c r="P79" s="35"/>
      <c r="Q79" s="35"/>
      <c r="R79" s="35"/>
      <c r="S79" s="35"/>
      <c r="T79" s="36">
        <v>0</v>
      </c>
      <c r="U79" s="34">
        <f t="shared" si="25"/>
        <v>1</v>
      </c>
      <c r="V79" s="34" t="e">
        <f>+PRODUCT($U$4:U79)-1</f>
        <v>#DIV/0!</v>
      </c>
      <c r="W79" s="34"/>
      <c r="X79" s="34" t="e">
        <f t="shared" si="24"/>
        <v>#DIV/0!</v>
      </c>
      <c r="Y79" s="3"/>
      <c r="Z79" s="3"/>
      <c r="AA79" s="3"/>
      <c r="AB79" s="3"/>
      <c r="AC79" s="3"/>
      <c r="AD79" s="3"/>
    </row>
    <row r="80" spans="1:30" x14ac:dyDescent="0.3">
      <c r="A80" s="7">
        <v>44651</v>
      </c>
      <c r="B80">
        <v>211</v>
      </c>
      <c r="C80">
        <v>34</v>
      </c>
      <c r="D80" s="10">
        <f>+B80-$AE$3-$AF$3*C80</f>
        <v>-1144.7814367641224</v>
      </c>
      <c r="E80" s="15">
        <f t="shared" si="20"/>
        <v>4.761904761904745E-3</v>
      </c>
      <c r="F80" s="15">
        <f t="shared" si="21"/>
        <v>0.16838487972508576</v>
      </c>
      <c r="G80" s="3">
        <f>+IF(D80&gt;($AF$5+$AF$6),-1,IF(D80&lt;($AF$5-$AF$6),1,0))</f>
        <v>1</v>
      </c>
      <c r="H80" s="35">
        <f t="shared" si="22"/>
        <v>211</v>
      </c>
      <c r="I80" s="35">
        <f t="shared" si="23"/>
        <v>34</v>
      </c>
      <c r="J80" s="35"/>
      <c r="K80" s="43">
        <f>+I80-H80</f>
        <v>-177</v>
      </c>
      <c r="L80" s="43"/>
      <c r="M80" s="43"/>
      <c r="N80" s="43"/>
      <c r="O80" s="43"/>
      <c r="P80" s="35"/>
      <c r="Q80" s="35"/>
      <c r="R80" s="35"/>
      <c r="S80" s="35"/>
      <c r="T80" s="36">
        <v>0</v>
      </c>
      <c r="U80" s="34">
        <f t="shared" si="25"/>
        <v>1</v>
      </c>
      <c r="V80" s="34" t="e">
        <f>+PRODUCT($U$4:U80)-1</f>
        <v>#DIV/0!</v>
      </c>
      <c r="W80" s="34"/>
      <c r="X80" s="34" t="e">
        <f t="shared" si="24"/>
        <v>#DIV/0!</v>
      </c>
      <c r="Y80" s="3"/>
      <c r="Z80" s="3"/>
      <c r="AA80" s="3"/>
      <c r="AB80" s="3"/>
      <c r="AC80" s="3"/>
      <c r="AD80" s="3"/>
    </row>
    <row r="81" spans="1:30" x14ac:dyDescent="0.3">
      <c r="A81" s="7">
        <v>44712</v>
      </c>
      <c r="B81">
        <v>220</v>
      </c>
      <c r="C81">
        <v>32</v>
      </c>
      <c r="D81" s="10">
        <f>+B81-$AE$3-$AF$3*C81</f>
        <v>-1056.8247184973059</v>
      </c>
      <c r="E81" s="15">
        <f t="shared" si="20"/>
        <v>4.2654028436019065E-2</v>
      </c>
      <c r="F81" s="15">
        <f t="shared" si="21"/>
        <v>-5.8823529411764719E-2</v>
      </c>
      <c r="G81" s="3">
        <f>+IF(D81&gt;($AF$5+$AF$6),-1,IF(D81&lt;($AF$5-$AF$6),1,0))</f>
        <v>1</v>
      </c>
      <c r="H81" s="35">
        <f t="shared" si="22"/>
        <v>220</v>
      </c>
      <c r="I81" s="35">
        <f t="shared" si="23"/>
        <v>32</v>
      </c>
      <c r="J81" s="35"/>
      <c r="K81" s="43">
        <f>+I81-H81</f>
        <v>-188</v>
      </c>
      <c r="L81" s="43"/>
      <c r="M81" s="43"/>
      <c r="N81" s="43"/>
      <c r="O81" s="43"/>
      <c r="P81" s="35"/>
      <c r="Q81" s="35"/>
      <c r="R81" s="35"/>
      <c r="S81" s="35"/>
      <c r="T81" s="36">
        <f>+K81/K80-1</f>
        <v>6.2146892655367214E-2</v>
      </c>
      <c r="U81" s="34">
        <f t="shared" si="25"/>
        <v>1.0621468926553672</v>
      </c>
      <c r="V81" s="34" t="e">
        <f>+PRODUCT($U$4:U81)-1</f>
        <v>#DIV/0!</v>
      </c>
      <c r="W81" s="34"/>
      <c r="X81" s="34" t="e">
        <f t="shared" si="24"/>
        <v>#DIV/0!</v>
      </c>
      <c r="Y81" s="3"/>
      <c r="Z81" s="3"/>
      <c r="AA81" s="3"/>
      <c r="AB81" s="3"/>
      <c r="AC81" s="3"/>
      <c r="AD81" s="3"/>
    </row>
    <row r="82" spans="1:30" x14ac:dyDescent="0.3">
      <c r="A82" s="7">
        <v>45077</v>
      </c>
      <c r="B82">
        <v>220</v>
      </c>
      <c r="C82">
        <v>36.5</v>
      </c>
      <c r="D82" s="10">
        <f>+B82-$AE$3-$AF$3*C82</f>
        <v>-1234.4773345976432</v>
      </c>
      <c r="E82" s="15">
        <f t="shared" si="20"/>
        <v>0</v>
      </c>
      <c r="F82" s="15">
        <f t="shared" si="21"/>
        <v>0.140625</v>
      </c>
      <c r="G82" s="3">
        <f>+IF(D82&gt;($AF$5+$AF$6),-1,IF(D82&lt;($AF$5-$AF$6),1,0))</f>
        <v>1</v>
      </c>
      <c r="H82" s="35">
        <f t="shared" si="22"/>
        <v>220</v>
      </c>
      <c r="I82" s="35">
        <f t="shared" si="23"/>
        <v>36.5</v>
      </c>
      <c r="J82" s="35"/>
      <c r="K82" s="43">
        <f>+I82-H82</f>
        <v>-183.5</v>
      </c>
      <c r="L82" s="43"/>
      <c r="M82" s="43"/>
      <c r="N82" s="43"/>
      <c r="O82" s="43"/>
      <c r="P82" s="35"/>
      <c r="Q82" s="35"/>
      <c r="R82" s="35"/>
      <c r="S82" s="35"/>
      <c r="T82" s="36">
        <f>+K82/K81-1</f>
        <v>-2.393617021276595E-2</v>
      </c>
      <c r="U82" s="34">
        <f t="shared" si="25"/>
        <v>0.97606382978723405</v>
      </c>
      <c r="V82" s="34" t="e">
        <f>+PRODUCT($U$4:U82)-1</f>
        <v>#DIV/0!</v>
      </c>
      <c r="W82" s="34"/>
      <c r="X82" s="34" t="e">
        <f t="shared" si="24"/>
        <v>#DIV/0!</v>
      </c>
      <c r="Y82" s="3"/>
      <c r="Z82" s="3"/>
      <c r="AA82" s="3"/>
      <c r="AB82" s="3"/>
      <c r="AC82" s="3"/>
      <c r="AD82" s="3"/>
    </row>
    <row r="83" spans="1:30" x14ac:dyDescent="0.3">
      <c r="A83" s="7">
        <v>45107</v>
      </c>
      <c r="B83">
        <v>220</v>
      </c>
      <c r="C83">
        <v>37.9</v>
      </c>
      <c r="D83" s="10">
        <f>+B83-$AE$3-$AF$3*C83</f>
        <v>-1289.7470373844149</v>
      </c>
      <c r="E83" s="15">
        <f t="shared" si="20"/>
        <v>0</v>
      </c>
      <c r="F83" s="15">
        <f t="shared" si="21"/>
        <v>3.8356164383561708E-2</v>
      </c>
      <c r="G83" s="3">
        <f>+IF(D83&gt;($AF$5+$AF$6),-1,IF(D83&lt;($AF$5-$AF$6),1,0))</f>
        <v>1</v>
      </c>
      <c r="H83" s="35">
        <f t="shared" si="22"/>
        <v>220</v>
      </c>
      <c r="I83" s="35">
        <f t="shared" si="23"/>
        <v>37.9</v>
      </c>
      <c r="J83" s="35"/>
      <c r="K83" s="43">
        <f>+I83-H83</f>
        <v>-182.1</v>
      </c>
      <c r="L83" s="43"/>
      <c r="M83" s="43"/>
      <c r="N83" s="43"/>
      <c r="O83" s="43"/>
      <c r="P83" s="35"/>
      <c r="Q83" s="35"/>
      <c r="R83" s="35"/>
      <c r="S83" s="35"/>
      <c r="T83" s="36">
        <f>+K83/K82-1</f>
        <v>-7.629427792915533E-3</v>
      </c>
      <c r="U83" s="34">
        <f t="shared" si="25"/>
        <v>0.99237057220708447</v>
      </c>
      <c r="V83" s="34" t="e">
        <f>+PRODUCT($U$4:U83)-1</f>
        <v>#DIV/0!</v>
      </c>
      <c r="W83" s="34"/>
      <c r="X83" s="34" t="e">
        <f t="shared" si="24"/>
        <v>#DIV/0!</v>
      </c>
      <c r="Y83" s="3"/>
      <c r="Z83" s="3"/>
      <c r="AA83" s="3"/>
      <c r="AB83" s="3"/>
      <c r="AC83" s="3"/>
      <c r="AD83" s="3"/>
    </row>
    <row r="84" spans="1:30" x14ac:dyDescent="0.3">
      <c r="A84" s="7">
        <v>45138</v>
      </c>
      <c r="B84">
        <v>225</v>
      </c>
      <c r="C84">
        <v>37.9</v>
      </c>
      <c r="D84" s="10">
        <f>+B84-$AE$3-$AF$3*C84</f>
        <v>-1284.7470373844149</v>
      </c>
      <c r="E84" s="15">
        <f t="shared" si="20"/>
        <v>2.2727272727272707E-2</v>
      </c>
      <c r="F84" s="15">
        <f t="shared" si="21"/>
        <v>0</v>
      </c>
      <c r="G84" s="3">
        <f>+IF(D84&gt;($AF$5+$AF$6),-1,IF(D84&lt;($AF$5-$AF$6),1,0))</f>
        <v>1</v>
      </c>
      <c r="H84" s="35">
        <f t="shared" si="22"/>
        <v>225</v>
      </c>
      <c r="I84" s="35">
        <f t="shared" si="23"/>
        <v>37.9</v>
      </c>
      <c r="J84" s="35"/>
      <c r="K84" s="43">
        <f>+I84-H84</f>
        <v>-187.1</v>
      </c>
      <c r="L84" s="43"/>
      <c r="M84" s="43"/>
      <c r="N84" s="43"/>
      <c r="O84" s="43"/>
      <c r="P84" s="35"/>
      <c r="Q84" s="35"/>
      <c r="R84" s="35"/>
      <c r="S84" s="35"/>
      <c r="T84" s="36">
        <f>+K84/K83-1</f>
        <v>2.7457440966501823E-2</v>
      </c>
      <c r="U84" s="34">
        <f t="shared" si="25"/>
        <v>1.0274574409665018</v>
      </c>
      <c r="V84" s="34" t="e">
        <f>+PRODUCT($U$4:U84)-1</f>
        <v>#DIV/0!</v>
      </c>
      <c r="W84" s="34"/>
      <c r="X84" s="34" t="e">
        <f t="shared" si="24"/>
        <v>#DIV/0!</v>
      </c>
      <c r="Y84" s="3"/>
      <c r="Z84" s="3"/>
      <c r="AA84" s="3"/>
      <c r="AB84" s="3"/>
      <c r="AC84" s="3"/>
      <c r="AD84" s="3"/>
    </row>
    <row r="85" spans="1:30" x14ac:dyDescent="0.3">
      <c r="A85" s="7">
        <v>45169</v>
      </c>
      <c r="B85">
        <v>205</v>
      </c>
      <c r="C85">
        <v>40.11</v>
      </c>
      <c r="D85" s="10">
        <f>+B85-$AE$3-$AF$3*C85</f>
        <v>-1391.9942110692471</v>
      </c>
      <c r="E85" s="15">
        <f t="shared" si="20"/>
        <v>-8.8888888888888906E-2</v>
      </c>
      <c r="F85" s="15">
        <f t="shared" si="21"/>
        <v>5.8311345646437918E-2</v>
      </c>
      <c r="G85" s="3">
        <f>+IF(D85&gt;($AF$5+$AF$6),-1,IF(D85&lt;($AF$5-$AF$6),1,0))</f>
        <v>1</v>
      </c>
      <c r="H85" s="35">
        <f t="shared" si="22"/>
        <v>205</v>
      </c>
      <c r="I85" s="35">
        <f t="shared" si="23"/>
        <v>40.11</v>
      </c>
      <c r="J85" s="35"/>
      <c r="K85" s="43">
        <f>+I85-H85</f>
        <v>-164.89</v>
      </c>
      <c r="L85" s="43"/>
      <c r="M85" s="43"/>
      <c r="N85" s="43"/>
      <c r="O85" s="43"/>
      <c r="P85" s="35"/>
      <c r="Q85" s="35"/>
      <c r="R85" s="35"/>
      <c r="S85" s="35"/>
      <c r="T85" s="36">
        <f>+K85/K84-1</f>
        <v>-0.11870657402458584</v>
      </c>
      <c r="U85" s="34">
        <f t="shared" si="25"/>
        <v>0.88129342597541416</v>
      </c>
      <c r="V85" s="34" t="e">
        <f>+PRODUCT($U$4:U85)-1</f>
        <v>#DIV/0!</v>
      </c>
      <c r="W85" s="34"/>
      <c r="X85" s="34" t="e">
        <f t="shared" si="24"/>
        <v>#DIV/0!</v>
      </c>
      <c r="Y85" s="3"/>
      <c r="Z85" s="3"/>
      <c r="AA85" s="3"/>
      <c r="AB85" s="3"/>
      <c r="AC85" s="3"/>
      <c r="AD85" s="3"/>
    </row>
  </sheetData>
  <autoFilter ref="A2:D85" xr:uid="{A5979FC5-1FDC-422D-9B14-ADD5BFAB77C4}">
    <sortState xmlns:xlrd2="http://schemas.microsoft.com/office/spreadsheetml/2017/richdata2" ref="A3:D85">
      <sortCondition ref="A2:A8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3A02-00CC-4E5F-8D62-E6827CAC2FA7}">
  <dimension ref="A1:AK85"/>
  <sheetViews>
    <sheetView topLeftCell="A58" zoomScaleNormal="100" workbookViewId="0">
      <selection activeCell="G3" sqref="G3:G85"/>
    </sheetView>
  </sheetViews>
  <sheetFormatPr baseColWidth="10" defaultRowHeight="14.4" x14ac:dyDescent="0.3"/>
  <cols>
    <col min="1" max="1" width="19.88671875" customWidth="1"/>
    <col min="5" max="5" width="10" customWidth="1"/>
    <col min="6" max="6" width="15.33203125" customWidth="1"/>
    <col min="7" max="13" width="11.5546875" style="5"/>
    <col min="14" max="14" width="17.77734375" style="5" customWidth="1"/>
    <col min="15" max="24" width="11.5546875" style="5"/>
    <col min="25" max="25" width="15.5546875" style="5" customWidth="1"/>
    <col min="26" max="30" width="11.5546875" style="5"/>
    <col min="32" max="32" width="17.33203125" bestFit="1" customWidth="1"/>
  </cols>
  <sheetData>
    <row r="1" spans="1:37" ht="15" thickBot="1" x14ac:dyDescent="0.35">
      <c r="B1" s="1" t="s">
        <v>173</v>
      </c>
      <c r="C1" s="1" t="s">
        <v>174</v>
      </c>
      <c r="H1" s="44">
        <f>+AF5-AF6</f>
        <v>-1046.5695074724272</v>
      </c>
      <c r="I1" s="44">
        <f>+AF5+AF6</f>
        <v>-295.35798094610448</v>
      </c>
      <c r="J1" s="5">
        <f>AF5-AF6*0.5</f>
        <v>-858.76662584084659</v>
      </c>
      <c r="K1" s="5">
        <f>AF5+AF6*0.5</f>
        <v>-483.16086257768518</v>
      </c>
      <c r="N1" s="5" t="s">
        <v>185</v>
      </c>
      <c r="O1" s="5" t="s">
        <v>186</v>
      </c>
      <c r="U1" s="5">
        <f>+I8-I7</f>
        <v>0</v>
      </c>
      <c r="V1" s="5" t="e">
        <f>+#REF!-U1</f>
        <v>#REF!</v>
      </c>
      <c r="W1" s="17" t="e">
        <f>+V1/#REF!</f>
        <v>#REF!</v>
      </c>
    </row>
    <row r="2" spans="1:37" ht="15" thickBot="1" x14ac:dyDescent="0.35">
      <c r="A2" s="6" t="s">
        <v>163</v>
      </c>
      <c r="B2" s="6" t="s">
        <v>82</v>
      </c>
      <c r="C2" s="6" t="s">
        <v>75</v>
      </c>
      <c r="D2" s="8" t="s">
        <v>164</v>
      </c>
      <c r="E2" s="11"/>
      <c r="F2" s="11"/>
      <c r="G2" s="13" t="s">
        <v>172</v>
      </c>
      <c r="H2" s="38" t="s">
        <v>182</v>
      </c>
      <c r="I2" s="38" t="s">
        <v>169</v>
      </c>
      <c r="J2" s="38" t="s">
        <v>170</v>
      </c>
      <c r="K2" s="38"/>
      <c r="L2" s="38" t="s">
        <v>183</v>
      </c>
      <c r="M2" s="38" t="s">
        <v>184</v>
      </c>
      <c r="N2" s="38" t="s">
        <v>178</v>
      </c>
      <c r="O2" s="38" t="s">
        <v>178</v>
      </c>
      <c r="P2" s="38"/>
      <c r="Q2" s="13"/>
      <c r="R2" s="13"/>
      <c r="S2" s="13"/>
      <c r="T2" s="13"/>
      <c r="U2" s="13" t="s">
        <v>175</v>
      </c>
      <c r="V2" s="13" t="s">
        <v>178</v>
      </c>
      <c r="W2" s="13"/>
      <c r="X2" s="13" t="s">
        <v>179</v>
      </c>
      <c r="Y2" s="13"/>
      <c r="Z2" s="31" t="s">
        <v>0</v>
      </c>
      <c r="AA2" s="32" t="s">
        <v>176</v>
      </c>
      <c r="AB2" s="32" t="s">
        <v>171</v>
      </c>
      <c r="AC2" s="33" t="s">
        <v>177</v>
      </c>
      <c r="AD2" s="13"/>
      <c r="AE2" s="4" t="s">
        <v>4</v>
      </c>
      <c r="AF2" s="2" t="s">
        <v>5</v>
      </c>
      <c r="AH2" t="s">
        <v>192</v>
      </c>
      <c r="AI2" t="s">
        <v>191</v>
      </c>
      <c r="AJ2" t="s">
        <v>193</v>
      </c>
      <c r="AK2" t="s">
        <v>194</v>
      </c>
    </row>
    <row r="3" spans="1:37" ht="15" thickBot="1" x14ac:dyDescent="0.35">
      <c r="A3" s="46">
        <v>39538</v>
      </c>
      <c r="B3">
        <v>81.510000000000005</v>
      </c>
      <c r="C3">
        <v>7</v>
      </c>
      <c r="D3" s="10">
        <f>+B3-$AE$3-$AF$3*C3</f>
        <v>-208.35574016209841</v>
      </c>
      <c r="E3" s="10"/>
      <c r="F3" s="10"/>
      <c r="G3" s="3">
        <f>+IF(D3&gt;($AF$5+$AF$6),-1,IF(D3&lt;($AF$5-$AF$6),1,IF(ABS(D3-$AF$5)&lt;0.5*$AF$6,0,G2)))</f>
        <v>-1</v>
      </c>
      <c r="H3" s="35">
        <f>IF(D3&lt;($AF$5-$AF$6),1,0)</f>
        <v>0</v>
      </c>
      <c r="I3" s="35">
        <f>IF(D3&gt;($AF$5+$AF$6),1,0)</f>
        <v>1</v>
      </c>
      <c r="J3" s="35">
        <f>+IF(ABS(D3-$AF$5)&lt;0.5*$AF$6,1,0)</f>
        <v>0</v>
      </c>
      <c r="K3" s="35">
        <f>+H3*1+I3*-1+0*J3</f>
        <v>-1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0"/>
      <c r="W3" s="30"/>
      <c r="X3" s="30"/>
      <c r="Y3" s="3"/>
      <c r="Z3" s="26">
        <v>1</v>
      </c>
      <c r="AA3" s="27" t="e">
        <f>+#REF!</f>
        <v>#REF!</v>
      </c>
      <c r="AB3" s="28" t="e">
        <f>+U6</f>
        <v>#REF!</v>
      </c>
      <c r="AC3" s="29" t="e">
        <f>+AA3*(1+AB3)</f>
        <v>#REF!</v>
      </c>
      <c r="AD3" s="3"/>
      <c r="AE3" s="18">
        <v>13.5172262282403</v>
      </c>
      <c r="AF3" s="19">
        <v>39.478359133408297</v>
      </c>
      <c r="AH3" s="44">
        <f t="shared" ref="AH3" si="0">H1</f>
        <v>-1046.5695074724272</v>
      </c>
      <c r="AI3" s="5">
        <f>J1</f>
        <v>-858.76662584084659</v>
      </c>
      <c r="AJ3" s="5">
        <f>K1</f>
        <v>-483.16086257768518</v>
      </c>
      <c r="AK3" s="44">
        <f>I1</f>
        <v>-295.35798094610448</v>
      </c>
    </row>
    <row r="4" spans="1:37" ht="15" thickBot="1" x14ac:dyDescent="0.35">
      <c r="A4" s="46">
        <v>39539</v>
      </c>
      <c r="B4">
        <v>79.36</v>
      </c>
      <c r="C4">
        <v>7.99</v>
      </c>
      <c r="D4" s="10">
        <f>+B4-$AE$3-$AF$3*C4</f>
        <v>-249.58931570417258</v>
      </c>
      <c r="E4" s="16">
        <f>+B4/B3-1</f>
        <v>-2.6377131640289653E-2</v>
      </c>
      <c r="F4" s="48">
        <f>+C4/C3-1</f>
        <v>0.14142857142857146</v>
      </c>
      <c r="G4" s="3">
        <f t="shared" ref="G4:G67" si="1">+IF(D4&gt;($AF$5+$AF$6),-1,IF(D4&lt;($AF$5-$AF$6),1,IF(ABS(D4-$AF$5)&lt;0.5*$AF$6,0,G3)))</f>
        <v>-1</v>
      </c>
      <c r="H4" s="35">
        <f>IF(D4&lt;($AF$5-$AF$6),1,0)</f>
        <v>0</v>
      </c>
      <c r="I4" s="35">
        <f>IF(D4&gt;($AF$5+$AF$6),1,0)</f>
        <v>1</v>
      </c>
      <c r="J4" s="35">
        <f t="shared" ref="J4:J5" si="2">+IF(ABS(D4-$AF$5)&lt;0.5*$AF$6,1,0)</f>
        <v>0</v>
      </c>
      <c r="K4" s="35">
        <f t="shared" ref="K4:K67" si="3">+H4*1+I4*-1+0*J4</f>
        <v>-1</v>
      </c>
      <c r="L4" s="36">
        <f>+(E4*H3-E4*J3)+(-F4*I3+F4*J3)</f>
        <v>-0.14142857142857146</v>
      </c>
      <c r="M4" s="37">
        <f>+(1+L4)</f>
        <v>0.85857142857142854</v>
      </c>
      <c r="N4" s="37">
        <f>+PRODUCT($M$4:M4)-1</f>
        <v>-0.14142857142857146</v>
      </c>
      <c r="O4" s="36">
        <v>4.2141994363172675E-2</v>
      </c>
      <c r="P4" s="43"/>
      <c r="Q4" s="35" t="e">
        <f>-#REF!+#REF!</f>
        <v>#REF!</v>
      </c>
      <c r="R4" s="35">
        <f>-E4*H3</f>
        <v>0</v>
      </c>
      <c r="S4" s="35">
        <f>+F4*I3</f>
        <v>0.14142857142857146</v>
      </c>
      <c r="T4" s="35">
        <f>+R4+S4</f>
        <v>0.14142857142857146</v>
      </c>
      <c r="U4" s="36" t="e">
        <f>+Q4/#REF!</f>
        <v>#REF!</v>
      </c>
      <c r="V4" s="34" t="e">
        <f>+(1+U4)</f>
        <v>#REF!</v>
      </c>
      <c r="W4" s="34" t="e">
        <f>+PRODUCT($V$4:V4)-1</f>
        <v>#REF!</v>
      </c>
      <c r="X4" s="34" t="e">
        <f>+(MAX($V$4:$V$85)-V4)/MAX($V$4:$V$85)</f>
        <v>#REF!</v>
      </c>
      <c r="Y4" s="16" t="e">
        <f>+MAX(X4:X85)</f>
        <v>#REF!</v>
      </c>
      <c r="Z4" s="26"/>
      <c r="AA4" s="27"/>
      <c r="AB4" s="28"/>
      <c r="AC4" s="29"/>
      <c r="AD4" s="16"/>
      <c r="AH4" s="45">
        <f>+AH3</f>
        <v>-1046.5695074724272</v>
      </c>
      <c r="AI4" s="45">
        <f t="shared" ref="AI4:AK4" si="4">+AI3</f>
        <v>-858.76662584084659</v>
      </c>
      <c r="AJ4" s="45">
        <f t="shared" si="4"/>
        <v>-483.16086257768518</v>
      </c>
      <c r="AK4" s="45">
        <f t="shared" si="4"/>
        <v>-295.35798094610448</v>
      </c>
    </row>
    <row r="5" spans="1:37" ht="15" thickBot="1" x14ac:dyDescent="0.35">
      <c r="A5" s="46">
        <v>39540</v>
      </c>
      <c r="B5">
        <v>71.650000000000006</v>
      </c>
      <c r="C5">
        <v>7.94</v>
      </c>
      <c r="D5" s="10">
        <f>+B5-$AE$3-$AF$3*C5</f>
        <v>-255.32539774750219</v>
      </c>
      <c r="E5" s="15">
        <f t="shared" ref="E5:F29" si="5">+B5/B4-1</f>
        <v>-9.7152217741935387E-2</v>
      </c>
      <c r="F5" s="48">
        <f t="shared" si="5"/>
        <v>-6.2578222778473247E-3</v>
      </c>
      <c r="G5" s="3">
        <f t="shared" si="1"/>
        <v>-1</v>
      </c>
      <c r="H5" s="35">
        <f>IF(D5&lt;($AF$5-$AF$6),1,0)</f>
        <v>0</v>
      </c>
      <c r="I5" s="35">
        <f>IF(D5&gt;($AF$5+$AF$6),1,0)</f>
        <v>1</v>
      </c>
      <c r="J5" s="35">
        <f t="shared" si="2"/>
        <v>0</v>
      </c>
      <c r="K5" s="35">
        <f t="shared" si="3"/>
        <v>-1</v>
      </c>
      <c r="L5" s="36">
        <f t="shared" ref="L5:L17" si="6">+(E5*H4-E5*J4)+(-F5*I4+F5*J4)</f>
        <v>6.2578222778473247E-3</v>
      </c>
      <c r="M5" s="37">
        <f t="shared" ref="M5:M17" si="7">+(1+L5)</f>
        <v>1.0062578222778473</v>
      </c>
      <c r="N5" s="37">
        <f>+PRODUCT($M$4:M5)-1</f>
        <v>-0.13605578401573393</v>
      </c>
      <c r="O5" s="36">
        <v>0.15399301967943857</v>
      </c>
      <c r="P5" s="43"/>
      <c r="Q5" s="35" t="e">
        <f>-(#REF!-#REF!)</f>
        <v>#REF!</v>
      </c>
      <c r="R5" s="35">
        <f>-E5*H4</f>
        <v>0</v>
      </c>
      <c r="S5" s="35">
        <f>+F5*I4</f>
        <v>-6.2578222778473247E-3</v>
      </c>
      <c r="T5" s="35">
        <f>+R5+S5</f>
        <v>-6.2578222778473247E-3</v>
      </c>
      <c r="U5" s="36" t="e">
        <f>+Q5/#REF!</f>
        <v>#REF!</v>
      </c>
      <c r="V5" s="34" t="e">
        <f>+(1+U5)</f>
        <v>#REF!</v>
      </c>
      <c r="W5" s="34" t="e">
        <f>+PRODUCT($V$4:V5)-1</f>
        <v>#REF!</v>
      </c>
      <c r="X5" s="34" t="e">
        <f t="shared" ref="X5:X68" si="8">+(MAX($V$4:$V$85)-V5)/MAX($V$4:$V$85)</f>
        <v>#REF!</v>
      </c>
      <c r="Y5" s="16"/>
      <c r="Z5" s="26"/>
      <c r="AA5" s="27"/>
      <c r="AB5" s="28"/>
      <c r="AC5" s="29"/>
      <c r="AD5" s="16"/>
      <c r="AE5" t="s">
        <v>165</v>
      </c>
      <c r="AF5" s="9">
        <f>+AVERAGE(D3:D85)</f>
        <v>-670.96374420926588</v>
      </c>
      <c r="AH5" s="45">
        <f t="shared" ref="AH5:AH19" si="9">+AH4</f>
        <v>-1046.5695074724272</v>
      </c>
      <c r="AI5" s="45">
        <f t="shared" ref="AI5:AI19" si="10">+AI4</f>
        <v>-858.76662584084659</v>
      </c>
      <c r="AJ5" s="45">
        <f t="shared" ref="AJ5:AJ19" si="11">+AJ4</f>
        <v>-483.16086257768518</v>
      </c>
      <c r="AK5" s="45">
        <f t="shared" ref="AK5:AK19" si="12">+AK4</f>
        <v>-295.35798094610448</v>
      </c>
    </row>
    <row r="6" spans="1:37" ht="15" thickBot="1" x14ac:dyDescent="0.35">
      <c r="A6" s="46">
        <v>39541</v>
      </c>
      <c r="B6" s="22">
        <v>58.85</v>
      </c>
      <c r="C6" s="22">
        <v>9.2100000000000009</v>
      </c>
      <c r="D6" s="20">
        <f>+B6-$AE$3-$AF$3*C6</f>
        <v>-318.26291384693076</v>
      </c>
      <c r="E6" s="23">
        <f t="shared" si="5"/>
        <v>-0.17864619678995119</v>
      </c>
      <c r="F6" s="49">
        <f t="shared" si="5"/>
        <v>0.15994962216624686</v>
      </c>
      <c r="G6" s="3">
        <f>+IF(D6&gt;($AF$5+$AF$6),-1,IF(D6&lt;($AF$5-$AF$6),1,IF(ABS(D6-$AF$5)&lt;0.5*$AF$6,0,G5)))</f>
        <v>-1</v>
      </c>
      <c r="H6" s="35">
        <f>IF(D6&lt;($AF$5-$AF$6),1,0)</f>
        <v>0</v>
      </c>
      <c r="I6" s="35">
        <f>IF(D6&gt;($AF$5+$AF$6),1,0)</f>
        <v>0</v>
      </c>
      <c r="J6" s="35">
        <f>+IF(ABS(D6-$AF$5)&lt;=0.5*$AF$6,1,0)</f>
        <v>0</v>
      </c>
      <c r="K6" s="35">
        <f>+IF(AND(D6&gt;J1,D6&lt;K1),1,0)</f>
        <v>0</v>
      </c>
      <c r="L6" s="36">
        <f t="shared" si="6"/>
        <v>-0.15994962216624686</v>
      </c>
      <c r="M6" s="37">
        <f t="shared" si="7"/>
        <v>0.84005037783375314</v>
      </c>
      <c r="N6" s="37">
        <f>+PRODUCT($M$4:M6)-1</f>
        <v>-0.27424333493513164</v>
      </c>
      <c r="O6" s="36">
        <v>0.40884597505362952</v>
      </c>
      <c r="P6" s="43"/>
      <c r="Q6" s="41" t="e">
        <f>-(#REF!-#REF!)</f>
        <v>#REF!</v>
      </c>
      <c r="R6" s="41">
        <f>-E6*H5</f>
        <v>0</v>
      </c>
      <c r="S6" s="41">
        <f>+F6*I5</f>
        <v>0.15994962216624686</v>
      </c>
      <c r="T6" s="41">
        <f>+R6+S6</f>
        <v>0.15994962216624686</v>
      </c>
      <c r="U6" s="42" t="e">
        <f>+Q6/#REF!</f>
        <v>#REF!</v>
      </c>
      <c r="V6" s="34" t="e">
        <f>+(1+U6)</f>
        <v>#REF!</v>
      </c>
      <c r="W6" s="34" t="e">
        <f>+PRODUCT($V$4:V6)-1</f>
        <v>#REF!</v>
      </c>
      <c r="X6" s="34" t="e">
        <f t="shared" si="8"/>
        <v>#REF!</v>
      </c>
      <c r="Y6" s="16"/>
      <c r="Z6" s="26"/>
      <c r="AA6" s="27"/>
      <c r="AB6" s="28"/>
      <c r="AC6" s="29"/>
      <c r="AD6" s="16"/>
      <c r="AE6" t="s">
        <v>166</v>
      </c>
      <c r="AF6" s="12">
        <f>+_xlfn.STDEV.S(D3:D85)</f>
        <v>375.60576326316141</v>
      </c>
      <c r="AH6" s="45">
        <f t="shared" si="9"/>
        <v>-1046.5695074724272</v>
      </c>
      <c r="AI6" s="45">
        <f t="shared" si="10"/>
        <v>-858.76662584084659</v>
      </c>
      <c r="AJ6" s="45">
        <f t="shared" si="11"/>
        <v>-483.16086257768518</v>
      </c>
      <c r="AK6" s="45">
        <f t="shared" si="12"/>
        <v>-295.35798094610448</v>
      </c>
    </row>
    <row r="7" spans="1:37" ht="15" thickBot="1" x14ac:dyDescent="0.35">
      <c r="A7" s="46">
        <v>39542</v>
      </c>
      <c r="B7">
        <v>58.22</v>
      </c>
      <c r="C7">
        <v>8.09</v>
      </c>
      <c r="D7" s="10">
        <f>+B7-$AE$3-$AF$3*C7</f>
        <v>-274.67715161751346</v>
      </c>
      <c r="E7" s="15">
        <f t="shared" si="5"/>
        <v>-1.0705182667799518E-2</v>
      </c>
      <c r="F7" s="48">
        <f t="shared" si="5"/>
        <v>-0.12160694896851254</v>
      </c>
      <c r="G7" s="3">
        <f t="shared" si="1"/>
        <v>-1</v>
      </c>
      <c r="H7" s="35">
        <f>IF(D7&lt;($AF$5-$AF$6),1,0)</f>
        <v>0</v>
      </c>
      <c r="I7" s="35">
        <f>IF(D7&gt;($AF$5+$AF$6),1,0)</f>
        <v>1</v>
      </c>
      <c r="J7" s="35">
        <f t="shared" ref="J7:J70" si="13">+IF(ABS(D7-$AF$5)&lt;=0.5*$AF$6,1,0)</f>
        <v>0</v>
      </c>
      <c r="K7" s="35">
        <f t="shared" si="3"/>
        <v>-1</v>
      </c>
      <c r="L7" s="36">
        <f t="shared" si="6"/>
        <v>0</v>
      </c>
      <c r="M7" s="37">
        <f t="shared" si="7"/>
        <v>1</v>
      </c>
      <c r="N7" s="37">
        <f>+PRODUCT($M$4:M7)-1</f>
        <v>-0.27424333493513164</v>
      </c>
      <c r="O7" s="36">
        <v>0.40884597505362952</v>
      </c>
      <c r="P7" s="43"/>
      <c r="Q7" s="35" t="e">
        <f>+IF(G6=0,0,#REF!-#REF!)</f>
        <v>#REF!</v>
      </c>
      <c r="R7" s="35">
        <f>IF($G6=0,0,-E7*H6)</f>
        <v>0</v>
      </c>
      <c r="S7" s="35">
        <f>IF($G6=0,0,-F7*I6)</f>
        <v>0</v>
      </c>
      <c r="T7" s="35">
        <f>+R7+S7</f>
        <v>0</v>
      </c>
      <c r="U7" s="36" t="e">
        <f>+IF(G6=0,0,#REF!/#REF!-1)</f>
        <v>#REF!</v>
      </c>
      <c r="V7" s="34" t="e">
        <f>+(1+U7)</f>
        <v>#REF!</v>
      </c>
      <c r="W7" s="34" t="e">
        <f>+PRODUCT($V$4:V7)-1</f>
        <v>#REF!</v>
      </c>
      <c r="X7" s="34" t="e">
        <f t="shared" si="8"/>
        <v>#REF!</v>
      </c>
      <c r="Y7" s="3"/>
      <c r="Z7" s="26"/>
      <c r="AA7" s="27"/>
      <c r="AB7" s="28"/>
      <c r="AC7" s="29"/>
      <c r="AD7" s="3"/>
      <c r="AH7" s="45">
        <f t="shared" si="9"/>
        <v>-1046.5695074724272</v>
      </c>
      <c r="AI7" s="45">
        <f t="shared" si="10"/>
        <v>-858.76662584084659</v>
      </c>
      <c r="AJ7" s="45">
        <f t="shared" si="11"/>
        <v>-483.16086257768518</v>
      </c>
      <c r="AK7" s="45">
        <f t="shared" si="12"/>
        <v>-295.35798094610448</v>
      </c>
    </row>
    <row r="8" spans="1:37" ht="15" thickBot="1" x14ac:dyDescent="0.35">
      <c r="A8" s="46">
        <v>39543</v>
      </c>
      <c r="B8">
        <v>46.58</v>
      </c>
      <c r="C8">
        <v>6.3</v>
      </c>
      <c r="D8" s="10">
        <f>+B8-$AE$3-$AF$3*C8</f>
        <v>-215.65088876871255</v>
      </c>
      <c r="E8" s="15">
        <f t="shared" si="5"/>
        <v>-0.19993129508759877</v>
      </c>
      <c r="F8" s="15">
        <f t="shared" si="5"/>
        <v>-0.22126081582200252</v>
      </c>
      <c r="G8" s="3">
        <f t="shared" si="1"/>
        <v>-1</v>
      </c>
      <c r="H8" s="35">
        <f>IF(D8&lt;($AF$5-$AF$6),1,0)</f>
        <v>0</v>
      </c>
      <c r="I8" s="35">
        <f>IF(D8&gt;($AF$5+$AF$6),1,0)</f>
        <v>1</v>
      </c>
      <c r="J8" s="35">
        <f t="shared" si="13"/>
        <v>0</v>
      </c>
      <c r="K8" s="35">
        <f t="shared" si="3"/>
        <v>-1</v>
      </c>
      <c r="L8" s="36">
        <f t="shared" si="6"/>
        <v>0.22126081582200252</v>
      </c>
      <c r="M8" s="37">
        <f t="shared" si="7"/>
        <v>1.2212608158220024</v>
      </c>
      <c r="N8" s="37">
        <f>+PRODUCT($M$4:M8)-1</f>
        <v>-0.11366182313462314</v>
      </c>
      <c r="O8" s="36">
        <v>0.1320230575535648</v>
      </c>
      <c r="P8" s="43"/>
      <c r="Q8" s="35" t="e">
        <f>-#REF!+#REF!</f>
        <v>#REF!</v>
      </c>
      <c r="R8" s="35">
        <f>+H8-H7</f>
        <v>0</v>
      </c>
      <c r="S8" s="35">
        <f>-I8+I7</f>
        <v>0</v>
      </c>
      <c r="T8" s="35">
        <f>+R8+S8</f>
        <v>0</v>
      </c>
      <c r="U8" s="36" t="e">
        <f>+IF(G7=0,0,#REF!/#REF!-1)</f>
        <v>#REF!</v>
      </c>
      <c r="V8" s="34" t="e">
        <f>+(1+U8)</f>
        <v>#REF!</v>
      </c>
      <c r="W8" s="34" t="e">
        <f>+PRODUCT($V$4:V8)-1</f>
        <v>#REF!</v>
      </c>
      <c r="X8" s="34" t="e">
        <f t="shared" si="8"/>
        <v>#REF!</v>
      </c>
      <c r="Y8" s="3"/>
      <c r="Z8" s="26"/>
      <c r="AA8" s="27"/>
      <c r="AB8" s="28"/>
      <c r="AC8" s="29"/>
      <c r="AD8" s="3"/>
      <c r="AE8" t="s">
        <v>167</v>
      </c>
      <c r="AF8" s="40">
        <f>+AF5-AF6</f>
        <v>-1046.5695074724272</v>
      </c>
      <c r="AH8" s="45">
        <f t="shared" si="9"/>
        <v>-1046.5695074724272</v>
      </c>
      <c r="AI8" s="45">
        <f t="shared" si="10"/>
        <v>-858.76662584084659</v>
      </c>
      <c r="AJ8" s="45">
        <f t="shared" si="11"/>
        <v>-483.16086257768518</v>
      </c>
      <c r="AK8" s="45">
        <f t="shared" si="12"/>
        <v>-295.35798094610448</v>
      </c>
    </row>
    <row r="9" spans="1:37" ht="15" thickBot="1" x14ac:dyDescent="0.35">
      <c r="A9" s="46">
        <v>39544</v>
      </c>
      <c r="B9">
        <v>48.37</v>
      </c>
      <c r="C9">
        <v>4.4000000000000004</v>
      </c>
      <c r="D9" s="10">
        <f>+B9-$AE$3-$AF$3*C9</f>
        <v>-138.85200641523681</v>
      </c>
      <c r="E9" s="15">
        <f t="shared" si="5"/>
        <v>3.8428510090167345E-2</v>
      </c>
      <c r="F9" s="15">
        <f t="shared" si="5"/>
        <v>-0.30158730158730152</v>
      </c>
      <c r="G9" s="3">
        <f t="shared" si="1"/>
        <v>-1</v>
      </c>
      <c r="H9" s="35">
        <f>IF(D9&lt;($AF$5-$AF$6),1,0)</f>
        <v>0</v>
      </c>
      <c r="I9" s="35">
        <f>IF(D9&gt;($AF$5+$AF$6),1,0)</f>
        <v>1</v>
      </c>
      <c r="J9" s="35">
        <f t="shared" si="13"/>
        <v>0</v>
      </c>
      <c r="K9" s="35">
        <f t="shared" si="3"/>
        <v>-1</v>
      </c>
      <c r="L9" s="36">
        <f t="shared" si="6"/>
        <v>0.30158730158730152</v>
      </c>
      <c r="M9" s="37">
        <f t="shared" si="7"/>
        <v>1.3015873015873014</v>
      </c>
      <c r="N9" s="37">
        <f>+PRODUCT($M$4:M9)-1</f>
        <v>0.15364651592001421</v>
      </c>
      <c r="O9" s="36">
        <v>0.23572626218049253</v>
      </c>
      <c r="P9" s="43"/>
      <c r="Q9" s="35" t="e">
        <f>-#REF!+#REF!</f>
        <v>#REF!</v>
      </c>
      <c r="R9" s="35">
        <f>+H9-H8</f>
        <v>0</v>
      </c>
      <c r="S9" s="35">
        <f>-I9+I8</f>
        <v>0</v>
      </c>
      <c r="T9" s="35">
        <f>+R9+S9</f>
        <v>0</v>
      </c>
      <c r="U9" s="36" t="e">
        <f>+IF(G8=0,0,#REF!/#REF!-1)</f>
        <v>#REF!</v>
      </c>
      <c r="V9" s="34" t="e">
        <f>+(1+U9)</f>
        <v>#REF!</v>
      </c>
      <c r="W9" s="34" t="e">
        <f>+PRODUCT($V$4:V9)-1</f>
        <v>#REF!</v>
      </c>
      <c r="X9" s="34" t="e">
        <f t="shared" si="8"/>
        <v>#REF!</v>
      </c>
      <c r="Y9" s="3"/>
      <c r="Z9" s="26"/>
      <c r="AA9" s="27"/>
      <c r="AB9" s="28"/>
      <c r="AC9" s="29"/>
      <c r="AD9" s="3"/>
      <c r="AE9" t="s">
        <v>168</v>
      </c>
      <c r="AF9" s="40">
        <f>+AF5+AF6</f>
        <v>-295.35798094610448</v>
      </c>
      <c r="AH9" s="45">
        <f t="shared" si="9"/>
        <v>-1046.5695074724272</v>
      </c>
      <c r="AI9" s="45">
        <f t="shared" si="10"/>
        <v>-858.76662584084659</v>
      </c>
      <c r="AJ9" s="45">
        <f t="shared" si="11"/>
        <v>-483.16086257768518</v>
      </c>
      <c r="AK9" s="45">
        <f t="shared" si="12"/>
        <v>-295.35798094610448</v>
      </c>
    </row>
    <row r="10" spans="1:37" ht="15" thickBot="1" x14ac:dyDescent="0.35">
      <c r="A10" s="46">
        <v>39545</v>
      </c>
      <c r="B10">
        <v>53.29</v>
      </c>
      <c r="C10">
        <v>4.5</v>
      </c>
      <c r="D10" s="10">
        <f>+B10-$AE$3-$AF$3*C10</f>
        <v>-137.87984232857764</v>
      </c>
      <c r="E10" s="15">
        <f t="shared" si="5"/>
        <v>0.10171593963200332</v>
      </c>
      <c r="F10" s="15">
        <f t="shared" si="5"/>
        <v>2.2727272727272707E-2</v>
      </c>
      <c r="G10" s="3">
        <f t="shared" si="1"/>
        <v>-1</v>
      </c>
      <c r="H10" s="35">
        <f>IF(D10&lt;($AF$5-$AF$6),1,0)</f>
        <v>0</v>
      </c>
      <c r="I10" s="35">
        <f>IF(D10&gt;($AF$5+$AF$6),1,0)</f>
        <v>1</v>
      </c>
      <c r="J10" s="35">
        <f t="shared" si="13"/>
        <v>0</v>
      </c>
      <c r="K10" s="35">
        <f t="shared" si="3"/>
        <v>-1</v>
      </c>
      <c r="L10" s="36">
        <f t="shared" si="6"/>
        <v>-2.2727272727272707E-2</v>
      </c>
      <c r="M10" s="37">
        <f t="shared" si="7"/>
        <v>0.97727272727272729</v>
      </c>
      <c r="N10" s="37">
        <f>+PRODUCT($M$4:M10)-1</f>
        <v>0.12742727692183209</v>
      </c>
      <c r="O10" s="36">
        <v>0.3711868167338237</v>
      </c>
      <c r="P10" s="43"/>
      <c r="Q10" s="35" t="e">
        <f>-#REF!+#REF!</f>
        <v>#REF!</v>
      </c>
      <c r="R10" s="35">
        <f>+H10-H9</f>
        <v>0</v>
      </c>
      <c r="S10" s="35">
        <f>-I10+I9</f>
        <v>0</v>
      </c>
      <c r="T10" s="35">
        <f t="shared" ref="T10:T11" si="14">+R10+S10</f>
        <v>0</v>
      </c>
      <c r="U10" s="36" t="e">
        <f>+IF(G9=0,0,#REF!/#REF!-1)</f>
        <v>#REF!</v>
      </c>
      <c r="V10" s="34" t="e">
        <f t="shared" ref="V10:V73" si="15">+(1+U10)</f>
        <v>#REF!</v>
      </c>
      <c r="W10" s="34" t="e">
        <f>+PRODUCT($V$4:V10)-1</f>
        <v>#REF!</v>
      </c>
      <c r="X10" s="34" t="e">
        <f t="shared" si="8"/>
        <v>#REF!</v>
      </c>
      <c r="Y10" s="3"/>
      <c r="Z10" s="26"/>
      <c r="AA10" s="27"/>
      <c r="AB10" s="28"/>
      <c r="AC10" s="29"/>
      <c r="AD10" s="3"/>
      <c r="AH10" s="45">
        <f t="shared" si="9"/>
        <v>-1046.5695074724272</v>
      </c>
      <c r="AI10" s="45">
        <f t="shared" si="10"/>
        <v>-858.76662584084659</v>
      </c>
      <c r="AJ10" s="45">
        <f t="shared" si="11"/>
        <v>-483.16086257768518</v>
      </c>
      <c r="AK10" s="45">
        <f t="shared" si="12"/>
        <v>-295.35798094610448</v>
      </c>
    </row>
    <row r="11" spans="1:37" ht="15" thickBot="1" x14ac:dyDescent="0.35">
      <c r="A11" s="46">
        <v>39546</v>
      </c>
      <c r="B11">
        <v>53.74</v>
      </c>
      <c r="C11">
        <v>5.63</v>
      </c>
      <c r="D11" s="10">
        <f>+B11-$AE$3-$AF$3*C11</f>
        <v>-182.040388149329</v>
      </c>
      <c r="E11" s="15">
        <f t="shared" si="5"/>
        <v>8.4443610433477811E-3</v>
      </c>
      <c r="F11" s="15">
        <f t="shared" si="5"/>
        <v>0.25111111111111106</v>
      </c>
      <c r="G11" s="3">
        <f t="shared" si="1"/>
        <v>-1</v>
      </c>
      <c r="H11" s="35">
        <f>IF(D11&lt;($AF$5-$AF$6),1,0)</f>
        <v>0</v>
      </c>
      <c r="I11" s="35">
        <f>IF(D11&gt;($AF$5+$AF$6),1,0)</f>
        <v>1</v>
      </c>
      <c r="J11" s="35">
        <f t="shared" si="13"/>
        <v>0</v>
      </c>
      <c r="K11" s="35">
        <f t="shared" si="3"/>
        <v>-1</v>
      </c>
      <c r="L11" s="36">
        <f t="shared" si="6"/>
        <v>-0.25111111111111106</v>
      </c>
      <c r="M11" s="37">
        <f t="shared" si="7"/>
        <v>0.74888888888888894</v>
      </c>
      <c r="N11" s="37">
        <f>+PRODUCT($M$4:M11)-1</f>
        <v>-0.15568223928298353</v>
      </c>
      <c r="O11" s="43"/>
      <c r="P11" s="43"/>
      <c r="Q11" s="35" t="e">
        <f>-#REF!+#REF!</f>
        <v>#REF!</v>
      </c>
      <c r="R11" s="35">
        <f>+H11-H10</f>
        <v>0</v>
      </c>
      <c r="S11" s="35">
        <f>-I11+I10</f>
        <v>0</v>
      </c>
      <c r="T11" s="35">
        <f t="shared" si="14"/>
        <v>0</v>
      </c>
      <c r="U11" s="36" t="e">
        <f>+IF(G10=0,0,#REF!/#REF!-1)</f>
        <v>#REF!</v>
      </c>
      <c r="V11" s="34" t="e">
        <f t="shared" si="15"/>
        <v>#REF!</v>
      </c>
      <c r="W11" s="34" t="e">
        <f>+PRODUCT($V$4:V11)-1</f>
        <v>#REF!</v>
      </c>
      <c r="X11" s="34" t="e">
        <f t="shared" si="8"/>
        <v>#REF!</v>
      </c>
      <c r="Y11" s="3"/>
      <c r="Z11" s="26"/>
      <c r="AA11" s="27"/>
      <c r="AB11" s="28"/>
      <c r="AC11" s="29"/>
      <c r="AD11" s="3"/>
      <c r="AH11" s="45">
        <f t="shared" si="9"/>
        <v>-1046.5695074724272</v>
      </c>
      <c r="AI11" s="45">
        <f t="shared" si="10"/>
        <v>-858.76662584084659</v>
      </c>
      <c r="AJ11" s="45">
        <f t="shared" si="11"/>
        <v>-483.16086257768518</v>
      </c>
      <c r="AK11" s="45">
        <f t="shared" si="12"/>
        <v>-295.35798094610448</v>
      </c>
    </row>
    <row r="12" spans="1:37" ht="15" thickBot="1" x14ac:dyDescent="0.35">
      <c r="A12" s="46">
        <v>39547</v>
      </c>
      <c r="B12">
        <v>50.87</v>
      </c>
      <c r="C12">
        <v>5.15</v>
      </c>
      <c r="D12" s="10">
        <f>+B12-$AE$3-$AF$3*C12</f>
        <v>-165.96077576529305</v>
      </c>
      <c r="E12" s="15">
        <f t="shared" si="5"/>
        <v>-5.3405284704131084E-2</v>
      </c>
      <c r="F12" s="15">
        <f t="shared" si="5"/>
        <v>-8.5257548845470654E-2</v>
      </c>
      <c r="G12" s="3">
        <f t="shared" si="1"/>
        <v>-1</v>
      </c>
      <c r="H12" s="35">
        <f>IF(D12&lt;($AF$5-$AF$6),1,0)</f>
        <v>0</v>
      </c>
      <c r="I12" s="35">
        <f>IF(D12&gt;($AF$5+$AF$6),1,0)</f>
        <v>1</v>
      </c>
      <c r="J12" s="35">
        <f t="shared" si="13"/>
        <v>0</v>
      </c>
      <c r="K12" s="35">
        <f t="shared" si="3"/>
        <v>-1</v>
      </c>
      <c r="L12" s="36">
        <f t="shared" si="6"/>
        <v>8.5257548845470654E-2</v>
      </c>
      <c r="M12" s="37">
        <f t="shared" si="7"/>
        <v>1.0852575488454708</v>
      </c>
      <c r="N12" s="37">
        <f>+PRODUCT($M$4:M12)-1</f>
        <v>-8.3697776557553949E-2</v>
      </c>
      <c r="O12" s="43"/>
      <c r="P12" s="43"/>
      <c r="Q12" s="35"/>
      <c r="R12" s="35"/>
      <c r="S12" s="35"/>
      <c r="T12" s="35"/>
      <c r="U12" s="36" t="e">
        <f>+#REF!/#REF!-1</f>
        <v>#REF!</v>
      </c>
      <c r="V12" s="34" t="e">
        <f t="shared" si="15"/>
        <v>#REF!</v>
      </c>
      <c r="W12" s="34" t="e">
        <f>+PRODUCT($V$4:V12)-1</f>
        <v>#REF!</v>
      </c>
      <c r="X12" s="34" t="e">
        <f t="shared" si="8"/>
        <v>#REF!</v>
      </c>
      <c r="Y12" s="3"/>
      <c r="Z12" s="26"/>
      <c r="AA12" s="27"/>
      <c r="AB12" s="28"/>
      <c r="AC12" s="29"/>
      <c r="AD12" s="3"/>
      <c r="AH12" s="45">
        <f t="shared" si="9"/>
        <v>-1046.5695074724272</v>
      </c>
      <c r="AI12" s="45">
        <f t="shared" si="10"/>
        <v>-858.76662584084659</v>
      </c>
      <c r="AJ12" s="45">
        <f t="shared" si="11"/>
        <v>-483.16086257768518</v>
      </c>
      <c r="AK12" s="45">
        <f t="shared" si="12"/>
        <v>-295.35798094610448</v>
      </c>
    </row>
    <row r="13" spans="1:37" ht="15" thickBot="1" x14ac:dyDescent="0.35">
      <c r="A13" s="46">
        <v>39548</v>
      </c>
      <c r="B13">
        <v>53.74</v>
      </c>
      <c r="C13">
        <v>5.17</v>
      </c>
      <c r="D13" s="10">
        <f>+B13-$AE$3-$AF$3*C13</f>
        <v>-163.8803429479612</v>
      </c>
      <c r="E13" s="15">
        <f t="shared" si="5"/>
        <v>5.6418321210929934E-2</v>
      </c>
      <c r="F13" s="15">
        <f t="shared" si="5"/>
        <v>3.8834951456310218E-3</v>
      </c>
      <c r="G13" s="3">
        <f t="shared" si="1"/>
        <v>-1</v>
      </c>
      <c r="H13" s="35">
        <f>IF(D13&lt;($AF$5-$AF$6),1,0)</f>
        <v>0</v>
      </c>
      <c r="I13" s="35">
        <f>IF(D13&gt;($AF$5+$AF$6),1,0)</f>
        <v>1</v>
      </c>
      <c r="J13" s="35">
        <f t="shared" si="13"/>
        <v>0</v>
      </c>
      <c r="K13" s="35">
        <f t="shared" si="3"/>
        <v>-1</v>
      </c>
      <c r="L13" s="36">
        <f t="shared" si="6"/>
        <v>-3.8834951456310218E-3</v>
      </c>
      <c r="M13" s="37">
        <f t="shared" si="7"/>
        <v>0.99611650485436898</v>
      </c>
      <c r="N13" s="37">
        <f>+PRODUCT($M$4:M13)-1</f>
        <v>-8.7256231794223593E-2</v>
      </c>
      <c r="O13" s="43"/>
      <c r="P13" s="43"/>
      <c r="Q13" s="35"/>
      <c r="R13" s="35"/>
      <c r="S13" s="35"/>
      <c r="T13" s="35"/>
      <c r="U13" s="36" t="e">
        <f>+#REF!/#REF!-1</f>
        <v>#REF!</v>
      </c>
      <c r="V13" s="34" t="e">
        <f t="shared" si="15"/>
        <v>#REF!</v>
      </c>
      <c r="W13" s="34" t="e">
        <f>+PRODUCT($V$4:V13)-1</f>
        <v>#REF!</v>
      </c>
      <c r="X13" s="34" t="e">
        <f t="shared" si="8"/>
        <v>#REF!</v>
      </c>
      <c r="Y13" s="3"/>
      <c r="Z13" s="26"/>
      <c r="AA13" s="27"/>
      <c r="AB13" s="28"/>
      <c r="AC13" s="29"/>
      <c r="AD13" s="3"/>
      <c r="AH13" s="45">
        <f t="shared" si="9"/>
        <v>-1046.5695074724272</v>
      </c>
      <c r="AI13" s="45">
        <f t="shared" si="10"/>
        <v>-858.76662584084659</v>
      </c>
      <c r="AJ13" s="45">
        <f t="shared" si="11"/>
        <v>-483.16086257768518</v>
      </c>
      <c r="AK13" s="45">
        <f t="shared" si="12"/>
        <v>-295.35798094610448</v>
      </c>
    </row>
    <row r="14" spans="1:37" ht="15" thickBot="1" x14ac:dyDescent="0.35">
      <c r="A14" s="46">
        <v>39549</v>
      </c>
      <c r="B14">
        <v>76.13</v>
      </c>
      <c r="C14">
        <v>6.01</v>
      </c>
      <c r="D14" s="10">
        <f>+B14-$AE$3-$AF$3*C14</f>
        <v>-174.65216462002417</v>
      </c>
      <c r="E14" s="15">
        <f t="shared" si="5"/>
        <v>0.41663565314477102</v>
      </c>
      <c r="F14" s="15">
        <f t="shared" si="5"/>
        <v>0.16247582205029021</v>
      </c>
      <c r="G14" s="3">
        <f t="shared" si="1"/>
        <v>-1</v>
      </c>
      <c r="H14" s="35">
        <f>IF(D14&lt;($AF$5-$AF$6),1,0)</f>
        <v>0</v>
      </c>
      <c r="I14" s="35">
        <f>IF(D14&gt;($AF$5+$AF$6),1,0)</f>
        <v>1</v>
      </c>
      <c r="J14" s="35">
        <f t="shared" si="13"/>
        <v>0</v>
      </c>
      <c r="K14" s="35">
        <f t="shared" si="3"/>
        <v>-1</v>
      </c>
      <c r="L14" s="36">
        <f t="shared" si="6"/>
        <v>-0.16247582205029021</v>
      </c>
      <c r="M14" s="37">
        <f t="shared" si="7"/>
        <v>0.83752417794970979</v>
      </c>
      <c r="N14" s="37">
        <f>+PRODUCT($M$4:M14)-1</f>
        <v>-0.23555502585473664</v>
      </c>
      <c r="O14" s="43"/>
      <c r="P14" s="43"/>
      <c r="Q14" s="35"/>
      <c r="R14" s="35"/>
      <c r="S14" s="35"/>
      <c r="T14" s="35"/>
      <c r="U14" s="36" t="e">
        <f>+#REF!/#REF!-1</f>
        <v>#REF!</v>
      </c>
      <c r="V14" s="34" t="e">
        <f>+(1+U14)</f>
        <v>#REF!</v>
      </c>
      <c r="W14" s="34" t="e">
        <f>+PRODUCT($V$4:V14)-1</f>
        <v>#REF!</v>
      </c>
      <c r="X14" s="34" t="e">
        <f t="shared" si="8"/>
        <v>#REF!</v>
      </c>
      <c r="Y14" s="3"/>
      <c r="Z14" s="26"/>
      <c r="AA14" s="27"/>
      <c r="AB14" s="28"/>
      <c r="AC14" s="29"/>
      <c r="AD14" s="3"/>
      <c r="AH14" s="45">
        <f t="shared" si="9"/>
        <v>-1046.5695074724272</v>
      </c>
      <c r="AI14" s="45">
        <f t="shared" si="10"/>
        <v>-858.76662584084659</v>
      </c>
      <c r="AJ14" s="45">
        <f t="shared" si="11"/>
        <v>-483.16086257768518</v>
      </c>
      <c r="AK14" s="45">
        <f t="shared" si="12"/>
        <v>-295.35798094610448</v>
      </c>
    </row>
    <row r="15" spans="1:37" ht="15" thickBot="1" x14ac:dyDescent="0.35">
      <c r="A15" s="46">
        <v>39550</v>
      </c>
      <c r="B15">
        <v>80.61</v>
      </c>
      <c r="C15">
        <v>6.5</v>
      </c>
      <c r="D15" s="10">
        <f>+B15-$AE$3-$AF$3*C15</f>
        <v>-189.5165605953942</v>
      </c>
      <c r="E15" s="15">
        <f t="shared" si="5"/>
        <v>5.8846709575725686E-2</v>
      </c>
      <c r="F15" s="15">
        <f t="shared" si="5"/>
        <v>8.1530782029950011E-2</v>
      </c>
      <c r="G15" s="3">
        <f t="shared" si="1"/>
        <v>-1</v>
      </c>
      <c r="H15" s="35">
        <f>IF(D15&lt;($AF$5-$AF$6),1,0)</f>
        <v>0</v>
      </c>
      <c r="I15" s="35">
        <f>IF(D15&gt;($AF$5+$AF$6),1,0)</f>
        <v>1</v>
      </c>
      <c r="J15" s="35">
        <f t="shared" si="13"/>
        <v>0</v>
      </c>
      <c r="K15" s="35">
        <f t="shared" si="3"/>
        <v>-1</v>
      </c>
      <c r="L15" s="36">
        <f t="shared" si="6"/>
        <v>-8.1530782029950011E-2</v>
      </c>
      <c r="M15" s="37">
        <f t="shared" si="7"/>
        <v>0.91846921797004999</v>
      </c>
      <c r="N15" s="37">
        <f>+PRODUCT($M$4:M15)-1</f>
        <v>-0.29788082241566494</v>
      </c>
      <c r="O15" s="43"/>
      <c r="P15" s="43"/>
      <c r="Q15" s="35"/>
      <c r="R15" s="35"/>
      <c r="S15" s="35"/>
      <c r="T15" s="35"/>
      <c r="U15" s="36" t="e">
        <f>+#REF!/#REF!-1</f>
        <v>#REF!</v>
      </c>
      <c r="V15" s="34" t="e">
        <f t="shared" si="15"/>
        <v>#REF!</v>
      </c>
      <c r="W15" s="34" t="e">
        <f>+PRODUCT($V$4:V15)-1</f>
        <v>#REF!</v>
      </c>
      <c r="X15" s="34" t="e">
        <f t="shared" si="8"/>
        <v>#REF!</v>
      </c>
      <c r="Y15" s="3"/>
      <c r="Z15" s="26"/>
      <c r="AA15" s="27"/>
      <c r="AB15" s="28"/>
      <c r="AC15" s="29"/>
      <c r="AD15" s="3"/>
      <c r="AH15" s="45">
        <f t="shared" si="9"/>
        <v>-1046.5695074724272</v>
      </c>
      <c r="AI15" s="45">
        <f t="shared" si="10"/>
        <v>-858.76662584084659</v>
      </c>
      <c r="AJ15" s="45">
        <f t="shared" si="11"/>
        <v>-483.16086257768518</v>
      </c>
      <c r="AK15" s="45">
        <f t="shared" si="12"/>
        <v>-295.35798094610448</v>
      </c>
    </row>
    <row r="16" spans="1:37" x14ac:dyDescent="0.3">
      <c r="A16" s="46">
        <v>39551</v>
      </c>
      <c r="B16">
        <v>92.7</v>
      </c>
      <c r="C16">
        <v>6.61</v>
      </c>
      <c r="D16" s="10">
        <f>+B16-$AE$3-$AF$3*C16</f>
        <v>-181.76918010006915</v>
      </c>
      <c r="E16" s="15">
        <f t="shared" si="5"/>
        <v>0.14998139188686266</v>
      </c>
      <c r="F16" s="15">
        <f t="shared" si="5"/>
        <v>1.6923076923077041E-2</v>
      </c>
      <c r="G16" s="3">
        <f t="shared" si="1"/>
        <v>-1</v>
      </c>
      <c r="H16" s="35">
        <f>IF(D16&lt;($AF$5-$AF$6),1,0)</f>
        <v>0</v>
      </c>
      <c r="I16" s="35">
        <f>IF(D16&gt;($AF$5+$AF$6),1,0)</f>
        <v>1</v>
      </c>
      <c r="J16" s="35">
        <f t="shared" si="13"/>
        <v>0</v>
      </c>
      <c r="K16" s="35">
        <f t="shared" si="3"/>
        <v>-1</v>
      </c>
      <c r="L16" s="36">
        <f t="shared" si="6"/>
        <v>-1.6923076923077041E-2</v>
      </c>
      <c r="M16" s="37">
        <f t="shared" si="7"/>
        <v>0.98307692307692296</v>
      </c>
      <c r="N16" s="37">
        <f>+PRODUCT($M$4:M16)-1</f>
        <v>-0.30976283926709225</v>
      </c>
      <c r="O16" s="43"/>
      <c r="P16" s="43"/>
      <c r="Q16" s="35"/>
      <c r="R16" s="35"/>
      <c r="S16" s="35"/>
      <c r="T16" s="35"/>
      <c r="U16" s="36" t="e">
        <f>+#REF!/#REF!-1</f>
        <v>#REF!</v>
      </c>
      <c r="V16" s="34" t="e">
        <f t="shared" si="15"/>
        <v>#REF!</v>
      </c>
      <c r="W16" s="34" t="e">
        <f>+PRODUCT($V$4:V16)-1</f>
        <v>#REF!</v>
      </c>
      <c r="X16" s="34" t="e">
        <f t="shared" si="8"/>
        <v>#REF!</v>
      </c>
      <c r="Y16" s="3"/>
      <c r="Z16" s="3"/>
      <c r="AA16" s="3"/>
      <c r="AB16" s="3"/>
      <c r="AC16" s="3"/>
      <c r="AD16" s="3"/>
      <c r="AH16" s="45">
        <f t="shared" si="9"/>
        <v>-1046.5695074724272</v>
      </c>
      <c r="AI16" s="45">
        <f t="shared" si="10"/>
        <v>-858.76662584084659</v>
      </c>
      <c r="AJ16" s="45">
        <f t="shared" si="11"/>
        <v>-483.16086257768518</v>
      </c>
      <c r="AK16" s="45">
        <f t="shared" si="12"/>
        <v>-295.35798094610448</v>
      </c>
    </row>
    <row r="17" spans="1:37" x14ac:dyDescent="0.3">
      <c r="A17" s="46">
        <v>39552</v>
      </c>
      <c r="B17">
        <v>91.36</v>
      </c>
      <c r="C17">
        <v>6.71</v>
      </c>
      <c r="D17" s="10">
        <f>+B17-$AE$3-$AF$3*C17</f>
        <v>-187.05701601340996</v>
      </c>
      <c r="E17" s="15">
        <f t="shared" si="5"/>
        <v>-1.44552319309601E-2</v>
      </c>
      <c r="F17" s="15">
        <f t="shared" si="5"/>
        <v>1.5128593040847127E-2</v>
      </c>
      <c r="G17" s="3">
        <f t="shared" si="1"/>
        <v>-1</v>
      </c>
      <c r="H17" s="35">
        <f>IF(D17&lt;($AF$5-$AF$6),1,0)</f>
        <v>0</v>
      </c>
      <c r="I17" s="35">
        <f>IF(D17&gt;($AF$5+$AF$6),1,0)</f>
        <v>1</v>
      </c>
      <c r="J17" s="35">
        <f t="shared" si="13"/>
        <v>0</v>
      </c>
      <c r="K17" s="35">
        <f t="shared" si="3"/>
        <v>-1</v>
      </c>
      <c r="L17" s="36">
        <f t="shared" si="6"/>
        <v>-1.5128593040847127E-2</v>
      </c>
      <c r="M17" s="37">
        <f t="shared" si="7"/>
        <v>0.98487140695915287</v>
      </c>
      <c r="N17" s="37">
        <f>+PRODUCT($M$4:M17)-1</f>
        <v>-0.32020515637349023</v>
      </c>
      <c r="O17" s="43"/>
      <c r="P17" s="43"/>
      <c r="Q17" s="35"/>
      <c r="R17" s="35"/>
      <c r="S17" s="35"/>
      <c r="T17" s="35"/>
      <c r="U17" s="36" t="e">
        <f>+#REF!/#REF!-1</f>
        <v>#REF!</v>
      </c>
      <c r="V17" s="34" t="e">
        <f t="shared" si="15"/>
        <v>#REF!</v>
      </c>
      <c r="W17" s="34" t="e">
        <f>+PRODUCT($V$4:V17)-1</f>
        <v>#REF!</v>
      </c>
      <c r="X17" s="34" t="e">
        <f t="shared" si="8"/>
        <v>#REF!</v>
      </c>
      <c r="Y17" s="3"/>
      <c r="Z17" s="3"/>
      <c r="AA17" s="3"/>
      <c r="AB17" s="3"/>
      <c r="AC17" s="3"/>
      <c r="AD17" s="3"/>
      <c r="AH17" s="45">
        <f t="shared" si="9"/>
        <v>-1046.5695074724272</v>
      </c>
      <c r="AI17" s="45">
        <f t="shared" si="10"/>
        <v>-858.76662584084659</v>
      </c>
      <c r="AJ17" s="45">
        <f t="shared" si="11"/>
        <v>-483.16086257768518</v>
      </c>
      <c r="AK17" s="45">
        <f t="shared" si="12"/>
        <v>-295.35798094610448</v>
      </c>
    </row>
    <row r="18" spans="1:37" x14ac:dyDescent="0.3">
      <c r="A18" s="46">
        <v>39553</v>
      </c>
      <c r="B18">
        <v>98.53</v>
      </c>
      <c r="C18">
        <v>8.02</v>
      </c>
      <c r="D18" s="10">
        <f>+B18-$AE$3-$AF$3*C18</f>
        <v>-231.6036664781748</v>
      </c>
      <c r="E18" s="15">
        <f t="shared" si="5"/>
        <v>7.8480735551663683E-2</v>
      </c>
      <c r="F18" s="15">
        <f t="shared" si="5"/>
        <v>0.19523099850968695</v>
      </c>
      <c r="G18" s="3">
        <f t="shared" si="1"/>
        <v>-1</v>
      </c>
      <c r="H18" s="35">
        <f>IF(D18&lt;($AF$5-$AF$6),1,0)</f>
        <v>0</v>
      </c>
      <c r="I18" s="35">
        <f>IF(D18&gt;($AF$5+$AF$6),1,0)</f>
        <v>1</v>
      </c>
      <c r="J18" s="35">
        <f t="shared" si="13"/>
        <v>0</v>
      </c>
      <c r="K18" s="35">
        <f t="shared" si="3"/>
        <v>-1</v>
      </c>
      <c r="L18" s="36"/>
      <c r="M18" s="35"/>
      <c r="N18" s="35"/>
      <c r="O18" s="35"/>
      <c r="P18" s="35"/>
      <c r="Q18" s="35"/>
      <c r="R18" s="35"/>
      <c r="S18" s="35"/>
      <c r="T18" s="35"/>
      <c r="U18" s="36" t="e">
        <f>+#REF!/#REF!-1</f>
        <v>#REF!</v>
      </c>
      <c r="V18" s="34" t="e">
        <f t="shared" si="15"/>
        <v>#REF!</v>
      </c>
      <c r="W18" s="34" t="e">
        <f>+PRODUCT($V$4:V18)-1</f>
        <v>#REF!</v>
      </c>
      <c r="X18" s="34" t="e">
        <f t="shared" si="8"/>
        <v>#REF!</v>
      </c>
      <c r="Y18" s="3"/>
      <c r="Z18" s="3"/>
      <c r="AA18" s="3"/>
      <c r="AB18" s="3"/>
      <c r="AC18" s="3"/>
      <c r="AD18" s="3"/>
      <c r="AH18" s="45">
        <f t="shared" si="9"/>
        <v>-1046.5695074724272</v>
      </c>
      <c r="AI18" s="45">
        <f t="shared" si="10"/>
        <v>-858.76662584084659</v>
      </c>
      <c r="AJ18" s="45">
        <f t="shared" si="11"/>
        <v>-483.16086257768518</v>
      </c>
      <c r="AK18" s="45">
        <f t="shared" si="12"/>
        <v>-295.35798094610448</v>
      </c>
    </row>
    <row r="19" spans="1:37" x14ac:dyDescent="0.3">
      <c r="A19" s="46">
        <v>39554</v>
      </c>
      <c r="B19">
        <v>145.11000000000001</v>
      </c>
      <c r="C19">
        <v>12.02</v>
      </c>
      <c r="D19" s="10">
        <f>+B19-$AE$3-$AF$3*C19</f>
        <v>-342.93710301180801</v>
      </c>
      <c r="E19" s="15">
        <f t="shared" si="5"/>
        <v>0.47274941642139456</v>
      </c>
      <c r="F19" s="15">
        <f t="shared" si="5"/>
        <v>0.49875311720698257</v>
      </c>
      <c r="G19" s="3">
        <f t="shared" si="1"/>
        <v>-1</v>
      </c>
      <c r="H19" s="35">
        <f>IF(D19&lt;($AF$5-$AF$6),1,0)</f>
        <v>0</v>
      </c>
      <c r="I19" s="35">
        <f>IF(D19&gt;($AF$5+$AF$6),1,0)</f>
        <v>0</v>
      </c>
      <c r="J19" s="35">
        <f t="shared" si="13"/>
        <v>0</v>
      </c>
      <c r="K19" s="35">
        <f t="shared" si="3"/>
        <v>0</v>
      </c>
      <c r="L19" s="36"/>
      <c r="M19" s="35"/>
      <c r="N19" s="35"/>
      <c r="O19" s="35"/>
      <c r="P19" s="35"/>
      <c r="Q19" s="35"/>
      <c r="R19" s="35"/>
      <c r="S19" s="35"/>
      <c r="T19" s="35"/>
      <c r="U19" s="36">
        <v>0</v>
      </c>
      <c r="V19" s="34">
        <f t="shared" si="15"/>
        <v>1</v>
      </c>
      <c r="W19" s="34" t="e">
        <f>+PRODUCT($V$4:V19)-1</f>
        <v>#REF!</v>
      </c>
      <c r="X19" s="34" t="e">
        <f t="shared" si="8"/>
        <v>#REF!</v>
      </c>
      <c r="Y19" s="3"/>
      <c r="Z19" s="3"/>
      <c r="AA19" s="3"/>
      <c r="AB19" s="3"/>
      <c r="AC19" s="3"/>
      <c r="AD19" s="3"/>
      <c r="AH19" s="45">
        <f t="shared" si="9"/>
        <v>-1046.5695074724272</v>
      </c>
      <c r="AI19" s="45">
        <f t="shared" si="10"/>
        <v>-858.76662584084659</v>
      </c>
      <c r="AJ19" s="45">
        <f t="shared" si="11"/>
        <v>-483.16086257768518</v>
      </c>
      <c r="AK19" s="45">
        <f t="shared" si="12"/>
        <v>-295.35798094610448</v>
      </c>
    </row>
    <row r="20" spans="1:37" x14ac:dyDescent="0.3">
      <c r="A20" s="46">
        <v>39555</v>
      </c>
      <c r="B20">
        <v>156.74</v>
      </c>
      <c r="C20">
        <v>12.2</v>
      </c>
      <c r="D20" s="10">
        <f>+B20-$AE$3-$AF$3*C20</f>
        <v>-338.41320765582151</v>
      </c>
      <c r="E20" s="15">
        <f t="shared" si="5"/>
        <v>8.0146096065053962E-2</v>
      </c>
      <c r="F20" s="15">
        <f t="shared" si="5"/>
        <v>1.4975041597337757E-2</v>
      </c>
      <c r="G20" s="3">
        <f t="shared" si="1"/>
        <v>-1</v>
      </c>
      <c r="H20" s="35">
        <f>IF(D20&lt;($AF$5-$AF$6),1,0)</f>
        <v>0</v>
      </c>
      <c r="I20" s="35">
        <f>IF(D20&gt;($AF$5+$AF$6),1,0)</f>
        <v>0</v>
      </c>
      <c r="J20" s="35">
        <f t="shared" si="13"/>
        <v>0</v>
      </c>
      <c r="K20" s="35">
        <f t="shared" si="3"/>
        <v>0</v>
      </c>
      <c r="L20" s="36"/>
      <c r="M20" s="35"/>
      <c r="N20" s="35"/>
      <c r="O20" s="35"/>
      <c r="P20" s="35"/>
      <c r="Q20" s="35"/>
      <c r="R20" s="35"/>
      <c r="S20" s="35"/>
      <c r="T20" s="35"/>
      <c r="U20" s="36">
        <v>0</v>
      </c>
      <c r="V20" s="34">
        <f t="shared" si="15"/>
        <v>1</v>
      </c>
      <c r="W20" s="34" t="e">
        <f>+PRODUCT($V$4:V20)-1</f>
        <v>#REF!</v>
      </c>
      <c r="X20" s="34" t="e">
        <f t="shared" si="8"/>
        <v>#REF!</v>
      </c>
      <c r="Y20" s="3"/>
      <c r="Z20" s="3"/>
      <c r="AA20" s="3"/>
      <c r="AB20" s="3"/>
      <c r="AC20" s="3"/>
      <c r="AD20" s="3"/>
      <c r="AH20" s="45">
        <f t="shared" ref="AH20:AH83" si="16">+AH19</f>
        <v>-1046.5695074724272</v>
      </c>
      <c r="AI20" s="45">
        <f t="shared" ref="AI20:AI83" si="17">+AI19</f>
        <v>-858.76662584084659</v>
      </c>
      <c r="AJ20" s="45">
        <f t="shared" ref="AJ20:AJ83" si="18">+AJ19</f>
        <v>-483.16086257768518</v>
      </c>
      <c r="AK20" s="45">
        <f t="shared" ref="AK20:AK83" si="19">+AK19</f>
        <v>-295.35798094610448</v>
      </c>
    </row>
    <row r="21" spans="1:37" x14ac:dyDescent="0.3">
      <c r="A21" s="46">
        <v>39556</v>
      </c>
      <c r="B21">
        <v>152.27000000000001</v>
      </c>
      <c r="C21">
        <v>12.2</v>
      </c>
      <c r="D21" s="10">
        <f>+B21-$AE$3-$AF$3*C21</f>
        <v>-342.88320765582148</v>
      </c>
      <c r="E21" s="15">
        <f t="shared" si="5"/>
        <v>-2.851856577772105E-2</v>
      </c>
      <c r="F21" s="15">
        <f t="shared" si="5"/>
        <v>0</v>
      </c>
      <c r="G21" s="3">
        <f t="shared" si="1"/>
        <v>-1</v>
      </c>
      <c r="H21" s="35">
        <f>IF(D21&lt;($AF$5-$AF$6),1,0)</f>
        <v>0</v>
      </c>
      <c r="I21" s="35">
        <f>IF(D21&gt;($AF$5+$AF$6),1,0)</f>
        <v>0</v>
      </c>
      <c r="J21" s="35">
        <f t="shared" si="13"/>
        <v>0</v>
      </c>
      <c r="K21" s="35">
        <f t="shared" si="3"/>
        <v>0</v>
      </c>
      <c r="L21" s="36"/>
      <c r="M21" s="35"/>
      <c r="N21" s="35"/>
      <c r="O21" s="35"/>
      <c r="P21" s="35"/>
      <c r="Q21" s="35"/>
      <c r="R21" s="35"/>
      <c r="S21" s="35"/>
      <c r="T21" s="35"/>
      <c r="U21" s="36">
        <v>0</v>
      </c>
      <c r="V21" s="34">
        <f t="shared" si="15"/>
        <v>1</v>
      </c>
      <c r="W21" s="34" t="e">
        <f>+PRODUCT($V$4:V21)-1</f>
        <v>#REF!</v>
      </c>
      <c r="X21" s="34" t="e">
        <f t="shared" si="8"/>
        <v>#REF!</v>
      </c>
      <c r="Y21" s="3"/>
      <c r="Z21" s="3"/>
      <c r="AA21" s="3"/>
      <c r="AB21" s="3"/>
      <c r="AC21" s="3"/>
      <c r="AD21" s="3"/>
      <c r="AH21" s="45">
        <f t="shared" si="16"/>
        <v>-1046.5695074724272</v>
      </c>
      <c r="AI21" s="45">
        <f t="shared" si="17"/>
        <v>-858.76662584084659</v>
      </c>
      <c r="AJ21" s="45">
        <f t="shared" si="18"/>
        <v>-483.16086257768518</v>
      </c>
      <c r="AK21" s="45">
        <f t="shared" si="19"/>
        <v>-295.35798094610448</v>
      </c>
    </row>
    <row r="22" spans="1:37" x14ac:dyDescent="0.3">
      <c r="A22" s="46">
        <v>39557</v>
      </c>
      <c r="B22">
        <v>143.31</v>
      </c>
      <c r="C22">
        <v>12.5</v>
      </c>
      <c r="D22" s="10">
        <f>+B22-$AE$3-$AF$3*C22</f>
        <v>-363.68671539584403</v>
      </c>
      <c r="E22" s="15">
        <f t="shared" si="5"/>
        <v>-5.8842844946476736E-2</v>
      </c>
      <c r="F22" s="15">
        <f t="shared" si="5"/>
        <v>2.4590163934426368E-2</v>
      </c>
      <c r="G22" s="3">
        <f t="shared" si="1"/>
        <v>-1</v>
      </c>
      <c r="H22" s="35">
        <f>IF(D22&lt;($AF$5-$AF$6),1,0)</f>
        <v>0</v>
      </c>
      <c r="I22" s="35">
        <f>IF(D22&gt;($AF$5+$AF$6),1,0)</f>
        <v>0</v>
      </c>
      <c r="J22" s="35">
        <f t="shared" si="13"/>
        <v>0</v>
      </c>
      <c r="K22" s="35">
        <f t="shared" si="3"/>
        <v>0</v>
      </c>
      <c r="L22" s="36"/>
      <c r="M22" s="35"/>
      <c r="N22" s="35"/>
      <c r="O22" s="35"/>
      <c r="P22" s="35"/>
      <c r="Q22" s="35"/>
      <c r="R22" s="35"/>
      <c r="S22" s="35"/>
      <c r="T22" s="35"/>
      <c r="U22" s="36">
        <v>0</v>
      </c>
      <c r="V22" s="34">
        <f t="shared" si="15"/>
        <v>1</v>
      </c>
      <c r="W22" s="34" t="e">
        <f>+PRODUCT($V$4:V22)-1</f>
        <v>#REF!</v>
      </c>
      <c r="X22" s="34" t="e">
        <f t="shared" si="8"/>
        <v>#REF!</v>
      </c>
      <c r="Y22" s="3"/>
      <c r="Z22" s="3"/>
      <c r="AA22" s="3"/>
      <c r="AB22" s="3"/>
      <c r="AC22" s="3"/>
      <c r="AD22" s="3"/>
      <c r="AH22" s="45">
        <f t="shared" si="16"/>
        <v>-1046.5695074724272</v>
      </c>
      <c r="AI22" s="45">
        <f t="shared" si="17"/>
        <v>-858.76662584084659</v>
      </c>
      <c r="AJ22" s="45">
        <f t="shared" si="18"/>
        <v>-483.16086257768518</v>
      </c>
      <c r="AK22" s="45">
        <f t="shared" si="19"/>
        <v>-295.35798094610448</v>
      </c>
    </row>
    <row r="23" spans="1:37" x14ac:dyDescent="0.3">
      <c r="A23" s="46">
        <v>39558</v>
      </c>
      <c r="B23">
        <v>125.4</v>
      </c>
      <c r="C23">
        <v>12</v>
      </c>
      <c r="D23" s="10">
        <f>+B23-$AE$3-$AF$3*C23</f>
        <v>-361.85753582913981</v>
      </c>
      <c r="E23" s="15">
        <f t="shared" si="5"/>
        <v>-0.12497383294954989</v>
      </c>
      <c r="F23" s="15">
        <f t="shared" si="5"/>
        <v>-4.0000000000000036E-2</v>
      </c>
      <c r="G23" s="3">
        <f t="shared" si="1"/>
        <v>-1</v>
      </c>
      <c r="H23" s="35">
        <f>IF(D23&lt;($AF$5-$AF$6),1,0)</f>
        <v>0</v>
      </c>
      <c r="I23" s="35">
        <f>IF(D23&gt;($AF$5+$AF$6),1,0)</f>
        <v>0</v>
      </c>
      <c r="J23" s="35">
        <f t="shared" si="13"/>
        <v>0</v>
      </c>
      <c r="K23" s="35">
        <f t="shared" si="3"/>
        <v>0</v>
      </c>
      <c r="L23" s="36"/>
      <c r="M23" s="35"/>
      <c r="N23" s="35"/>
      <c r="O23" s="35"/>
      <c r="P23" s="35"/>
      <c r="Q23" s="35"/>
      <c r="R23" s="35"/>
      <c r="S23" s="35"/>
      <c r="T23" s="35"/>
      <c r="U23" s="36">
        <v>0</v>
      </c>
      <c r="V23" s="34">
        <f t="shared" si="15"/>
        <v>1</v>
      </c>
      <c r="W23" s="34" t="e">
        <f>+PRODUCT($V$4:V23)-1</f>
        <v>#REF!</v>
      </c>
      <c r="X23" s="34" t="e">
        <f t="shared" si="8"/>
        <v>#REF!</v>
      </c>
      <c r="Y23" s="3"/>
      <c r="Z23" s="3"/>
      <c r="AA23" s="3"/>
      <c r="AB23" s="3"/>
      <c r="AC23" s="3"/>
      <c r="AD23" s="3"/>
      <c r="AH23" s="45">
        <f t="shared" si="16"/>
        <v>-1046.5695074724272</v>
      </c>
      <c r="AI23" s="45">
        <f t="shared" si="17"/>
        <v>-858.76662584084659</v>
      </c>
      <c r="AJ23" s="45">
        <f t="shared" si="18"/>
        <v>-483.16086257768518</v>
      </c>
      <c r="AK23" s="45">
        <f t="shared" si="19"/>
        <v>-295.35798094610448</v>
      </c>
    </row>
    <row r="24" spans="1:37" x14ac:dyDescent="0.3">
      <c r="A24" s="46">
        <v>39559</v>
      </c>
      <c r="B24">
        <v>123.6</v>
      </c>
      <c r="C24">
        <v>12</v>
      </c>
      <c r="D24" s="10">
        <f>+B24-$AE$3-$AF$3*C24</f>
        <v>-363.65753582913987</v>
      </c>
      <c r="E24" s="15">
        <f t="shared" si="5"/>
        <v>-1.4354066985646008E-2</v>
      </c>
      <c r="F24" s="15">
        <f t="shared" si="5"/>
        <v>0</v>
      </c>
      <c r="G24" s="3">
        <f t="shared" si="1"/>
        <v>-1</v>
      </c>
      <c r="H24" s="35">
        <f>IF(D24&lt;($AF$5-$AF$6),1,0)</f>
        <v>0</v>
      </c>
      <c r="I24" s="35">
        <f>IF(D24&gt;($AF$5+$AF$6),1,0)</f>
        <v>0</v>
      </c>
      <c r="J24" s="35">
        <f t="shared" si="13"/>
        <v>0</v>
      </c>
      <c r="K24" s="35">
        <f t="shared" si="3"/>
        <v>0</v>
      </c>
      <c r="L24" s="36"/>
      <c r="M24" s="35"/>
      <c r="N24" s="35"/>
      <c r="O24" s="35"/>
      <c r="P24" s="35"/>
      <c r="Q24" s="35"/>
      <c r="R24" s="35"/>
      <c r="S24" s="35"/>
      <c r="T24" s="35"/>
      <c r="U24" s="36">
        <v>0</v>
      </c>
      <c r="V24" s="34">
        <f t="shared" si="15"/>
        <v>1</v>
      </c>
      <c r="W24" s="34" t="e">
        <f>+PRODUCT($V$4:V24)-1</f>
        <v>#REF!</v>
      </c>
      <c r="X24" s="34" t="e">
        <f t="shared" si="8"/>
        <v>#REF!</v>
      </c>
      <c r="Y24" s="3"/>
      <c r="Z24" s="3"/>
      <c r="AA24" s="3"/>
      <c r="AB24" s="3"/>
      <c r="AC24" s="3"/>
      <c r="AD24" s="3"/>
      <c r="AH24" s="45">
        <f t="shared" si="16"/>
        <v>-1046.5695074724272</v>
      </c>
      <c r="AI24" s="45">
        <f t="shared" si="17"/>
        <v>-858.76662584084659</v>
      </c>
      <c r="AJ24" s="45">
        <f t="shared" si="18"/>
        <v>-483.16086257768518</v>
      </c>
      <c r="AK24" s="45">
        <f t="shared" si="19"/>
        <v>-295.35798094610448</v>
      </c>
    </row>
    <row r="25" spans="1:37" x14ac:dyDescent="0.3">
      <c r="A25" s="46">
        <v>39560</v>
      </c>
      <c r="B25">
        <v>125.4</v>
      </c>
      <c r="C25">
        <v>11.9</v>
      </c>
      <c r="D25" s="10">
        <f>+B25-$AE$3-$AF$3*C25</f>
        <v>-357.90969991579902</v>
      </c>
      <c r="E25" s="15">
        <f t="shared" si="5"/>
        <v>1.4563106796116498E-2</v>
      </c>
      <c r="F25" s="15">
        <f t="shared" si="5"/>
        <v>-8.3333333333333037E-3</v>
      </c>
      <c r="G25" s="3">
        <f t="shared" si="1"/>
        <v>-1</v>
      </c>
      <c r="H25" s="35">
        <f>IF(D25&lt;($AF$5-$AF$6),1,0)</f>
        <v>0</v>
      </c>
      <c r="I25" s="35">
        <f>IF(D25&gt;($AF$5+$AF$6),1,0)</f>
        <v>0</v>
      </c>
      <c r="J25" s="35">
        <f t="shared" si="13"/>
        <v>0</v>
      </c>
      <c r="K25" s="35">
        <f t="shared" si="3"/>
        <v>0</v>
      </c>
      <c r="L25" s="36"/>
      <c r="M25" s="35"/>
      <c r="N25" s="35"/>
      <c r="O25" s="35"/>
      <c r="P25" s="35"/>
      <c r="Q25" s="35"/>
      <c r="R25" s="35"/>
      <c r="S25" s="35"/>
      <c r="T25" s="35"/>
      <c r="U25" s="36">
        <v>0</v>
      </c>
      <c r="V25" s="34">
        <f t="shared" si="15"/>
        <v>1</v>
      </c>
      <c r="W25" s="34" t="e">
        <f>+PRODUCT($V$4:V25)-1</f>
        <v>#REF!</v>
      </c>
      <c r="X25" s="34" t="e">
        <f t="shared" si="8"/>
        <v>#REF!</v>
      </c>
      <c r="Y25" s="3"/>
      <c r="Z25" s="3"/>
      <c r="AA25" s="3"/>
      <c r="AB25" s="3"/>
      <c r="AC25" s="3"/>
      <c r="AD25" s="3"/>
      <c r="AH25" s="45">
        <f t="shared" si="16"/>
        <v>-1046.5695074724272</v>
      </c>
      <c r="AI25" s="45">
        <f t="shared" si="17"/>
        <v>-858.76662584084659</v>
      </c>
      <c r="AJ25" s="45">
        <f t="shared" si="18"/>
        <v>-483.16086257768518</v>
      </c>
      <c r="AK25" s="45">
        <f t="shared" si="19"/>
        <v>-295.35798094610448</v>
      </c>
    </row>
    <row r="26" spans="1:37" x14ac:dyDescent="0.3">
      <c r="A26" s="46">
        <v>39561</v>
      </c>
      <c r="B26">
        <v>117.33</v>
      </c>
      <c r="C26">
        <v>12</v>
      </c>
      <c r="D26" s="10">
        <f>+B26-$AE$3-$AF$3*C26</f>
        <v>-369.92753582913986</v>
      </c>
      <c r="E26" s="15">
        <f t="shared" si="5"/>
        <v>-6.4354066985645941E-2</v>
      </c>
      <c r="F26" s="15">
        <f t="shared" si="5"/>
        <v>8.4033613445377853E-3</v>
      </c>
      <c r="G26" s="3">
        <f t="shared" si="1"/>
        <v>-1</v>
      </c>
      <c r="H26" s="35">
        <f>IF(D26&lt;($AF$5-$AF$6),1,0)</f>
        <v>0</v>
      </c>
      <c r="I26" s="35">
        <f>IF(D26&gt;($AF$5+$AF$6),1,0)</f>
        <v>0</v>
      </c>
      <c r="J26" s="35">
        <f t="shared" si="13"/>
        <v>0</v>
      </c>
      <c r="K26" s="35">
        <f t="shared" si="3"/>
        <v>0</v>
      </c>
      <c r="L26" s="36"/>
      <c r="M26" s="35"/>
      <c r="N26" s="35"/>
      <c r="O26" s="35"/>
      <c r="P26" s="35"/>
      <c r="Q26" s="35"/>
      <c r="R26" s="35"/>
      <c r="S26" s="35"/>
      <c r="T26" s="35"/>
      <c r="U26" s="36">
        <v>0</v>
      </c>
      <c r="V26" s="34">
        <f t="shared" si="15"/>
        <v>1</v>
      </c>
      <c r="W26" s="34" t="e">
        <f>+PRODUCT($V$4:V26)-1</f>
        <v>#REF!</v>
      </c>
      <c r="X26" s="34" t="e">
        <f t="shared" si="8"/>
        <v>#REF!</v>
      </c>
      <c r="Y26" s="3"/>
      <c r="Z26" s="3"/>
      <c r="AA26" s="3"/>
      <c r="AB26" s="3"/>
      <c r="AC26" s="3"/>
      <c r="AD26" s="3"/>
      <c r="AH26" s="45">
        <f t="shared" si="16"/>
        <v>-1046.5695074724272</v>
      </c>
      <c r="AI26" s="45">
        <f t="shared" si="17"/>
        <v>-858.76662584084659</v>
      </c>
      <c r="AJ26" s="45">
        <f t="shared" si="18"/>
        <v>-483.16086257768518</v>
      </c>
      <c r="AK26" s="45">
        <f t="shared" si="19"/>
        <v>-295.35798094610448</v>
      </c>
    </row>
    <row r="27" spans="1:37" x14ac:dyDescent="0.3">
      <c r="A27" s="46">
        <v>39562</v>
      </c>
      <c r="B27">
        <v>117.33</v>
      </c>
      <c r="C27">
        <v>11.8</v>
      </c>
      <c r="D27" s="10">
        <f>+B27-$AE$3-$AF$3*C27</f>
        <v>-362.03186400245824</v>
      </c>
      <c r="E27" s="15">
        <f t="shared" si="5"/>
        <v>0</v>
      </c>
      <c r="F27" s="15">
        <f t="shared" si="5"/>
        <v>-1.6666666666666607E-2</v>
      </c>
      <c r="G27" s="3">
        <f t="shared" si="1"/>
        <v>-1</v>
      </c>
      <c r="H27" s="35">
        <f>IF(D27&lt;($AF$5-$AF$6),1,0)</f>
        <v>0</v>
      </c>
      <c r="I27" s="35">
        <f>IF(D27&gt;($AF$5+$AF$6),1,0)</f>
        <v>0</v>
      </c>
      <c r="J27" s="35">
        <f t="shared" si="13"/>
        <v>0</v>
      </c>
      <c r="K27" s="35">
        <f t="shared" si="3"/>
        <v>0</v>
      </c>
      <c r="L27" s="35"/>
      <c r="M27" s="35"/>
      <c r="N27" s="35"/>
      <c r="O27" s="35"/>
      <c r="P27" s="35"/>
      <c r="Q27" s="35"/>
      <c r="R27" s="35"/>
      <c r="S27" s="35"/>
      <c r="T27" s="35"/>
      <c r="U27" s="36">
        <v>0</v>
      </c>
      <c r="V27" s="34">
        <f t="shared" si="15"/>
        <v>1</v>
      </c>
      <c r="W27" s="34" t="e">
        <f>+PRODUCT($V$4:V27)-1</f>
        <v>#REF!</v>
      </c>
      <c r="X27" s="34" t="e">
        <f t="shared" si="8"/>
        <v>#REF!</v>
      </c>
      <c r="Y27" s="3"/>
      <c r="Z27" s="3"/>
      <c r="AA27" s="3"/>
      <c r="AB27" s="3"/>
      <c r="AC27" s="3"/>
      <c r="AD27" s="3"/>
      <c r="AH27" s="45">
        <f t="shared" si="16"/>
        <v>-1046.5695074724272</v>
      </c>
      <c r="AI27" s="45">
        <f t="shared" si="17"/>
        <v>-858.76662584084659</v>
      </c>
      <c r="AJ27" s="45">
        <f t="shared" si="18"/>
        <v>-483.16086257768518</v>
      </c>
      <c r="AK27" s="45">
        <f t="shared" si="19"/>
        <v>-295.35798094610448</v>
      </c>
    </row>
    <row r="28" spans="1:37" x14ac:dyDescent="0.3">
      <c r="A28" s="46">
        <v>39563</v>
      </c>
      <c r="B28">
        <v>114.65</v>
      </c>
      <c r="C28">
        <v>11.7</v>
      </c>
      <c r="D28" s="10">
        <f>+B28-$AE$3-$AF$3*C28</f>
        <v>-360.76402808911735</v>
      </c>
      <c r="E28" s="15">
        <f t="shared" si="5"/>
        <v>-2.2841557998806716E-2</v>
      </c>
      <c r="F28" s="15">
        <f t="shared" si="5"/>
        <v>-8.4745762711865291E-3</v>
      </c>
      <c r="G28" s="3">
        <f t="shared" si="1"/>
        <v>-1</v>
      </c>
      <c r="H28" s="35">
        <f>IF(D28&lt;($AF$5-$AF$6),1,0)</f>
        <v>0</v>
      </c>
      <c r="I28" s="35">
        <f>IF(D28&gt;($AF$5+$AF$6),1,0)</f>
        <v>0</v>
      </c>
      <c r="J28" s="35">
        <f t="shared" si="13"/>
        <v>0</v>
      </c>
      <c r="K28" s="35">
        <f t="shared" si="3"/>
        <v>0</v>
      </c>
      <c r="L28" s="35"/>
      <c r="M28" s="35"/>
      <c r="N28" s="35"/>
      <c r="O28" s="35"/>
      <c r="P28" s="35"/>
      <c r="Q28" s="35"/>
      <c r="R28" s="35"/>
      <c r="S28" s="35"/>
      <c r="T28" s="35"/>
      <c r="U28" s="36">
        <v>0</v>
      </c>
      <c r="V28" s="34">
        <f t="shared" si="15"/>
        <v>1</v>
      </c>
      <c r="W28" s="34" t="e">
        <f>+PRODUCT($V$4:V28)-1</f>
        <v>#REF!</v>
      </c>
      <c r="X28" s="34" t="e">
        <f t="shared" si="8"/>
        <v>#REF!</v>
      </c>
      <c r="Y28" s="3"/>
      <c r="Z28" s="3"/>
      <c r="AA28" s="3"/>
      <c r="AB28" s="3"/>
      <c r="AC28" s="3"/>
      <c r="AD28" s="3"/>
      <c r="AH28" s="45">
        <f t="shared" si="16"/>
        <v>-1046.5695074724272</v>
      </c>
      <c r="AI28" s="45">
        <f t="shared" si="17"/>
        <v>-858.76662584084659</v>
      </c>
      <c r="AJ28" s="45">
        <f t="shared" si="18"/>
        <v>-483.16086257768518</v>
      </c>
      <c r="AK28" s="45">
        <f t="shared" si="19"/>
        <v>-295.35798094610448</v>
      </c>
    </row>
    <row r="29" spans="1:37" x14ac:dyDescent="0.3">
      <c r="A29" s="46">
        <v>39564</v>
      </c>
      <c r="B29">
        <v>115.54</v>
      </c>
      <c r="C29">
        <v>11.81</v>
      </c>
      <c r="D29" s="10">
        <f>+B29-$AE$3-$AF$3*C29</f>
        <v>-364.21664759379229</v>
      </c>
      <c r="E29" s="15">
        <f t="shared" si="5"/>
        <v>7.7627562145661244E-3</v>
      </c>
      <c r="F29" s="15">
        <f t="shared" si="5"/>
        <v>9.4017094017095904E-3</v>
      </c>
      <c r="G29" s="3">
        <f t="shared" si="1"/>
        <v>-1</v>
      </c>
      <c r="H29" s="35">
        <f>IF(D29&lt;($AF$5-$AF$6),1,0)</f>
        <v>0</v>
      </c>
      <c r="I29" s="35">
        <f>IF(D29&gt;($AF$5+$AF$6),1,0)</f>
        <v>0</v>
      </c>
      <c r="J29" s="35">
        <f t="shared" si="13"/>
        <v>0</v>
      </c>
      <c r="K29" s="35">
        <f t="shared" si="3"/>
        <v>0</v>
      </c>
      <c r="L29" s="35"/>
      <c r="M29" s="35"/>
      <c r="N29" s="35"/>
      <c r="O29" s="35"/>
      <c r="P29" s="35"/>
      <c r="Q29" s="35"/>
      <c r="R29" s="35"/>
      <c r="S29" s="35"/>
      <c r="T29" s="35"/>
      <c r="U29" s="36">
        <v>0</v>
      </c>
      <c r="V29" s="34">
        <f t="shared" si="15"/>
        <v>1</v>
      </c>
      <c r="W29" s="34" t="e">
        <f>+PRODUCT($V$4:V29)-1</f>
        <v>#REF!</v>
      </c>
      <c r="X29" s="34" t="e">
        <f t="shared" si="8"/>
        <v>#REF!</v>
      </c>
      <c r="Y29" s="3"/>
      <c r="Z29" s="3"/>
      <c r="AA29" s="3"/>
      <c r="AB29" s="3"/>
      <c r="AC29" s="3"/>
      <c r="AD29" s="3"/>
      <c r="AH29" s="45">
        <f t="shared" si="16"/>
        <v>-1046.5695074724272</v>
      </c>
      <c r="AI29" s="45">
        <f t="shared" si="17"/>
        <v>-858.76662584084659</v>
      </c>
      <c r="AJ29" s="45">
        <f t="shared" si="18"/>
        <v>-483.16086257768518</v>
      </c>
      <c r="AK29" s="45">
        <f t="shared" si="19"/>
        <v>-295.35798094610448</v>
      </c>
    </row>
    <row r="30" spans="1:37" x14ac:dyDescent="0.3">
      <c r="A30" s="46">
        <v>39565</v>
      </c>
      <c r="B30">
        <v>110.53</v>
      </c>
      <c r="C30">
        <v>13</v>
      </c>
      <c r="D30" s="10">
        <f>+B30-$AE$3-$AF$3*C30</f>
        <v>-416.20589496254809</v>
      </c>
      <c r="E30" s="15">
        <f t="shared" ref="E30:F85" si="20">+B30/B29-1</f>
        <v>-4.3361606370088346E-2</v>
      </c>
      <c r="F30" s="15">
        <f t="shared" si="20"/>
        <v>0.10076206604572402</v>
      </c>
      <c r="G30" s="3">
        <f t="shared" si="1"/>
        <v>-1</v>
      </c>
      <c r="H30" s="35">
        <f>IF(D30&lt;($AF$5-$AF$6),1,0)</f>
        <v>0</v>
      </c>
      <c r="I30" s="35">
        <f>IF(D30&gt;($AF$5+$AF$6),1,0)</f>
        <v>0</v>
      </c>
      <c r="J30" s="35">
        <f t="shared" si="13"/>
        <v>0</v>
      </c>
      <c r="K30" s="35">
        <f t="shared" si="3"/>
        <v>0</v>
      </c>
      <c r="L30" s="35"/>
      <c r="M30" s="35"/>
      <c r="N30" s="35"/>
      <c r="O30" s="35"/>
      <c r="P30" s="35"/>
      <c r="Q30" s="35"/>
      <c r="R30" s="35"/>
      <c r="S30" s="35"/>
      <c r="T30" s="35"/>
      <c r="U30" s="36">
        <v>0</v>
      </c>
      <c r="V30" s="34">
        <f t="shared" si="15"/>
        <v>1</v>
      </c>
      <c r="W30" s="34" t="e">
        <f>+PRODUCT($V$4:V30)-1</f>
        <v>#REF!</v>
      </c>
      <c r="X30" s="34" t="e">
        <f t="shared" si="8"/>
        <v>#REF!</v>
      </c>
      <c r="Y30" s="3"/>
      <c r="Z30" s="3"/>
      <c r="AA30" s="3"/>
      <c r="AB30" s="3"/>
      <c r="AC30" s="3"/>
      <c r="AD30" s="3"/>
      <c r="AH30" s="45">
        <f t="shared" si="16"/>
        <v>-1046.5695074724272</v>
      </c>
      <c r="AI30" s="45">
        <f t="shared" si="17"/>
        <v>-858.76662584084659</v>
      </c>
      <c r="AJ30" s="45">
        <f t="shared" si="18"/>
        <v>-483.16086257768518</v>
      </c>
      <c r="AK30" s="45">
        <f t="shared" si="19"/>
        <v>-295.35798094610448</v>
      </c>
    </row>
    <row r="31" spans="1:37" x14ac:dyDescent="0.3">
      <c r="A31" s="46">
        <v>39566</v>
      </c>
      <c r="B31">
        <v>108.83</v>
      </c>
      <c r="C31">
        <v>13</v>
      </c>
      <c r="D31" s="10">
        <f>+B31-$AE$3-$AF$3*C31</f>
        <v>-417.90589496254813</v>
      </c>
      <c r="E31" s="15">
        <f t="shared" si="20"/>
        <v>-1.53804396996291E-2</v>
      </c>
      <c r="F31" s="15">
        <f t="shared" si="20"/>
        <v>0</v>
      </c>
      <c r="G31" s="3">
        <f t="shared" si="1"/>
        <v>-1</v>
      </c>
      <c r="H31" s="35">
        <f>IF(D31&lt;($AF$5-$AF$6),1,0)</f>
        <v>0</v>
      </c>
      <c r="I31" s="35">
        <f>IF(D31&gt;($AF$5+$AF$6),1,0)</f>
        <v>0</v>
      </c>
      <c r="J31" s="35">
        <f t="shared" si="13"/>
        <v>0</v>
      </c>
      <c r="K31" s="35">
        <f t="shared" si="3"/>
        <v>0</v>
      </c>
      <c r="L31" s="35"/>
      <c r="M31" s="35"/>
      <c r="N31" s="35"/>
      <c r="O31" s="35"/>
      <c r="P31" s="35"/>
      <c r="Q31" s="35"/>
      <c r="R31" s="35"/>
      <c r="S31" s="35"/>
      <c r="T31" s="35"/>
      <c r="U31" s="36">
        <v>0</v>
      </c>
      <c r="V31" s="34">
        <f t="shared" si="15"/>
        <v>1</v>
      </c>
      <c r="W31" s="34" t="e">
        <f>+PRODUCT($V$4:V31)-1</f>
        <v>#REF!</v>
      </c>
      <c r="X31" s="34" t="e">
        <f t="shared" si="8"/>
        <v>#REF!</v>
      </c>
      <c r="Y31" s="3"/>
      <c r="Z31" s="3"/>
      <c r="AA31" s="3"/>
      <c r="AB31" s="3"/>
      <c r="AC31" s="3"/>
      <c r="AD31" s="3"/>
      <c r="AH31" s="45">
        <f t="shared" si="16"/>
        <v>-1046.5695074724272</v>
      </c>
      <c r="AI31" s="45">
        <f t="shared" si="17"/>
        <v>-858.76662584084659</v>
      </c>
      <c r="AJ31" s="45">
        <f t="shared" si="18"/>
        <v>-483.16086257768518</v>
      </c>
      <c r="AK31" s="45">
        <f t="shared" si="19"/>
        <v>-295.35798094610448</v>
      </c>
    </row>
    <row r="32" spans="1:37" x14ac:dyDescent="0.3">
      <c r="A32" s="46">
        <v>39567</v>
      </c>
      <c r="B32">
        <v>111.06</v>
      </c>
      <c r="C32">
        <v>13.1</v>
      </c>
      <c r="D32" s="10">
        <f>+B32-$AE$3-$AF$3*C32</f>
        <v>-419.62373087588901</v>
      </c>
      <c r="E32" s="15">
        <f t="shared" si="20"/>
        <v>2.0490673527520098E-2</v>
      </c>
      <c r="F32" s="15">
        <f t="shared" si="20"/>
        <v>7.692307692307665E-3</v>
      </c>
      <c r="G32" s="3">
        <f t="shared" si="1"/>
        <v>-1</v>
      </c>
      <c r="H32" s="35">
        <f>IF(D32&lt;($AF$5-$AF$6),1,0)</f>
        <v>0</v>
      </c>
      <c r="I32" s="35">
        <f>IF(D32&gt;($AF$5+$AF$6),1,0)</f>
        <v>0</v>
      </c>
      <c r="J32" s="35">
        <f t="shared" si="13"/>
        <v>0</v>
      </c>
      <c r="K32" s="35">
        <f t="shared" si="3"/>
        <v>0</v>
      </c>
      <c r="L32" s="35"/>
      <c r="M32" s="35"/>
      <c r="N32" s="35"/>
      <c r="O32" s="35"/>
      <c r="P32" s="35"/>
      <c r="Q32" s="35"/>
      <c r="R32" s="35"/>
      <c r="S32" s="35"/>
      <c r="T32" s="35"/>
      <c r="U32" s="36">
        <v>0</v>
      </c>
      <c r="V32" s="34">
        <f t="shared" si="15"/>
        <v>1</v>
      </c>
      <c r="W32" s="34" t="e">
        <f>+PRODUCT($V$4:V32)-1</f>
        <v>#REF!</v>
      </c>
      <c r="X32" s="34" t="e">
        <f t="shared" si="8"/>
        <v>#REF!</v>
      </c>
      <c r="Y32" s="3"/>
      <c r="Z32" s="3"/>
      <c r="AA32" s="3"/>
      <c r="AB32" s="3"/>
      <c r="AC32" s="3"/>
      <c r="AD32" s="3"/>
      <c r="AH32" s="45">
        <f t="shared" si="16"/>
        <v>-1046.5695074724272</v>
      </c>
      <c r="AI32" s="45">
        <f t="shared" si="17"/>
        <v>-858.76662584084659</v>
      </c>
      <c r="AJ32" s="45">
        <f t="shared" si="18"/>
        <v>-483.16086257768518</v>
      </c>
      <c r="AK32" s="45">
        <f t="shared" si="19"/>
        <v>-295.35798094610448</v>
      </c>
    </row>
    <row r="33" spans="1:37" x14ac:dyDescent="0.3">
      <c r="A33" s="46">
        <v>39568</v>
      </c>
      <c r="B33">
        <v>109.27</v>
      </c>
      <c r="C33">
        <v>13.4</v>
      </c>
      <c r="D33" s="10">
        <f>+B33-$AE$3-$AF$3*C33</f>
        <v>-433.25723861591149</v>
      </c>
      <c r="E33" s="15">
        <f t="shared" si="20"/>
        <v>-1.6117414010444864E-2</v>
      </c>
      <c r="F33" s="15">
        <f t="shared" si="20"/>
        <v>2.2900763358778775E-2</v>
      </c>
      <c r="G33" s="3">
        <f t="shared" si="1"/>
        <v>-1</v>
      </c>
      <c r="H33" s="35">
        <f>IF(D33&lt;($AF$5-$AF$6),1,0)</f>
        <v>0</v>
      </c>
      <c r="I33" s="35">
        <f>IF(D33&gt;($AF$5+$AF$6),1,0)</f>
        <v>0</v>
      </c>
      <c r="J33" s="35">
        <f t="shared" si="13"/>
        <v>0</v>
      </c>
      <c r="K33" s="35">
        <f t="shared" si="3"/>
        <v>0</v>
      </c>
      <c r="L33" s="35"/>
      <c r="M33" s="35"/>
      <c r="N33" s="35"/>
      <c r="O33" s="35"/>
      <c r="P33" s="35"/>
      <c r="Q33" s="35"/>
      <c r="R33" s="35"/>
      <c r="S33" s="35"/>
      <c r="T33" s="35"/>
      <c r="U33" s="36">
        <v>0</v>
      </c>
      <c r="V33" s="34">
        <f t="shared" si="15"/>
        <v>1</v>
      </c>
      <c r="W33" s="34" t="e">
        <f>+PRODUCT($V$4:V33)-1</f>
        <v>#REF!</v>
      </c>
      <c r="X33" s="34" t="e">
        <f t="shared" si="8"/>
        <v>#REF!</v>
      </c>
      <c r="Y33" s="3"/>
      <c r="Z33" s="3"/>
      <c r="AA33" s="3"/>
      <c r="AB33" s="3"/>
      <c r="AC33" s="3"/>
      <c r="AD33" s="3"/>
      <c r="AH33" s="45">
        <f t="shared" si="16"/>
        <v>-1046.5695074724272</v>
      </c>
      <c r="AI33" s="45">
        <f t="shared" si="17"/>
        <v>-858.76662584084659</v>
      </c>
      <c r="AJ33" s="45">
        <f t="shared" si="18"/>
        <v>-483.16086257768518</v>
      </c>
      <c r="AK33" s="45">
        <f t="shared" si="19"/>
        <v>-295.35798094610448</v>
      </c>
    </row>
    <row r="34" spans="1:37" x14ac:dyDescent="0.3">
      <c r="A34" s="46">
        <v>39569</v>
      </c>
      <c r="B34">
        <v>105.69</v>
      </c>
      <c r="C34">
        <v>14.6</v>
      </c>
      <c r="D34" s="10">
        <f>+B34-$AE$3-$AF$3*C34</f>
        <v>-484.21126957600143</v>
      </c>
      <c r="E34" s="15">
        <f t="shared" si="20"/>
        <v>-3.2762880937128203E-2</v>
      </c>
      <c r="F34" s="15">
        <f t="shared" si="20"/>
        <v>8.9552238805970186E-2</v>
      </c>
      <c r="G34" s="3">
        <f t="shared" si="1"/>
        <v>0</v>
      </c>
      <c r="H34" s="35">
        <f>IF(D34&lt;($AF$5-$AF$6),1,0)</f>
        <v>0</v>
      </c>
      <c r="I34" s="35">
        <f>IF(D34&gt;($AF$5+$AF$6),1,0)</f>
        <v>0</v>
      </c>
      <c r="J34" s="35">
        <f t="shared" si="13"/>
        <v>1</v>
      </c>
      <c r="K34" s="35">
        <f t="shared" si="3"/>
        <v>0</v>
      </c>
      <c r="L34" s="35"/>
      <c r="M34" s="35"/>
      <c r="N34" s="35"/>
      <c r="O34" s="35"/>
      <c r="P34" s="35"/>
      <c r="Q34" s="35"/>
      <c r="R34" s="35"/>
      <c r="S34" s="35"/>
      <c r="T34" s="35"/>
      <c r="U34" s="36">
        <v>0</v>
      </c>
      <c r="V34" s="34">
        <f t="shared" si="15"/>
        <v>1</v>
      </c>
      <c r="W34" s="34" t="e">
        <f>+PRODUCT($V$4:V34)-1</f>
        <v>#REF!</v>
      </c>
      <c r="X34" s="34" t="e">
        <f t="shared" si="8"/>
        <v>#REF!</v>
      </c>
      <c r="Y34" s="3"/>
      <c r="Z34" s="3"/>
      <c r="AA34" s="3"/>
      <c r="AB34" s="3"/>
      <c r="AC34" s="3"/>
      <c r="AD34" s="3"/>
      <c r="AH34" s="45">
        <f t="shared" si="16"/>
        <v>-1046.5695074724272</v>
      </c>
      <c r="AI34" s="45">
        <f t="shared" si="17"/>
        <v>-858.76662584084659</v>
      </c>
      <c r="AJ34" s="45">
        <f t="shared" si="18"/>
        <v>-483.16086257768518</v>
      </c>
      <c r="AK34" s="45">
        <f t="shared" si="19"/>
        <v>-295.35798094610448</v>
      </c>
    </row>
    <row r="35" spans="1:37" x14ac:dyDescent="0.3">
      <c r="A35" s="46">
        <v>39570</v>
      </c>
      <c r="B35">
        <v>109.27</v>
      </c>
      <c r="C35">
        <v>14.6</v>
      </c>
      <c r="D35" s="10">
        <f>+B35-$AE$3-$AF$3*C35</f>
        <v>-480.63126957600144</v>
      </c>
      <c r="E35" s="15">
        <f t="shared" si="20"/>
        <v>3.3872646418771968E-2</v>
      </c>
      <c r="F35" s="15">
        <f t="shared" si="20"/>
        <v>0</v>
      </c>
      <c r="G35" s="3">
        <f t="shared" si="1"/>
        <v>0</v>
      </c>
      <c r="H35" s="35">
        <f>IF(D35&lt;($AF$5-$AF$6),1,0)</f>
        <v>0</v>
      </c>
      <c r="I35" s="35">
        <f>IF(D35&gt;($AF$5+$AF$6),1,0)</f>
        <v>0</v>
      </c>
      <c r="J35" s="35">
        <f t="shared" si="13"/>
        <v>0</v>
      </c>
      <c r="K35" s="35">
        <f t="shared" si="3"/>
        <v>0</v>
      </c>
      <c r="L35" s="35"/>
      <c r="M35" s="35"/>
      <c r="N35" s="35"/>
      <c r="O35" s="35"/>
      <c r="P35" s="35"/>
      <c r="Q35" s="35"/>
      <c r="R35" s="35"/>
      <c r="S35" s="35"/>
      <c r="T35" s="35"/>
      <c r="U35" s="36">
        <v>0</v>
      </c>
      <c r="V35" s="34">
        <f t="shared" si="15"/>
        <v>1</v>
      </c>
      <c r="W35" s="34" t="e">
        <f>+PRODUCT($V$4:V35)-1</f>
        <v>#REF!</v>
      </c>
      <c r="X35" s="34" t="e">
        <f t="shared" si="8"/>
        <v>#REF!</v>
      </c>
      <c r="Y35" s="3"/>
      <c r="Z35" s="3"/>
      <c r="AA35" s="3"/>
      <c r="AB35" s="3"/>
      <c r="AC35" s="3"/>
      <c r="AD35" s="3"/>
      <c r="AH35" s="45">
        <f t="shared" si="16"/>
        <v>-1046.5695074724272</v>
      </c>
      <c r="AI35" s="45">
        <f t="shared" si="17"/>
        <v>-858.76662584084659</v>
      </c>
      <c r="AJ35" s="45">
        <f t="shared" si="18"/>
        <v>-483.16086257768518</v>
      </c>
      <c r="AK35" s="45">
        <f t="shared" si="19"/>
        <v>-295.35798094610448</v>
      </c>
    </row>
    <row r="36" spans="1:37" x14ac:dyDescent="0.3">
      <c r="A36" s="46">
        <v>39571</v>
      </c>
      <c r="B36">
        <v>106.77</v>
      </c>
      <c r="C36">
        <v>14.62</v>
      </c>
      <c r="D36" s="10">
        <f>+B36-$AE$3-$AF$3*C36</f>
        <v>-483.92083675866962</v>
      </c>
      <c r="E36" s="15">
        <f t="shared" si="20"/>
        <v>-2.2879106799670534E-2</v>
      </c>
      <c r="F36" s="15">
        <f t="shared" si="20"/>
        <v>1.36986301369868E-3</v>
      </c>
      <c r="G36" s="3">
        <f t="shared" si="1"/>
        <v>0</v>
      </c>
      <c r="H36" s="35">
        <f>IF(D36&lt;($AF$5-$AF$6),1,0)</f>
        <v>0</v>
      </c>
      <c r="I36" s="35">
        <f>IF(D36&gt;($AF$5+$AF$6),1,0)</f>
        <v>0</v>
      </c>
      <c r="J36" s="35">
        <f t="shared" si="13"/>
        <v>1</v>
      </c>
      <c r="K36" s="35">
        <f t="shared" si="3"/>
        <v>0</v>
      </c>
      <c r="L36" s="35"/>
      <c r="M36" s="35"/>
      <c r="N36" s="35"/>
      <c r="O36" s="35"/>
      <c r="P36" s="35"/>
      <c r="Q36" s="35"/>
      <c r="R36" s="35"/>
      <c r="S36" s="35"/>
      <c r="T36" s="35"/>
      <c r="U36" s="36">
        <v>0</v>
      </c>
      <c r="V36" s="34">
        <f t="shared" si="15"/>
        <v>1</v>
      </c>
      <c r="W36" s="34" t="e">
        <f>+PRODUCT($V$4:V36)-1</f>
        <v>#REF!</v>
      </c>
      <c r="X36" s="34" t="e">
        <f t="shared" si="8"/>
        <v>#REF!</v>
      </c>
      <c r="Y36" s="3"/>
      <c r="Z36" s="3"/>
      <c r="AA36" s="3"/>
      <c r="AB36" s="3"/>
      <c r="AC36" s="3"/>
      <c r="AD36" s="3"/>
      <c r="AH36" s="45">
        <f t="shared" si="16"/>
        <v>-1046.5695074724272</v>
      </c>
      <c r="AI36" s="45">
        <f t="shared" si="17"/>
        <v>-858.76662584084659</v>
      </c>
      <c r="AJ36" s="45">
        <f t="shared" si="18"/>
        <v>-483.16086257768518</v>
      </c>
      <c r="AK36" s="45">
        <f t="shared" si="19"/>
        <v>-295.35798094610448</v>
      </c>
    </row>
    <row r="37" spans="1:37" x14ac:dyDescent="0.3">
      <c r="A37" s="46">
        <v>39572</v>
      </c>
      <c r="B37">
        <v>112.86</v>
      </c>
      <c r="C37">
        <v>15.04</v>
      </c>
      <c r="D37" s="10">
        <f>+B37-$AE$3-$AF$3*C37</f>
        <v>-494.41174759470101</v>
      </c>
      <c r="E37" s="15">
        <f t="shared" si="20"/>
        <v>5.7038493958977199E-2</v>
      </c>
      <c r="F37" s="15">
        <f t="shared" si="20"/>
        <v>2.8727770177838563E-2</v>
      </c>
      <c r="G37" s="3">
        <f t="shared" si="1"/>
        <v>0</v>
      </c>
      <c r="H37" s="35">
        <f>IF(D37&lt;($AF$5-$AF$6),1,0)</f>
        <v>0</v>
      </c>
      <c r="I37" s="35">
        <f>IF(D37&gt;($AF$5+$AF$6),1,0)</f>
        <v>0</v>
      </c>
      <c r="J37" s="35">
        <f t="shared" si="13"/>
        <v>1</v>
      </c>
      <c r="K37" s="35">
        <f t="shared" si="3"/>
        <v>0</v>
      </c>
      <c r="L37" s="35"/>
      <c r="M37" s="35"/>
      <c r="N37" s="35"/>
      <c r="O37" s="35"/>
      <c r="P37" s="35"/>
      <c r="Q37" s="35"/>
      <c r="R37" s="35"/>
      <c r="S37" s="35"/>
      <c r="T37" s="35"/>
      <c r="U37" s="36">
        <v>0</v>
      </c>
      <c r="V37" s="34">
        <f t="shared" si="15"/>
        <v>1</v>
      </c>
      <c r="W37" s="34" t="e">
        <f>+PRODUCT($V$4:V37)-1</f>
        <v>#REF!</v>
      </c>
      <c r="X37" s="34" t="e">
        <f t="shared" si="8"/>
        <v>#REF!</v>
      </c>
      <c r="Y37" s="3"/>
      <c r="Z37" s="3"/>
      <c r="AA37" s="3"/>
      <c r="AB37" s="3"/>
      <c r="AC37" s="3"/>
      <c r="AD37" s="3"/>
      <c r="AH37" s="45">
        <f t="shared" si="16"/>
        <v>-1046.5695074724272</v>
      </c>
      <c r="AI37" s="45">
        <f t="shared" si="17"/>
        <v>-858.76662584084659</v>
      </c>
      <c r="AJ37" s="45">
        <f t="shared" si="18"/>
        <v>-483.16086257768518</v>
      </c>
      <c r="AK37" s="45">
        <f t="shared" si="19"/>
        <v>-295.35798094610448</v>
      </c>
    </row>
    <row r="38" spans="1:37" x14ac:dyDescent="0.3">
      <c r="A38" s="46">
        <v>39573</v>
      </c>
      <c r="B38">
        <v>111.06</v>
      </c>
      <c r="C38">
        <v>16.8</v>
      </c>
      <c r="D38" s="10">
        <f>+B38-$AE$3-$AF$3*C38</f>
        <v>-565.69365966949977</v>
      </c>
      <c r="E38" s="15">
        <f t="shared" si="20"/>
        <v>-1.5948963317384379E-2</v>
      </c>
      <c r="F38" s="15">
        <f t="shared" si="20"/>
        <v>0.11702127659574479</v>
      </c>
      <c r="G38" s="3">
        <f t="shared" si="1"/>
        <v>0</v>
      </c>
      <c r="H38" s="35">
        <f>IF(D38&lt;($AF$5-$AF$6),1,0)</f>
        <v>0</v>
      </c>
      <c r="I38" s="35">
        <f>IF(D38&gt;($AF$5+$AF$6),1,0)</f>
        <v>0</v>
      </c>
      <c r="J38" s="35">
        <f t="shared" si="13"/>
        <v>1</v>
      </c>
      <c r="K38" s="35">
        <f t="shared" si="3"/>
        <v>0</v>
      </c>
      <c r="L38" s="35"/>
      <c r="M38" s="35"/>
      <c r="N38" s="35"/>
      <c r="O38" s="35"/>
      <c r="P38" s="35"/>
      <c r="Q38" s="35"/>
      <c r="R38" s="35"/>
      <c r="S38" s="35"/>
      <c r="T38" s="35"/>
      <c r="U38" s="36">
        <v>0</v>
      </c>
      <c r="V38" s="34">
        <f t="shared" si="15"/>
        <v>1</v>
      </c>
      <c r="W38" s="34" t="e">
        <f>+PRODUCT($V$4:V38)-1</f>
        <v>#REF!</v>
      </c>
      <c r="X38" s="34" t="e">
        <f t="shared" si="8"/>
        <v>#REF!</v>
      </c>
      <c r="Y38" s="3"/>
      <c r="Z38" s="3"/>
      <c r="AA38" s="3"/>
      <c r="AB38" s="3"/>
      <c r="AC38" s="3"/>
      <c r="AD38" s="3"/>
      <c r="AH38" s="45">
        <f t="shared" si="16"/>
        <v>-1046.5695074724272</v>
      </c>
      <c r="AI38" s="45">
        <f t="shared" si="17"/>
        <v>-858.76662584084659</v>
      </c>
      <c r="AJ38" s="45">
        <f t="shared" si="18"/>
        <v>-483.16086257768518</v>
      </c>
      <c r="AK38" s="45">
        <f t="shared" si="19"/>
        <v>-295.35798094610448</v>
      </c>
    </row>
    <row r="39" spans="1:37" x14ac:dyDescent="0.3">
      <c r="A39" s="46">
        <v>39574</v>
      </c>
      <c r="B39">
        <v>110.17</v>
      </c>
      <c r="C39">
        <v>17.27</v>
      </c>
      <c r="D39" s="10">
        <f>+B39-$AE$3-$AF$3*C39</f>
        <v>-585.13848846220151</v>
      </c>
      <c r="E39" s="15">
        <f t="shared" si="20"/>
        <v>-8.0136862956959876E-3</v>
      </c>
      <c r="F39" s="15">
        <f t="shared" si="20"/>
        <v>2.7976190476190377E-2</v>
      </c>
      <c r="G39" s="3">
        <f t="shared" si="1"/>
        <v>0</v>
      </c>
      <c r="H39" s="35">
        <f>IF(D39&lt;($AF$5-$AF$6),1,0)</f>
        <v>0</v>
      </c>
      <c r="I39" s="35">
        <f>IF(D39&gt;($AF$5+$AF$6),1,0)</f>
        <v>0</v>
      </c>
      <c r="J39" s="35">
        <f t="shared" si="13"/>
        <v>1</v>
      </c>
      <c r="K39" s="35">
        <f t="shared" si="3"/>
        <v>0</v>
      </c>
      <c r="L39" s="35"/>
      <c r="M39" s="35"/>
      <c r="N39" s="35"/>
      <c r="O39" s="35"/>
      <c r="P39" s="35"/>
      <c r="Q39" s="35"/>
      <c r="R39" s="35"/>
      <c r="S39" s="35"/>
      <c r="T39" s="35"/>
      <c r="U39" s="36">
        <v>0</v>
      </c>
      <c r="V39" s="34">
        <f t="shared" si="15"/>
        <v>1</v>
      </c>
      <c r="W39" s="34" t="e">
        <f>+PRODUCT($V$4:V39)-1</f>
        <v>#REF!</v>
      </c>
      <c r="X39" s="34" t="e">
        <f t="shared" si="8"/>
        <v>#REF!</v>
      </c>
      <c r="Y39" s="3"/>
      <c r="Z39" s="3"/>
      <c r="AA39" s="3"/>
      <c r="AB39" s="3"/>
      <c r="AC39" s="3"/>
      <c r="AD39" s="3"/>
      <c r="AH39" s="45">
        <f t="shared" si="16"/>
        <v>-1046.5695074724272</v>
      </c>
      <c r="AI39" s="45">
        <f t="shared" si="17"/>
        <v>-858.76662584084659</v>
      </c>
      <c r="AJ39" s="45">
        <f t="shared" si="18"/>
        <v>-483.16086257768518</v>
      </c>
      <c r="AK39" s="45">
        <f t="shared" si="19"/>
        <v>-295.35798094610448</v>
      </c>
    </row>
    <row r="40" spans="1:37" x14ac:dyDescent="0.3">
      <c r="A40" s="46">
        <v>39575</v>
      </c>
      <c r="B40">
        <v>108.39</v>
      </c>
      <c r="C40">
        <v>17.27</v>
      </c>
      <c r="D40" s="10">
        <f>+B40-$AE$3-$AF$3*C40</f>
        <v>-586.91848846220148</v>
      </c>
      <c r="E40" s="15">
        <f t="shared" si="20"/>
        <v>-1.6156848506853061E-2</v>
      </c>
      <c r="F40" s="15">
        <f t="shared" si="20"/>
        <v>0</v>
      </c>
      <c r="G40" s="3">
        <f t="shared" si="1"/>
        <v>0</v>
      </c>
      <c r="H40" s="35">
        <f>IF(D40&lt;($AF$5-$AF$6),1,0)</f>
        <v>0</v>
      </c>
      <c r="I40" s="35">
        <f>IF(D40&gt;($AF$5+$AF$6),1,0)</f>
        <v>0</v>
      </c>
      <c r="J40" s="35">
        <f t="shared" si="13"/>
        <v>1</v>
      </c>
      <c r="K40" s="35">
        <f t="shared" si="3"/>
        <v>0</v>
      </c>
      <c r="L40" s="35"/>
      <c r="M40" s="35"/>
      <c r="N40" s="35"/>
      <c r="O40" s="35"/>
      <c r="P40" s="35"/>
      <c r="Q40" s="35"/>
      <c r="R40" s="35"/>
      <c r="S40" s="35"/>
      <c r="T40" s="35"/>
      <c r="U40" s="36">
        <v>0</v>
      </c>
      <c r="V40" s="34">
        <f t="shared" si="15"/>
        <v>1</v>
      </c>
      <c r="W40" s="34" t="e">
        <f>+PRODUCT($V$4:V40)-1</f>
        <v>#REF!</v>
      </c>
      <c r="X40" s="34" t="e">
        <f t="shared" si="8"/>
        <v>#REF!</v>
      </c>
      <c r="Y40" s="3"/>
      <c r="Z40" s="3"/>
      <c r="AA40" s="3"/>
      <c r="AB40" s="3"/>
      <c r="AC40" s="3"/>
      <c r="AD40" s="3"/>
      <c r="AH40" s="45">
        <f t="shared" si="16"/>
        <v>-1046.5695074724272</v>
      </c>
      <c r="AI40" s="45">
        <f t="shared" si="17"/>
        <v>-858.76662584084659</v>
      </c>
      <c r="AJ40" s="45">
        <f t="shared" si="18"/>
        <v>-483.16086257768518</v>
      </c>
      <c r="AK40" s="45">
        <f t="shared" si="19"/>
        <v>-295.35798094610448</v>
      </c>
    </row>
    <row r="41" spans="1:37" x14ac:dyDescent="0.3">
      <c r="A41" s="46">
        <v>39576</v>
      </c>
      <c r="B41">
        <v>111.96</v>
      </c>
      <c r="C41">
        <v>16.89</v>
      </c>
      <c r="D41" s="10">
        <f>+B41-$AE$3-$AF$3*C41</f>
        <v>-568.34671199150648</v>
      </c>
      <c r="E41" s="15">
        <f t="shared" si="20"/>
        <v>3.2936617769166787E-2</v>
      </c>
      <c r="F41" s="15">
        <f t="shared" si="20"/>
        <v>-2.200347423277349E-2</v>
      </c>
      <c r="G41" s="3">
        <f t="shared" si="1"/>
        <v>0</v>
      </c>
      <c r="H41" s="35">
        <f>IF(D41&lt;($AF$5-$AF$6),1,0)</f>
        <v>0</v>
      </c>
      <c r="I41" s="35">
        <f>IF(D41&gt;($AF$5+$AF$6),1,0)</f>
        <v>0</v>
      </c>
      <c r="J41" s="35">
        <f t="shared" si="13"/>
        <v>1</v>
      </c>
      <c r="K41" s="35">
        <f t="shared" si="3"/>
        <v>0</v>
      </c>
      <c r="L41" s="35"/>
      <c r="M41" s="35"/>
      <c r="N41" s="35"/>
      <c r="O41" s="35"/>
      <c r="P41" s="35"/>
      <c r="Q41" s="35"/>
      <c r="R41" s="35"/>
      <c r="S41" s="35"/>
      <c r="T41" s="35"/>
      <c r="U41" s="36">
        <v>0</v>
      </c>
      <c r="V41" s="34">
        <f t="shared" si="15"/>
        <v>1</v>
      </c>
      <c r="W41" s="34" t="e">
        <f>+PRODUCT($V$4:V41)-1</f>
        <v>#REF!</v>
      </c>
      <c r="X41" s="34" t="e">
        <f t="shared" si="8"/>
        <v>#REF!</v>
      </c>
      <c r="Y41" s="3"/>
      <c r="Z41" s="3"/>
      <c r="AA41" s="3"/>
      <c r="AB41" s="3"/>
      <c r="AC41" s="3"/>
      <c r="AD41" s="3"/>
      <c r="AH41" s="45">
        <f t="shared" si="16"/>
        <v>-1046.5695074724272</v>
      </c>
      <c r="AI41" s="45">
        <f t="shared" si="17"/>
        <v>-858.76662584084659</v>
      </c>
      <c r="AJ41" s="45">
        <f t="shared" si="18"/>
        <v>-483.16086257768518</v>
      </c>
      <c r="AK41" s="45">
        <f t="shared" si="19"/>
        <v>-295.35798094610448</v>
      </c>
    </row>
    <row r="42" spans="1:37" x14ac:dyDescent="0.3">
      <c r="A42" s="46">
        <v>39577</v>
      </c>
      <c r="B42">
        <v>112.86</v>
      </c>
      <c r="C42">
        <v>18.25</v>
      </c>
      <c r="D42" s="10">
        <f>+B42-$AE$3-$AF$3*C42</f>
        <v>-621.13728041294178</v>
      </c>
      <c r="E42" s="15">
        <f t="shared" si="20"/>
        <v>8.0385852090032461E-3</v>
      </c>
      <c r="F42" s="15">
        <f t="shared" si="20"/>
        <v>8.0521018354055673E-2</v>
      </c>
      <c r="G42" s="3">
        <f t="shared" si="1"/>
        <v>0</v>
      </c>
      <c r="H42" s="35">
        <f>IF(D42&lt;($AF$5-$AF$6),1,0)</f>
        <v>0</v>
      </c>
      <c r="I42" s="35">
        <f>IF(D42&gt;($AF$5+$AF$6),1,0)</f>
        <v>0</v>
      </c>
      <c r="J42" s="35">
        <f t="shared" si="13"/>
        <v>1</v>
      </c>
      <c r="K42" s="35">
        <f t="shared" si="3"/>
        <v>0</v>
      </c>
      <c r="L42" s="35"/>
      <c r="M42" s="35"/>
      <c r="N42" s="35"/>
      <c r="O42" s="35"/>
      <c r="P42" s="35"/>
      <c r="Q42" s="35"/>
      <c r="R42" s="35"/>
      <c r="S42" s="35"/>
      <c r="T42" s="35"/>
      <c r="U42" s="36">
        <v>0</v>
      </c>
      <c r="V42" s="34">
        <f t="shared" si="15"/>
        <v>1</v>
      </c>
      <c r="W42" s="34" t="e">
        <f>+PRODUCT($V$4:V42)-1</f>
        <v>#REF!</v>
      </c>
      <c r="X42" s="34" t="e">
        <f t="shared" si="8"/>
        <v>#REF!</v>
      </c>
      <c r="Y42" s="3"/>
      <c r="Z42" s="3"/>
      <c r="AA42" s="3"/>
      <c r="AB42" s="3"/>
      <c r="AC42" s="3"/>
      <c r="AD42" s="3"/>
      <c r="AH42" s="45">
        <f t="shared" si="16"/>
        <v>-1046.5695074724272</v>
      </c>
      <c r="AI42" s="45">
        <f t="shared" si="17"/>
        <v>-858.76662584084659</v>
      </c>
      <c r="AJ42" s="45">
        <f t="shared" si="18"/>
        <v>-483.16086257768518</v>
      </c>
      <c r="AK42" s="45">
        <f t="shared" si="19"/>
        <v>-295.35798094610448</v>
      </c>
    </row>
    <row r="43" spans="1:37" x14ac:dyDescent="0.3">
      <c r="A43" s="46">
        <v>39578</v>
      </c>
      <c r="B43">
        <v>113.75</v>
      </c>
      <c r="C43">
        <v>17.87</v>
      </c>
      <c r="D43" s="10">
        <f>+B43-$AE$3-$AF$3*C43</f>
        <v>-605.24550394224661</v>
      </c>
      <c r="E43" s="15">
        <f t="shared" si="20"/>
        <v>7.8858763069289406E-3</v>
      </c>
      <c r="F43" s="15">
        <f t="shared" si="20"/>
        <v>-2.082191780821907E-2</v>
      </c>
      <c r="G43" s="3">
        <f t="shared" si="1"/>
        <v>0</v>
      </c>
      <c r="H43" s="35">
        <f>IF(D43&lt;($AF$5-$AF$6),1,0)</f>
        <v>0</v>
      </c>
      <c r="I43" s="35">
        <f>IF(D43&gt;($AF$5+$AF$6),1,0)</f>
        <v>0</v>
      </c>
      <c r="J43" s="35">
        <f t="shared" si="13"/>
        <v>1</v>
      </c>
      <c r="K43" s="35">
        <f t="shared" si="3"/>
        <v>0</v>
      </c>
      <c r="L43" s="35"/>
      <c r="M43" s="35"/>
      <c r="N43" s="35"/>
      <c r="O43" s="35"/>
      <c r="P43" s="35"/>
      <c r="Q43" s="35"/>
      <c r="R43" s="35"/>
      <c r="S43" s="35"/>
      <c r="T43" s="35"/>
      <c r="U43" s="36">
        <v>0</v>
      </c>
      <c r="V43" s="34">
        <f t="shared" si="15"/>
        <v>1</v>
      </c>
      <c r="W43" s="34" t="e">
        <f>+PRODUCT($V$4:V43)-1</f>
        <v>#REF!</v>
      </c>
      <c r="X43" s="34" t="e">
        <f t="shared" si="8"/>
        <v>#REF!</v>
      </c>
      <c r="Y43" s="3"/>
      <c r="Z43" s="3"/>
      <c r="AA43" s="3"/>
      <c r="AB43" s="3"/>
      <c r="AC43" s="3"/>
      <c r="AD43" s="3"/>
      <c r="AH43" s="45">
        <f t="shared" si="16"/>
        <v>-1046.5695074724272</v>
      </c>
      <c r="AI43" s="45">
        <f t="shared" si="17"/>
        <v>-858.76662584084659</v>
      </c>
      <c r="AJ43" s="45">
        <f t="shared" si="18"/>
        <v>-483.16086257768518</v>
      </c>
      <c r="AK43" s="45">
        <f t="shared" si="19"/>
        <v>-295.35798094610448</v>
      </c>
    </row>
    <row r="44" spans="1:37" x14ac:dyDescent="0.3">
      <c r="A44" s="46">
        <v>39579</v>
      </c>
      <c r="B44">
        <v>115.63</v>
      </c>
      <c r="C44">
        <v>18.7</v>
      </c>
      <c r="D44" s="10">
        <f>+B44-$AE$3-$AF$3*C44</f>
        <v>-636.13254202297549</v>
      </c>
      <c r="E44" s="15">
        <f t="shared" si="20"/>
        <v>1.6527472527472442E-2</v>
      </c>
      <c r="F44" s="15">
        <f t="shared" si="20"/>
        <v>4.6446558477895916E-2</v>
      </c>
      <c r="G44" s="3">
        <f t="shared" si="1"/>
        <v>0</v>
      </c>
      <c r="H44" s="35">
        <f>IF(D44&lt;($AF$5-$AF$6),1,0)</f>
        <v>0</v>
      </c>
      <c r="I44" s="35">
        <f>IF(D44&gt;($AF$5+$AF$6),1,0)</f>
        <v>0</v>
      </c>
      <c r="J44" s="35">
        <f t="shared" si="13"/>
        <v>1</v>
      </c>
      <c r="K44" s="35">
        <f t="shared" si="3"/>
        <v>0</v>
      </c>
      <c r="L44" s="35"/>
      <c r="M44" s="35"/>
      <c r="N44" s="35"/>
      <c r="O44" s="35"/>
      <c r="P44" s="35"/>
      <c r="Q44" s="35"/>
      <c r="R44" s="35"/>
      <c r="S44" s="35"/>
      <c r="T44" s="35"/>
      <c r="U44" s="36">
        <v>0</v>
      </c>
      <c r="V44" s="34">
        <f t="shared" si="15"/>
        <v>1</v>
      </c>
      <c r="W44" s="34" t="e">
        <f>+PRODUCT($V$4:V44)-1</f>
        <v>#REF!</v>
      </c>
      <c r="X44" s="34" t="e">
        <f t="shared" si="8"/>
        <v>#REF!</v>
      </c>
      <c r="Y44" s="3"/>
      <c r="Z44" s="3"/>
      <c r="AA44" s="3"/>
      <c r="AB44" s="3"/>
      <c r="AC44" s="3"/>
      <c r="AD44" s="3"/>
      <c r="AH44" s="45">
        <f t="shared" si="16"/>
        <v>-1046.5695074724272</v>
      </c>
      <c r="AI44" s="45">
        <f t="shared" si="17"/>
        <v>-858.76662584084659</v>
      </c>
      <c r="AJ44" s="45">
        <f t="shared" si="18"/>
        <v>-483.16086257768518</v>
      </c>
      <c r="AK44" s="45">
        <f t="shared" si="19"/>
        <v>-295.35798094610448</v>
      </c>
    </row>
    <row r="45" spans="1:37" x14ac:dyDescent="0.3">
      <c r="A45" s="46">
        <v>39580</v>
      </c>
      <c r="B45">
        <v>115.63</v>
      </c>
      <c r="C45">
        <v>18.45</v>
      </c>
      <c r="D45" s="10">
        <f>+B45-$AE$3-$AF$3*C45</f>
        <v>-626.26295223962347</v>
      </c>
      <c r="E45" s="15">
        <f t="shared" si="20"/>
        <v>0</v>
      </c>
      <c r="F45" s="15">
        <f t="shared" si="20"/>
        <v>-1.3368983957219305E-2</v>
      </c>
      <c r="G45" s="3">
        <f t="shared" si="1"/>
        <v>0</v>
      </c>
      <c r="H45" s="35">
        <f>IF(D45&lt;($AF$5-$AF$6),1,0)</f>
        <v>0</v>
      </c>
      <c r="I45" s="35">
        <f>IF(D45&gt;($AF$5+$AF$6),1,0)</f>
        <v>0</v>
      </c>
      <c r="J45" s="35">
        <f t="shared" si="13"/>
        <v>1</v>
      </c>
      <c r="K45" s="35">
        <f t="shared" si="3"/>
        <v>0</v>
      </c>
      <c r="L45" s="35"/>
      <c r="M45" s="35"/>
      <c r="N45" s="35"/>
      <c r="O45" s="35"/>
      <c r="P45" s="35"/>
      <c r="Q45" s="35"/>
      <c r="R45" s="35"/>
      <c r="S45" s="35"/>
      <c r="T45" s="35"/>
      <c r="U45" s="36">
        <v>0</v>
      </c>
      <c r="V45" s="34">
        <f t="shared" si="15"/>
        <v>1</v>
      </c>
      <c r="W45" s="34" t="e">
        <f>+PRODUCT($V$4:V45)-1</f>
        <v>#REF!</v>
      </c>
      <c r="X45" s="34" t="e">
        <f t="shared" si="8"/>
        <v>#REF!</v>
      </c>
      <c r="Y45" s="3"/>
      <c r="Z45" s="3"/>
      <c r="AA45" s="3"/>
      <c r="AB45" s="3"/>
      <c r="AC45" s="3"/>
      <c r="AD45" s="3"/>
      <c r="AH45" s="45">
        <f t="shared" si="16"/>
        <v>-1046.5695074724272</v>
      </c>
      <c r="AI45" s="45">
        <f t="shared" si="17"/>
        <v>-858.76662584084659</v>
      </c>
      <c r="AJ45" s="45">
        <f t="shared" si="18"/>
        <v>-483.16086257768518</v>
      </c>
      <c r="AK45" s="45">
        <f t="shared" si="19"/>
        <v>-295.35798094610448</v>
      </c>
    </row>
    <row r="46" spans="1:37" x14ac:dyDescent="0.3">
      <c r="A46" s="46">
        <v>39581</v>
      </c>
      <c r="B46">
        <v>114.65</v>
      </c>
      <c r="C46">
        <v>19.2</v>
      </c>
      <c r="D46" s="10">
        <f>+B46-$AE$3-$AF$3*C46</f>
        <v>-656.85172158967953</v>
      </c>
      <c r="E46" s="15">
        <f t="shared" si="20"/>
        <v>-8.47530917581929E-3</v>
      </c>
      <c r="F46" s="15">
        <f t="shared" si="20"/>
        <v>4.0650406504065151E-2</v>
      </c>
      <c r="G46" s="3">
        <f t="shared" si="1"/>
        <v>0</v>
      </c>
      <c r="H46" s="35">
        <f>IF(D46&lt;($AF$5-$AF$6),1,0)</f>
        <v>0</v>
      </c>
      <c r="I46" s="35">
        <f>IF(D46&gt;($AF$5+$AF$6),1,0)</f>
        <v>0</v>
      </c>
      <c r="J46" s="35">
        <f t="shared" si="13"/>
        <v>1</v>
      </c>
      <c r="K46" s="35">
        <f t="shared" si="3"/>
        <v>0</v>
      </c>
      <c r="L46" s="35"/>
      <c r="M46" s="35"/>
      <c r="N46" s="35"/>
      <c r="O46" s="35"/>
      <c r="P46" s="35"/>
      <c r="Q46" s="35"/>
      <c r="R46" s="35"/>
      <c r="S46" s="35"/>
      <c r="T46" s="35"/>
      <c r="U46" s="36">
        <v>0</v>
      </c>
      <c r="V46" s="34">
        <f t="shared" si="15"/>
        <v>1</v>
      </c>
      <c r="W46" s="34" t="e">
        <f>+PRODUCT($V$4:V46)-1</f>
        <v>#REF!</v>
      </c>
      <c r="X46" s="34" t="e">
        <f t="shared" si="8"/>
        <v>#REF!</v>
      </c>
      <c r="Y46" s="3"/>
      <c r="Z46" s="3"/>
      <c r="AA46" s="3"/>
      <c r="AB46" s="3"/>
      <c r="AC46" s="3"/>
      <c r="AD46" s="3"/>
      <c r="AH46" s="45">
        <f t="shared" si="16"/>
        <v>-1046.5695074724272</v>
      </c>
      <c r="AI46" s="45">
        <f t="shared" si="17"/>
        <v>-858.76662584084659</v>
      </c>
      <c r="AJ46" s="45">
        <f t="shared" si="18"/>
        <v>-483.16086257768518</v>
      </c>
      <c r="AK46" s="45">
        <f t="shared" si="19"/>
        <v>-295.35798094610448</v>
      </c>
    </row>
    <row r="47" spans="1:37" x14ac:dyDescent="0.3">
      <c r="A47" s="46">
        <v>39582</v>
      </c>
      <c r="B47">
        <v>120.56</v>
      </c>
      <c r="C47">
        <v>19.2</v>
      </c>
      <c r="D47" s="10">
        <f>+B47-$AE$3-$AF$3*C47</f>
        <v>-650.94172158967956</v>
      </c>
      <c r="E47" s="15">
        <f t="shared" si="20"/>
        <v>5.1548190143916317E-2</v>
      </c>
      <c r="F47" s="15">
        <f t="shared" si="20"/>
        <v>0</v>
      </c>
      <c r="G47" s="3">
        <f t="shared" si="1"/>
        <v>0</v>
      </c>
      <c r="H47" s="35">
        <f>IF(D47&lt;($AF$5-$AF$6),1,0)</f>
        <v>0</v>
      </c>
      <c r="I47" s="35">
        <f>IF(D47&gt;($AF$5+$AF$6),1,0)</f>
        <v>0</v>
      </c>
      <c r="J47" s="35">
        <f t="shared" si="13"/>
        <v>1</v>
      </c>
      <c r="K47" s="35">
        <f t="shared" si="3"/>
        <v>0</v>
      </c>
      <c r="L47" s="35"/>
      <c r="M47" s="35"/>
      <c r="N47" s="35"/>
      <c r="O47" s="35"/>
      <c r="P47" s="35"/>
      <c r="Q47" s="35"/>
      <c r="R47" s="35"/>
      <c r="S47" s="35"/>
      <c r="T47" s="35"/>
      <c r="U47" s="36">
        <v>0</v>
      </c>
      <c r="V47" s="34">
        <f t="shared" si="15"/>
        <v>1</v>
      </c>
      <c r="W47" s="34" t="e">
        <f>+PRODUCT($V$4:V47)-1</f>
        <v>#REF!</v>
      </c>
      <c r="X47" s="34" t="e">
        <f t="shared" si="8"/>
        <v>#REF!</v>
      </c>
      <c r="Y47" s="3"/>
      <c r="Z47" s="3"/>
      <c r="AA47" s="3"/>
      <c r="AB47" s="3"/>
      <c r="AC47" s="3"/>
      <c r="AD47" s="3"/>
      <c r="AH47" s="45">
        <f t="shared" si="16"/>
        <v>-1046.5695074724272</v>
      </c>
      <c r="AI47" s="45">
        <f t="shared" si="17"/>
        <v>-858.76662584084659</v>
      </c>
      <c r="AJ47" s="45">
        <f t="shared" si="18"/>
        <v>-483.16086257768518</v>
      </c>
      <c r="AK47" s="45">
        <f t="shared" si="19"/>
        <v>-295.35798094610448</v>
      </c>
    </row>
    <row r="48" spans="1:37" x14ac:dyDescent="0.3">
      <c r="A48" s="46">
        <v>39583</v>
      </c>
      <c r="B48">
        <v>121.19</v>
      </c>
      <c r="C48">
        <v>19.2</v>
      </c>
      <c r="D48" s="10">
        <f>+B48-$AE$3-$AF$3*C48</f>
        <v>-650.31172158967956</v>
      </c>
      <c r="E48" s="15">
        <f t="shared" si="20"/>
        <v>5.2256138022561682E-3</v>
      </c>
      <c r="F48" s="15">
        <f t="shared" si="20"/>
        <v>0</v>
      </c>
      <c r="G48" s="3">
        <f t="shared" si="1"/>
        <v>0</v>
      </c>
      <c r="H48" s="35">
        <f>IF(D48&lt;($AF$5-$AF$6),1,0)</f>
        <v>0</v>
      </c>
      <c r="I48" s="35">
        <f>IF(D48&gt;($AF$5+$AF$6),1,0)</f>
        <v>0</v>
      </c>
      <c r="J48" s="35">
        <f t="shared" si="13"/>
        <v>1</v>
      </c>
      <c r="K48" s="35">
        <f t="shared" si="3"/>
        <v>0</v>
      </c>
      <c r="L48" s="35"/>
      <c r="M48" s="35"/>
      <c r="N48" s="35"/>
      <c r="O48" s="35"/>
      <c r="P48" s="35"/>
      <c r="Q48" s="35"/>
      <c r="R48" s="35"/>
      <c r="S48" s="35"/>
      <c r="T48" s="35"/>
      <c r="U48" s="36">
        <v>0</v>
      </c>
      <c r="V48" s="34">
        <f t="shared" si="15"/>
        <v>1</v>
      </c>
      <c r="W48" s="34" t="e">
        <f>+PRODUCT($V$4:V48)-1</f>
        <v>#REF!</v>
      </c>
      <c r="X48" s="34" t="e">
        <f t="shared" si="8"/>
        <v>#REF!</v>
      </c>
      <c r="Y48" s="3"/>
      <c r="Z48" s="3"/>
      <c r="AA48" s="3"/>
      <c r="AB48" s="3"/>
      <c r="AC48" s="3"/>
      <c r="AD48" s="3"/>
      <c r="AH48" s="45">
        <f t="shared" si="16"/>
        <v>-1046.5695074724272</v>
      </c>
      <c r="AI48" s="45">
        <f t="shared" si="17"/>
        <v>-858.76662584084659</v>
      </c>
      <c r="AJ48" s="45">
        <f t="shared" si="18"/>
        <v>-483.16086257768518</v>
      </c>
      <c r="AK48" s="45">
        <f t="shared" si="19"/>
        <v>-295.35798094610448</v>
      </c>
    </row>
    <row r="49" spans="1:37" x14ac:dyDescent="0.3">
      <c r="A49" s="46">
        <v>39584</v>
      </c>
      <c r="B49">
        <v>160.33000000000001</v>
      </c>
      <c r="C49">
        <v>19.510000000000002</v>
      </c>
      <c r="D49" s="10">
        <f>+B49-$AE$3-$AF$3*C49</f>
        <v>-623.41001292103624</v>
      </c>
      <c r="E49" s="15">
        <f t="shared" si="20"/>
        <v>0.32296394091921798</v>
      </c>
      <c r="F49" s="15">
        <f t="shared" si="20"/>
        <v>1.6145833333333526E-2</v>
      </c>
      <c r="G49" s="3">
        <f t="shared" si="1"/>
        <v>0</v>
      </c>
      <c r="H49" s="35">
        <f>IF(D49&lt;($AF$5-$AF$6),1,0)</f>
        <v>0</v>
      </c>
      <c r="I49" s="35">
        <f>IF(D49&gt;($AF$5+$AF$6),1,0)</f>
        <v>0</v>
      </c>
      <c r="J49" s="35">
        <f t="shared" si="13"/>
        <v>1</v>
      </c>
      <c r="K49" s="35">
        <f t="shared" si="3"/>
        <v>0</v>
      </c>
      <c r="L49" s="35"/>
      <c r="M49" s="35"/>
      <c r="N49" s="35"/>
      <c r="O49" s="35"/>
      <c r="P49" s="35"/>
      <c r="Q49" s="35"/>
      <c r="R49" s="35"/>
      <c r="S49" s="35"/>
      <c r="T49" s="35"/>
      <c r="U49" s="36">
        <v>0</v>
      </c>
      <c r="V49" s="34">
        <f t="shared" si="15"/>
        <v>1</v>
      </c>
      <c r="W49" s="34" t="e">
        <f>+PRODUCT($V$4:V49)-1</f>
        <v>#REF!</v>
      </c>
      <c r="X49" s="34" t="e">
        <f t="shared" si="8"/>
        <v>#REF!</v>
      </c>
      <c r="Y49" s="3"/>
      <c r="Z49" s="3"/>
      <c r="AA49" s="3"/>
      <c r="AB49" s="3"/>
      <c r="AC49" s="3"/>
      <c r="AD49" s="3"/>
      <c r="AH49" s="45">
        <f t="shared" si="16"/>
        <v>-1046.5695074724272</v>
      </c>
      <c r="AI49" s="45">
        <f t="shared" si="17"/>
        <v>-858.76662584084659</v>
      </c>
      <c r="AJ49" s="45">
        <f t="shared" si="18"/>
        <v>-483.16086257768518</v>
      </c>
      <c r="AK49" s="45">
        <f t="shared" si="19"/>
        <v>-295.35798094610448</v>
      </c>
    </row>
    <row r="50" spans="1:37" x14ac:dyDescent="0.3">
      <c r="A50" s="46">
        <v>39585</v>
      </c>
      <c r="B50">
        <v>152.27000000000001</v>
      </c>
      <c r="C50">
        <v>19.600000000000001</v>
      </c>
      <c r="D50" s="10">
        <f>+B50-$AE$3-$AF$3*C50</f>
        <v>-635.02306524304299</v>
      </c>
      <c r="E50" s="15">
        <f t="shared" si="20"/>
        <v>-5.0271315411962836E-2</v>
      </c>
      <c r="F50" s="15">
        <f t="shared" si="20"/>
        <v>4.6130189646336195E-3</v>
      </c>
      <c r="G50" s="3">
        <f t="shared" si="1"/>
        <v>0</v>
      </c>
      <c r="H50" s="35">
        <f>IF(D50&lt;($AF$5-$AF$6),1,0)</f>
        <v>0</v>
      </c>
      <c r="I50" s="35">
        <f>IF(D50&gt;($AF$5+$AF$6),1,0)</f>
        <v>0</v>
      </c>
      <c r="J50" s="35">
        <f t="shared" si="13"/>
        <v>1</v>
      </c>
      <c r="K50" s="35">
        <f t="shared" si="3"/>
        <v>0</v>
      </c>
      <c r="L50" s="35"/>
      <c r="M50" s="35"/>
      <c r="N50" s="35"/>
      <c r="O50" s="35"/>
      <c r="P50" s="35"/>
      <c r="Q50" s="35"/>
      <c r="R50" s="35"/>
      <c r="S50" s="35"/>
      <c r="T50" s="35"/>
      <c r="U50" s="36">
        <v>0</v>
      </c>
      <c r="V50" s="34">
        <f t="shared" si="15"/>
        <v>1</v>
      </c>
      <c r="W50" s="34" t="e">
        <f>+PRODUCT($V$4:V50)-1</f>
        <v>#REF!</v>
      </c>
      <c r="X50" s="34" t="e">
        <f t="shared" si="8"/>
        <v>#REF!</v>
      </c>
      <c r="Y50" s="3"/>
      <c r="Z50" s="3"/>
      <c r="AA50" s="3"/>
      <c r="AB50" s="3"/>
      <c r="AC50" s="3"/>
      <c r="AD50" s="3"/>
      <c r="AH50" s="45">
        <f t="shared" si="16"/>
        <v>-1046.5695074724272</v>
      </c>
      <c r="AI50" s="45">
        <f t="shared" si="17"/>
        <v>-858.76662584084659</v>
      </c>
      <c r="AJ50" s="45">
        <f t="shared" si="18"/>
        <v>-483.16086257768518</v>
      </c>
      <c r="AK50" s="45">
        <f t="shared" si="19"/>
        <v>-295.35798094610448</v>
      </c>
    </row>
    <row r="51" spans="1:37" x14ac:dyDescent="0.3">
      <c r="A51" s="46">
        <v>39586</v>
      </c>
      <c r="B51">
        <v>150.47</v>
      </c>
      <c r="C51">
        <v>21.47</v>
      </c>
      <c r="D51" s="10">
        <f>+B51-$AE$3-$AF$3*C51</f>
        <v>-710.64759682251645</v>
      </c>
      <c r="E51" s="15">
        <f t="shared" si="20"/>
        <v>-1.1821107243711881E-2</v>
      </c>
      <c r="F51" s="15">
        <f t="shared" si="20"/>
        <v>9.5408163265305879E-2</v>
      </c>
      <c r="G51" s="3">
        <f t="shared" si="1"/>
        <v>0</v>
      </c>
      <c r="H51" s="35">
        <f>IF(D51&lt;($AF$5-$AF$6),1,0)</f>
        <v>0</v>
      </c>
      <c r="I51" s="35">
        <f>IF(D51&gt;($AF$5+$AF$6),1,0)</f>
        <v>0</v>
      </c>
      <c r="J51" s="35">
        <f t="shared" si="13"/>
        <v>1</v>
      </c>
      <c r="K51" s="35">
        <f t="shared" si="3"/>
        <v>0</v>
      </c>
      <c r="L51" s="35"/>
      <c r="M51" s="35"/>
      <c r="N51" s="35"/>
      <c r="O51" s="35"/>
      <c r="P51" s="35"/>
      <c r="Q51" s="35"/>
      <c r="R51" s="35"/>
      <c r="S51" s="35"/>
      <c r="T51" s="35"/>
      <c r="U51" s="36">
        <v>0</v>
      </c>
      <c r="V51" s="34">
        <f t="shared" si="15"/>
        <v>1</v>
      </c>
      <c r="W51" s="34" t="e">
        <f>+PRODUCT($V$4:V51)-1</f>
        <v>#REF!</v>
      </c>
      <c r="X51" s="34" t="e">
        <f t="shared" si="8"/>
        <v>#REF!</v>
      </c>
      <c r="Y51" s="3"/>
      <c r="Z51" s="3"/>
      <c r="AA51" s="3"/>
      <c r="AB51" s="3"/>
      <c r="AC51" s="3"/>
      <c r="AD51" s="3"/>
      <c r="AH51" s="45">
        <f t="shared" si="16"/>
        <v>-1046.5695074724272</v>
      </c>
      <c r="AI51" s="45">
        <f t="shared" si="17"/>
        <v>-858.76662584084659</v>
      </c>
      <c r="AJ51" s="45">
        <f t="shared" si="18"/>
        <v>-483.16086257768518</v>
      </c>
      <c r="AK51" s="45">
        <f t="shared" si="19"/>
        <v>-295.35798094610448</v>
      </c>
    </row>
    <row r="52" spans="1:37" x14ac:dyDescent="0.3">
      <c r="A52" s="46">
        <v>39587</v>
      </c>
      <c r="B52">
        <v>156.74</v>
      </c>
      <c r="C52">
        <v>22.1</v>
      </c>
      <c r="D52" s="10">
        <f>+B52-$AE$3-$AF$3*C52</f>
        <v>-729.24896307656377</v>
      </c>
      <c r="E52" s="15">
        <f t="shared" si="20"/>
        <v>4.1669435767927254E-2</v>
      </c>
      <c r="F52" s="15">
        <f t="shared" si="20"/>
        <v>2.9343269678621553E-2</v>
      </c>
      <c r="G52" s="3">
        <f t="shared" si="1"/>
        <v>0</v>
      </c>
      <c r="H52" s="35">
        <f>IF(D52&lt;($AF$5-$AF$6),1,0)</f>
        <v>0</v>
      </c>
      <c r="I52" s="35">
        <f>IF(D52&gt;($AF$5+$AF$6),1,0)</f>
        <v>0</v>
      </c>
      <c r="J52" s="35">
        <f t="shared" si="13"/>
        <v>1</v>
      </c>
      <c r="K52" s="35">
        <f t="shared" si="3"/>
        <v>0</v>
      </c>
      <c r="L52" s="35"/>
      <c r="M52" s="35"/>
      <c r="N52" s="35"/>
      <c r="O52" s="35"/>
      <c r="P52" s="35"/>
      <c r="Q52" s="35"/>
      <c r="R52" s="35"/>
      <c r="S52" s="35"/>
      <c r="T52" s="35"/>
      <c r="U52" s="36">
        <v>0</v>
      </c>
      <c r="V52" s="34">
        <f t="shared" si="15"/>
        <v>1</v>
      </c>
      <c r="W52" s="34" t="e">
        <f>+PRODUCT($V$4:V52)-1</f>
        <v>#REF!</v>
      </c>
      <c r="X52" s="34" t="e">
        <f t="shared" si="8"/>
        <v>#REF!</v>
      </c>
      <c r="Y52" s="3"/>
      <c r="Z52" s="3"/>
      <c r="AA52" s="3"/>
      <c r="AB52" s="3"/>
      <c r="AC52" s="3"/>
      <c r="AD52" s="3"/>
      <c r="AH52" s="45">
        <f t="shared" si="16"/>
        <v>-1046.5695074724272</v>
      </c>
      <c r="AI52" s="45">
        <f t="shared" si="17"/>
        <v>-858.76662584084659</v>
      </c>
      <c r="AJ52" s="45">
        <f t="shared" si="18"/>
        <v>-483.16086257768518</v>
      </c>
      <c r="AK52" s="45">
        <f t="shared" si="19"/>
        <v>-295.35798094610448</v>
      </c>
    </row>
    <row r="53" spans="1:37" x14ac:dyDescent="0.3">
      <c r="A53" s="46">
        <v>39588</v>
      </c>
      <c r="B53">
        <v>156.74</v>
      </c>
      <c r="C53">
        <v>23</v>
      </c>
      <c r="D53" s="10">
        <f>+B53-$AE$3-$AF$3*C53</f>
        <v>-764.77948629663115</v>
      </c>
      <c r="E53" s="15">
        <f t="shared" si="20"/>
        <v>0</v>
      </c>
      <c r="F53" s="15">
        <f t="shared" si="20"/>
        <v>4.0723981900452344E-2</v>
      </c>
      <c r="G53" s="3">
        <f t="shared" si="1"/>
        <v>0</v>
      </c>
      <c r="H53" s="35">
        <f>IF(D53&lt;($AF$5-$AF$6),1,0)</f>
        <v>0</v>
      </c>
      <c r="I53" s="35">
        <f>IF(D53&gt;($AF$5+$AF$6),1,0)</f>
        <v>0</v>
      </c>
      <c r="J53" s="35">
        <f t="shared" si="13"/>
        <v>1</v>
      </c>
      <c r="K53" s="35">
        <f t="shared" si="3"/>
        <v>0</v>
      </c>
      <c r="L53" s="35"/>
      <c r="M53" s="35"/>
      <c r="N53" s="35"/>
      <c r="O53" s="35"/>
      <c r="P53" s="35"/>
      <c r="Q53" s="35"/>
      <c r="R53" s="35"/>
      <c r="S53" s="35"/>
      <c r="T53" s="35"/>
      <c r="U53" s="36">
        <v>0</v>
      </c>
      <c r="V53" s="34">
        <f t="shared" si="15"/>
        <v>1</v>
      </c>
      <c r="W53" s="34" t="e">
        <f>+PRODUCT($V$4:V53)-1</f>
        <v>#REF!</v>
      </c>
      <c r="X53" s="34" t="e">
        <f t="shared" si="8"/>
        <v>#REF!</v>
      </c>
      <c r="Y53" s="3"/>
      <c r="Z53" s="3"/>
      <c r="AA53" s="3"/>
      <c r="AB53" s="3"/>
      <c r="AC53" s="3"/>
      <c r="AD53" s="3"/>
      <c r="AH53" s="45">
        <f t="shared" si="16"/>
        <v>-1046.5695074724272</v>
      </c>
      <c r="AI53" s="45">
        <f t="shared" si="17"/>
        <v>-858.76662584084659</v>
      </c>
      <c r="AJ53" s="45">
        <f t="shared" si="18"/>
        <v>-483.16086257768518</v>
      </c>
      <c r="AK53" s="45">
        <f t="shared" si="19"/>
        <v>-295.35798094610448</v>
      </c>
    </row>
    <row r="54" spans="1:37" x14ac:dyDescent="0.3">
      <c r="A54" s="46">
        <v>39589</v>
      </c>
      <c r="B54">
        <v>156.74</v>
      </c>
      <c r="C54">
        <v>22.7</v>
      </c>
      <c r="D54" s="10">
        <f>+B54-$AE$3-$AF$3*C54</f>
        <v>-752.93597855660869</v>
      </c>
      <c r="E54" s="15">
        <f t="shared" si="20"/>
        <v>0</v>
      </c>
      <c r="F54" s="15">
        <f t="shared" si="20"/>
        <v>-1.3043478260869601E-2</v>
      </c>
      <c r="G54" s="3">
        <f t="shared" si="1"/>
        <v>0</v>
      </c>
      <c r="H54" s="35">
        <f>IF(D54&lt;($AF$5-$AF$6),1,0)</f>
        <v>0</v>
      </c>
      <c r="I54" s="35">
        <f>IF(D54&gt;($AF$5+$AF$6),1,0)</f>
        <v>0</v>
      </c>
      <c r="J54" s="35">
        <f t="shared" si="13"/>
        <v>1</v>
      </c>
      <c r="K54" s="35">
        <f t="shared" si="3"/>
        <v>0</v>
      </c>
      <c r="L54" s="35"/>
      <c r="M54" s="35"/>
      <c r="N54" s="35"/>
      <c r="O54" s="35"/>
      <c r="P54" s="35"/>
      <c r="Q54" s="35"/>
      <c r="R54" s="35"/>
      <c r="S54" s="35"/>
      <c r="T54" s="35"/>
      <c r="U54" s="36">
        <v>0</v>
      </c>
      <c r="V54" s="34">
        <f t="shared" si="15"/>
        <v>1</v>
      </c>
      <c r="W54" s="34" t="e">
        <f>+PRODUCT($V$4:V54)-1</f>
        <v>#REF!</v>
      </c>
      <c r="X54" s="34" t="e">
        <f t="shared" si="8"/>
        <v>#REF!</v>
      </c>
      <c r="Y54" s="3"/>
      <c r="Z54" s="3"/>
      <c r="AA54" s="3"/>
      <c r="AB54" s="3"/>
      <c r="AC54" s="3"/>
      <c r="AD54" s="3"/>
      <c r="AH54" s="45">
        <f t="shared" si="16"/>
        <v>-1046.5695074724272</v>
      </c>
      <c r="AI54" s="45">
        <f t="shared" si="17"/>
        <v>-858.76662584084659</v>
      </c>
      <c r="AJ54" s="45">
        <f t="shared" si="18"/>
        <v>-483.16086257768518</v>
      </c>
      <c r="AK54" s="45">
        <f t="shared" si="19"/>
        <v>-295.35798094610448</v>
      </c>
    </row>
    <row r="55" spans="1:37" x14ac:dyDescent="0.3">
      <c r="A55" s="46">
        <v>39590</v>
      </c>
      <c r="B55">
        <v>223.92</v>
      </c>
      <c r="C55">
        <v>20.86</v>
      </c>
      <c r="D55" s="10">
        <f>+B55-$AE$3-$AF$3*C55</f>
        <v>-613.11579775113739</v>
      </c>
      <c r="E55" s="15">
        <f t="shared" si="20"/>
        <v>0.42860788567053709</v>
      </c>
      <c r="F55" s="15">
        <f t="shared" si="20"/>
        <v>-8.1057268722466991E-2</v>
      </c>
      <c r="G55" s="3">
        <f t="shared" si="1"/>
        <v>0</v>
      </c>
      <c r="H55" s="35">
        <f>IF(D55&lt;($AF$5-$AF$6),1,0)</f>
        <v>0</v>
      </c>
      <c r="I55" s="35">
        <f>IF(D55&gt;($AF$5+$AF$6),1,0)</f>
        <v>0</v>
      </c>
      <c r="J55" s="35">
        <f t="shared" si="13"/>
        <v>1</v>
      </c>
      <c r="K55" s="35">
        <f t="shared" si="3"/>
        <v>0</v>
      </c>
      <c r="L55" s="35"/>
      <c r="M55" s="35"/>
      <c r="N55" s="35"/>
      <c r="O55" s="35"/>
      <c r="P55" s="35"/>
      <c r="Q55" s="35"/>
      <c r="R55" s="35"/>
      <c r="S55" s="35"/>
      <c r="T55" s="35"/>
      <c r="U55" s="36">
        <v>0</v>
      </c>
      <c r="V55" s="34">
        <f t="shared" si="15"/>
        <v>1</v>
      </c>
      <c r="W55" s="34" t="e">
        <f>+PRODUCT($V$4:V55)-1</f>
        <v>#REF!</v>
      </c>
      <c r="X55" s="34" t="e">
        <f t="shared" si="8"/>
        <v>#REF!</v>
      </c>
      <c r="Y55" s="3"/>
      <c r="Z55" s="3"/>
      <c r="AA55" s="3"/>
      <c r="AB55" s="3"/>
      <c r="AC55" s="3"/>
      <c r="AD55" s="3"/>
      <c r="AH55" s="45">
        <f t="shared" si="16"/>
        <v>-1046.5695074724272</v>
      </c>
      <c r="AI55" s="45">
        <f t="shared" si="17"/>
        <v>-858.76662584084659</v>
      </c>
      <c r="AJ55" s="45">
        <f t="shared" si="18"/>
        <v>-483.16086257768518</v>
      </c>
      <c r="AK55" s="45">
        <f t="shared" si="19"/>
        <v>-295.35798094610448</v>
      </c>
    </row>
    <row r="56" spans="1:37" x14ac:dyDescent="0.3">
      <c r="A56" s="46">
        <v>39591</v>
      </c>
      <c r="B56">
        <v>251.69</v>
      </c>
      <c r="C56">
        <v>29</v>
      </c>
      <c r="D56" s="10">
        <f>+B56-$AE$3-$AF$3*C56</f>
        <v>-906.69964109708098</v>
      </c>
      <c r="E56" s="15">
        <f t="shared" si="20"/>
        <v>0.12401750625223307</v>
      </c>
      <c r="F56" s="15">
        <f t="shared" si="20"/>
        <v>0.39022051773729638</v>
      </c>
      <c r="G56" s="3">
        <f t="shared" si="1"/>
        <v>0</v>
      </c>
      <c r="H56" s="35">
        <f>IF(D56&lt;($AF$5-$AF$6),1,0)</f>
        <v>0</v>
      </c>
      <c r="I56" s="35">
        <f>IF(D56&gt;($AF$5+$AF$6),1,0)</f>
        <v>0</v>
      </c>
      <c r="J56" s="35">
        <f t="shared" si="13"/>
        <v>0</v>
      </c>
      <c r="K56" s="35">
        <f t="shared" si="3"/>
        <v>0</v>
      </c>
      <c r="L56" s="35"/>
      <c r="M56" s="35"/>
      <c r="N56" s="35"/>
      <c r="O56" s="35"/>
      <c r="P56" s="35"/>
      <c r="Q56" s="35"/>
      <c r="R56" s="35"/>
      <c r="S56" s="35"/>
      <c r="T56" s="35"/>
      <c r="U56" s="36">
        <v>0</v>
      </c>
      <c r="V56" s="34">
        <f t="shared" si="15"/>
        <v>1</v>
      </c>
      <c r="W56" s="34" t="e">
        <f>+PRODUCT($V$4:V56)-1</f>
        <v>#REF!</v>
      </c>
      <c r="X56" s="34" t="e">
        <f t="shared" si="8"/>
        <v>#REF!</v>
      </c>
      <c r="Y56" s="3"/>
      <c r="Z56" s="3"/>
      <c r="AA56" s="3"/>
      <c r="AB56" s="3"/>
      <c r="AC56" s="3"/>
      <c r="AD56" s="3"/>
      <c r="AH56" s="45">
        <f t="shared" si="16"/>
        <v>-1046.5695074724272</v>
      </c>
      <c r="AI56" s="45">
        <f t="shared" si="17"/>
        <v>-858.76662584084659</v>
      </c>
      <c r="AJ56" s="45">
        <f t="shared" si="18"/>
        <v>-483.16086257768518</v>
      </c>
      <c r="AK56" s="45">
        <f t="shared" si="19"/>
        <v>-295.35798094610448</v>
      </c>
    </row>
    <row r="57" spans="1:37" x14ac:dyDescent="0.3">
      <c r="A57" s="46">
        <v>39592</v>
      </c>
      <c r="B57">
        <v>214.96</v>
      </c>
      <c r="C57">
        <v>27.57</v>
      </c>
      <c r="D57" s="10">
        <f>+B57-$AE$3-$AF$3*C57</f>
        <v>-886.9755875363071</v>
      </c>
      <c r="E57" s="15">
        <f t="shared" si="20"/>
        <v>-0.14593348961023478</v>
      </c>
      <c r="F57" s="15">
        <f t="shared" si="20"/>
        <v>-4.9310344827586228E-2</v>
      </c>
      <c r="G57" s="3">
        <f t="shared" si="1"/>
        <v>0</v>
      </c>
      <c r="H57" s="35">
        <f>IF(D57&lt;($AF$5-$AF$6),1,0)</f>
        <v>0</v>
      </c>
      <c r="I57" s="35">
        <f>IF(D57&gt;($AF$5+$AF$6),1,0)</f>
        <v>0</v>
      </c>
      <c r="J57" s="35">
        <f t="shared" si="13"/>
        <v>0</v>
      </c>
      <c r="K57" s="35">
        <f t="shared" si="3"/>
        <v>0</v>
      </c>
      <c r="L57" s="35"/>
      <c r="M57" s="35"/>
      <c r="N57" s="35"/>
      <c r="O57" s="35"/>
      <c r="P57" s="35"/>
      <c r="Q57" s="35"/>
      <c r="R57" s="35"/>
      <c r="S57" s="35"/>
      <c r="T57" s="35"/>
      <c r="U57" s="36">
        <v>0</v>
      </c>
      <c r="V57" s="34">
        <f t="shared" si="15"/>
        <v>1</v>
      </c>
      <c r="W57" s="34" t="e">
        <f>+PRODUCT($V$4:V57)-1</f>
        <v>#REF!</v>
      </c>
      <c r="X57" s="34" t="e">
        <f t="shared" si="8"/>
        <v>#REF!</v>
      </c>
      <c r="Y57" s="3"/>
      <c r="Z57" s="3"/>
      <c r="AA57" s="3"/>
      <c r="AB57" s="3"/>
      <c r="AC57" s="3"/>
      <c r="AD57" s="3"/>
      <c r="AH57" s="45">
        <f t="shared" si="16"/>
        <v>-1046.5695074724272</v>
      </c>
      <c r="AI57" s="45">
        <f t="shared" si="17"/>
        <v>-858.76662584084659</v>
      </c>
      <c r="AJ57" s="45">
        <f t="shared" si="18"/>
        <v>-483.16086257768518</v>
      </c>
      <c r="AK57" s="45">
        <f t="shared" si="19"/>
        <v>-295.35798094610448</v>
      </c>
    </row>
    <row r="58" spans="1:37" x14ac:dyDescent="0.3">
      <c r="A58" s="46">
        <v>39593</v>
      </c>
      <c r="B58">
        <v>212.24</v>
      </c>
      <c r="C58">
        <v>26.55</v>
      </c>
      <c r="D58" s="10">
        <f>+B58-$AE$3-$AF$3*C58</f>
        <v>-849.42766122023068</v>
      </c>
      <c r="E58" s="15">
        <f t="shared" si="20"/>
        <v>-1.2653516933382902E-2</v>
      </c>
      <c r="F58" s="15">
        <f t="shared" si="20"/>
        <v>-3.699673558215455E-2</v>
      </c>
      <c r="G58" s="3">
        <f t="shared" si="1"/>
        <v>0</v>
      </c>
      <c r="H58" s="35">
        <f>IF(D58&lt;($AF$5-$AF$6),1,0)</f>
        <v>0</v>
      </c>
      <c r="I58" s="35">
        <f>IF(D58&gt;($AF$5+$AF$6),1,0)</f>
        <v>0</v>
      </c>
      <c r="J58" s="35">
        <f t="shared" si="13"/>
        <v>1</v>
      </c>
      <c r="K58" s="35">
        <f t="shared" si="3"/>
        <v>0</v>
      </c>
      <c r="L58" s="35"/>
      <c r="M58" s="35"/>
      <c r="N58" s="35"/>
      <c r="O58" s="35"/>
      <c r="P58" s="35"/>
      <c r="Q58" s="35"/>
      <c r="R58" s="35"/>
      <c r="S58" s="35"/>
      <c r="T58" s="35"/>
      <c r="U58" s="36">
        <v>0</v>
      </c>
      <c r="V58" s="34">
        <f t="shared" si="15"/>
        <v>1</v>
      </c>
      <c r="W58" s="34" t="e">
        <f>+PRODUCT($V$4:V58)-1</f>
        <v>#REF!</v>
      </c>
      <c r="X58" s="34" t="e">
        <f t="shared" si="8"/>
        <v>#REF!</v>
      </c>
      <c r="Y58" s="3"/>
      <c r="Z58" s="3"/>
      <c r="AA58" s="3"/>
      <c r="AB58" s="3"/>
      <c r="AC58" s="3"/>
      <c r="AD58" s="3"/>
      <c r="AH58" s="45">
        <f t="shared" si="16"/>
        <v>-1046.5695074724272</v>
      </c>
      <c r="AI58" s="45">
        <f t="shared" si="17"/>
        <v>-858.76662584084659</v>
      </c>
      <c r="AJ58" s="45">
        <f t="shared" si="18"/>
        <v>-483.16086257768518</v>
      </c>
      <c r="AK58" s="45">
        <f t="shared" si="19"/>
        <v>-295.35798094610448</v>
      </c>
    </row>
    <row r="59" spans="1:37" x14ac:dyDescent="0.3">
      <c r="A59" s="46">
        <v>39594</v>
      </c>
      <c r="B59">
        <v>212.24</v>
      </c>
      <c r="C59">
        <v>29.5</v>
      </c>
      <c r="D59" s="10">
        <f>+B59-$AE$3-$AF$3*C59</f>
        <v>-965.88882066378505</v>
      </c>
      <c r="E59" s="15">
        <f t="shared" si="20"/>
        <v>0</v>
      </c>
      <c r="F59" s="15">
        <f t="shared" si="20"/>
        <v>0.11111111111111116</v>
      </c>
      <c r="G59" s="3">
        <f t="shared" si="1"/>
        <v>0</v>
      </c>
      <c r="H59" s="35">
        <f>IF(D59&lt;($AF$5-$AF$6),1,0)</f>
        <v>0</v>
      </c>
      <c r="I59" s="35">
        <f>IF(D59&gt;($AF$5+$AF$6),1,0)</f>
        <v>0</v>
      </c>
      <c r="J59" s="35">
        <f t="shared" si="13"/>
        <v>0</v>
      </c>
      <c r="K59" s="35">
        <f t="shared" si="3"/>
        <v>0</v>
      </c>
      <c r="L59" s="35"/>
      <c r="M59" s="35"/>
      <c r="N59" s="35"/>
      <c r="O59" s="35"/>
      <c r="P59" s="35"/>
      <c r="Q59" s="35"/>
      <c r="R59" s="35"/>
      <c r="S59" s="35"/>
      <c r="T59" s="35"/>
      <c r="U59" s="36">
        <v>0</v>
      </c>
      <c r="V59" s="34">
        <f t="shared" si="15"/>
        <v>1</v>
      </c>
      <c r="W59" s="34" t="e">
        <f>+PRODUCT($V$4:V59)-1</f>
        <v>#REF!</v>
      </c>
      <c r="X59" s="34" t="e">
        <f t="shared" si="8"/>
        <v>#REF!</v>
      </c>
      <c r="Y59" s="3"/>
      <c r="Z59" s="3"/>
      <c r="AA59" s="3"/>
      <c r="AB59" s="3"/>
      <c r="AC59" s="3"/>
      <c r="AD59" s="3"/>
      <c r="AH59" s="45">
        <f t="shared" si="16"/>
        <v>-1046.5695074724272</v>
      </c>
      <c r="AI59" s="45">
        <f t="shared" si="17"/>
        <v>-858.76662584084659</v>
      </c>
      <c r="AJ59" s="45">
        <f t="shared" si="18"/>
        <v>-483.16086257768518</v>
      </c>
      <c r="AK59" s="45">
        <f t="shared" si="19"/>
        <v>-295.35798094610448</v>
      </c>
    </row>
    <row r="60" spans="1:37" x14ac:dyDescent="0.3">
      <c r="A60" s="46">
        <v>39595</v>
      </c>
      <c r="B60">
        <v>176.45</v>
      </c>
      <c r="C60">
        <v>28.76</v>
      </c>
      <c r="D60" s="10">
        <f>+B60-$AE$3-$AF$3*C60</f>
        <v>-972.46483490506307</v>
      </c>
      <c r="E60" s="15">
        <f t="shared" si="20"/>
        <v>-0.16862985299660771</v>
      </c>
      <c r="F60" s="15">
        <f t="shared" si="20"/>
        <v>-2.5084745762711802E-2</v>
      </c>
      <c r="G60" s="3">
        <f t="shared" si="1"/>
        <v>0</v>
      </c>
      <c r="H60" s="35">
        <f>IF(D60&lt;($AF$5-$AF$6),1,0)</f>
        <v>0</v>
      </c>
      <c r="I60" s="35">
        <f>IF(D60&gt;($AF$5+$AF$6),1,0)</f>
        <v>0</v>
      </c>
      <c r="J60" s="35">
        <f t="shared" si="13"/>
        <v>0</v>
      </c>
      <c r="K60" s="35">
        <f t="shared" si="3"/>
        <v>0</v>
      </c>
      <c r="L60" s="35"/>
      <c r="M60" s="35"/>
      <c r="N60" s="35"/>
      <c r="O60" s="35"/>
      <c r="P60" s="35"/>
      <c r="Q60" s="35"/>
      <c r="R60" s="35"/>
      <c r="S60" s="35"/>
      <c r="T60" s="35"/>
      <c r="U60" s="36">
        <v>0</v>
      </c>
      <c r="V60" s="34">
        <f t="shared" si="15"/>
        <v>1</v>
      </c>
      <c r="W60" s="34" t="e">
        <f>+PRODUCT($V$4:V60)-1</f>
        <v>#REF!</v>
      </c>
      <c r="X60" s="34" t="e">
        <f t="shared" si="8"/>
        <v>#REF!</v>
      </c>
      <c r="Y60" s="3"/>
      <c r="Z60" s="3"/>
      <c r="AA60" s="3"/>
      <c r="AB60" s="3"/>
      <c r="AC60" s="3"/>
      <c r="AD60" s="3"/>
      <c r="AH60" s="45">
        <f t="shared" si="16"/>
        <v>-1046.5695074724272</v>
      </c>
      <c r="AI60" s="45">
        <f t="shared" si="17"/>
        <v>-858.76662584084659</v>
      </c>
      <c r="AJ60" s="45">
        <f t="shared" si="18"/>
        <v>-483.16086257768518</v>
      </c>
      <c r="AK60" s="45">
        <f t="shared" si="19"/>
        <v>-295.35798094610448</v>
      </c>
    </row>
    <row r="61" spans="1:37" x14ac:dyDescent="0.3">
      <c r="A61" s="46">
        <v>39596</v>
      </c>
      <c r="B61">
        <v>179.14</v>
      </c>
      <c r="C61">
        <v>28.76</v>
      </c>
      <c r="D61" s="10">
        <f>+B61-$AE$3-$AF$3*C61</f>
        <v>-969.77483490506302</v>
      </c>
      <c r="E61" s="15">
        <f t="shared" si="20"/>
        <v>1.5245111929725219E-2</v>
      </c>
      <c r="F61" s="15">
        <f t="shared" si="20"/>
        <v>0</v>
      </c>
      <c r="G61" s="3">
        <f t="shared" si="1"/>
        <v>0</v>
      </c>
      <c r="H61" s="35">
        <f>IF(D61&lt;($AF$5-$AF$6),1,0)</f>
        <v>0</v>
      </c>
      <c r="I61" s="35">
        <f>IF(D61&gt;($AF$5+$AF$6),1,0)</f>
        <v>0</v>
      </c>
      <c r="J61" s="35">
        <f t="shared" si="13"/>
        <v>0</v>
      </c>
      <c r="K61" s="35">
        <f t="shared" si="3"/>
        <v>0</v>
      </c>
      <c r="L61" s="35"/>
      <c r="M61" s="35"/>
      <c r="N61" s="35"/>
      <c r="O61" s="35"/>
      <c r="P61" s="35"/>
      <c r="Q61" s="35"/>
      <c r="R61" s="35"/>
      <c r="S61" s="35"/>
      <c r="T61" s="35"/>
      <c r="U61" s="36">
        <v>0</v>
      </c>
      <c r="V61" s="34">
        <f t="shared" si="15"/>
        <v>1</v>
      </c>
      <c r="W61" s="34" t="e">
        <f>+PRODUCT($V$4:V61)-1</f>
        <v>#REF!</v>
      </c>
      <c r="X61" s="34" t="e">
        <f t="shared" si="8"/>
        <v>#REF!</v>
      </c>
      <c r="Y61" s="3"/>
      <c r="Z61" s="3"/>
      <c r="AA61" s="3"/>
      <c r="AB61" s="3"/>
      <c r="AC61" s="3"/>
      <c r="AD61" s="3"/>
      <c r="AH61" s="45">
        <f t="shared" si="16"/>
        <v>-1046.5695074724272</v>
      </c>
      <c r="AI61" s="45">
        <f t="shared" si="17"/>
        <v>-858.76662584084659</v>
      </c>
      <c r="AJ61" s="45">
        <f t="shared" si="18"/>
        <v>-483.16086257768518</v>
      </c>
      <c r="AK61" s="45">
        <f t="shared" si="19"/>
        <v>-295.35798094610448</v>
      </c>
    </row>
    <row r="62" spans="1:37" x14ac:dyDescent="0.3">
      <c r="A62" s="46">
        <v>39597</v>
      </c>
      <c r="B62">
        <v>179.14</v>
      </c>
      <c r="C62">
        <v>29.3</v>
      </c>
      <c r="D62" s="10">
        <f>+B62-$AE$3-$AF$3*C62</f>
        <v>-991.0931488371034</v>
      </c>
      <c r="E62" s="15">
        <f t="shared" si="20"/>
        <v>0</v>
      </c>
      <c r="F62" s="15">
        <f t="shared" si="20"/>
        <v>1.8776077885952702E-2</v>
      </c>
      <c r="G62" s="3">
        <f t="shared" si="1"/>
        <v>0</v>
      </c>
      <c r="H62" s="35">
        <f>IF(D62&lt;($AF$5-$AF$6),1,0)</f>
        <v>0</v>
      </c>
      <c r="I62" s="35">
        <f>IF(D62&gt;($AF$5+$AF$6),1,0)</f>
        <v>0</v>
      </c>
      <c r="J62" s="35">
        <f t="shared" si="13"/>
        <v>0</v>
      </c>
      <c r="K62" s="35">
        <f t="shared" si="3"/>
        <v>0</v>
      </c>
      <c r="L62" s="35"/>
      <c r="M62" s="35"/>
      <c r="N62" s="35"/>
      <c r="O62" s="35"/>
      <c r="P62" s="35"/>
      <c r="Q62" s="35"/>
      <c r="R62" s="35"/>
      <c r="S62" s="35"/>
      <c r="T62" s="35"/>
      <c r="U62" s="36">
        <v>0</v>
      </c>
      <c r="V62" s="34">
        <f t="shared" si="15"/>
        <v>1</v>
      </c>
      <c r="W62" s="34" t="e">
        <f>+PRODUCT($V$4:V62)-1</f>
        <v>#REF!</v>
      </c>
      <c r="X62" s="34" t="e">
        <f t="shared" si="8"/>
        <v>#REF!</v>
      </c>
      <c r="Y62" s="3"/>
      <c r="Z62" s="3"/>
      <c r="AA62" s="3"/>
      <c r="AB62" s="3"/>
      <c r="AC62" s="3"/>
      <c r="AD62" s="3"/>
      <c r="AH62" s="45">
        <f t="shared" si="16"/>
        <v>-1046.5695074724272</v>
      </c>
      <c r="AI62" s="45">
        <f t="shared" si="17"/>
        <v>-858.76662584084659</v>
      </c>
      <c r="AJ62" s="45">
        <f t="shared" si="18"/>
        <v>-483.16086257768518</v>
      </c>
      <c r="AK62" s="45">
        <f t="shared" si="19"/>
        <v>-295.35798094610448</v>
      </c>
    </row>
    <row r="63" spans="1:37" x14ac:dyDescent="0.3">
      <c r="A63" s="46">
        <v>39598</v>
      </c>
      <c r="B63">
        <v>176.45</v>
      </c>
      <c r="C63">
        <v>28.6</v>
      </c>
      <c r="D63" s="10">
        <f>+B63-$AE$3-$AF$3*C63</f>
        <v>-966.14829744371764</v>
      </c>
      <c r="E63" s="15">
        <f t="shared" si="20"/>
        <v>-1.5016188455956203E-2</v>
      </c>
      <c r="F63" s="15">
        <f t="shared" si="20"/>
        <v>-2.3890784982935176E-2</v>
      </c>
      <c r="G63" s="3">
        <f t="shared" si="1"/>
        <v>0</v>
      </c>
      <c r="H63" s="35">
        <f>IF(D63&lt;($AF$5-$AF$6),1,0)</f>
        <v>0</v>
      </c>
      <c r="I63" s="35">
        <f>IF(D63&gt;($AF$5+$AF$6),1,0)</f>
        <v>0</v>
      </c>
      <c r="J63" s="35">
        <f t="shared" si="13"/>
        <v>0</v>
      </c>
      <c r="K63" s="35">
        <f t="shared" si="3"/>
        <v>0</v>
      </c>
      <c r="L63" s="35"/>
      <c r="M63" s="35"/>
      <c r="N63" s="35"/>
      <c r="O63" s="35"/>
      <c r="P63" s="35"/>
      <c r="Q63" s="35"/>
      <c r="R63" s="35"/>
      <c r="S63" s="35"/>
      <c r="T63" s="35"/>
      <c r="U63" s="36">
        <v>0</v>
      </c>
      <c r="V63" s="34">
        <f t="shared" si="15"/>
        <v>1</v>
      </c>
      <c r="W63" s="34" t="e">
        <f>+PRODUCT($V$4:V63)-1</f>
        <v>#REF!</v>
      </c>
      <c r="X63" s="34" t="e">
        <f t="shared" si="8"/>
        <v>#REF!</v>
      </c>
      <c r="Y63" s="3"/>
      <c r="Z63" s="3"/>
      <c r="AA63" s="3"/>
      <c r="AB63" s="3"/>
      <c r="AC63" s="3"/>
      <c r="AD63" s="3"/>
      <c r="AH63" s="45">
        <f t="shared" si="16"/>
        <v>-1046.5695074724272</v>
      </c>
      <c r="AI63" s="45">
        <f t="shared" si="17"/>
        <v>-858.76662584084659</v>
      </c>
      <c r="AJ63" s="45">
        <f t="shared" si="18"/>
        <v>-483.16086257768518</v>
      </c>
      <c r="AK63" s="45">
        <f t="shared" si="19"/>
        <v>-295.35798094610448</v>
      </c>
    </row>
    <row r="64" spans="1:37" x14ac:dyDescent="0.3">
      <c r="A64" s="46">
        <v>39599</v>
      </c>
      <c r="B64">
        <v>179.14</v>
      </c>
      <c r="C64">
        <v>32.950000000000003</v>
      </c>
      <c r="D64" s="10">
        <f>+B64-$AE$3-$AF$3*C64</f>
        <v>-1135.1891596740438</v>
      </c>
      <c r="E64" s="15">
        <f t="shared" si="20"/>
        <v>1.5245111929725219E-2</v>
      </c>
      <c r="F64" s="15">
        <f t="shared" si="20"/>
        <v>0.15209790209790208</v>
      </c>
      <c r="G64" s="3">
        <f t="shared" si="1"/>
        <v>1</v>
      </c>
      <c r="H64" s="35">
        <f>IF(D64&lt;($AF$5-$AF$6),1,0)</f>
        <v>1</v>
      </c>
      <c r="I64" s="35">
        <f>IF(D64&gt;($AF$5+$AF$6),1,0)</f>
        <v>0</v>
      </c>
      <c r="J64" s="35">
        <f t="shared" si="13"/>
        <v>0</v>
      </c>
      <c r="K64" s="35">
        <f t="shared" si="3"/>
        <v>1</v>
      </c>
      <c r="L64" s="35"/>
      <c r="M64" s="35"/>
      <c r="N64" s="35"/>
      <c r="O64" s="35"/>
      <c r="P64" s="35"/>
      <c r="Q64" s="35"/>
      <c r="R64" s="35"/>
      <c r="S64" s="35"/>
      <c r="T64" s="35"/>
      <c r="U64" s="36">
        <v>0</v>
      </c>
      <c r="V64" s="34">
        <f t="shared" si="15"/>
        <v>1</v>
      </c>
      <c r="W64" s="34" t="e">
        <f>+PRODUCT($V$4:V64)-1</f>
        <v>#REF!</v>
      </c>
      <c r="X64" s="34" t="e">
        <f t="shared" si="8"/>
        <v>#REF!</v>
      </c>
      <c r="Y64" s="25"/>
      <c r="Z64" s="3"/>
      <c r="AA64" s="3"/>
      <c r="AB64" s="3"/>
      <c r="AC64" s="3"/>
      <c r="AD64" s="3"/>
      <c r="AH64" s="45">
        <f t="shared" si="16"/>
        <v>-1046.5695074724272</v>
      </c>
      <c r="AI64" s="45">
        <f t="shared" si="17"/>
        <v>-858.76662584084659</v>
      </c>
      <c r="AJ64" s="45">
        <f t="shared" si="18"/>
        <v>-483.16086257768518</v>
      </c>
      <c r="AK64" s="45">
        <f t="shared" si="19"/>
        <v>-295.35798094610448</v>
      </c>
    </row>
    <row r="65" spans="1:37" x14ac:dyDescent="0.3">
      <c r="A65" s="46">
        <v>39600</v>
      </c>
      <c r="B65">
        <v>197.05</v>
      </c>
      <c r="C65">
        <v>33.01</v>
      </c>
      <c r="D65" s="10">
        <f>+B65-$AE$3-$AF$3*C65</f>
        <v>-1119.647861222048</v>
      </c>
      <c r="E65" s="15">
        <f t="shared" si="20"/>
        <v>9.9977671095232923E-2</v>
      </c>
      <c r="F65" s="15">
        <f t="shared" si="20"/>
        <v>1.8209408194231891E-3</v>
      </c>
      <c r="G65" s="3">
        <f t="shared" si="1"/>
        <v>1</v>
      </c>
      <c r="H65" s="35">
        <f>IF(D65&lt;($AF$5-$AF$6),1,0)</f>
        <v>1</v>
      </c>
      <c r="I65" s="35">
        <f>IF(D65&gt;($AF$5+$AF$6),1,0)</f>
        <v>0</v>
      </c>
      <c r="J65" s="35">
        <f t="shared" si="13"/>
        <v>0</v>
      </c>
      <c r="K65" s="35">
        <f t="shared" si="3"/>
        <v>1</v>
      </c>
      <c r="L65" s="35"/>
      <c r="M65" s="35"/>
      <c r="N65" s="35"/>
      <c r="O65" s="35"/>
      <c r="P65" s="35"/>
      <c r="Q65" s="35"/>
      <c r="R65" s="35"/>
      <c r="S65" s="35"/>
      <c r="T65" s="35"/>
      <c r="U65" s="36" t="e">
        <f>+#REF!/#REF!-1</f>
        <v>#REF!</v>
      </c>
      <c r="V65" s="34" t="e">
        <f>+(1+U65)</f>
        <v>#REF!</v>
      </c>
      <c r="W65" s="34" t="e">
        <f>+PRODUCT($V$4:V65)-1</f>
        <v>#REF!</v>
      </c>
      <c r="X65" s="34" t="e">
        <f t="shared" si="8"/>
        <v>#REF!</v>
      </c>
      <c r="Y65" s="16"/>
      <c r="Z65" s="3"/>
      <c r="AA65" s="3"/>
      <c r="AB65" s="3"/>
      <c r="AC65" s="3"/>
      <c r="AD65" s="3"/>
      <c r="AH65" s="45">
        <f t="shared" si="16"/>
        <v>-1046.5695074724272</v>
      </c>
      <c r="AI65" s="45">
        <f t="shared" si="17"/>
        <v>-858.76662584084659</v>
      </c>
      <c r="AJ65" s="45">
        <f t="shared" si="18"/>
        <v>-483.16086257768518</v>
      </c>
      <c r="AK65" s="45">
        <f t="shared" si="19"/>
        <v>-295.35798094610448</v>
      </c>
    </row>
    <row r="66" spans="1:37" x14ac:dyDescent="0.3">
      <c r="A66" s="46">
        <v>39601</v>
      </c>
      <c r="B66">
        <v>193.42</v>
      </c>
      <c r="C66">
        <v>35</v>
      </c>
      <c r="D66" s="10">
        <f>+B66-$AE$3-$AF$3*C66</f>
        <v>-1201.8397958975306</v>
      </c>
      <c r="E66" s="15">
        <f t="shared" si="20"/>
        <v>-1.8421720375539352E-2</v>
      </c>
      <c r="F66" s="15">
        <f t="shared" si="20"/>
        <v>6.0284762193274721E-2</v>
      </c>
      <c r="G66" s="3">
        <f t="shared" si="1"/>
        <v>1</v>
      </c>
      <c r="H66" s="35">
        <f>IF(D66&lt;($AF$5-$AF$6),1,0)</f>
        <v>1</v>
      </c>
      <c r="I66" s="35">
        <f>IF(D66&gt;($AF$5+$AF$6),1,0)</f>
        <v>0</v>
      </c>
      <c r="J66" s="35">
        <f t="shared" si="13"/>
        <v>0</v>
      </c>
      <c r="K66" s="35">
        <f t="shared" si="3"/>
        <v>1</v>
      </c>
      <c r="L66" s="35"/>
      <c r="M66" s="35"/>
      <c r="N66" s="35"/>
      <c r="O66" s="35"/>
      <c r="P66" s="35"/>
      <c r="Q66" s="35"/>
      <c r="R66" s="35"/>
      <c r="S66" s="35"/>
      <c r="T66" s="35"/>
      <c r="U66" s="36" t="e">
        <f>+#REF!/#REF!-1</f>
        <v>#REF!</v>
      </c>
      <c r="V66" s="34" t="e">
        <f t="shared" si="15"/>
        <v>#REF!</v>
      </c>
      <c r="W66" s="34" t="e">
        <f>+PRODUCT($V$4:V66)-1</f>
        <v>#REF!</v>
      </c>
      <c r="X66" s="34" t="e">
        <f t="shared" si="8"/>
        <v>#REF!</v>
      </c>
      <c r="Y66" s="16"/>
      <c r="Z66" s="3"/>
      <c r="AA66" s="3"/>
      <c r="AB66" s="3"/>
      <c r="AC66" s="3"/>
      <c r="AD66" s="3"/>
      <c r="AH66" s="45">
        <f t="shared" si="16"/>
        <v>-1046.5695074724272</v>
      </c>
      <c r="AI66" s="45">
        <f t="shared" si="17"/>
        <v>-858.76662584084659</v>
      </c>
      <c r="AJ66" s="45">
        <f t="shared" si="18"/>
        <v>-483.16086257768518</v>
      </c>
      <c r="AK66" s="45">
        <f t="shared" si="19"/>
        <v>-295.35798094610448</v>
      </c>
    </row>
    <row r="67" spans="1:37" x14ac:dyDescent="0.3">
      <c r="A67" s="46">
        <v>39602</v>
      </c>
      <c r="B67">
        <v>190.24</v>
      </c>
      <c r="C67">
        <v>35.01</v>
      </c>
      <c r="D67" s="10">
        <f>+B67-$AE$3-$AF$3*C67</f>
        <v>-1205.4145794888648</v>
      </c>
      <c r="E67" s="15">
        <f t="shared" si="20"/>
        <v>-1.6440905800847783E-2</v>
      </c>
      <c r="F67" s="15">
        <f t="shared" si="20"/>
        <v>2.8571428571422253E-4</v>
      </c>
      <c r="G67" s="3">
        <f t="shared" si="1"/>
        <v>1</v>
      </c>
      <c r="H67" s="35">
        <f>IF(D67&lt;($AF$5-$AF$6),1,0)</f>
        <v>1</v>
      </c>
      <c r="I67" s="35">
        <f>IF(D67&gt;($AF$5+$AF$6),1,0)</f>
        <v>0</v>
      </c>
      <c r="J67" s="35">
        <f t="shared" si="13"/>
        <v>0</v>
      </c>
      <c r="K67" s="35">
        <f t="shared" si="3"/>
        <v>1</v>
      </c>
      <c r="L67" s="35"/>
      <c r="M67" s="35"/>
      <c r="N67" s="35"/>
      <c r="O67" s="35"/>
      <c r="P67" s="35"/>
      <c r="Q67" s="35"/>
      <c r="R67" s="35"/>
      <c r="S67" s="35"/>
      <c r="T67" s="35"/>
      <c r="U67" s="36" t="e">
        <f>+#REF!/#REF!-1</f>
        <v>#REF!</v>
      </c>
      <c r="V67" s="34" t="e">
        <f t="shared" si="15"/>
        <v>#REF!</v>
      </c>
      <c r="W67" s="34" t="e">
        <f>+PRODUCT($V$4:V67)-1</f>
        <v>#REF!</v>
      </c>
      <c r="X67" s="34" t="e">
        <f t="shared" si="8"/>
        <v>#REF!</v>
      </c>
      <c r="Y67" s="16"/>
      <c r="Z67" s="3"/>
      <c r="AA67" s="3"/>
      <c r="AB67" s="3"/>
      <c r="AC67" s="3"/>
      <c r="AD67" s="3"/>
      <c r="AH67" s="45">
        <f t="shared" si="16"/>
        <v>-1046.5695074724272</v>
      </c>
      <c r="AI67" s="45">
        <f t="shared" si="17"/>
        <v>-858.76662584084659</v>
      </c>
      <c r="AJ67" s="45">
        <f t="shared" si="18"/>
        <v>-483.16086257768518</v>
      </c>
      <c r="AK67" s="45">
        <f t="shared" si="19"/>
        <v>-295.35798094610448</v>
      </c>
    </row>
    <row r="68" spans="1:37" x14ac:dyDescent="0.3">
      <c r="A68" s="46">
        <v>39603</v>
      </c>
      <c r="B68">
        <v>218.55</v>
      </c>
      <c r="C68">
        <v>35.06</v>
      </c>
      <c r="D68" s="10">
        <f>+B68-$AE$3-$AF$3*C68</f>
        <v>-1179.0784974455355</v>
      </c>
      <c r="E68" s="15">
        <f t="shared" si="20"/>
        <v>0.14881202691337259</v>
      </c>
      <c r="F68" s="15">
        <f t="shared" si="20"/>
        <v>1.4281633818911121E-3</v>
      </c>
      <c r="G68" s="3">
        <f t="shared" ref="G68:G85" si="21">+IF(D68&gt;($AF$5+$AF$6),-1,IF(D68&lt;($AF$5-$AF$6),1,IF(ABS(D68-$AF$5)&lt;0.5*$AF$6,0,G67)))</f>
        <v>1</v>
      </c>
      <c r="H68" s="35">
        <f>IF(D68&lt;($AF$5-$AF$6),1,0)</f>
        <v>1</v>
      </c>
      <c r="I68" s="35">
        <f>IF(D68&gt;($AF$5+$AF$6),1,0)</f>
        <v>0</v>
      </c>
      <c r="J68" s="35">
        <f t="shared" si="13"/>
        <v>0</v>
      </c>
      <c r="K68" s="35">
        <f t="shared" ref="K68:K85" si="22">+H68*1+I68*-1+0*J68</f>
        <v>1</v>
      </c>
      <c r="L68" s="35"/>
      <c r="M68" s="35"/>
      <c r="N68" s="35"/>
      <c r="O68" s="35"/>
      <c r="P68" s="35"/>
      <c r="Q68" s="35"/>
      <c r="R68" s="35"/>
      <c r="S68" s="35"/>
      <c r="T68" s="35"/>
      <c r="U68" s="36" t="e">
        <f>+#REF!/#REF!-1</f>
        <v>#REF!</v>
      </c>
      <c r="V68" s="34" t="e">
        <f t="shared" si="15"/>
        <v>#REF!</v>
      </c>
      <c r="W68" s="34" t="e">
        <f>+PRODUCT($V$4:V68)-1</f>
        <v>#REF!</v>
      </c>
      <c r="X68" s="34" t="e">
        <f t="shared" si="8"/>
        <v>#REF!</v>
      </c>
      <c r="Y68" s="16"/>
      <c r="Z68" s="3"/>
      <c r="AA68" s="3"/>
      <c r="AB68" s="3"/>
      <c r="AC68" s="3"/>
      <c r="AD68" s="3"/>
      <c r="AH68" s="45">
        <f t="shared" si="16"/>
        <v>-1046.5695074724272</v>
      </c>
      <c r="AI68" s="45">
        <f t="shared" si="17"/>
        <v>-858.76662584084659</v>
      </c>
      <c r="AJ68" s="45">
        <f t="shared" si="18"/>
        <v>-483.16086257768518</v>
      </c>
      <c r="AK68" s="45">
        <f t="shared" si="19"/>
        <v>-295.35798094610448</v>
      </c>
    </row>
    <row r="69" spans="1:37" x14ac:dyDescent="0.3">
      <c r="A69" s="46">
        <v>39604</v>
      </c>
      <c r="B69">
        <v>250.79</v>
      </c>
      <c r="C69">
        <v>40</v>
      </c>
      <c r="D69" s="10">
        <f>+B69-$AE$3-$AF$3*C69</f>
        <v>-1341.8615915645723</v>
      </c>
      <c r="E69" s="15">
        <f t="shared" si="20"/>
        <v>0.14751773049645389</v>
      </c>
      <c r="F69" s="15">
        <f t="shared" si="20"/>
        <v>0.1409013120365088</v>
      </c>
      <c r="G69" s="3">
        <f t="shared" si="21"/>
        <v>1</v>
      </c>
      <c r="H69" s="35">
        <f>IF(D69&lt;($AF$5-$AF$6),1,0)</f>
        <v>1</v>
      </c>
      <c r="I69" s="35">
        <f>IF(D69&gt;($AF$5+$AF$6),1,0)</f>
        <v>0</v>
      </c>
      <c r="J69" s="35">
        <f t="shared" si="13"/>
        <v>0</v>
      </c>
      <c r="K69" s="35">
        <f t="shared" si="22"/>
        <v>1</v>
      </c>
      <c r="L69" s="35"/>
      <c r="M69" s="35"/>
      <c r="N69" s="35"/>
      <c r="O69" s="35"/>
      <c r="P69" s="35"/>
      <c r="Q69" s="35"/>
      <c r="R69" s="35"/>
      <c r="S69" s="35"/>
      <c r="T69" s="35"/>
      <c r="U69" s="36" t="e">
        <f>+#REF!/#REF!-1</f>
        <v>#REF!</v>
      </c>
      <c r="V69" s="34" t="e">
        <f t="shared" si="15"/>
        <v>#REF!</v>
      </c>
      <c r="W69" s="34" t="e">
        <f>+PRODUCT($V$4:V69)-1</f>
        <v>#REF!</v>
      </c>
      <c r="X69" s="34" t="e">
        <f t="shared" ref="X69:X85" si="23">+(MAX($V$4:$V$85)-V69)/MAX($V$4:$V$85)</f>
        <v>#REF!</v>
      </c>
      <c r="Y69" s="16"/>
      <c r="Z69" s="3"/>
      <c r="AA69" s="3"/>
      <c r="AB69" s="3"/>
      <c r="AC69" s="3"/>
      <c r="AD69" s="3"/>
      <c r="AH69" s="45">
        <f t="shared" si="16"/>
        <v>-1046.5695074724272</v>
      </c>
      <c r="AI69" s="45">
        <f t="shared" si="17"/>
        <v>-858.76662584084659</v>
      </c>
      <c r="AJ69" s="45">
        <f t="shared" si="18"/>
        <v>-483.16086257768518</v>
      </c>
      <c r="AK69" s="45">
        <f t="shared" si="19"/>
        <v>-295.35798094610448</v>
      </c>
    </row>
    <row r="70" spans="1:37" x14ac:dyDescent="0.3">
      <c r="A70" s="46">
        <v>39605</v>
      </c>
      <c r="B70">
        <v>214.96</v>
      </c>
      <c r="C70">
        <v>39</v>
      </c>
      <c r="D70" s="10">
        <f>+B70-$AE$3-$AF$3*C70</f>
        <v>-1338.213232431164</v>
      </c>
      <c r="E70" s="15">
        <f t="shared" si="20"/>
        <v>-0.14286853542804734</v>
      </c>
      <c r="F70" s="15">
        <f t="shared" si="20"/>
        <v>-2.5000000000000022E-2</v>
      </c>
      <c r="G70" s="3">
        <f t="shared" si="21"/>
        <v>1</v>
      </c>
      <c r="H70" s="35">
        <f>IF(D70&lt;($AF$5-$AF$6),1,0)</f>
        <v>1</v>
      </c>
      <c r="I70" s="35">
        <f>IF(D70&gt;($AF$5+$AF$6),1,0)</f>
        <v>0</v>
      </c>
      <c r="J70" s="35">
        <f t="shared" si="13"/>
        <v>0</v>
      </c>
      <c r="K70" s="35">
        <f t="shared" si="22"/>
        <v>1</v>
      </c>
      <c r="L70" s="35"/>
      <c r="M70" s="35"/>
      <c r="N70" s="35"/>
      <c r="O70" s="35"/>
      <c r="P70" s="35"/>
      <c r="Q70" s="35"/>
      <c r="R70" s="35"/>
      <c r="S70" s="35"/>
      <c r="T70" s="35"/>
      <c r="U70" s="36" t="e">
        <f>+#REF!/#REF!-1</f>
        <v>#REF!</v>
      </c>
      <c r="V70" s="34" t="e">
        <f t="shared" si="15"/>
        <v>#REF!</v>
      </c>
      <c r="W70" s="34" t="e">
        <f>+PRODUCT($V$4:V70)-1</f>
        <v>#REF!</v>
      </c>
      <c r="X70" s="34" t="e">
        <f t="shared" si="23"/>
        <v>#REF!</v>
      </c>
      <c r="Y70" s="16"/>
      <c r="Z70" s="3"/>
      <c r="AA70" s="3"/>
      <c r="AB70" s="3"/>
      <c r="AC70" s="3"/>
      <c r="AD70" s="3"/>
      <c r="AH70" s="45">
        <f t="shared" si="16"/>
        <v>-1046.5695074724272</v>
      </c>
      <c r="AI70" s="45">
        <f t="shared" si="17"/>
        <v>-858.76662584084659</v>
      </c>
      <c r="AJ70" s="45">
        <f t="shared" si="18"/>
        <v>-483.16086257768518</v>
      </c>
      <c r="AK70" s="45">
        <f t="shared" si="19"/>
        <v>-295.35798094610448</v>
      </c>
    </row>
    <row r="71" spans="1:37" x14ac:dyDescent="0.3">
      <c r="A71" s="46">
        <v>39606</v>
      </c>
      <c r="B71">
        <v>214.96</v>
      </c>
      <c r="C71">
        <v>39</v>
      </c>
      <c r="D71" s="10">
        <f>+B71-$AE$3-$AF$3*C71</f>
        <v>-1338.213232431164</v>
      </c>
      <c r="E71" s="15">
        <f t="shared" si="20"/>
        <v>0</v>
      </c>
      <c r="F71" s="15">
        <f t="shared" si="20"/>
        <v>0</v>
      </c>
      <c r="G71" s="3">
        <f t="shared" si="21"/>
        <v>1</v>
      </c>
      <c r="H71" s="35">
        <f>IF(D71&lt;($AF$5-$AF$6),1,0)</f>
        <v>1</v>
      </c>
      <c r="I71" s="35">
        <f>IF(D71&gt;($AF$5+$AF$6),1,0)</f>
        <v>0</v>
      </c>
      <c r="J71" s="35">
        <f t="shared" ref="J71:J85" si="24">+IF(ABS(D71-$AF$5)&lt;=0.5*$AF$6,1,0)</f>
        <v>0</v>
      </c>
      <c r="K71" s="35">
        <f t="shared" si="22"/>
        <v>1</v>
      </c>
      <c r="L71" s="35"/>
      <c r="M71" s="35"/>
      <c r="N71" s="35"/>
      <c r="O71" s="35"/>
      <c r="P71" s="35"/>
      <c r="Q71" s="35"/>
      <c r="R71" s="35"/>
      <c r="S71" s="35"/>
      <c r="T71" s="35"/>
      <c r="U71" s="36" t="e">
        <f>+#REF!/#REF!-1</f>
        <v>#REF!</v>
      </c>
      <c r="V71" s="34" t="e">
        <f t="shared" si="15"/>
        <v>#REF!</v>
      </c>
      <c r="W71" s="34" t="e">
        <f>+PRODUCT($V$4:V71)-1</f>
        <v>#REF!</v>
      </c>
      <c r="X71" s="34" t="e">
        <f t="shared" si="23"/>
        <v>#REF!</v>
      </c>
      <c r="Y71" s="16"/>
      <c r="Z71" s="3"/>
      <c r="AA71" s="3"/>
      <c r="AB71" s="3"/>
      <c r="AC71" s="3"/>
      <c r="AD71" s="3"/>
      <c r="AH71" s="45">
        <f t="shared" si="16"/>
        <v>-1046.5695074724272</v>
      </c>
      <c r="AI71" s="45">
        <f t="shared" si="17"/>
        <v>-858.76662584084659</v>
      </c>
      <c r="AJ71" s="45">
        <f t="shared" si="18"/>
        <v>-483.16086257768518</v>
      </c>
      <c r="AK71" s="45">
        <f t="shared" si="19"/>
        <v>-295.35798094610448</v>
      </c>
    </row>
    <row r="72" spans="1:37" x14ac:dyDescent="0.3">
      <c r="A72" s="46">
        <v>39607</v>
      </c>
      <c r="B72">
        <v>214.96</v>
      </c>
      <c r="C72">
        <v>39.200000000000003</v>
      </c>
      <c r="D72" s="10">
        <f>+B72-$AE$3-$AF$3*C72</f>
        <v>-1346.1089042578458</v>
      </c>
      <c r="E72" s="15">
        <f t="shared" si="20"/>
        <v>0</v>
      </c>
      <c r="F72" s="15">
        <f t="shared" si="20"/>
        <v>5.12820512820511E-3</v>
      </c>
      <c r="G72" s="3">
        <f t="shared" si="21"/>
        <v>1</v>
      </c>
      <c r="H72" s="35">
        <f>IF(D72&lt;($AF$5-$AF$6),1,0)</f>
        <v>1</v>
      </c>
      <c r="I72" s="35">
        <f>IF(D72&gt;($AF$5+$AF$6),1,0)</f>
        <v>0</v>
      </c>
      <c r="J72" s="35">
        <f t="shared" si="24"/>
        <v>0</v>
      </c>
      <c r="K72" s="35">
        <f t="shared" si="22"/>
        <v>1</v>
      </c>
      <c r="L72" s="35"/>
      <c r="M72" s="35"/>
      <c r="N72" s="35"/>
      <c r="O72" s="35"/>
      <c r="P72" s="35"/>
      <c r="Q72" s="35"/>
      <c r="R72" s="35"/>
      <c r="S72" s="35"/>
      <c r="T72" s="35"/>
      <c r="U72" s="36" t="e">
        <f>+#REF!/#REF!-1</f>
        <v>#REF!</v>
      </c>
      <c r="V72" s="34" t="e">
        <f t="shared" si="15"/>
        <v>#REF!</v>
      </c>
      <c r="W72" s="34" t="e">
        <f>+PRODUCT($V$4:V72)-1</f>
        <v>#REF!</v>
      </c>
      <c r="X72" s="34" t="e">
        <f t="shared" si="23"/>
        <v>#REF!</v>
      </c>
      <c r="Y72" s="16"/>
      <c r="Z72" s="3"/>
      <c r="AA72" s="3"/>
      <c r="AB72" s="3"/>
      <c r="AC72" s="3"/>
      <c r="AD72" s="3"/>
      <c r="AH72" s="45">
        <f t="shared" si="16"/>
        <v>-1046.5695074724272</v>
      </c>
      <c r="AI72" s="45">
        <f t="shared" si="17"/>
        <v>-858.76662584084659</v>
      </c>
      <c r="AJ72" s="45">
        <f t="shared" si="18"/>
        <v>-483.16086257768518</v>
      </c>
      <c r="AK72" s="45">
        <f t="shared" si="19"/>
        <v>-295.35798094610448</v>
      </c>
    </row>
    <row r="73" spans="1:37" x14ac:dyDescent="0.3">
      <c r="A73" s="46">
        <v>39608</v>
      </c>
      <c r="B73">
        <v>211.82</v>
      </c>
      <c r="C73">
        <v>34</v>
      </c>
      <c r="D73" s="10">
        <f>+B73-$AE$3-$AF$3*C73</f>
        <v>-1143.9614367641225</v>
      </c>
      <c r="E73" s="15">
        <f t="shared" si="20"/>
        <v>-1.4607368812802446E-2</v>
      </c>
      <c r="F73" s="15">
        <f t="shared" si="20"/>
        <v>-0.13265306122448983</v>
      </c>
      <c r="G73" s="3">
        <f t="shared" si="21"/>
        <v>1</v>
      </c>
      <c r="H73" s="35">
        <f>IF(D73&lt;($AF$5-$AF$6),1,0)</f>
        <v>1</v>
      </c>
      <c r="I73" s="35">
        <f>IF(D73&gt;($AF$5+$AF$6),1,0)</f>
        <v>0</v>
      </c>
      <c r="J73" s="35">
        <f t="shared" si="24"/>
        <v>0</v>
      </c>
      <c r="K73" s="35">
        <f t="shared" si="22"/>
        <v>1</v>
      </c>
      <c r="L73" s="35"/>
      <c r="M73" s="35"/>
      <c r="N73" s="35"/>
      <c r="O73" s="35"/>
      <c r="P73" s="35"/>
      <c r="Q73" s="35"/>
      <c r="R73" s="35"/>
      <c r="S73" s="35"/>
      <c r="T73" s="35"/>
      <c r="U73" s="36" t="e">
        <f>+#REF!/#REF!-1</f>
        <v>#REF!</v>
      </c>
      <c r="V73" s="34" t="e">
        <f t="shared" si="15"/>
        <v>#REF!</v>
      </c>
      <c r="W73" s="34" t="e">
        <f>+PRODUCT($V$4:V73)-1</f>
        <v>#REF!</v>
      </c>
      <c r="X73" s="34" t="e">
        <f t="shared" si="23"/>
        <v>#REF!</v>
      </c>
      <c r="Y73" s="3"/>
      <c r="Z73" s="3"/>
      <c r="AA73" s="3"/>
      <c r="AB73" s="3"/>
      <c r="AC73" s="3"/>
      <c r="AD73" s="3"/>
      <c r="AH73" s="45">
        <f t="shared" si="16"/>
        <v>-1046.5695074724272</v>
      </c>
      <c r="AI73" s="45">
        <f t="shared" si="17"/>
        <v>-858.76662584084659</v>
      </c>
      <c r="AJ73" s="45">
        <f t="shared" si="18"/>
        <v>-483.16086257768518</v>
      </c>
      <c r="AK73" s="45">
        <f t="shared" si="19"/>
        <v>-295.35798094610448</v>
      </c>
    </row>
    <row r="74" spans="1:37" x14ac:dyDescent="0.3">
      <c r="A74" s="46">
        <v>39609</v>
      </c>
      <c r="B74">
        <v>214.96</v>
      </c>
      <c r="C74">
        <v>33</v>
      </c>
      <c r="D74" s="10">
        <f>+B74-$AE$3-$AF$3*C74</f>
        <v>-1101.3430776307141</v>
      </c>
      <c r="E74" s="15">
        <f t="shared" si="20"/>
        <v>1.4823907090926403E-2</v>
      </c>
      <c r="F74" s="15">
        <f t="shared" si="20"/>
        <v>-2.9411764705882359E-2</v>
      </c>
      <c r="G74" s="3">
        <f t="shared" si="21"/>
        <v>1</v>
      </c>
      <c r="H74" s="35">
        <f>IF(D74&lt;($AF$5-$AF$6),1,0)</f>
        <v>1</v>
      </c>
      <c r="I74" s="35">
        <f>IF(D74&gt;($AF$5+$AF$6),1,0)</f>
        <v>0</v>
      </c>
      <c r="J74" s="35">
        <f t="shared" si="24"/>
        <v>0</v>
      </c>
      <c r="K74" s="35">
        <f t="shared" si="22"/>
        <v>1</v>
      </c>
      <c r="L74" s="35"/>
      <c r="M74" s="35"/>
      <c r="N74" s="35"/>
      <c r="O74" s="35"/>
      <c r="P74" s="35"/>
      <c r="Q74" s="35"/>
      <c r="R74" s="35"/>
      <c r="S74" s="35"/>
      <c r="T74" s="35"/>
      <c r="U74" s="36" t="e">
        <f>+#REF!/#REF!-1</f>
        <v>#REF!</v>
      </c>
      <c r="V74" s="34" t="e">
        <f t="shared" ref="V74:V85" si="25">+(1+U74)</f>
        <v>#REF!</v>
      </c>
      <c r="W74" s="34" t="e">
        <f>+PRODUCT($V$4:V74)-1</f>
        <v>#REF!</v>
      </c>
      <c r="X74" s="34" t="e">
        <f t="shared" si="23"/>
        <v>#REF!</v>
      </c>
      <c r="Y74" s="3"/>
      <c r="Z74" s="3"/>
      <c r="AA74" s="3"/>
      <c r="AB74" s="3"/>
      <c r="AC74" s="3"/>
      <c r="AD74" s="3"/>
      <c r="AH74" s="45">
        <f t="shared" si="16"/>
        <v>-1046.5695074724272</v>
      </c>
      <c r="AI74" s="45">
        <f t="shared" si="17"/>
        <v>-858.76662584084659</v>
      </c>
      <c r="AJ74" s="45">
        <f t="shared" si="18"/>
        <v>-483.16086257768518</v>
      </c>
      <c r="AK74" s="45">
        <f t="shared" si="19"/>
        <v>-295.35798094610448</v>
      </c>
    </row>
    <row r="75" spans="1:37" x14ac:dyDescent="0.3">
      <c r="A75" s="46">
        <v>39610</v>
      </c>
      <c r="B75">
        <v>213.16</v>
      </c>
      <c r="C75">
        <v>32.5</v>
      </c>
      <c r="D75" s="10">
        <f>+B75-$AE$3-$AF$3*C75</f>
        <v>-1083.40389806401</v>
      </c>
      <c r="E75" s="15">
        <f t="shared" si="20"/>
        <v>-8.3736509117976476E-3</v>
      </c>
      <c r="F75" s="15">
        <f t="shared" si="20"/>
        <v>-1.5151515151515138E-2</v>
      </c>
      <c r="G75" s="3">
        <f t="shared" si="21"/>
        <v>1</v>
      </c>
      <c r="H75" s="35">
        <f>IF(D75&lt;($AF$5-$AF$6),1,0)</f>
        <v>1</v>
      </c>
      <c r="I75" s="35">
        <f>IF(D75&gt;($AF$5+$AF$6),1,0)</f>
        <v>0</v>
      </c>
      <c r="J75" s="35">
        <f t="shared" si="24"/>
        <v>0</v>
      </c>
      <c r="K75" s="35">
        <f t="shared" si="22"/>
        <v>1</v>
      </c>
      <c r="L75" s="35"/>
      <c r="M75" s="35"/>
      <c r="N75" s="35"/>
      <c r="O75" s="35"/>
      <c r="P75" s="35"/>
      <c r="Q75" s="35"/>
      <c r="R75" s="35"/>
      <c r="S75" s="35"/>
      <c r="T75" s="35"/>
      <c r="U75" s="36" t="e">
        <f>+#REF!/#REF!-1</f>
        <v>#REF!</v>
      </c>
      <c r="V75" s="34" t="e">
        <f t="shared" si="25"/>
        <v>#REF!</v>
      </c>
      <c r="W75" s="34" t="e">
        <f>+PRODUCT($V$4:V75)-1</f>
        <v>#REF!</v>
      </c>
      <c r="X75" s="34" t="e">
        <f t="shared" si="23"/>
        <v>#REF!</v>
      </c>
      <c r="Y75" s="3"/>
      <c r="Z75" s="3"/>
      <c r="AA75" s="3"/>
      <c r="AB75" s="3"/>
      <c r="AC75" s="3"/>
      <c r="AD75" s="3"/>
      <c r="AH75" s="45">
        <f t="shared" si="16"/>
        <v>-1046.5695074724272</v>
      </c>
      <c r="AI75" s="45">
        <f t="shared" si="17"/>
        <v>-858.76662584084659</v>
      </c>
      <c r="AJ75" s="45">
        <f t="shared" si="18"/>
        <v>-483.16086257768518</v>
      </c>
      <c r="AK75" s="45">
        <f t="shared" si="19"/>
        <v>-295.35798094610448</v>
      </c>
    </row>
    <row r="76" spans="1:37" x14ac:dyDescent="0.3">
      <c r="A76" s="46">
        <v>39611</v>
      </c>
      <c r="B76">
        <v>212.72</v>
      </c>
      <c r="C76">
        <v>29.5</v>
      </c>
      <c r="D76" s="10">
        <f>+B76-$AE$3-$AF$3*C76</f>
        <v>-965.40882066378504</v>
      </c>
      <c r="E76" s="15">
        <f t="shared" si="20"/>
        <v>-2.0641771439294798E-3</v>
      </c>
      <c r="F76" s="15">
        <f t="shared" si="20"/>
        <v>-9.2307692307692313E-2</v>
      </c>
      <c r="G76" s="3">
        <f t="shared" si="21"/>
        <v>1</v>
      </c>
      <c r="H76" s="35">
        <f>IF(D76&lt;($AF$5-$AF$6),1,0)</f>
        <v>0</v>
      </c>
      <c r="I76" s="35">
        <f>IF(D76&gt;($AF$5+$AF$6),1,0)</f>
        <v>0</v>
      </c>
      <c r="J76" s="35">
        <f t="shared" si="24"/>
        <v>0</v>
      </c>
      <c r="K76" s="35">
        <f t="shared" si="22"/>
        <v>0</v>
      </c>
      <c r="L76" s="35"/>
      <c r="M76" s="35"/>
      <c r="N76" s="35"/>
      <c r="O76" s="35"/>
      <c r="P76" s="35"/>
      <c r="Q76" s="35"/>
      <c r="R76" s="35"/>
      <c r="S76" s="35"/>
      <c r="T76" s="35"/>
      <c r="U76" s="36" t="e">
        <f>+#REF!/#REF!-1</f>
        <v>#REF!</v>
      </c>
      <c r="V76" s="34" t="e">
        <f t="shared" si="25"/>
        <v>#REF!</v>
      </c>
      <c r="W76" s="34" t="e">
        <f>+PRODUCT($V$4:V76)-1</f>
        <v>#REF!</v>
      </c>
      <c r="X76" s="34" t="e">
        <f t="shared" si="23"/>
        <v>#REF!</v>
      </c>
      <c r="Y76" s="3"/>
      <c r="Z76" s="3"/>
      <c r="AA76" s="3"/>
      <c r="AB76" s="3"/>
      <c r="AC76" s="3"/>
      <c r="AD76" s="3"/>
      <c r="AH76" s="45">
        <f t="shared" si="16"/>
        <v>-1046.5695074724272</v>
      </c>
      <c r="AI76" s="45">
        <f t="shared" si="17"/>
        <v>-858.76662584084659</v>
      </c>
      <c r="AJ76" s="45">
        <f t="shared" si="18"/>
        <v>-483.16086257768518</v>
      </c>
      <c r="AK76" s="45">
        <f t="shared" si="19"/>
        <v>-295.35798094610448</v>
      </c>
    </row>
    <row r="77" spans="1:37" x14ac:dyDescent="0.3">
      <c r="A77" s="46">
        <v>39612</v>
      </c>
      <c r="B77">
        <v>212.72</v>
      </c>
      <c r="C77">
        <v>29.5</v>
      </c>
      <c r="D77" s="10">
        <f>+B77-$AE$3-$AF$3*C77</f>
        <v>-965.40882066378504</v>
      </c>
      <c r="E77" s="15">
        <f t="shared" si="20"/>
        <v>0</v>
      </c>
      <c r="F77" s="15">
        <f t="shared" si="20"/>
        <v>0</v>
      </c>
      <c r="G77" s="3">
        <f t="shared" si="21"/>
        <v>1</v>
      </c>
      <c r="H77" s="35">
        <f>IF(D77&lt;($AF$5-$AF$6),1,0)</f>
        <v>0</v>
      </c>
      <c r="I77" s="35">
        <f>IF(D77&gt;($AF$5+$AF$6),1,0)</f>
        <v>0</v>
      </c>
      <c r="J77" s="35">
        <f t="shared" si="24"/>
        <v>0</v>
      </c>
      <c r="K77" s="35">
        <f t="shared" si="22"/>
        <v>0</v>
      </c>
      <c r="L77" s="35"/>
      <c r="M77" s="35"/>
      <c r="N77" s="35"/>
      <c r="O77" s="35"/>
      <c r="P77" s="35"/>
      <c r="Q77" s="35"/>
      <c r="R77" s="35"/>
      <c r="S77" s="35"/>
      <c r="T77" s="35"/>
      <c r="U77" s="36" t="e">
        <f>+#REF!/#REF!-1</f>
        <v>#REF!</v>
      </c>
      <c r="V77" s="34" t="e">
        <f t="shared" si="25"/>
        <v>#REF!</v>
      </c>
      <c r="W77" s="34" t="e">
        <f>+PRODUCT($V$4:V77)-1</f>
        <v>#REF!</v>
      </c>
      <c r="X77" s="34" t="e">
        <f t="shared" si="23"/>
        <v>#REF!</v>
      </c>
      <c r="Y77" s="3"/>
      <c r="Z77" s="3"/>
      <c r="AA77" s="3"/>
      <c r="AB77" s="3"/>
      <c r="AC77" s="3"/>
      <c r="AD77" s="3"/>
      <c r="AH77" s="45">
        <f t="shared" si="16"/>
        <v>-1046.5695074724272</v>
      </c>
      <c r="AI77" s="45">
        <f t="shared" si="17"/>
        <v>-858.76662584084659</v>
      </c>
      <c r="AJ77" s="45">
        <f t="shared" si="18"/>
        <v>-483.16086257768518</v>
      </c>
      <c r="AK77" s="45">
        <f t="shared" si="19"/>
        <v>-295.35798094610448</v>
      </c>
    </row>
    <row r="78" spans="1:37" x14ac:dyDescent="0.3">
      <c r="A78" s="46">
        <v>39613</v>
      </c>
      <c r="B78">
        <v>161.22</v>
      </c>
      <c r="C78">
        <v>27.7</v>
      </c>
      <c r="D78" s="10">
        <f>+B78-$AE$3-$AF$3*C78</f>
        <v>-945.84777422365005</v>
      </c>
      <c r="E78" s="15">
        <f t="shared" si="20"/>
        <v>-0.24210229409552464</v>
      </c>
      <c r="F78" s="15">
        <f t="shared" si="20"/>
        <v>-6.101694915254241E-2</v>
      </c>
      <c r="G78" s="3">
        <f t="shared" si="21"/>
        <v>1</v>
      </c>
      <c r="H78" s="35">
        <f>IF(D78&lt;($AF$5-$AF$6),1,0)</f>
        <v>0</v>
      </c>
      <c r="I78" s="35">
        <f>IF(D78&gt;($AF$5+$AF$6),1,0)</f>
        <v>0</v>
      </c>
      <c r="J78" s="35">
        <f t="shared" si="24"/>
        <v>0</v>
      </c>
      <c r="K78" s="35">
        <f t="shared" si="22"/>
        <v>0</v>
      </c>
      <c r="L78" s="35"/>
      <c r="M78" s="35"/>
      <c r="N78" s="35"/>
      <c r="O78" s="35"/>
      <c r="P78" s="35"/>
      <c r="Q78" s="35"/>
      <c r="R78" s="35"/>
      <c r="S78" s="35"/>
      <c r="T78" s="35"/>
      <c r="U78" s="36">
        <v>0</v>
      </c>
      <c r="V78" s="34">
        <f t="shared" si="25"/>
        <v>1</v>
      </c>
      <c r="W78" s="34" t="e">
        <f>+PRODUCT($V$4:V78)-1</f>
        <v>#REF!</v>
      </c>
      <c r="X78" s="34" t="e">
        <f t="shared" si="23"/>
        <v>#REF!</v>
      </c>
      <c r="Y78" s="3"/>
      <c r="Z78" s="3"/>
      <c r="AA78" s="3"/>
      <c r="AB78" s="3"/>
      <c r="AC78" s="3"/>
      <c r="AD78" s="3"/>
      <c r="AH78" s="45">
        <f t="shared" si="16"/>
        <v>-1046.5695074724272</v>
      </c>
      <c r="AI78" s="45">
        <f t="shared" si="17"/>
        <v>-858.76662584084659</v>
      </c>
      <c r="AJ78" s="45">
        <f t="shared" si="18"/>
        <v>-483.16086257768518</v>
      </c>
      <c r="AK78" s="45">
        <f t="shared" si="19"/>
        <v>-295.35798094610448</v>
      </c>
    </row>
    <row r="79" spans="1:37" x14ac:dyDescent="0.3">
      <c r="A79" s="46">
        <v>39614</v>
      </c>
      <c r="B79">
        <v>210</v>
      </c>
      <c r="C79">
        <v>29.1</v>
      </c>
      <c r="D79" s="10">
        <f>+B79-$AE$3-$AF$3*C79</f>
        <v>-952.33747701042194</v>
      </c>
      <c r="E79" s="15">
        <f t="shared" si="20"/>
        <v>0.30256791961295115</v>
      </c>
      <c r="F79" s="15">
        <f t="shared" si="20"/>
        <v>5.0541516245487417E-2</v>
      </c>
      <c r="G79" s="3">
        <f t="shared" si="21"/>
        <v>1</v>
      </c>
      <c r="H79" s="35">
        <f>IF(D79&lt;($AF$5-$AF$6),1,0)</f>
        <v>0</v>
      </c>
      <c r="I79" s="35">
        <f>IF(D79&gt;($AF$5+$AF$6),1,0)</f>
        <v>0</v>
      </c>
      <c r="J79" s="35">
        <f t="shared" si="24"/>
        <v>0</v>
      </c>
      <c r="K79" s="35">
        <f t="shared" si="22"/>
        <v>0</v>
      </c>
      <c r="L79" s="35"/>
      <c r="M79" s="35"/>
      <c r="N79" s="35"/>
      <c r="O79" s="35"/>
      <c r="P79" s="35"/>
      <c r="Q79" s="35"/>
      <c r="R79" s="35"/>
      <c r="S79" s="35"/>
      <c r="T79" s="35"/>
      <c r="U79" s="36">
        <v>0</v>
      </c>
      <c r="V79" s="34">
        <f t="shared" si="25"/>
        <v>1</v>
      </c>
      <c r="W79" s="34" t="e">
        <f>+PRODUCT($V$4:V79)-1</f>
        <v>#REF!</v>
      </c>
      <c r="X79" s="34" t="e">
        <f t="shared" si="23"/>
        <v>#REF!</v>
      </c>
      <c r="Y79" s="3"/>
      <c r="Z79" s="3"/>
      <c r="AA79" s="3"/>
      <c r="AB79" s="3"/>
      <c r="AC79" s="3"/>
      <c r="AD79" s="3"/>
      <c r="AH79" s="45">
        <f t="shared" si="16"/>
        <v>-1046.5695074724272</v>
      </c>
      <c r="AI79" s="45">
        <f t="shared" si="17"/>
        <v>-858.76662584084659</v>
      </c>
      <c r="AJ79" s="45">
        <f t="shared" si="18"/>
        <v>-483.16086257768518</v>
      </c>
      <c r="AK79" s="45">
        <f t="shared" si="19"/>
        <v>-295.35798094610448</v>
      </c>
    </row>
    <row r="80" spans="1:37" x14ac:dyDescent="0.3">
      <c r="A80" s="46">
        <v>39615</v>
      </c>
      <c r="B80">
        <v>211</v>
      </c>
      <c r="C80">
        <v>34</v>
      </c>
      <c r="D80" s="10">
        <f>+B80-$AE$3-$AF$3*C80</f>
        <v>-1144.7814367641224</v>
      </c>
      <c r="E80" s="15">
        <f t="shared" si="20"/>
        <v>4.761904761904745E-3</v>
      </c>
      <c r="F80" s="15">
        <f t="shared" si="20"/>
        <v>0.16838487972508576</v>
      </c>
      <c r="G80" s="3">
        <f t="shared" si="21"/>
        <v>1</v>
      </c>
      <c r="H80" s="35">
        <f>IF(D80&lt;($AF$5-$AF$6),1,0)</f>
        <v>1</v>
      </c>
      <c r="I80" s="35">
        <f>IF(D80&gt;($AF$5+$AF$6),1,0)</f>
        <v>0</v>
      </c>
      <c r="J80" s="35">
        <f t="shared" si="24"/>
        <v>0</v>
      </c>
      <c r="K80" s="35">
        <f t="shared" si="22"/>
        <v>1</v>
      </c>
      <c r="L80" s="35"/>
      <c r="M80" s="35"/>
      <c r="N80" s="35"/>
      <c r="O80" s="35"/>
      <c r="P80" s="35"/>
      <c r="Q80" s="35"/>
      <c r="R80" s="35"/>
      <c r="S80" s="35"/>
      <c r="T80" s="35"/>
      <c r="U80" s="36">
        <v>0</v>
      </c>
      <c r="V80" s="34">
        <f t="shared" si="25"/>
        <v>1</v>
      </c>
      <c r="W80" s="34" t="e">
        <f>+PRODUCT($V$4:V80)-1</f>
        <v>#REF!</v>
      </c>
      <c r="X80" s="34" t="e">
        <f t="shared" si="23"/>
        <v>#REF!</v>
      </c>
      <c r="Y80" s="3"/>
      <c r="Z80" s="3"/>
      <c r="AA80" s="3"/>
      <c r="AB80" s="3"/>
      <c r="AC80" s="3"/>
      <c r="AD80" s="3"/>
      <c r="AH80" s="45">
        <f t="shared" si="16"/>
        <v>-1046.5695074724272</v>
      </c>
      <c r="AI80" s="45">
        <f t="shared" si="17"/>
        <v>-858.76662584084659</v>
      </c>
      <c r="AJ80" s="45">
        <f t="shared" si="18"/>
        <v>-483.16086257768518</v>
      </c>
      <c r="AK80" s="45">
        <f t="shared" si="19"/>
        <v>-295.35798094610448</v>
      </c>
    </row>
    <row r="81" spans="1:37" x14ac:dyDescent="0.3">
      <c r="A81" s="46">
        <v>39616</v>
      </c>
      <c r="B81">
        <v>220</v>
      </c>
      <c r="C81">
        <v>32</v>
      </c>
      <c r="D81" s="10">
        <f>+B81-$AE$3-$AF$3*C81</f>
        <v>-1056.8247184973059</v>
      </c>
      <c r="E81" s="15">
        <f t="shared" si="20"/>
        <v>4.2654028436019065E-2</v>
      </c>
      <c r="F81" s="15">
        <f t="shared" si="20"/>
        <v>-5.8823529411764719E-2</v>
      </c>
      <c r="G81" s="3">
        <f t="shared" si="21"/>
        <v>1</v>
      </c>
      <c r="H81" s="35">
        <f>IF(D81&lt;($AF$5-$AF$6),1,0)</f>
        <v>1</v>
      </c>
      <c r="I81" s="35">
        <f>IF(D81&gt;($AF$5+$AF$6),1,0)</f>
        <v>0</v>
      </c>
      <c r="J81" s="35">
        <f t="shared" si="24"/>
        <v>0</v>
      </c>
      <c r="K81" s="35">
        <f t="shared" si="22"/>
        <v>1</v>
      </c>
      <c r="L81" s="35"/>
      <c r="M81" s="35"/>
      <c r="N81" s="35"/>
      <c r="O81" s="35"/>
      <c r="P81" s="35"/>
      <c r="Q81" s="35"/>
      <c r="R81" s="35"/>
      <c r="S81" s="35"/>
      <c r="T81" s="35"/>
      <c r="U81" s="36" t="e">
        <f>+#REF!/#REF!-1</f>
        <v>#REF!</v>
      </c>
      <c r="V81" s="34" t="e">
        <f t="shared" si="25"/>
        <v>#REF!</v>
      </c>
      <c r="W81" s="34" t="e">
        <f>+PRODUCT($V$4:V81)-1</f>
        <v>#REF!</v>
      </c>
      <c r="X81" s="34" t="e">
        <f t="shared" si="23"/>
        <v>#REF!</v>
      </c>
      <c r="Y81" s="3"/>
      <c r="Z81" s="3"/>
      <c r="AA81" s="3"/>
      <c r="AB81" s="3"/>
      <c r="AC81" s="3"/>
      <c r="AD81" s="3"/>
      <c r="AH81" s="45">
        <f t="shared" si="16"/>
        <v>-1046.5695074724272</v>
      </c>
      <c r="AI81" s="45">
        <f t="shared" si="17"/>
        <v>-858.76662584084659</v>
      </c>
      <c r="AJ81" s="45">
        <f t="shared" si="18"/>
        <v>-483.16086257768518</v>
      </c>
      <c r="AK81" s="45">
        <f t="shared" si="19"/>
        <v>-295.35798094610448</v>
      </c>
    </row>
    <row r="82" spans="1:37" x14ac:dyDescent="0.3">
      <c r="A82" s="46">
        <v>39617</v>
      </c>
      <c r="B82">
        <v>220</v>
      </c>
      <c r="C82">
        <v>36.5</v>
      </c>
      <c r="D82" s="10">
        <f>+B82-$AE$3-$AF$3*C82</f>
        <v>-1234.4773345976432</v>
      </c>
      <c r="E82" s="15">
        <f t="shared" si="20"/>
        <v>0</v>
      </c>
      <c r="F82" s="15">
        <f t="shared" si="20"/>
        <v>0.140625</v>
      </c>
      <c r="G82" s="3">
        <f t="shared" si="21"/>
        <v>1</v>
      </c>
      <c r="H82" s="35">
        <f>IF(D82&lt;($AF$5-$AF$6),1,0)</f>
        <v>1</v>
      </c>
      <c r="I82" s="35">
        <f>IF(D82&gt;($AF$5+$AF$6),1,0)</f>
        <v>0</v>
      </c>
      <c r="J82" s="35">
        <f t="shared" si="24"/>
        <v>0</v>
      </c>
      <c r="K82" s="35">
        <f t="shared" si="22"/>
        <v>1</v>
      </c>
      <c r="L82" s="35"/>
      <c r="M82" s="35"/>
      <c r="N82" s="35"/>
      <c r="O82" s="35"/>
      <c r="P82" s="35"/>
      <c r="Q82" s="35"/>
      <c r="R82" s="35"/>
      <c r="S82" s="35"/>
      <c r="T82" s="35"/>
      <c r="U82" s="36" t="e">
        <f>+#REF!/#REF!-1</f>
        <v>#REF!</v>
      </c>
      <c r="V82" s="34" t="e">
        <f t="shared" si="25"/>
        <v>#REF!</v>
      </c>
      <c r="W82" s="34" t="e">
        <f>+PRODUCT($V$4:V82)-1</f>
        <v>#REF!</v>
      </c>
      <c r="X82" s="34" t="e">
        <f t="shared" si="23"/>
        <v>#REF!</v>
      </c>
      <c r="Y82" s="3"/>
      <c r="Z82" s="3"/>
      <c r="AA82" s="3"/>
      <c r="AB82" s="3"/>
      <c r="AC82" s="3"/>
      <c r="AD82" s="3"/>
      <c r="AH82" s="45">
        <f t="shared" si="16"/>
        <v>-1046.5695074724272</v>
      </c>
      <c r="AI82" s="45">
        <f t="shared" si="17"/>
        <v>-858.76662584084659</v>
      </c>
      <c r="AJ82" s="45">
        <f t="shared" si="18"/>
        <v>-483.16086257768518</v>
      </c>
      <c r="AK82" s="45">
        <f t="shared" si="19"/>
        <v>-295.35798094610448</v>
      </c>
    </row>
    <row r="83" spans="1:37" x14ac:dyDescent="0.3">
      <c r="A83" s="46">
        <v>39618</v>
      </c>
      <c r="B83">
        <v>220</v>
      </c>
      <c r="C83">
        <v>37.9</v>
      </c>
      <c r="D83" s="10">
        <f>+B83-$AE$3-$AF$3*C83</f>
        <v>-1289.7470373844149</v>
      </c>
      <c r="E83" s="15">
        <f t="shared" si="20"/>
        <v>0</v>
      </c>
      <c r="F83" s="15">
        <f t="shared" si="20"/>
        <v>3.8356164383561708E-2</v>
      </c>
      <c r="G83" s="3">
        <f t="shared" si="21"/>
        <v>1</v>
      </c>
      <c r="H83" s="35">
        <f>IF(D83&lt;($AF$5-$AF$6),1,0)</f>
        <v>1</v>
      </c>
      <c r="I83" s="35">
        <f>IF(D83&gt;($AF$5+$AF$6),1,0)</f>
        <v>0</v>
      </c>
      <c r="J83" s="35">
        <f t="shared" si="24"/>
        <v>0</v>
      </c>
      <c r="K83" s="35">
        <f t="shared" si="22"/>
        <v>1</v>
      </c>
      <c r="L83" s="35"/>
      <c r="M83" s="35"/>
      <c r="N83" s="35"/>
      <c r="O83" s="35"/>
      <c r="P83" s="35"/>
      <c r="Q83" s="35"/>
      <c r="R83" s="35"/>
      <c r="S83" s="35"/>
      <c r="T83" s="35"/>
      <c r="U83" s="36" t="e">
        <f>+#REF!/#REF!-1</f>
        <v>#REF!</v>
      </c>
      <c r="V83" s="34" t="e">
        <f t="shared" si="25"/>
        <v>#REF!</v>
      </c>
      <c r="W83" s="34" t="e">
        <f>+PRODUCT($V$4:V83)-1</f>
        <v>#REF!</v>
      </c>
      <c r="X83" s="34" t="e">
        <f t="shared" si="23"/>
        <v>#REF!</v>
      </c>
      <c r="Y83" s="3"/>
      <c r="Z83" s="3"/>
      <c r="AA83" s="3"/>
      <c r="AB83" s="3"/>
      <c r="AC83" s="3"/>
      <c r="AD83" s="3"/>
      <c r="AH83" s="45">
        <f t="shared" si="16"/>
        <v>-1046.5695074724272</v>
      </c>
      <c r="AI83" s="45">
        <f t="shared" si="17"/>
        <v>-858.76662584084659</v>
      </c>
      <c r="AJ83" s="45">
        <f t="shared" si="18"/>
        <v>-483.16086257768518</v>
      </c>
      <c r="AK83" s="45">
        <f t="shared" si="19"/>
        <v>-295.35798094610448</v>
      </c>
    </row>
    <row r="84" spans="1:37" x14ac:dyDescent="0.3">
      <c r="A84" s="46">
        <v>39619</v>
      </c>
      <c r="B84">
        <v>225</v>
      </c>
      <c r="C84">
        <v>37.9</v>
      </c>
      <c r="D84" s="10">
        <f>+B84-$AE$3-$AF$3*C84</f>
        <v>-1284.7470373844149</v>
      </c>
      <c r="E84" s="15">
        <f t="shared" si="20"/>
        <v>2.2727272727272707E-2</v>
      </c>
      <c r="F84" s="15">
        <f t="shared" si="20"/>
        <v>0</v>
      </c>
      <c r="G84" s="3">
        <f t="shared" si="21"/>
        <v>1</v>
      </c>
      <c r="H84" s="35">
        <f>IF(D84&lt;($AF$5-$AF$6),1,0)</f>
        <v>1</v>
      </c>
      <c r="I84" s="35">
        <f>IF(D84&gt;($AF$5+$AF$6),1,0)</f>
        <v>0</v>
      </c>
      <c r="J84" s="35">
        <f t="shared" si="24"/>
        <v>0</v>
      </c>
      <c r="K84" s="35">
        <f t="shared" si="22"/>
        <v>1</v>
      </c>
      <c r="L84" s="35"/>
      <c r="M84" s="35"/>
      <c r="N84" s="35"/>
      <c r="O84" s="35"/>
      <c r="P84" s="35"/>
      <c r="Q84" s="35"/>
      <c r="R84" s="35"/>
      <c r="S84" s="35"/>
      <c r="T84" s="35"/>
      <c r="U84" s="36" t="e">
        <f>+#REF!/#REF!-1</f>
        <v>#REF!</v>
      </c>
      <c r="V84" s="34" t="e">
        <f t="shared" si="25"/>
        <v>#REF!</v>
      </c>
      <c r="W84" s="34" t="e">
        <f>+PRODUCT($V$4:V84)-1</f>
        <v>#REF!</v>
      </c>
      <c r="X84" s="34" t="e">
        <f t="shared" si="23"/>
        <v>#REF!</v>
      </c>
      <c r="Y84" s="3"/>
      <c r="Z84" s="3"/>
      <c r="AA84" s="3"/>
      <c r="AB84" s="3"/>
      <c r="AC84" s="3"/>
      <c r="AD84" s="3"/>
      <c r="AH84" s="45">
        <f t="shared" ref="AH84" si="26">+AH83</f>
        <v>-1046.5695074724272</v>
      </c>
      <c r="AI84" s="45">
        <f t="shared" ref="AI84" si="27">+AI83</f>
        <v>-858.76662584084659</v>
      </c>
      <c r="AJ84" s="45">
        <f t="shared" ref="AJ84" si="28">+AJ83</f>
        <v>-483.16086257768518</v>
      </c>
      <c r="AK84" s="45">
        <f t="shared" ref="AK84" si="29">+AK83</f>
        <v>-295.35798094610448</v>
      </c>
    </row>
    <row r="85" spans="1:37" x14ac:dyDescent="0.3">
      <c r="A85" s="46">
        <v>39620</v>
      </c>
      <c r="B85">
        <v>205</v>
      </c>
      <c r="C85">
        <v>40.11</v>
      </c>
      <c r="D85" s="10">
        <f>+B85-$AE$3-$AF$3*C85</f>
        <v>-1391.9942110692471</v>
      </c>
      <c r="E85" s="15">
        <f t="shared" si="20"/>
        <v>-8.8888888888888906E-2</v>
      </c>
      <c r="F85" s="15">
        <f t="shared" si="20"/>
        <v>5.8311345646437918E-2</v>
      </c>
      <c r="G85" s="3">
        <f t="shared" si="21"/>
        <v>1</v>
      </c>
      <c r="H85" s="35">
        <f>IF(D85&lt;($AF$5-$AF$6),1,0)</f>
        <v>1</v>
      </c>
      <c r="I85" s="35">
        <f>IF(D85&gt;($AF$5+$AF$6),1,0)</f>
        <v>0</v>
      </c>
      <c r="J85" s="35">
        <f t="shared" si="24"/>
        <v>0</v>
      </c>
      <c r="K85" s="35">
        <f t="shared" si="22"/>
        <v>1</v>
      </c>
      <c r="L85" s="35"/>
      <c r="M85" s="35"/>
      <c r="N85" s="35"/>
      <c r="O85" s="35"/>
      <c r="P85" s="35"/>
      <c r="Q85" s="35"/>
      <c r="R85" s="35"/>
      <c r="S85" s="35"/>
      <c r="T85" s="35"/>
      <c r="U85" s="36" t="e">
        <f>+#REF!/#REF!-1</f>
        <v>#REF!</v>
      </c>
      <c r="V85" s="34" t="e">
        <f t="shared" si="25"/>
        <v>#REF!</v>
      </c>
      <c r="W85" s="34" t="e">
        <f>+PRODUCT($V$4:V85)-1</f>
        <v>#REF!</v>
      </c>
      <c r="X85" s="34" t="e">
        <f t="shared" si="23"/>
        <v>#REF!</v>
      </c>
      <c r="Y85" s="3"/>
      <c r="Z85" s="3"/>
      <c r="AA85" s="3"/>
      <c r="AB85" s="3"/>
      <c r="AC85" s="3"/>
      <c r="AD85" s="3"/>
      <c r="AH85" s="45">
        <f t="shared" ref="AH85" si="30">+AH84</f>
        <v>-1046.5695074724272</v>
      </c>
      <c r="AI85" s="45">
        <f t="shared" ref="AI85" si="31">+AI84</f>
        <v>-858.76662584084659</v>
      </c>
      <c r="AJ85" s="45">
        <f t="shared" ref="AJ85" si="32">+AJ84</f>
        <v>-483.16086257768518</v>
      </c>
      <c r="AK85" s="45">
        <f t="shared" ref="AK85" si="33">+AK84</f>
        <v>-295.35798094610448</v>
      </c>
    </row>
  </sheetData>
  <autoFilter ref="A2:D85" xr:uid="{A5979FC5-1FDC-422D-9B14-ADD5BFAB77C4}">
    <sortState xmlns:xlrd2="http://schemas.microsoft.com/office/spreadsheetml/2017/richdata2" ref="A3:D85">
      <sortCondition ref="A2:A8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1CB7-BD56-4A78-9D9E-0D0D66AB5D4D}">
  <dimension ref="A1:Y86"/>
  <sheetViews>
    <sheetView tabSelected="1" topLeftCell="F1" zoomScale="115" zoomScaleNormal="115" workbookViewId="0">
      <selection activeCell="O2" sqref="O2"/>
    </sheetView>
  </sheetViews>
  <sheetFormatPr baseColWidth="10" defaultRowHeight="14.4" x14ac:dyDescent="0.3"/>
  <cols>
    <col min="1" max="1" width="19.88671875" customWidth="1"/>
    <col min="5" max="5" width="10" customWidth="1"/>
    <col min="6" max="6" width="8.44140625" customWidth="1"/>
    <col min="7" max="7" width="6.88671875" style="5" customWidth="1"/>
    <col min="8" max="9" width="11.5546875" style="5" customWidth="1"/>
    <col min="10" max="10" width="14.6640625" style="5" customWidth="1"/>
    <col min="11" max="11" width="11.5546875" style="5"/>
    <col min="12" max="12" width="15.33203125" style="5" customWidth="1"/>
    <col min="13" max="14" width="11.5546875" style="5"/>
    <col min="15" max="15" width="14.109375" style="5" customWidth="1"/>
    <col min="16" max="17" width="11.5546875" style="5"/>
    <col min="18" max="18" width="15.5546875" style="5" customWidth="1"/>
    <col min="19" max="23" width="11.5546875" style="5"/>
    <col min="25" max="25" width="17.33203125" bestFit="1" customWidth="1"/>
  </cols>
  <sheetData>
    <row r="1" spans="1:25" ht="15" thickBot="1" x14ac:dyDescent="0.35">
      <c r="B1" s="1" t="s">
        <v>173</v>
      </c>
      <c r="C1" s="1" t="s">
        <v>174</v>
      </c>
      <c r="H1" s="5">
        <v>100</v>
      </c>
      <c r="J1" s="14">
        <f>-J9+J8</f>
        <v>13.539999999999994</v>
      </c>
      <c r="K1" s="5">
        <f>+H9-H8</f>
        <v>-13.429999999999996</v>
      </c>
      <c r="P1" s="17"/>
    </row>
    <row r="2" spans="1:25" ht="29.4" thickBot="1" x14ac:dyDescent="0.35">
      <c r="A2" s="6" t="s">
        <v>163</v>
      </c>
      <c r="B2" s="6" t="s">
        <v>82</v>
      </c>
      <c r="C2" s="6" t="s">
        <v>75</v>
      </c>
      <c r="D2" s="8" t="s">
        <v>164</v>
      </c>
      <c r="E2" s="11"/>
      <c r="F2" s="11"/>
      <c r="G2" s="38" t="s">
        <v>172</v>
      </c>
      <c r="H2" s="38" t="s">
        <v>180</v>
      </c>
      <c r="I2" s="38" t="s">
        <v>181</v>
      </c>
      <c r="J2" s="39" t="s">
        <v>198</v>
      </c>
      <c r="K2" s="39" t="s">
        <v>199</v>
      </c>
      <c r="L2" s="39" t="s">
        <v>200</v>
      </c>
      <c r="M2" s="39" t="s">
        <v>201</v>
      </c>
      <c r="N2" s="13" t="s">
        <v>178</v>
      </c>
      <c r="O2" s="13" t="s">
        <v>202</v>
      </c>
      <c r="P2" s="13"/>
      <c r="Q2" s="13"/>
      <c r="R2" s="13"/>
      <c r="S2" s="31" t="s">
        <v>0</v>
      </c>
      <c r="T2" s="32" t="s">
        <v>176</v>
      </c>
      <c r="U2" s="32" t="s">
        <v>171</v>
      </c>
      <c r="V2" s="33" t="s">
        <v>177</v>
      </c>
      <c r="W2" s="13"/>
      <c r="X2" s="4" t="s">
        <v>4</v>
      </c>
      <c r="Y2" s="2" t="s">
        <v>5</v>
      </c>
    </row>
    <row r="3" spans="1:25" ht="15" thickBot="1" x14ac:dyDescent="0.35">
      <c r="A3" s="6"/>
      <c r="B3" s="50"/>
      <c r="C3" s="50"/>
      <c r="D3" s="11"/>
      <c r="E3" s="11"/>
      <c r="F3" s="11"/>
      <c r="G3" s="13"/>
      <c r="H3" s="38"/>
      <c r="I3" s="38"/>
      <c r="J3" s="39"/>
      <c r="K3" s="39">
        <v>100</v>
      </c>
      <c r="L3" s="39"/>
      <c r="M3" s="39"/>
      <c r="N3" s="13"/>
      <c r="O3" s="13"/>
      <c r="P3" s="13"/>
      <c r="Q3" s="13"/>
      <c r="R3" s="13"/>
      <c r="S3" s="51"/>
      <c r="T3" s="52"/>
      <c r="U3" s="52"/>
      <c r="V3" s="53"/>
      <c r="W3" s="13"/>
      <c r="X3" s="54"/>
      <c r="Y3" s="55"/>
    </row>
    <row r="4" spans="1:25" ht="15" thickBot="1" x14ac:dyDescent="0.35">
      <c r="A4" s="7">
        <v>39538</v>
      </c>
      <c r="B4">
        <v>81.510000000000005</v>
      </c>
      <c r="C4">
        <v>7</v>
      </c>
      <c r="D4" s="10">
        <f>+B4-$X$4-$Y$4*C4</f>
        <v>-208.35574016209841</v>
      </c>
      <c r="E4" s="16">
        <f>+B5/B4-1</f>
        <v>-2.6377131640289653E-2</v>
      </c>
      <c r="F4" s="16">
        <f>+C5/C4-1</f>
        <v>0.14142857142857146</v>
      </c>
      <c r="G4" s="3">
        <f>+IF(D4&gt;($Y$6+$Y$7),-1,IF(D4&lt;($Y$6-$Y$7),1,IF(ABS(D4-$Y$6)&lt;0.5*$Y$7,0,G3)))</f>
        <v>-1</v>
      </c>
      <c r="H4" s="35">
        <f>+IF(G4=1,B4*E4,IF(G4=-1,-B4*E4,0))</f>
        <v>2.1500000000000097</v>
      </c>
      <c r="I4" s="35">
        <f>+IF(G4=1,-C4*F4,IF(G4=-1,C4*F4,0))</f>
        <v>0.99000000000000021</v>
      </c>
      <c r="J4" s="35">
        <f>+H4+I4</f>
        <v>3.1400000000000099</v>
      </c>
      <c r="K4" s="35">
        <f>+K3+J4</f>
        <v>103.14000000000001</v>
      </c>
      <c r="L4" s="36">
        <f>+K4/K3-1</f>
        <v>3.1400000000000095E-2</v>
      </c>
      <c r="M4" s="37">
        <f>+(K4/K3)</f>
        <v>1.0314000000000001</v>
      </c>
      <c r="N4" s="56">
        <f>+M4-1</f>
        <v>3.1400000000000095E-2</v>
      </c>
      <c r="O4" s="34">
        <f>+(MAX($M$4:$M$86)-M4)/MAX($M$4:$M$86)</f>
        <v>0.3822775755523572</v>
      </c>
      <c r="P4" s="57">
        <f>+MAX(O4:O86)</f>
        <v>0.70467715148363563</v>
      </c>
      <c r="Q4" s="30"/>
      <c r="R4" s="3"/>
      <c r="S4" s="26">
        <v>1</v>
      </c>
      <c r="T4" s="27">
        <f>+K4</f>
        <v>103.14000000000001</v>
      </c>
      <c r="U4" s="28">
        <f>+N7</f>
        <v>0.24380000000000024</v>
      </c>
      <c r="V4" s="29">
        <f>+T4*(1+U4)</f>
        <v>128.28553200000005</v>
      </c>
      <c r="W4" s="3"/>
      <c r="X4" s="18">
        <v>13.5172262282403</v>
      </c>
      <c r="Y4" s="19">
        <v>39.478359133408297</v>
      </c>
    </row>
    <row r="5" spans="1:25" ht="15" thickBot="1" x14ac:dyDescent="0.35">
      <c r="A5" s="7">
        <v>39599</v>
      </c>
      <c r="B5">
        <v>79.36</v>
      </c>
      <c r="C5">
        <v>7.99</v>
      </c>
      <c r="D5" s="10">
        <f>+B5-$X$4-$Y$4*C5</f>
        <v>-249.58931570417258</v>
      </c>
      <c r="E5" s="15">
        <f>+B6/B5-1</f>
        <v>-9.7152217741935387E-2</v>
      </c>
      <c r="F5" s="15">
        <f>+C6/C5-1</f>
        <v>-6.2578222778473247E-3</v>
      </c>
      <c r="G5" s="3">
        <f t="shared" ref="G5:G68" si="0">+IF(D5&gt;($Y$6+$Y$7),-1,IF(D5&lt;($Y$6-$Y$7),1,IF(ABS(D5-$Y$6)&lt;0.5*$Y$7,0,G4)))</f>
        <v>-1</v>
      </c>
      <c r="H5" s="35">
        <f t="shared" ref="H5:H68" si="1">+IF(G5=1,B5*E5,IF(G5=-1,-B5*E5,0))</f>
        <v>7.709999999999992</v>
      </c>
      <c r="I5" s="35">
        <f t="shared" ref="I5:I68" si="2">+IF(G5=1,-C5*F5,IF(G5=-1,C5*F5,0))</f>
        <v>-5.0000000000000128E-2</v>
      </c>
      <c r="J5" s="35">
        <f t="shared" ref="J5:J68" si="3">+H5+I5</f>
        <v>7.6599999999999921</v>
      </c>
      <c r="K5" s="35">
        <f t="shared" ref="K5:K68" si="4">+K4+J5</f>
        <v>110.80000000000001</v>
      </c>
      <c r="L5" s="36">
        <f t="shared" ref="L5:L68" si="5">+K5/K4-1</f>
        <v>7.4267985262749692E-2</v>
      </c>
      <c r="M5" s="37">
        <f t="shared" ref="M5:M68" si="6">+(K5/K4)</f>
        <v>1.0742679852627497</v>
      </c>
      <c r="N5" s="36">
        <f>+PRODUCT($M$4:M5)-1</f>
        <v>0.1080000000000001</v>
      </c>
      <c r="O5" s="34">
        <f t="shared" ref="O5:O68" si="7">+(MAX($M$4:$M$86)-M5)/MAX($M$4:$M$86)</f>
        <v>0.3566032340866877</v>
      </c>
      <c r="P5" s="34"/>
      <c r="Q5" s="34"/>
      <c r="R5" s="16"/>
      <c r="S5" s="26"/>
      <c r="T5" s="27"/>
      <c r="U5" s="28"/>
      <c r="V5" s="29"/>
      <c r="W5" s="16"/>
    </row>
    <row r="6" spans="1:25" ht="15" thickBot="1" x14ac:dyDescent="0.35">
      <c r="A6" s="7">
        <v>39629</v>
      </c>
      <c r="B6">
        <v>71.650000000000006</v>
      </c>
      <c r="C6">
        <v>7.94</v>
      </c>
      <c r="D6" s="10">
        <f>+B6-$X$4-$Y$4*C6</f>
        <v>-255.32539774750219</v>
      </c>
      <c r="E6" s="23">
        <f>+B7/B6-1</f>
        <v>-0.17864619678995119</v>
      </c>
      <c r="F6" s="23">
        <f>+C7/C6-1</f>
        <v>0.15994962216624686</v>
      </c>
      <c r="G6" s="3">
        <f t="shared" si="0"/>
        <v>-1</v>
      </c>
      <c r="H6" s="35">
        <f t="shared" si="1"/>
        <v>12.800000000000004</v>
      </c>
      <c r="I6" s="35">
        <f t="shared" si="2"/>
        <v>1.2700000000000002</v>
      </c>
      <c r="J6" s="35">
        <f t="shared" si="3"/>
        <v>14.070000000000004</v>
      </c>
      <c r="K6" s="35">
        <f t="shared" si="4"/>
        <v>124.87000000000002</v>
      </c>
      <c r="L6" s="36">
        <f t="shared" si="5"/>
        <v>0.12698555956678703</v>
      </c>
      <c r="M6" s="37">
        <f t="shared" si="6"/>
        <v>1.126985559566787</v>
      </c>
      <c r="N6" s="36">
        <f>+PRODUCT($M$4:M6)-1</f>
        <v>0.24870000000000014</v>
      </c>
      <c r="O6" s="34">
        <f t="shared" si="7"/>
        <v>0.32502981173833723</v>
      </c>
      <c r="P6" s="34"/>
      <c r="Q6" s="34"/>
      <c r="R6" s="16"/>
      <c r="S6" s="26"/>
      <c r="T6" s="27"/>
      <c r="U6" s="28"/>
      <c r="V6" s="29"/>
      <c r="W6" s="16"/>
      <c r="X6" t="s">
        <v>165</v>
      </c>
      <c r="Y6" s="9">
        <f>+AVERAGE(D4:D86)</f>
        <v>-670.96374420926588</v>
      </c>
    </row>
    <row r="7" spans="1:25" ht="15" thickBot="1" x14ac:dyDescent="0.35">
      <c r="A7" s="21">
        <v>40117</v>
      </c>
      <c r="B7" s="22">
        <v>58.85</v>
      </c>
      <c r="C7" s="22">
        <v>9.2100000000000009</v>
      </c>
      <c r="D7" s="20">
        <f>+B7-$X$4-$Y$4*C7</f>
        <v>-318.26291384693076</v>
      </c>
      <c r="E7" s="15">
        <f>+B8/B7-1</f>
        <v>-1.0705182667799518E-2</v>
      </c>
      <c r="F7" s="15">
        <f>+C8/C7-1</f>
        <v>-0.12160694896851254</v>
      </c>
      <c r="G7" s="3">
        <f t="shared" si="0"/>
        <v>-1</v>
      </c>
      <c r="H7" s="35">
        <f t="shared" si="1"/>
        <v>0.63000000000000167</v>
      </c>
      <c r="I7" s="35">
        <f t="shared" si="2"/>
        <v>-1.1200000000000006</v>
      </c>
      <c r="J7" s="35">
        <f t="shared" si="3"/>
        <v>-0.48999999999999888</v>
      </c>
      <c r="K7" s="35">
        <f t="shared" si="4"/>
        <v>124.38000000000002</v>
      </c>
      <c r="L7" s="36">
        <f t="shared" si="5"/>
        <v>-3.9240810442859875E-3</v>
      </c>
      <c r="M7" s="37">
        <f t="shared" si="6"/>
        <v>0.99607591895571401</v>
      </c>
      <c r="N7" s="36">
        <f>+PRODUCT($M$4:M7)-1</f>
        <v>0.24380000000000024</v>
      </c>
      <c r="O7" s="34">
        <f t="shared" si="7"/>
        <v>0.40343374869959536</v>
      </c>
      <c r="P7" s="34"/>
      <c r="Q7" s="34"/>
      <c r="R7" s="16"/>
      <c r="S7" s="26"/>
      <c r="T7" s="27"/>
      <c r="U7" s="28"/>
      <c r="V7" s="29"/>
      <c r="W7" s="16"/>
      <c r="X7" t="s">
        <v>166</v>
      </c>
      <c r="Y7" s="12">
        <f>+_xlfn.STDEV.S(D4:D86)</f>
        <v>375.60576326316141</v>
      </c>
    </row>
    <row r="8" spans="1:25" ht="15" thickBot="1" x14ac:dyDescent="0.35">
      <c r="A8" s="7">
        <v>40178</v>
      </c>
      <c r="B8">
        <v>58.22</v>
      </c>
      <c r="C8">
        <v>8.09</v>
      </c>
      <c r="D8" s="10">
        <f>+B8-$X$4-$Y$4*C8</f>
        <v>-274.67715161751346</v>
      </c>
      <c r="E8" s="15">
        <f>+B9/B8-1</f>
        <v>-0.19993129508759877</v>
      </c>
      <c r="F8" s="15">
        <f>+C9/C8-1</f>
        <v>-0.22126081582200252</v>
      </c>
      <c r="G8" s="3">
        <f t="shared" si="0"/>
        <v>-1</v>
      </c>
      <c r="H8" s="35">
        <f t="shared" si="1"/>
        <v>11.64</v>
      </c>
      <c r="I8" s="35">
        <f t="shared" si="2"/>
        <v>-1.7900000000000003</v>
      </c>
      <c r="J8" s="35">
        <f t="shared" si="3"/>
        <v>9.85</v>
      </c>
      <c r="K8" s="35">
        <f t="shared" si="4"/>
        <v>134.23000000000002</v>
      </c>
      <c r="L8" s="36">
        <f t="shared" si="5"/>
        <v>7.9192796269496712E-2</v>
      </c>
      <c r="M8" s="37">
        <f t="shared" si="6"/>
        <v>1.0791927962694967</v>
      </c>
      <c r="N8" s="36">
        <f>+PRODUCT($M$4:M8)-1</f>
        <v>0.34230000000000027</v>
      </c>
      <c r="O8" s="34">
        <f t="shared" si="7"/>
        <v>0.35365368377154888</v>
      </c>
      <c r="P8" s="34"/>
      <c r="Q8" s="34"/>
      <c r="R8" s="3"/>
      <c r="S8" s="26"/>
      <c r="T8" s="27"/>
      <c r="U8" s="28"/>
      <c r="V8" s="29"/>
      <c r="W8" s="3"/>
    </row>
    <row r="9" spans="1:25" ht="15" thickBot="1" x14ac:dyDescent="0.35">
      <c r="A9" s="7">
        <v>40359</v>
      </c>
      <c r="B9">
        <v>46.58</v>
      </c>
      <c r="C9">
        <v>6.3</v>
      </c>
      <c r="D9" s="10">
        <f>+B9-$X$4-$Y$4*C9</f>
        <v>-215.65088876871255</v>
      </c>
      <c r="E9" s="15">
        <f>+B10/B9-1</f>
        <v>3.8428510090167345E-2</v>
      </c>
      <c r="F9" s="15">
        <f>+C10/C9-1</f>
        <v>-0.30158730158730152</v>
      </c>
      <c r="G9" s="3">
        <f t="shared" si="0"/>
        <v>-1</v>
      </c>
      <c r="H9" s="35">
        <f t="shared" si="1"/>
        <v>-1.7899999999999949</v>
      </c>
      <c r="I9" s="35">
        <f t="shared" si="2"/>
        <v>-1.8999999999999995</v>
      </c>
      <c r="J9" s="35">
        <f t="shared" si="3"/>
        <v>-3.6899999999999942</v>
      </c>
      <c r="K9" s="35">
        <f t="shared" si="4"/>
        <v>130.54000000000002</v>
      </c>
      <c r="L9" s="36">
        <f t="shared" si="5"/>
        <v>-2.7490128883260079E-2</v>
      </c>
      <c r="M9" s="37">
        <f t="shared" si="6"/>
        <v>0.97250987111673992</v>
      </c>
      <c r="N9" s="36">
        <f>+PRODUCT($M$4:M9)-1</f>
        <v>0.30540000000000034</v>
      </c>
      <c r="O9" s="34">
        <f t="shared" si="7"/>
        <v>0.4175478423642649</v>
      </c>
      <c r="P9" s="34"/>
      <c r="Q9" s="34"/>
      <c r="R9" s="3"/>
      <c r="S9" s="26"/>
      <c r="T9" s="27"/>
      <c r="U9" s="28"/>
      <c r="V9" s="29"/>
      <c r="W9" s="3"/>
      <c r="X9" t="s">
        <v>167</v>
      </c>
      <c r="Y9" s="40">
        <f>+Y6-Y7</f>
        <v>-1046.5695074724272</v>
      </c>
    </row>
    <row r="10" spans="1:25" ht="15" thickBot="1" x14ac:dyDescent="0.35">
      <c r="A10" s="7">
        <v>40421</v>
      </c>
      <c r="B10">
        <v>48.37</v>
      </c>
      <c r="C10">
        <v>4.4000000000000004</v>
      </c>
      <c r="D10" s="10">
        <f>+B10-$X$4-$Y$4*C10</f>
        <v>-138.85200641523681</v>
      </c>
      <c r="E10" s="15">
        <f>+B11/B10-1</f>
        <v>0.10171593963200332</v>
      </c>
      <c r="F10" s="15">
        <f>+C11/C10-1</f>
        <v>2.2727272727272707E-2</v>
      </c>
      <c r="G10" s="3">
        <f t="shared" si="0"/>
        <v>-1</v>
      </c>
      <c r="H10" s="35">
        <f t="shared" si="1"/>
        <v>-4.92</v>
      </c>
      <c r="I10" s="35">
        <f t="shared" si="2"/>
        <v>9.9999999999999922E-2</v>
      </c>
      <c r="J10" s="35">
        <f t="shared" si="3"/>
        <v>-4.82</v>
      </c>
      <c r="K10" s="35">
        <f t="shared" si="4"/>
        <v>125.72000000000003</v>
      </c>
      <c r="L10" s="36">
        <f t="shared" si="5"/>
        <v>-3.6923548337674195E-2</v>
      </c>
      <c r="M10" s="37">
        <f t="shared" si="6"/>
        <v>0.96307645166232581</v>
      </c>
      <c r="N10" s="36">
        <f>+PRODUCT($M$4:M10)-1</f>
        <v>0.25720000000000054</v>
      </c>
      <c r="O10" s="34">
        <f t="shared" si="7"/>
        <v>0.42319767243621786</v>
      </c>
      <c r="P10" s="34"/>
      <c r="Q10" s="34"/>
      <c r="R10" s="3"/>
      <c r="S10" s="26"/>
      <c r="T10" s="27"/>
      <c r="U10" s="28"/>
      <c r="V10" s="29"/>
      <c r="W10" s="3"/>
      <c r="X10" t="s">
        <v>168</v>
      </c>
      <c r="Y10" s="40">
        <f>+Y6+Y7</f>
        <v>-295.35798094610448</v>
      </c>
    </row>
    <row r="11" spans="1:25" ht="15" thickBot="1" x14ac:dyDescent="0.35">
      <c r="A11" s="7">
        <v>40543</v>
      </c>
      <c r="B11">
        <v>53.29</v>
      </c>
      <c r="C11">
        <v>4.5</v>
      </c>
      <c r="D11" s="10">
        <f>+B11-$X$4-$Y$4*C11</f>
        <v>-137.87984232857764</v>
      </c>
      <c r="E11" s="15">
        <f>+B12/B11-1</f>
        <v>8.4443610433477811E-3</v>
      </c>
      <c r="F11" s="15">
        <f>+C12/C11-1</f>
        <v>0.25111111111111106</v>
      </c>
      <c r="G11" s="3">
        <f t="shared" si="0"/>
        <v>-1</v>
      </c>
      <c r="H11" s="35">
        <f t="shared" si="1"/>
        <v>-0.45000000000000323</v>
      </c>
      <c r="I11" s="35">
        <f t="shared" si="2"/>
        <v>1.1299999999999999</v>
      </c>
      <c r="J11" s="35">
        <f t="shared" si="3"/>
        <v>0.67999999999999661</v>
      </c>
      <c r="K11" s="35">
        <f t="shared" si="4"/>
        <v>126.40000000000002</v>
      </c>
      <c r="L11" s="36">
        <f t="shared" si="5"/>
        <v>5.4088450524976128E-3</v>
      </c>
      <c r="M11" s="37">
        <f t="shared" si="6"/>
        <v>1.0054088450524976</v>
      </c>
      <c r="N11" s="36">
        <f>+PRODUCT($M$4:M11)-1</f>
        <v>0.26400000000000046</v>
      </c>
      <c r="O11" s="34">
        <f t="shared" si="7"/>
        <v>0.39784410575244017</v>
      </c>
      <c r="P11" s="34"/>
      <c r="Q11" s="34"/>
      <c r="R11" s="3"/>
      <c r="S11" s="26"/>
      <c r="T11" s="27"/>
      <c r="U11" s="28"/>
      <c r="V11" s="29"/>
      <c r="W11" s="3"/>
    </row>
    <row r="12" spans="1:25" ht="15" thickBot="1" x14ac:dyDescent="0.35">
      <c r="A12" s="7">
        <v>40724</v>
      </c>
      <c r="B12">
        <v>53.74</v>
      </c>
      <c r="C12">
        <v>5.63</v>
      </c>
      <c r="D12" s="10">
        <f>+B12-$X$4-$Y$4*C12</f>
        <v>-182.040388149329</v>
      </c>
      <c r="E12" s="15">
        <f>+B13/B12-1</f>
        <v>-5.3405284704131084E-2</v>
      </c>
      <c r="F12" s="15">
        <f>+C13/C12-1</f>
        <v>-8.5257548845470654E-2</v>
      </c>
      <c r="G12" s="3">
        <f t="shared" si="0"/>
        <v>-1</v>
      </c>
      <c r="H12" s="35">
        <f t="shared" si="1"/>
        <v>2.8700000000000045</v>
      </c>
      <c r="I12" s="35">
        <f t="shared" si="2"/>
        <v>-0.47999999999999976</v>
      </c>
      <c r="J12" s="35">
        <f t="shared" si="3"/>
        <v>2.390000000000005</v>
      </c>
      <c r="K12" s="35">
        <f t="shared" si="4"/>
        <v>128.79000000000002</v>
      </c>
      <c r="L12" s="36">
        <f t="shared" si="5"/>
        <v>1.89082278481012E-2</v>
      </c>
      <c r="M12" s="37">
        <f t="shared" si="6"/>
        <v>1.0189082278481012</v>
      </c>
      <c r="N12" s="36">
        <f>+PRODUCT($M$4:M12)-1</f>
        <v>0.28790000000000049</v>
      </c>
      <c r="O12" s="34">
        <f t="shared" si="7"/>
        <v>0.38975910335856095</v>
      </c>
      <c r="P12" s="34"/>
      <c r="Q12" s="34"/>
      <c r="R12" s="3"/>
      <c r="S12" s="26"/>
      <c r="T12" s="27"/>
      <c r="U12" s="28"/>
      <c r="V12" s="29"/>
      <c r="W12" s="3"/>
    </row>
    <row r="13" spans="1:25" ht="15" thickBot="1" x14ac:dyDescent="0.35">
      <c r="A13" s="7">
        <v>40908</v>
      </c>
      <c r="B13">
        <v>50.87</v>
      </c>
      <c r="C13">
        <v>5.15</v>
      </c>
      <c r="D13" s="10">
        <f>+B13-$X$4-$Y$4*C13</f>
        <v>-165.96077576529305</v>
      </c>
      <c r="E13" s="15">
        <f>+B14/B13-1</f>
        <v>5.6418321210929934E-2</v>
      </c>
      <c r="F13" s="15">
        <f>+C14/C13-1</f>
        <v>3.8834951456310218E-3</v>
      </c>
      <c r="G13" s="3">
        <f t="shared" si="0"/>
        <v>-1</v>
      </c>
      <c r="H13" s="35">
        <f t="shared" si="1"/>
        <v>-2.8700000000000054</v>
      </c>
      <c r="I13" s="35">
        <f t="shared" si="2"/>
        <v>1.9999999999999764E-2</v>
      </c>
      <c r="J13" s="35">
        <f t="shared" si="3"/>
        <v>-2.8500000000000059</v>
      </c>
      <c r="K13" s="35">
        <f t="shared" si="4"/>
        <v>125.94000000000001</v>
      </c>
      <c r="L13" s="36">
        <f t="shared" si="5"/>
        <v>-2.2129047286280068E-2</v>
      </c>
      <c r="M13" s="37">
        <f t="shared" si="6"/>
        <v>0.97787095271371993</v>
      </c>
      <c r="N13" s="36">
        <f>+PRODUCT($M$4:M13)-1</f>
        <v>0.2594000000000003</v>
      </c>
      <c r="O13" s="34">
        <f t="shared" si="7"/>
        <v>0.41433700241686516</v>
      </c>
      <c r="P13" s="34"/>
      <c r="Q13" s="34"/>
      <c r="R13" s="3"/>
      <c r="S13" s="26"/>
      <c r="T13" s="27"/>
      <c r="U13" s="28"/>
      <c r="V13" s="29"/>
      <c r="W13" s="3"/>
    </row>
    <row r="14" spans="1:25" ht="15" thickBot="1" x14ac:dyDescent="0.35">
      <c r="A14" s="7">
        <v>40939</v>
      </c>
      <c r="B14">
        <v>53.74</v>
      </c>
      <c r="C14">
        <v>5.17</v>
      </c>
      <c r="D14" s="10">
        <f>+B14-$X$4-$Y$4*C14</f>
        <v>-163.8803429479612</v>
      </c>
      <c r="E14" s="15">
        <f>+B15/B14-1</f>
        <v>0.41663565314477102</v>
      </c>
      <c r="F14" s="15">
        <f>+C15/C14-1</f>
        <v>0.16247582205029021</v>
      </c>
      <c r="G14" s="3">
        <f t="shared" si="0"/>
        <v>-1</v>
      </c>
      <c r="H14" s="35">
        <f t="shared" si="1"/>
        <v>-22.389999999999997</v>
      </c>
      <c r="I14" s="35">
        <f t="shared" si="2"/>
        <v>0.84000000000000041</v>
      </c>
      <c r="J14" s="35">
        <f t="shared" si="3"/>
        <v>-21.549999999999997</v>
      </c>
      <c r="K14" s="35">
        <f t="shared" si="4"/>
        <v>104.39000000000001</v>
      </c>
      <c r="L14" s="36">
        <f t="shared" si="5"/>
        <v>-0.17111322852151811</v>
      </c>
      <c r="M14" s="37">
        <f t="shared" si="6"/>
        <v>0.82888677147848189</v>
      </c>
      <c r="N14" s="36">
        <f>+PRODUCT($M$4:M14)-1</f>
        <v>4.3900000000000272E-2</v>
      </c>
      <c r="O14" s="34">
        <f t="shared" si="7"/>
        <v>0.50356607904763717</v>
      </c>
      <c r="P14" s="34"/>
      <c r="Q14" s="34"/>
      <c r="R14" s="3"/>
      <c r="S14" s="26"/>
      <c r="T14" s="27"/>
      <c r="U14" s="28"/>
      <c r="V14" s="29"/>
      <c r="W14" s="3"/>
    </row>
    <row r="15" spans="1:25" ht="15" thickBot="1" x14ac:dyDescent="0.35">
      <c r="A15" s="7">
        <v>41029</v>
      </c>
      <c r="B15">
        <v>76.13</v>
      </c>
      <c r="C15">
        <v>6.01</v>
      </c>
      <c r="D15" s="10">
        <f>+B15-$X$4-$Y$4*C15</f>
        <v>-174.65216462002417</v>
      </c>
      <c r="E15" s="15">
        <f>+B16/B15-1</f>
        <v>5.8846709575725686E-2</v>
      </c>
      <c r="F15" s="15">
        <f>+C16/C15-1</f>
        <v>8.1530782029950011E-2</v>
      </c>
      <c r="G15" s="3">
        <f t="shared" si="0"/>
        <v>-1</v>
      </c>
      <c r="H15" s="35">
        <f t="shared" si="1"/>
        <v>-4.479999999999996</v>
      </c>
      <c r="I15" s="35">
        <f t="shared" si="2"/>
        <v>0.48999999999999955</v>
      </c>
      <c r="J15" s="35">
        <f t="shared" si="3"/>
        <v>-3.9899999999999967</v>
      </c>
      <c r="K15" s="35">
        <f t="shared" si="4"/>
        <v>100.40000000000002</v>
      </c>
      <c r="L15" s="36">
        <f t="shared" si="5"/>
        <v>-3.8222051920681954E-2</v>
      </c>
      <c r="M15" s="37">
        <f t="shared" si="6"/>
        <v>0.96177794807931805</v>
      </c>
      <c r="N15" s="36">
        <f>+PRODUCT($M$4:M15)-1</f>
        <v>4.0000000000004476E-3</v>
      </c>
      <c r="O15" s="34">
        <f t="shared" si="7"/>
        <v>0.4239753675898435</v>
      </c>
      <c r="P15" s="34"/>
      <c r="Q15" s="34"/>
      <c r="R15" s="3"/>
      <c r="S15" s="26"/>
      <c r="T15" s="27"/>
      <c r="U15" s="28"/>
      <c r="V15" s="29"/>
      <c r="W15" s="3"/>
    </row>
    <row r="16" spans="1:25" ht="15" thickBot="1" x14ac:dyDescent="0.35">
      <c r="A16" s="7">
        <v>41090</v>
      </c>
      <c r="B16">
        <v>80.61</v>
      </c>
      <c r="C16">
        <v>6.5</v>
      </c>
      <c r="D16" s="10">
        <f>+B16-$X$4-$Y$4*C16</f>
        <v>-189.5165605953942</v>
      </c>
      <c r="E16" s="15">
        <f>+B17/B16-1</f>
        <v>0.14998139188686266</v>
      </c>
      <c r="F16" s="15">
        <f>+C17/C16-1</f>
        <v>1.6923076923077041E-2</v>
      </c>
      <c r="G16" s="3">
        <f t="shared" si="0"/>
        <v>-1</v>
      </c>
      <c r="H16" s="35">
        <f t="shared" si="1"/>
        <v>-12.089999999999998</v>
      </c>
      <c r="I16" s="35">
        <f t="shared" si="2"/>
        <v>0.11000000000000076</v>
      </c>
      <c r="J16" s="35">
        <f t="shared" si="3"/>
        <v>-11.979999999999997</v>
      </c>
      <c r="K16" s="35">
        <f t="shared" si="4"/>
        <v>88.420000000000016</v>
      </c>
      <c r="L16" s="36">
        <f t="shared" si="5"/>
        <v>-0.11932270916334664</v>
      </c>
      <c r="M16" s="37">
        <f t="shared" si="6"/>
        <v>0.88067729083665336</v>
      </c>
      <c r="N16" s="36">
        <f>+PRODUCT($M$4:M16)-1</f>
        <v>-0.11579999999999968</v>
      </c>
      <c r="O16" s="34">
        <f t="shared" si="7"/>
        <v>0.47254788515454788</v>
      </c>
      <c r="P16" s="34"/>
      <c r="Q16" s="34"/>
      <c r="R16" s="3"/>
      <c r="S16" s="26"/>
      <c r="T16" s="27"/>
      <c r="U16" s="28"/>
      <c r="V16" s="29"/>
      <c r="W16" s="3"/>
    </row>
    <row r="17" spans="1:23" x14ac:dyDescent="0.3">
      <c r="A17" s="7">
        <v>41121</v>
      </c>
      <c r="B17">
        <v>92.7</v>
      </c>
      <c r="C17">
        <v>6.61</v>
      </c>
      <c r="D17" s="10">
        <f>+B17-$X$4-$Y$4*C17</f>
        <v>-181.76918010006915</v>
      </c>
      <c r="E17" s="15">
        <f>+B18/B17-1</f>
        <v>-1.44552319309601E-2</v>
      </c>
      <c r="F17" s="15">
        <f>+C18/C17-1</f>
        <v>1.5128593040847127E-2</v>
      </c>
      <c r="G17" s="3">
        <f t="shared" si="0"/>
        <v>-1</v>
      </c>
      <c r="H17" s="35">
        <f t="shared" si="1"/>
        <v>1.3400000000000012</v>
      </c>
      <c r="I17" s="35">
        <f t="shared" si="2"/>
        <v>9.999999999999952E-2</v>
      </c>
      <c r="J17" s="35">
        <f t="shared" si="3"/>
        <v>1.4400000000000006</v>
      </c>
      <c r="K17" s="35">
        <f t="shared" si="4"/>
        <v>89.860000000000014</v>
      </c>
      <c r="L17" s="36">
        <f t="shared" si="5"/>
        <v>1.6285908165573293E-2</v>
      </c>
      <c r="M17" s="37">
        <f t="shared" si="6"/>
        <v>1.0162859081655733</v>
      </c>
      <c r="N17" s="36">
        <f>+PRODUCT($M$4:M17)-1</f>
        <v>-0.10139999999999982</v>
      </c>
      <c r="O17" s="34">
        <f t="shared" si="7"/>
        <v>0.39132965374829132</v>
      </c>
      <c r="P17" s="34"/>
      <c r="Q17" s="34"/>
      <c r="R17" s="3"/>
      <c r="S17" s="3"/>
      <c r="T17" s="3"/>
      <c r="U17" s="3"/>
      <c r="V17" s="3"/>
      <c r="W17" s="3"/>
    </row>
    <row r="18" spans="1:23" x14ac:dyDescent="0.3">
      <c r="A18" s="7">
        <v>41152</v>
      </c>
      <c r="B18">
        <v>91.36</v>
      </c>
      <c r="C18">
        <v>6.71</v>
      </c>
      <c r="D18" s="10">
        <f>+B18-$X$4-$Y$4*C18</f>
        <v>-187.05701601340996</v>
      </c>
      <c r="E18" s="15">
        <f>+B19/B18-1</f>
        <v>7.8480735551663683E-2</v>
      </c>
      <c r="F18" s="15">
        <f>+C19/C18-1</f>
        <v>0.19523099850968695</v>
      </c>
      <c r="G18" s="3">
        <f t="shared" si="0"/>
        <v>-1</v>
      </c>
      <c r="H18" s="35">
        <f t="shared" si="1"/>
        <v>-7.1699999999999937</v>
      </c>
      <c r="I18" s="35">
        <f t="shared" si="2"/>
        <v>1.3099999999999994</v>
      </c>
      <c r="J18" s="35">
        <f t="shared" si="3"/>
        <v>-5.8599999999999941</v>
      </c>
      <c r="K18" s="35">
        <f t="shared" si="4"/>
        <v>84.000000000000014</v>
      </c>
      <c r="L18" s="36">
        <f t="shared" si="5"/>
        <v>-6.521255286000438E-2</v>
      </c>
      <c r="M18" s="37">
        <f t="shared" si="6"/>
        <v>0.93478744713999562</v>
      </c>
      <c r="N18" s="36">
        <f>+PRODUCT($M$4:M18)-1</f>
        <v>-0.15999999999999981</v>
      </c>
      <c r="O18" s="34">
        <f t="shared" si="7"/>
        <v>0.44014042254165137</v>
      </c>
      <c r="P18" s="34"/>
      <c r="Q18" s="34"/>
      <c r="R18" s="3"/>
      <c r="S18" s="3"/>
      <c r="T18" s="35"/>
      <c r="U18" s="3"/>
      <c r="V18" s="3"/>
      <c r="W18" s="3"/>
    </row>
    <row r="19" spans="1:23" x14ac:dyDescent="0.3">
      <c r="A19" s="7">
        <v>41213</v>
      </c>
      <c r="B19">
        <v>98.53</v>
      </c>
      <c r="C19">
        <v>8.02</v>
      </c>
      <c r="D19" s="10">
        <f>+B19-$X$4-$Y$4*C19</f>
        <v>-231.6036664781748</v>
      </c>
      <c r="E19" s="15">
        <f>+B20/B19-1</f>
        <v>0.47274941642139456</v>
      </c>
      <c r="F19" s="15">
        <f>+C20/C19-1</f>
        <v>0.49875311720698257</v>
      </c>
      <c r="G19" s="3">
        <f t="shared" si="0"/>
        <v>-1</v>
      </c>
      <c r="H19" s="35">
        <f t="shared" si="1"/>
        <v>-46.580000000000005</v>
      </c>
      <c r="I19" s="35">
        <f t="shared" si="2"/>
        <v>4</v>
      </c>
      <c r="J19" s="35">
        <f t="shared" si="3"/>
        <v>-42.580000000000005</v>
      </c>
      <c r="K19" s="35">
        <f t="shared" si="4"/>
        <v>41.420000000000009</v>
      </c>
      <c r="L19" s="36">
        <f t="shared" si="5"/>
        <v>-0.50690476190476186</v>
      </c>
      <c r="M19" s="37">
        <f t="shared" si="6"/>
        <v>0.49309523809523814</v>
      </c>
      <c r="N19" s="36">
        <f>+PRODUCT($M$4:M19)-1</f>
        <v>-0.58579999999999988</v>
      </c>
      <c r="O19" s="34">
        <f t="shared" si="7"/>
        <v>0.70467715148363563</v>
      </c>
      <c r="P19" s="34"/>
      <c r="Q19" s="34"/>
      <c r="R19" s="3"/>
      <c r="S19" s="3"/>
      <c r="T19" s="3"/>
      <c r="U19" s="3"/>
      <c r="V19" s="3"/>
      <c r="W19" s="3"/>
    </row>
    <row r="20" spans="1:23" x14ac:dyDescent="0.3">
      <c r="A20" s="7">
        <v>41305</v>
      </c>
      <c r="B20">
        <v>145.11000000000001</v>
      </c>
      <c r="C20">
        <v>12.02</v>
      </c>
      <c r="D20" s="10">
        <f>+B20-$X$4-$Y$4*C20</f>
        <v>-342.93710301180801</v>
      </c>
      <c r="E20" s="15">
        <f>+B21/B20-1</f>
        <v>8.0146096065053962E-2</v>
      </c>
      <c r="F20" s="15">
        <f>+C21/C20-1</f>
        <v>1.4975041597337757E-2</v>
      </c>
      <c r="G20" s="3">
        <f t="shared" si="0"/>
        <v>-1</v>
      </c>
      <c r="H20" s="35">
        <f t="shared" si="1"/>
        <v>-11.629999999999981</v>
      </c>
      <c r="I20" s="35">
        <f t="shared" si="2"/>
        <v>0.17999999999999983</v>
      </c>
      <c r="J20" s="35">
        <f t="shared" si="3"/>
        <v>-11.449999999999982</v>
      </c>
      <c r="K20" s="35">
        <f t="shared" si="4"/>
        <v>29.970000000000027</v>
      </c>
      <c r="L20" s="36">
        <f t="shared" si="5"/>
        <v>-0.27643650410429699</v>
      </c>
      <c r="M20" s="37">
        <f t="shared" si="6"/>
        <v>0.72356349589570301</v>
      </c>
      <c r="N20" s="36">
        <f>+PRODUCT($M$4:M20)-1</f>
        <v>-0.7002999999999997</v>
      </c>
      <c r="O20" s="34">
        <f t="shared" si="7"/>
        <v>0.56664592114940304</v>
      </c>
      <c r="P20" s="34"/>
      <c r="Q20" s="34"/>
      <c r="R20" s="3"/>
      <c r="S20" s="3"/>
      <c r="T20" s="3"/>
      <c r="U20" s="3"/>
      <c r="V20" s="3"/>
      <c r="W20" s="3"/>
    </row>
    <row r="21" spans="1:23" x14ac:dyDescent="0.3">
      <c r="A21" s="7">
        <v>41364</v>
      </c>
      <c r="B21">
        <v>156.74</v>
      </c>
      <c r="C21">
        <v>12.2</v>
      </c>
      <c r="D21" s="10">
        <f>+B21-$X$4-$Y$4*C21</f>
        <v>-338.41320765582151</v>
      </c>
      <c r="E21" s="15">
        <f>+B22/B21-1</f>
        <v>-2.851856577772105E-2</v>
      </c>
      <c r="F21" s="15">
        <f>+C22/C21-1</f>
        <v>0</v>
      </c>
      <c r="G21" s="3">
        <f t="shared" si="0"/>
        <v>-1</v>
      </c>
      <c r="H21" s="35">
        <f t="shared" si="1"/>
        <v>4.469999999999998</v>
      </c>
      <c r="I21" s="35">
        <f t="shared" si="2"/>
        <v>0</v>
      </c>
      <c r="J21" s="35">
        <f t="shared" si="3"/>
        <v>4.469999999999998</v>
      </c>
      <c r="K21" s="35">
        <f t="shared" si="4"/>
        <v>34.440000000000026</v>
      </c>
      <c r="L21" s="36">
        <f t="shared" si="5"/>
        <v>0.14914914914914901</v>
      </c>
      <c r="M21" s="37">
        <f t="shared" si="6"/>
        <v>1.149149149149149</v>
      </c>
      <c r="N21" s="36">
        <f>+PRODUCT($M$4:M21)-1</f>
        <v>-0.65559999999999974</v>
      </c>
      <c r="O21" s="34">
        <f t="shared" si="7"/>
        <v>0.31175567339115945</v>
      </c>
      <c r="P21" s="34"/>
      <c r="Q21" s="34"/>
      <c r="R21" s="3"/>
      <c r="S21" s="3"/>
      <c r="T21" s="3"/>
      <c r="U21" s="3"/>
      <c r="V21" s="3"/>
      <c r="W21" s="3"/>
    </row>
    <row r="22" spans="1:23" x14ac:dyDescent="0.3">
      <c r="A22" s="7">
        <v>41394</v>
      </c>
      <c r="B22">
        <v>152.27000000000001</v>
      </c>
      <c r="C22">
        <v>12.2</v>
      </c>
      <c r="D22" s="10">
        <f>+B22-$X$4-$Y$4*C22</f>
        <v>-342.88320765582148</v>
      </c>
      <c r="E22" s="15">
        <f>+B23/B22-1</f>
        <v>-5.8842844946476736E-2</v>
      </c>
      <c r="F22" s="15">
        <f>+C23/C22-1</f>
        <v>2.4590163934426368E-2</v>
      </c>
      <c r="G22" s="3">
        <f t="shared" si="0"/>
        <v>-1</v>
      </c>
      <c r="H22" s="35">
        <f t="shared" si="1"/>
        <v>8.9600000000000133</v>
      </c>
      <c r="I22" s="35">
        <f t="shared" si="2"/>
        <v>0.30000000000000165</v>
      </c>
      <c r="J22" s="35">
        <f t="shared" si="3"/>
        <v>9.2600000000000158</v>
      </c>
      <c r="K22" s="35">
        <f t="shared" si="4"/>
        <v>43.700000000000045</v>
      </c>
      <c r="L22" s="36">
        <f t="shared" si="5"/>
        <v>0.26887340301974483</v>
      </c>
      <c r="M22" s="37">
        <f t="shared" si="6"/>
        <v>1.2688734030197448</v>
      </c>
      <c r="N22" s="36">
        <f>+PRODUCT($M$4:M22)-1</f>
        <v>-0.5629999999999995</v>
      </c>
      <c r="O22" s="34">
        <f t="shared" si="7"/>
        <v>0.24005084852580214</v>
      </c>
      <c r="P22" s="34"/>
      <c r="Q22" s="34"/>
      <c r="R22" s="3"/>
      <c r="S22" s="3"/>
      <c r="T22" s="3"/>
      <c r="U22" s="3"/>
      <c r="V22" s="3"/>
      <c r="W22" s="3"/>
    </row>
    <row r="23" spans="1:23" x14ac:dyDescent="0.3">
      <c r="A23" s="7">
        <v>41425</v>
      </c>
      <c r="B23">
        <v>143.31</v>
      </c>
      <c r="C23">
        <v>12.5</v>
      </c>
      <c r="D23" s="10">
        <f>+B23-$X$4-$Y$4*C23</f>
        <v>-363.68671539584403</v>
      </c>
      <c r="E23" s="15">
        <f>+B24/B23-1</f>
        <v>-0.12497383294954989</v>
      </c>
      <c r="F23" s="15">
        <f>+C24/C23-1</f>
        <v>-4.0000000000000036E-2</v>
      </c>
      <c r="G23" s="3">
        <f t="shared" si="0"/>
        <v>-1</v>
      </c>
      <c r="H23" s="35">
        <f t="shared" si="1"/>
        <v>17.909999999999997</v>
      </c>
      <c r="I23" s="35">
        <f t="shared" si="2"/>
        <v>-0.50000000000000044</v>
      </c>
      <c r="J23" s="35">
        <f t="shared" si="3"/>
        <v>17.409999999999997</v>
      </c>
      <c r="K23" s="35">
        <f t="shared" si="4"/>
        <v>61.110000000000042</v>
      </c>
      <c r="L23" s="36">
        <f t="shared" si="5"/>
        <v>0.39839816933638406</v>
      </c>
      <c r="M23" s="37">
        <f t="shared" si="6"/>
        <v>1.3983981693363841</v>
      </c>
      <c r="N23" s="36">
        <f>+PRODUCT($M$4:M23)-1</f>
        <v>-0.38889999999999947</v>
      </c>
      <c r="O23" s="34">
        <f t="shared" si="7"/>
        <v>0.16247633555786656</v>
      </c>
      <c r="P23" s="34"/>
      <c r="Q23" s="34"/>
      <c r="R23" s="3"/>
      <c r="S23" s="3"/>
      <c r="T23" s="3"/>
      <c r="U23" s="3"/>
      <c r="V23" s="3"/>
      <c r="W23" s="3"/>
    </row>
    <row r="24" spans="1:23" x14ac:dyDescent="0.3">
      <c r="A24" s="7">
        <v>41517</v>
      </c>
      <c r="B24">
        <v>125.4</v>
      </c>
      <c r="C24">
        <v>12</v>
      </c>
      <c r="D24" s="10">
        <f>+B24-$X$4-$Y$4*C24</f>
        <v>-361.85753582913981</v>
      </c>
      <c r="E24" s="15">
        <f>+B25/B24-1</f>
        <v>-1.4354066985646008E-2</v>
      </c>
      <c r="F24" s="15">
        <f>+C25/C24-1</f>
        <v>0</v>
      </c>
      <c r="G24" s="3">
        <f t="shared" si="0"/>
        <v>-1</v>
      </c>
      <c r="H24" s="35">
        <f t="shared" si="1"/>
        <v>1.8000000000000094</v>
      </c>
      <c r="I24" s="35">
        <f t="shared" si="2"/>
        <v>0</v>
      </c>
      <c r="J24" s="35">
        <f t="shared" si="3"/>
        <v>1.8000000000000094</v>
      </c>
      <c r="K24" s="35">
        <f t="shared" si="4"/>
        <v>62.910000000000053</v>
      </c>
      <c r="L24" s="36">
        <f t="shared" si="5"/>
        <v>2.9455081001472871E-2</v>
      </c>
      <c r="M24" s="37">
        <f t="shared" si="6"/>
        <v>1.0294550810014729</v>
      </c>
      <c r="N24" s="36">
        <f>+PRODUCT($M$4:M24)-1</f>
        <v>-0.37089999999999934</v>
      </c>
      <c r="O24" s="34">
        <f t="shared" si="7"/>
        <v>0.38344241953056596</v>
      </c>
      <c r="P24" s="34"/>
      <c r="Q24" s="34"/>
      <c r="R24" s="3"/>
      <c r="S24" s="3"/>
      <c r="T24" s="3"/>
      <c r="U24" s="3"/>
      <c r="V24" s="3"/>
      <c r="W24" s="3"/>
    </row>
    <row r="25" spans="1:23" x14ac:dyDescent="0.3">
      <c r="A25" s="7">
        <v>41547</v>
      </c>
      <c r="B25">
        <v>123.6</v>
      </c>
      <c r="C25">
        <v>12</v>
      </c>
      <c r="D25" s="10">
        <f>+B25-$X$4-$Y$4*C25</f>
        <v>-363.65753582913987</v>
      </c>
      <c r="E25" s="15">
        <f>+B26/B25-1</f>
        <v>1.4563106796116498E-2</v>
      </c>
      <c r="F25" s="15">
        <f>+C26/C25-1</f>
        <v>-8.3333333333333037E-3</v>
      </c>
      <c r="G25" s="3">
        <f t="shared" si="0"/>
        <v>-1</v>
      </c>
      <c r="H25" s="35">
        <f t="shared" si="1"/>
        <v>-1.7999999999999992</v>
      </c>
      <c r="I25" s="35">
        <f t="shared" si="2"/>
        <v>-9.9999999999999645E-2</v>
      </c>
      <c r="J25" s="35">
        <f t="shared" si="3"/>
        <v>-1.8999999999999988</v>
      </c>
      <c r="K25" s="35">
        <f t="shared" si="4"/>
        <v>61.010000000000055</v>
      </c>
      <c r="L25" s="36">
        <f t="shared" si="5"/>
        <v>-3.0201875695437863E-2</v>
      </c>
      <c r="M25" s="37">
        <f t="shared" si="6"/>
        <v>0.96979812430456214</v>
      </c>
      <c r="N25" s="36">
        <f>+PRODUCT($M$4:M25)-1</f>
        <v>-0.38989999999999936</v>
      </c>
      <c r="O25" s="34">
        <f t="shared" si="7"/>
        <v>0.41917195213283837</v>
      </c>
      <c r="P25" s="34"/>
      <c r="Q25" s="34"/>
      <c r="R25" s="3"/>
      <c r="S25" s="3"/>
      <c r="T25" s="3"/>
      <c r="U25" s="3"/>
      <c r="V25" s="3"/>
      <c r="W25" s="3"/>
    </row>
    <row r="26" spans="1:23" x14ac:dyDescent="0.3">
      <c r="A26" s="7">
        <v>41578</v>
      </c>
      <c r="B26">
        <v>125.4</v>
      </c>
      <c r="C26">
        <v>11.9</v>
      </c>
      <c r="D26" s="10">
        <f>+B26-$X$4-$Y$4*C26</f>
        <v>-357.90969991579902</v>
      </c>
      <c r="E26" s="15">
        <f>+B27/B26-1</f>
        <v>-6.4354066985645941E-2</v>
      </c>
      <c r="F26" s="15">
        <f>+C27/C26-1</f>
        <v>8.4033613445377853E-3</v>
      </c>
      <c r="G26" s="3">
        <f t="shared" si="0"/>
        <v>-1</v>
      </c>
      <c r="H26" s="35">
        <f t="shared" si="1"/>
        <v>8.0700000000000021</v>
      </c>
      <c r="I26" s="35">
        <f t="shared" si="2"/>
        <v>9.9999999999999645E-2</v>
      </c>
      <c r="J26" s="35">
        <f t="shared" si="3"/>
        <v>8.1700000000000017</v>
      </c>
      <c r="K26" s="35">
        <f t="shared" si="4"/>
        <v>69.180000000000064</v>
      </c>
      <c r="L26" s="36">
        <f t="shared" si="5"/>
        <v>0.1339124733650221</v>
      </c>
      <c r="M26" s="37">
        <f t="shared" si="6"/>
        <v>1.1339124733650221</v>
      </c>
      <c r="N26" s="36">
        <f>+PRODUCT($M$4:M26)-1</f>
        <v>-0.30819999999999925</v>
      </c>
      <c r="O26" s="34">
        <f t="shared" si="7"/>
        <v>0.32088116913082743</v>
      </c>
      <c r="P26" s="34"/>
      <c r="Q26" s="34"/>
      <c r="R26" s="3"/>
      <c r="S26" s="3"/>
      <c r="T26" s="3"/>
      <c r="U26" s="3"/>
      <c r="V26" s="3"/>
      <c r="W26" s="3"/>
    </row>
    <row r="27" spans="1:23" x14ac:dyDescent="0.3">
      <c r="A27" s="7">
        <v>41608</v>
      </c>
      <c r="B27">
        <v>117.33</v>
      </c>
      <c r="C27">
        <v>12</v>
      </c>
      <c r="D27" s="10">
        <f>+B27-$X$4-$Y$4*C27</f>
        <v>-369.92753582913986</v>
      </c>
      <c r="E27" s="15">
        <f>+B28/B27-1</f>
        <v>0</v>
      </c>
      <c r="F27" s="15">
        <f>+C28/C27-1</f>
        <v>-1.6666666666666607E-2</v>
      </c>
      <c r="G27" s="3">
        <f t="shared" si="0"/>
        <v>-1</v>
      </c>
      <c r="H27" s="35">
        <f t="shared" si="1"/>
        <v>0</v>
      </c>
      <c r="I27" s="35">
        <f t="shared" si="2"/>
        <v>-0.19999999999999929</v>
      </c>
      <c r="J27" s="35">
        <f t="shared" si="3"/>
        <v>-0.19999999999999929</v>
      </c>
      <c r="K27" s="35">
        <f t="shared" si="4"/>
        <v>68.980000000000061</v>
      </c>
      <c r="L27" s="36">
        <f t="shared" si="5"/>
        <v>-2.8910089621277946E-3</v>
      </c>
      <c r="M27" s="37">
        <f t="shared" si="6"/>
        <v>0.99710899103787221</v>
      </c>
      <c r="N27" s="36">
        <f>+PRODUCT($M$4:M27)-1</f>
        <v>-0.31019999999999925</v>
      </c>
      <c r="O27" s="34">
        <f t="shared" si="7"/>
        <v>0.40281502483764076</v>
      </c>
      <c r="P27" s="34"/>
      <c r="Q27" s="34"/>
      <c r="R27" s="3"/>
      <c r="S27" s="3"/>
      <c r="T27" s="3"/>
      <c r="U27" s="3"/>
      <c r="V27" s="3"/>
      <c r="W27" s="3"/>
    </row>
    <row r="28" spans="1:23" x14ac:dyDescent="0.3">
      <c r="A28" s="7">
        <v>41639</v>
      </c>
      <c r="B28">
        <v>117.33</v>
      </c>
      <c r="C28">
        <v>11.8</v>
      </c>
      <c r="D28" s="10">
        <f>+B28-$X$4-$Y$4*C28</f>
        <v>-362.03186400245824</v>
      </c>
      <c r="E28" s="15">
        <f>+B29/B28-1</f>
        <v>-2.2841557998806716E-2</v>
      </c>
      <c r="F28" s="15">
        <f>+C29/C28-1</f>
        <v>-8.4745762711865291E-3</v>
      </c>
      <c r="G28" s="3">
        <f t="shared" si="0"/>
        <v>-1</v>
      </c>
      <c r="H28" s="35">
        <f t="shared" si="1"/>
        <v>2.6799999999999922</v>
      </c>
      <c r="I28" s="35">
        <f t="shared" si="2"/>
        <v>-0.10000000000000105</v>
      </c>
      <c r="J28" s="35">
        <f t="shared" si="3"/>
        <v>2.5799999999999912</v>
      </c>
      <c r="K28" s="35">
        <f t="shared" si="4"/>
        <v>71.560000000000059</v>
      </c>
      <c r="L28" s="36">
        <f t="shared" si="5"/>
        <v>3.7402145549434662E-2</v>
      </c>
      <c r="M28" s="37">
        <f t="shared" si="6"/>
        <v>1.0374021455494347</v>
      </c>
      <c r="N28" s="36">
        <f>+PRODUCT($M$4:M28)-1</f>
        <v>-0.28439999999999921</v>
      </c>
      <c r="O28" s="34">
        <f t="shared" si="7"/>
        <v>0.37868279185962467</v>
      </c>
      <c r="P28" s="34"/>
      <c r="Q28" s="34"/>
      <c r="R28" s="3"/>
      <c r="S28" s="3"/>
      <c r="T28" s="3"/>
      <c r="U28" s="3"/>
      <c r="V28" s="3"/>
      <c r="W28" s="3"/>
    </row>
    <row r="29" spans="1:23" x14ac:dyDescent="0.3">
      <c r="A29" s="7">
        <v>41670</v>
      </c>
      <c r="B29">
        <v>114.65</v>
      </c>
      <c r="C29">
        <v>11.7</v>
      </c>
      <c r="D29" s="10">
        <f>+B29-$X$4-$Y$4*C29</f>
        <v>-360.76402808911735</v>
      </c>
      <c r="E29" s="15">
        <f>+B30/B29-1</f>
        <v>7.7627562145661244E-3</v>
      </c>
      <c r="F29" s="15">
        <f>+C30/C29-1</f>
        <v>9.4017094017095904E-3</v>
      </c>
      <c r="G29" s="3">
        <f t="shared" si="0"/>
        <v>-1</v>
      </c>
      <c r="H29" s="35">
        <f t="shared" si="1"/>
        <v>-0.89000000000000623</v>
      </c>
      <c r="I29" s="35">
        <f t="shared" si="2"/>
        <v>0.11000000000000221</v>
      </c>
      <c r="J29" s="35">
        <f t="shared" si="3"/>
        <v>-0.78000000000000402</v>
      </c>
      <c r="K29" s="35">
        <f t="shared" si="4"/>
        <v>70.780000000000058</v>
      </c>
      <c r="L29" s="36">
        <f t="shared" si="5"/>
        <v>-1.0899944102850778E-2</v>
      </c>
      <c r="M29" s="37">
        <f t="shared" si="6"/>
        <v>0.98910005589714922</v>
      </c>
      <c r="N29" s="36">
        <f>+PRODUCT($M$4:M29)-1</f>
        <v>-0.29219999999999924</v>
      </c>
      <c r="O29" s="34">
        <f t="shared" si="7"/>
        <v>0.40761170782423312</v>
      </c>
      <c r="P29" s="34"/>
      <c r="Q29" s="34"/>
      <c r="R29" s="3"/>
      <c r="S29" s="3"/>
      <c r="T29" s="3"/>
      <c r="U29" s="3"/>
      <c r="V29" s="3"/>
      <c r="W29" s="3"/>
    </row>
    <row r="30" spans="1:23" x14ac:dyDescent="0.3">
      <c r="A30" s="7">
        <v>41698</v>
      </c>
      <c r="B30">
        <v>115.54</v>
      </c>
      <c r="C30">
        <v>11.81</v>
      </c>
      <c r="D30" s="10">
        <f>+B30-$X$4-$Y$4*C30</f>
        <v>-364.21664759379229</v>
      </c>
      <c r="E30" s="15">
        <f>+B31/B30-1</f>
        <v>-4.3361606370088346E-2</v>
      </c>
      <c r="F30" s="15">
        <f>+C31/C30-1</f>
        <v>0.10076206604572402</v>
      </c>
      <c r="G30" s="3">
        <f t="shared" si="0"/>
        <v>-1</v>
      </c>
      <c r="H30" s="35">
        <f t="shared" si="1"/>
        <v>5.0100000000000078</v>
      </c>
      <c r="I30" s="35">
        <f t="shared" si="2"/>
        <v>1.1900000000000006</v>
      </c>
      <c r="J30" s="35">
        <f t="shared" si="3"/>
        <v>6.2000000000000082</v>
      </c>
      <c r="K30" s="35">
        <f t="shared" si="4"/>
        <v>76.980000000000061</v>
      </c>
      <c r="L30" s="36">
        <f t="shared" si="5"/>
        <v>8.7595365922576995E-2</v>
      </c>
      <c r="M30" s="37">
        <f t="shared" si="6"/>
        <v>1.087595365922577</v>
      </c>
      <c r="N30" s="36">
        <f>+PRODUCT($M$4:M30)-1</f>
        <v>-0.23019999999999918</v>
      </c>
      <c r="O30" s="34">
        <f t="shared" si="7"/>
        <v>0.34862124660101279</v>
      </c>
      <c r="P30" s="34"/>
      <c r="Q30" s="34"/>
      <c r="R30" s="3"/>
      <c r="S30" s="3"/>
      <c r="T30" s="3"/>
      <c r="U30" s="3"/>
      <c r="V30" s="3"/>
      <c r="W30" s="3"/>
    </row>
    <row r="31" spans="1:23" x14ac:dyDescent="0.3">
      <c r="A31" s="7">
        <v>41790</v>
      </c>
      <c r="B31">
        <v>110.53</v>
      </c>
      <c r="C31">
        <v>13</v>
      </c>
      <c r="D31" s="10">
        <f>+B31-$X$4-$Y$4*C31</f>
        <v>-416.20589496254809</v>
      </c>
      <c r="E31" s="15">
        <f>+B32/B31-1</f>
        <v>-1.53804396996291E-2</v>
      </c>
      <c r="F31" s="15">
        <f>+C32/C31-1</f>
        <v>0</v>
      </c>
      <c r="G31" s="3">
        <f t="shared" si="0"/>
        <v>-1</v>
      </c>
      <c r="H31" s="35">
        <f t="shared" si="1"/>
        <v>1.7000000000000044</v>
      </c>
      <c r="I31" s="35">
        <f t="shared" si="2"/>
        <v>0</v>
      </c>
      <c r="J31" s="35">
        <f t="shared" si="3"/>
        <v>1.7000000000000044</v>
      </c>
      <c r="K31" s="35">
        <f t="shared" si="4"/>
        <v>78.680000000000064</v>
      </c>
      <c r="L31" s="36">
        <f t="shared" si="5"/>
        <v>2.2083658093011271E-2</v>
      </c>
      <c r="M31" s="37">
        <f t="shared" si="6"/>
        <v>1.0220836580930113</v>
      </c>
      <c r="N31" s="36">
        <f>+PRODUCT($M$4:M31)-1</f>
        <v>-0.21319999999999906</v>
      </c>
      <c r="O31" s="34">
        <f t="shared" si="7"/>
        <v>0.38785728595546781</v>
      </c>
      <c r="P31" s="34"/>
      <c r="Q31" s="34"/>
      <c r="R31" s="3"/>
      <c r="S31" s="3"/>
      <c r="T31" s="3"/>
      <c r="U31" s="3"/>
      <c r="V31" s="3"/>
      <c r="W31" s="3"/>
    </row>
    <row r="32" spans="1:23" x14ac:dyDescent="0.3">
      <c r="A32" s="7">
        <v>41820</v>
      </c>
      <c r="B32">
        <v>108.83</v>
      </c>
      <c r="C32">
        <v>13</v>
      </c>
      <c r="D32" s="10">
        <f>+B32-$X$4-$Y$4*C32</f>
        <v>-417.90589496254813</v>
      </c>
      <c r="E32" s="15">
        <f>+B33/B32-1</f>
        <v>2.0490673527520098E-2</v>
      </c>
      <c r="F32" s="15">
        <f>+C33/C32-1</f>
        <v>7.692307692307665E-3</v>
      </c>
      <c r="G32" s="3">
        <f t="shared" si="0"/>
        <v>-1</v>
      </c>
      <c r="H32" s="35">
        <f t="shared" si="1"/>
        <v>-2.2300000000000124</v>
      </c>
      <c r="I32" s="35">
        <f t="shared" si="2"/>
        <v>9.9999999999999645E-2</v>
      </c>
      <c r="J32" s="35">
        <f t="shared" si="3"/>
        <v>-2.1300000000000128</v>
      </c>
      <c r="K32" s="35">
        <f t="shared" si="4"/>
        <v>76.550000000000054</v>
      </c>
      <c r="L32" s="36">
        <f t="shared" si="5"/>
        <v>-2.7071682765633098E-2</v>
      </c>
      <c r="M32" s="37">
        <f t="shared" si="6"/>
        <v>0.9729283172343669</v>
      </c>
      <c r="N32" s="36">
        <f>+PRODUCT($M$4:M32)-1</f>
        <v>-0.23449999999999915</v>
      </c>
      <c r="O32" s="34">
        <f t="shared" si="7"/>
        <v>0.41729722810182429</v>
      </c>
      <c r="P32" s="34"/>
      <c r="Q32" s="34"/>
      <c r="R32" s="3"/>
      <c r="S32" s="3"/>
      <c r="T32" s="3"/>
      <c r="U32" s="3"/>
      <c r="V32" s="3"/>
      <c r="W32" s="3"/>
    </row>
    <row r="33" spans="1:23" x14ac:dyDescent="0.3">
      <c r="A33" s="7">
        <v>41851</v>
      </c>
      <c r="B33">
        <v>111.06</v>
      </c>
      <c r="C33">
        <v>13.1</v>
      </c>
      <c r="D33" s="10">
        <f>+B33-$X$4-$Y$4*C33</f>
        <v>-419.62373087588901</v>
      </c>
      <c r="E33" s="15">
        <f>+B34/B33-1</f>
        <v>-1.6117414010444864E-2</v>
      </c>
      <c r="F33" s="15">
        <f>+C34/C33-1</f>
        <v>2.2900763358778775E-2</v>
      </c>
      <c r="G33" s="3">
        <f t="shared" si="0"/>
        <v>-1</v>
      </c>
      <c r="H33" s="35">
        <f t="shared" si="1"/>
        <v>1.7900000000000067</v>
      </c>
      <c r="I33" s="35">
        <f t="shared" si="2"/>
        <v>0.30000000000000193</v>
      </c>
      <c r="J33" s="35">
        <f t="shared" si="3"/>
        <v>2.0900000000000087</v>
      </c>
      <c r="K33" s="35">
        <f t="shared" si="4"/>
        <v>78.640000000000057</v>
      </c>
      <c r="L33" s="36">
        <f t="shared" si="5"/>
        <v>2.7302416721097345E-2</v>
      </c>
      <c r="M33" s="37">
        <f t="shared" si="6"/>
        <v>1.0273024167210973</v>
      </c>
      <c r="N33" s="36">
        <f>+PRODUCT($M$4:M33)-1</f>
        <v>-0.21359999999999912</v>
      </c>
      <c r="O33" s="34">
        <f t="shared" si="7"/>
        <v>0.38473168557506415</v>
      </c>
      <c r="P33" s="34"/>
      <c r="Q33" s="34"/>
      <c r="R33" s="3"/>
      <c r="S33" s="3"/>
      <c r="T33" s="3"/>
      <c r="U33" s="3"/>
      <c r="V33" s="3"/>
      <c r="W33" s="3"/>
    </row>
    <row r="34" spans="1:23" x14ac:dyDescent="0.3">
      <c r="A34" s="7">
        <v>41882</v>
      </c>
      <c r="B34">
        <v>109.27</v>
      </c>
      <c r="C34">
        <v>13.4</v>
      </c>
      <c r="D34" s="10">
        <f>+B34-$X$4-$Y$4*C34</f>
        <v>-433.25723861591149</v>
      </c>
      <c r="E34" s="15">
        <f>+B35/B34-1</f>
        <v>-3.2762880937128203E-2</v>
      </c>
      <c r="F34" s="15">
        <f>+C35/C34-1</f>
        <v>8.9552238805970186E-2</v>
      </c>
      <c r="G34" s="3">
        <f t="shared" si="0"/>
        <v>-1</v>
      </c>
      <c r="H34" s="35">
        <f t="shared" si="1"/>
        <v>3.5799999999999987</v>
      </c>
      <c r="I34" s="35">
        <f t="shared" si="2"/>
        <v>1.2000000000000006</v>
      </c>
      <c r="J34" s="35">
        <f t="shared" si="3"/>
        <v>4.7799999999999994</v>
      </c>
      <c r="K34" s="35">
        <f t="shared" si="4"/>
        <v>83.420000000000059</v>
      </c>
      <c r="L34" s="36">
        <f t="shared" si="5"/>
        <v>6.0783316378433261E-2</v>
      </c>
      <c r="M34" s="37">
        <f t="shared" si="6"/>
        <v>1.0607833163784333</v>
      </c>
      <c r="N34" s="36">
        <f>+PRODUCT($M$4:M34)-1</f>
        <v>-0.16579999999999917</v>
      </c>
      <c r="O34" s="34">
        <f t="shared" si="7"/>
        <v>0.36467942407708293</v>
      </c>
      <c r="P34" s="34"/>
      <c r="Q34" s="34"/>
      <c r="R34" s="3"/>
      <c r="S34" s="3"/>
      <c r="T34" s="3"/>
      <c r="U34" s="3"/>
      <c r="V34" s="3"/>
      <c r="W34" s="3"/>
    </row>
    <row r="35" spans="1:23" x14ac:dyDescent="0.3">
      <c r="A35" s="7">
        <v>41943</v>
      </c>
      <c r="B35">
        <v>105.69</v>
      </c>
      <c r="C35">
        <v>14.6</v>
      </c>
      <c r="D35" s="10">
        <f>+B35-$X$4-$Y$4*C35</f>
        <v>-484.21126957600143</v>
      </c>
      <c r="E35" s="15">
        <f>+B36/B35-1</f>
        <v>3.3872646418771968E-2</v>
      </c>
      <c r="F35" s="15">
        <f>+C36/C35-1</f>
        <v>0</v>
      </c>
      <c r="G35" s="3">
        <f t="shared" si="0"/>
        <v>0</v>
      </c>
      <c r="H35" s="35">
        <f t="shared" si="1"/>
        <v>0</v>
      </c>
      <c r="I35" s="35">
        <f t="shared" si="2"/>
        <v>0</v>
      </c>
      <c r="J35" s="35">
        <f t="shared" si="3"/>
        <v>0</v>
      </c>
      <c r="K35" s="35">
        <f t="shared" si="4"/>
        <v>83.420000000000059</v>
      </c>
      <c r="L35" s="36">
        <f t="shared" si="5"/>
        <v>0</v>
      </c>
      <c r="M35" s="37">
        <f t="shared" si="6"/>
        <v>1</v>
      </c>
      <c r="N35" s="36">
        <f>+PRODUCT($M$4:M35)-1</f>
        <v>-0.16579999999999917</v>
      </c>
      <c r="O35" s="34">
        <f t="shared" si="7"/>
        <v>0.40108355201896184</v>
      </c>
      <c r="P35" s="34"/>
      <c r="Q35" s="34"/>
      <c r="R35" s="3"/>
      <c r="S35" s="3"/>
      <c r="T35" s="3"/>
      <c r="U35" s="3"/>
      <c r="V35" s="3"/>
      <c r="W35" s="3"/>
    </row>
    <row r="36" spans="1:23" x14ac:dyDescent="0.3">
      <c r="A36" s="7">
        <v>41973</v>
      </c>
      <c r="B36">
        <v>109.27</v>
      </c>
      <c r="C36">
        <v>14.6</v>
      </c>
      <c r="D36" s="10">
        <f>+B36-$X$4-$Y$4*C36</f>
        <v>-480.63126957600144</v>
      </c>
      <c r="E36" s="15">
        <f>+B37/B36-1</f>
        <v>-2.2879106799670534E-2</v>
      </c>
      <c r="F36" s="15">
        <f>+C37/C36-1</f>
        <v>1.36986301369868E-3</v>
      </c>
      <c r="G36" s="3">
        <f t="shared" si="0"/>
        <v>0</v>
      </c>
      <c r="H36" s="35">
        <f t="shared" si="1"/>
        <v>0</v>
      </c>
      <c r="I36" s="35">
        <f t="shared" si="2"/>
        <v>0</v>
      </c>
      <c r="J36" s="35">
        <f t="shared" si="3"/>
        <v>0</v>
      </c>
      <c r="K36" s="35">
        <f t="shared" si="4"/>
        <v>83.420000000000059</v>
      </c>
      <c r="L36" s="36">
        <f t="shared" si="5"/>
        <v>0</v>
      </c>
      <c r="M36" s="37">
        <f t="shared" si="6"/>
        <v>1</v>
      </c>
      <c r="N36" s="36">
        <f>+PRODUCT($M$4:M36)-1</f>
        <v>-0.16579999999999917</v>
      </c>
      <c r="O36" s="34">
        <f t="shared" si="7"/>
        <v>0.40108355201896184</v>
      </c>
      <c r="P36" s="34"/>
      <c r="Q36" s="34"/>
      <c r="R36" s="3"/>
      <c r="S36" s="3"/>
      <c r="T36" s="3"/>
      <c r="U36" s="3"/>
      <c r="V36" s="3"/>
      <c r="W36" s="3"/>
    </row>
    <row r="37" spans="1:23" x14ac:dyDescent="0.3">
      <c r="A37" s="7">
        <v>42004</v>
      </c>
      <c r="B37">
        <v>106.77</v>
      </c>
      <c r="C37">
        <v>14.62</v>
      </c>
      <c r="D37" s="10">
        <f>+B37-$X$4-$Y$4*C37</f>
        <v>-483.92083675866962</v>
      </c>
      <c r="E37" s="15">
        <f>+B38/B37-1</f>
        <v>5.7038493958977199E-2</v>
      </c>
      <c r="F37" s="15">
        <f>+C38/C37-1</f>
        <v>2.8727770177838563E-2</v>
      </c>
      <c r="G37" s="3">
        <f t="shared" si="0"/>
        <v>0</v>
      </c>
      <c r="H37" s="35">
        <f t="shared" si="1"/>
        <v>0</v>
      </c>
      <c r="I37" s="35">
        <f t="shared" si="2"/>
        <v>0</v>
      </c>
      <c r="J37" s="35">
        <f t="shared" si="3"/>
        <v>0</v>
      </c>
      <c r="K37" s="35">
        <f t="shared" si="4"/>
        <v>83.420000000000059</v>
      </c>
      <c r="L37" s="36">
        <f t="shared" si="5"/>
        <v>0</v>
      </c>
      <c r="M37" s="37">
        <f t="shared" si="6"/>
        <v>1</v>
      </c>
      <c r="N37" s="36">
        <f>+PRODUCT($M$4:M37)-1</f>
        <v>-0.16579999999999917</v>
      </c>
      <c r="O37" s="34">
        <f t="shared" si="7"/>
        <v>0.40108355201896184</v>
      </c>
      <c r="P37" s="34"/>
      <c r="Q37" s="34"/>
      <c r="R37" s="3"/>
      <c r="S37" s="3"/>
      <c r="T37" s="3"/>
      <c r="U37" s="3"/>
      <c r="V37" s="3"/>
      <c r="W37" s="3"/>
    </row>
    <row r="38" spans="1:23" x14ac:dyDescent="0.3">
      <c r="A38" s="7">
        <v>42063</v>
      </c>
      <c r="B38">
        <v>112.86</v>
      </c>
      <c r="C38">
        <v>15.04</v>
      </c>
      <c r="D38" s="10">
        <f>+B38-$X$4-$Y$4*C38</f>
        <v>-494.41174759470101</v>
      </c>
      <c r="E38" s="15">
        <f>+B39/B38-1</f>
        <v>-1.5948963317384379E-2</v>
      </c>
      <c r="F38" s="15">
        <f>+C39/C38-1</f>
        <v>0.11702127659574479</v>
      </c>
      <c r="G38" s="3">
        <f t="shared" si="0"/>
        <v>0</v>
      </c>
      <c r="H38" s="35">
        <f t="shared" si="1"/>
        <v>0</v>
      </c>
      <c r="I38" s="35">
        <f t="shared" si="2"/>
        <v>0</v>
      </c>
      <c r="J38" s="35">
        <f t="shared" si="3"/>
        <v>0</v>
      </c>
      <c r="K38" s="35">
        <f t="shared" si="4"/>
        <v>83.420000000000059</v>
      </c>
      <c r="L38" s="36">
        <f t="shared" si="5"/>
        <v>0</v>
      </c>
      <c r="M38" s="37">
        <f t="shared" si="6"/>
        <v>1</v>
      </c>
      <c r="N38" s="36">
        <f>+PRODUCT($M$4:M38)-1</f>
        <v>-0.16579999999999917</v>
      </c>
      <c r="O38" s="34">
        <f t="shared" si="7"/>
        <v>0.40108355201896184</v>
      </c>
      <c r="P38" s="34"/>
      <c r="Q38" s="34"/>
      <c r="R38" s="3"/>
      <c r="S38" s="3"/>
      <c r="T38" s="3"/>
      <c r="U38" s="3"/>
      <c r="V38" s="3"/>
      <c r="W38" s="3"/>
    </row>
    <row r="39" spans="1:23" x14ac:dyDescent="0.3">
      <c r="A39" s="7">
        <v>42124</v>
      </c>
      <c r="B39">
        <v>111.06</v>
      </c>
      <c r="C39">
        <v>16.8</v>
      </c>
      <c r="D39" s="10">
        <f>+B39-$X$4-$Y$4*C39</f>
        <v>-565.69365966949977</v>
      </c>
      <c r="E39" s="15">
        <f>+B40/B39-1</f>
        <v>-8.0136862956959876E-3</v>
      </c>
      <c r="F39" s="15">
        <f>+C40/C39-1</f>
        <v>2.7976190476190377E-2</v>
      </c>
      <c r="G39" s="3">
        <f t="shared" si="0"/>
        <v>0</v>
      </c>
      <c r="H39" s="35">
        <f t="shared" si="1"/>
        <v>0</v>
      </c>
      <c r="I39" s="35">
        <f t="shared" si="2"/>
        <v>0</v>
      </c>
      <c r="J39" s="35">
        <f t="shared" si="3"/>
        <v>0</v>
      </c>
      <c r="K39" s="35">
        <f t="shared" si="4"/>
        <v>83.420000000000059</v>
      </c>
      <c r="L39" s="36">
        <f t="shared" si="5"/>
        <v>0</v>
      </c>
      <c r="M39" s="37">
        <f t="shared" si="6"/>
        <v>1</v>
      </c>
      <c r="N39" s="36">
        <f>+PRODUCT($M$4:M39)-1</f>
        <v>-0.16579999999999917</v>
      </c>
      <c r="O39" s="34">
        <f t="shared" si="7"/>
        <v>0.40108355201896184</v>
      </c>
      <c r="P39" s="34"/>
      <c r="Q39" s="34"/>
      <c r="R39" s="3"/>
      <c r="S39" s="3"/>
      <c r="T39" s="3"/>
      <c r="U39" s="3"/>
      <c r="V39" s="3"/>
      <c r="W39" s="3"/>
    </row>
    <row r="40" spans="1:23" x14ac:dyDescent="0.3">
      <c r="A40" s="7">
        <v>42155</v>
      </c>
      <c r="B40">
        <v>110.17</v>
      </c>
      <c r="C40">
        <v>17.27</v>
      </c>
      <c r="D40" s="10">
        <f>+B40-$X$4-$Y$4*C40</f>
        <v>-585.13848846220151</v>
      </c>
      <c r="E40" s="15">
        <f>+B41/B40-1</f>
        <v>-1.6156848506853061E-2</v>
      </c>
      <c r="F40" s="15">
        <f>+C41/C40-1</f>
        <v>0</v>
      </c>
      <c r="G40" s="3">
        <f t="shared" si="0"/>
        <v>0</v>
      </c>
      <c r="H40" s="35">
        <f t="shared" si="1"/>
        <v>0</v>
      </c>
      <c r="I40" s="35">
        <f t="shared" si="2"/>
        <v>0</v>
      </c>
      <c r="J40" s="35">
        <f t="shared" si="3"/>
        <v>0</v>
      </c>
      <c r="K40" s="35">
        <f t="shared" si="4"/>
        <v>83.420000000000059</v>
      </c>
      <c r="L40" s="36">
        <f t="shared" si="5"/>
        <v>0</v>
      </c>
      <c r="M40" s="37">
        <f t="shared" si="6"/>
        <v>1</v>
      </c>
      <c r="N40" s="36">
        <f>+PRODUCT($M$4:M40)-1</f>
        <v>-0.16579999999999917</v>
      </c>
      <c r="O40" s="34">
        <f t="shared" si="7"/>
        <v>0.40108355201896184</v>
      </c>
      <c r="P40" s="34"/>
      <c r="Q40" s="34"/>
      <c r="R40" s="3"/>
      <c r="S40" s="3"/>
      <c r="T40" s="3"/>
      <c r="U40" s="3"/>
      <c r="V40" s="3"/>
      <c r="W40" s="3"/>
    </row>
    <row r="41" spans="1:23" x14ac:dyDescent="0.3">
      <c r="A41" s="7">
        <v>42185</v>
      </c>
      <c r="B41">
        <v>108.39</v>
      </c>
      <c r="C41">
        <v>17.27</v>
      </c>
      <c r="D41" s="10">
        <f>+B41-$X$4-$Y$4*C41</f>
        <v>-586.91848846220148</v>
      </c>
      <c r="E41" s="15">
        <f>+B42/B41-1</f>
        <v>3.2936617769166787E-2</v>
      </c>
      <c r="F41" s="15">
        <f>+C42/C41-1</f>
        <v>-2.200347423277349E-2</v>
      </c>
      <c r="G41" s="3">
        <f t="shared" si="0"/>
        <v>0</v>
      </c>
      <c r="H41" s="35">
        <f t="shared" si="1"/>
        <v>0</v>
      </c>
      <c r="I41" s="35">
        <f t="shared" si="2"/>
        <v>0</v>
      </c>
      <c r="J41" s="35">
        <f t="shared" si="3"/>
        <v>0</v>
      </c>
      <c r="K41" s="35">
        <f t="shared" si="4"/>
        <v>83.420000000000059</v>
      </c>
      <c r="L41" s="36">
        <f t="shared" si="5"/>
        <v>0</v>
      </c>
      <c r="M41" s="37">
        <f t="shared" si="6"/>
        <v>1</v>
      </c>
      <c r="N41" s="36">
        <f>+PRODUCT($M$4:M41)-1</f>
        <v>-0.16579999999999917</v>
      </c>
      <c r="O41" s="34">
        <f t="shared" si="7"/>
        <v>0.40108355201896184</v>
      </c>
      <c r="P41" s="34"/>
      <c r="Q41" s="34"/>
      <c r="R41" s="3"/>
      <c r="S41" s="3"/>
      <c r="T41" s="3"/>
      <c r="U41" s="3"/>
      <c r="V41" s="3"/>
      <c r="W41" s="3"/>
    </row>
    <row r="42" spans="1:23" x14ac:dyDescent="0.3">
      <c r="A42" s="7">
        <v>42247</v>
      </c>
      <c r="B42">
        <v>111.96</v>
      </c>
      <c r="C42">
        <v>16.89</v>
      </c>
      <c r="D42" s="10">
        <f>+B42-$X$4-$Y$4*C42</f>
        <v>-568.34671199150648</v>
      </c>
      <c r="E42" s="15">
        <f>+B43/B42-1</f>
        <v>8.0385852090032461E-3</v>
      </c>
      <c r="F42" s="15">
        <f>+C43/C42-1</f>
        <v>8.0521018354055673E-2</v>
      </c>
      <c r="G42" s="3">
        <f t="shared" si="0"/>
        <v>0</v>
      </c>
      <c r="H42" s="35">
        <f t="shared" si="1"/>
        <v>0</v>
      </c>
      <c r="I42" s="35">
        <f t="shared" si="2"/>
        <v>0</v>
      </c>
      <c r="J42" s="35">
        <f t="shared" si="3"/>
        <v>0</v>
      </c>
      <c r="K42" s="35">
        <f t="shared" si="4"/>
        <v>83.420000000000059</v>
      </c>
      <c r="L42" s="36">
        <f t="shared" si="5"/>
        <v>0</v>
      </c>
      <c r="M42" s="37">
        <f t="shared" si="6"/>
        <v>1</v>
      </c>
      <c r="N42" s="36">
        <f>+PRODUCT($M$4:M42)-1</f>
        <v>-0.16579999999999917</v>
      </c>
      <c r="O42" s="34">
        <f t="shared" si="7"/>
        <v>0.40108355201896184</v>
      </c>
      <c r="P42" s="34"/>
      <c r="Q42" s="34"/>
      <c r="R42" s="3"/>
      <c r="S42" s="3"/>
      <c r="T42" s="3"/>
      <c r="U42" s="3"/>
      <c r="V42" s="3"/>
      <c r="W42" s="3"/>
    </row>
    <row r="43" spans="1:23" x14ac:dyDescent="0.3">
      <c r="A43" s="7">
        <v>42277</v>
      </c>
      <c r="B43">
        <v>112.86</v>
      </c>
      <c r="C43">
        <v>18.25</v>
      </c>
      <c r="D43" s="10">
        <f>+B43-$X$4-$Y$4*C43</f>
        <v>-621.13728041294178</v>
      </c>
      <c r="E43" s="15">
        <f>+B44/B43-1</f>
        <v>7.8858763069289406E-3</v>
      </c>
      <c r="F43" s="15">
        <f>+C44/C43-1</f>
        <v>-2.082191780821907E-2</v>
      </c>
      <c r="G43" s="3">
        <f t="shared" si="0"/>
        <v>0</v>
      </c>
      <c r="H43" s="35">
        <f t="shared" si="1"/>
        <v>0</v>
      </c>
      <c r="I43" s="35">
        <f t="shared" si="2"/>
        <v>0</v>
      </c>
      <c r="J43" s="35">
        <f t="shared" si="3"/>
        <v>0</v>
      </c>
      <c r="K43" s="35">
        <f t="shared" si="4"/>
        <v>83.420000000000059</v>
      </c>
      <c r="L43" s="36">
        <f t="shared" si="5"/>
        <v>0</v>
      </c>
      <c r="M43" s="37">
        <f t="shared" si="6"/>
        <v>1</v>
      </c>
      <c r="N43" s="36">
        <f>+PRODUCT($M$4:M43)-1</f>
        <v>-0.16579999999999917</v>
      </c>
      <c r="O43" s="34">
        <f t="shared" si="7"/>
        <v>0.40108355201896184</v>
      </c>
      <c r="P43" s="34"/>
      <c r="Q43" s="34"/>
      <c r="R43" s="3"/>
      <c r="S43" s="3"/>
      <c r="T43" s="3"/>
      <c r="U43" s="3"/>
      <c r="V43" s="3"/>
      <c r="W43" s="3"/>
    </row>
    <row r="44" spans="1:23" x14ac:dyDescent="0.3">
      <c r="A44" s="7">
        <v>42338</v>
      </c>
      <c r="B44">
        <v>113.75</v>
      </c>
      <c r="C44">
        <v>17.87</v>
      </c>
      <c r="D44" s="10">
        <f>+B44-$X$4-$Y$4*C44</f>
        <v>-605.24550394224661</v>
      </c>
      <c r="E44" s="15">
        <f>+B45/B44-1</f>
        <v>1.6527472527472442E-2</v>
      </c>
      <c r="F44" s="15">
        <f>+C45/C44-1</f>
        <v>4.6446558477895916E-2</v>
      </c>
      <c r="G44" s="3">
        <f t="shared" si="0"/>
        <v>0</v>
      </c>
      <c r="H44" s="35">
        <f t="shared" si="1"/>
        <v>0</v>
      </c>
      <c r="I44" s="35">
        <f t="shared" si="2"/>
        <v>0</v>
      </c>
      <c r="J44" s="35">
        <f t="shared" si="3"/>
        <v>0</v>
      </c>
      <c r="K44" s="35">
        <f t="shared" si="4"/>
        <v>83.420000000000059</v>
      </c>
      <c r="L44" s="36">
        <f t="shared" si="5"/>
        <v>0</v>
      </c>
      <c r="M44" s="37">
        <f t="shared" si="6"/>
        <v>1</v>
      </c>
      <c r="N44" s="36">
        <f>+PRODUCT($M$4:M44)-1</f>
        <v>-0.16579999999999917</v>
      </c>
      <c r="O44" s="34">
        <f t="shared" si="7"/>
        <v>0.40108355201896184</v>
      </c>
      <c r="P44" s="34"/>
      <c r="Q44" s="34"/>
      <c r="R44" s="3"/>
      <c r="S44" s="3"/>
      <c r="T44" s="3"/>
      <c r="U44" s="3"/>
      <c r="V44" s="3"/>
      <c r="W44" s="3"/>
    </row>
    <row r="45" spans="1:23" x14ac:dyDescent="0.3">
      <c r="A45" s="7">
        <v>42369</v>
      </c>
      <c r="B45">
        <v>115.63</v>
      </c>
      <c r="C45">
        <v>18.7</v>
      </c>
      <c r="D45" s="10">
        <f>+B45-$X$4-$Y$4*C45</f>
        <v>-636.13254202297549</v>
      </c>
      <c r="E45" s="15">
        <f>+B46/B45-1</f>
        <v>0</v>
      </c>
      <c r="F45" s="15">
        <f>+C46/C45-1</f>
        <v>-1.3368983957219305E-2</v>
      </c>
      <c r="G45" s="3">
        <f t="shared" si="0"/>
        <v>0</v>
      </c>
      <c r="H45" s="35">
        <f t="shared" si="1"/>
        <v>0</v>
      </c>
      <c r="I45" s="35">
        <f t="shared" si="2"/>
        <v>0</v>
      </c>
      <c r="J45" s="35">
        <f t="shared" si="3"/>
        <v>0</v>
      </c>
      <c r="K45" s="35">
        <f t="shared" si="4"/>
        <v>83.420000000000059</v>
      </c>
      <c r="L45" s="36">
        <f t="shared" si="5"/>
        <v>0</v>
      </c>
      <c r="M45" s="37">
        <f t="shared" si="6"/>
        <v>1</v>
      </c>
      <c r="N45" s="36">
        <f>+PRODUCT($M$4:M45)-1</f>
        <v>-0.16579999999999917</v>
      </c>
      <c r="O45" s="34">
        <f t="shared" si="7"/>
        <v>0.40108355201896184</v>
      </c>
      <c r="P45" s="34"/>
      <c r="Q45" s="34"/>
      <c r="R45" s="3"/>
      <c r="S45" s="3"/>
      <c r="T45" s="3"/>
      <c r="U45" s="3"/>
      <c r="V45" s="3"/>
      <c r="W45" s="3"/>
    </row>
    <row r="46" spans="1:23" x14ac:dyDescent="0.3">
      <c r="A46" s="7">
        <v>42400</v>
      </c>
      <c r="B46">
        <v>115.63</v>
      </c>
      <c r="C46">
        <v>18.45</v>
      </c>
      <c r="D46" s="10">
        <f>+B46-$X$4-$Y$4*C46</f>
        <v>-626.26295223962347</v>
      </c>
      <c r="E46" s="15">
        <f>+B47/B46-1</f>
        <v>-8.47530917581929E-3</v>
      </c>
      <c r="F46" s="15">
        <f>+C47/C46-1</f>
        <v>4.0650406504065151E-2</v>
      </c>
      <c r="G46" s="3">
        <f t="shared" si="0"/>
        <v>0</v>
      </c>
      <c r="H46" s="35">
        <f t="shared" si="1"/>
        <v>0</v>
      </c>
      <c r="I46" s="35">
        <f t="shared" si="2"/>
        <v>0</v>
      </c>
      <c r="J46" s="35">
        <f t="shared" si="3"/>
        <v>0</v>
      </c>
      <c r="K46" s="35">
        <f t="shared" si="4"/>
        <v>83.420000000000059</v>
      </c>
      <c r="L46" s="36">
        <f t="shared" si="5"/>
        <v>0</v>
      </c>
      <c r="M46" s="37">
        <f t="shared" si="6"/>
        <v>1</v>
      </c>
      <c r="N46" s="36">
        <f>+PRODUCT($M$4:M46)-1</f>
        <v>-0.16579999999999917</v>
      </c>
      <c r="O46" s="34">
        <f t="shared" si="7"/>
        <v>0.40108355201896184</v>
      </c>
      <c r="P46" s="34"/>
      <c r="Q46" s="34"/>
      <c r="R46" s="3"/>
      <c r="S46" s="3"/>
      <c r="T46" s="3"/>
      <c r="U46" s="3"/>
      <c r="V46" s="3"/>
      <c r="W46" s="3"/>
    </row>
    <row r="47" spans="1:23" x14ac:dyDescent="0.3">
      <c r="A47" s="7">
        <v>42460</v>
      </c>
      <c r="B47">
        <v>114.65</v>
      </c>
      <c r="C47">
        <v>19.2</v>
      </c>
      <c r="D47" s="10">
        <f>+B47-$X$4-$Y$4*C47</f>
        <v>-656.85172158967953</v>
      </c>
      <c r="E47" s="15">
        <f>+B48/B47-1</f>
        <v>5.1548190143916317E-2</v>
      </c>
      <c r="F47" s="15">
        <f>+C48/C47-1</f>
        <v>0</v>
      </c>
      <c r="G47" s="3">
        <f t="shared" si="0"/>
        <v>0</v>
      </c>
      <c r="H47" s="35">
        <f t="shared" si="1"/>
        <v>0</v>
      </c>
      <c r="I47" s="35">
        <f t="shared" si="2"/>
        <v>0</v>
      </c>
      <c r="J47" s="35">
        <f t="shared" si="3"/>
        <v>0</v>
      </c>
      <c r="K47" s="35">
        <f t="shared" si="4"/>
        <v>83.420000000000059</v>
      </c>
      <c r="L47" s="36">
        <f t="shared" si="5"/>
        <v>0</v>
      </c>
      <c r="M47" s="37">
        <f t="shared" si="6"/>
        <v>1</v>
      </c>
      <c r="N47" s="36">
        <f>+PRODUCT($M$4:M47)-1</f>
        <v>-0.16579999999999917</v>
      </c>
      <c r="O47" s="34">
        <f t="shared" si="7"/>
        <v>0.40108355201896184</v>
      </c>
      <c r="P47" s="34"/>
      <c r="Q47" s="34"/>
      <c r="R47" s="3"/>
      <c r="S47" s="3"/>
      <c r="T47" s="3"/>
      <c r="U47" s="3"/>
      <c r="V47" s="3"/>
      <c r="W47" s="3"/>
    </row>
    <row r="48" spans="1:23" x14ac:dyDescent="0.3">
      <c r="A48" s="7">
        <v>42490</v>
      </c>
      <c r="B48">
        <v>120.56</v>
      </c>
      <c r="C48">
        <v>19.2</v>
      </c>
      <c r="D48" s="10">
        <f>+B48-$X$4-$Y$4*C48</f>
        <v>-650.94172158967956</v>
      </c>
      <c r="E48" s="15">
        <f>+B49/B48-1</f>
        <v>5.2256138022561682E-3</v>
      </c>
      <c r="F48" s="15">
        <f>+C49/C48-1</f>
        <v>0</v>
      </c>
      <c r="G48" s="3">
        <f t="shared" si="0"/>
        <v>0</v>
      </c>
      <c r="H48" s="35">
        <f t="shared" si="1"/>
        <v>0</v>
      </c>
      <c r="I48" s="35">
        <f t="shared" si="2"/>
        <v>0</v>
      </c>
      <c r="J48" s="35">
        <f t="shared" si="3"/>
        <v>0</v>
      </c>
      <c r="K48" s="35">
        <f t="shared" si="4"/>
        <v>83.420000000000059</v>
      </c>
      <c r="L48" s="36">
        <f t="shared" si="5"/>
        <v>0</v>
      </c>
      <c r="M48" s="37">
        <f t="shared" si="6"/>
        <v>1</v>
      </c>
      <c r="N48" s="36">
        <f>+PRODUCT($M$4:M48)-1</f>
        <v>-0.16579999999999917</v>
      </c>
      <c r="O48" s="34">
        <f t="shared" si="7"/>
        <v>0.40108355201896184</v>
      </c>
      <c r="P48" s="34"/>
      <c r="Q48" s="34"/>
      <c r="R48" s="3"/>
      <c r="S48" s="3"/>
      <c r="T48" s="3"/>
      <c r="U48" s="3"/>
      <c r="V48" s="3"/>
      <c r="W48" s="3"/>
    </row>
    <row r="49" spans="1:23" x14ac:dyDescent="0.3">
      <c r="A49" s="7">
        <v>42521</v>
      </c>
      <c r="B49">
        <v>121.19</v>
      </c>
      <c r="C49">
        <v>19.2</v>
      </c>
      <c r="D49" s="10">
        <f>+B49-$X$4-$Y$4*C49</f>
        <v>-650.31172158967956</v>
      </c>
      <c r="E49" s="15">
        <f>+B50/B49-1</f>
        <v>0.32296394091921798</v>
      </c>
      <c r="F49" s="15">
        <f>+C50/C49-1</f>
        <v>1.6145833333333526E-2</v>
      </c>
      <c r="G49" s="3">
        <f t="shared" si="0"/>
        <v>0</v>
      </c>
      <c r="H49" s="35">
        <f t="shared" si="1"/>
        <v>0</v>
      </c>
      <c r="I49" s="35">
        <f t="shared" si="2"/>
        <v>0</v>
      </c>
      <c r="J49" s="35">
        <f t="shared" si="3"/>
        <v>0</v>
      </c>
      <c r="K49" s="35">
        <f t="shared" si="4"/>
        <v>83.420000000000059</v>
      </c>
      <c r="L49" s="36">
        <f t="shared" si="5"/>
        <v>0</v>
      </c>
      <c r="M49" s="37">
        <f t="shared" si="6"/>
        <v>1</v>
      </c>
      <c r="N49" s="36">
        <f>+PRODUCT($M$4:M49)-1</f>
        <v>-0.16579999999999917</v>
      </c>
      <c r="O49" s="34">
        <f t="shared" si="7"/>
        <v>0.40108355201896184</v>
      </c>
      <c r="P49" s="34"/>
      <c r="Q49" s="34"/>
      <c r="R49" s="3"/>
      <c r="S49" s="3"/>
      <c r="T49" s="3"/>
      <c r="U49" s="3"/>
      <c r="V49" s="3"/>
      <c r="W49" s="3"/>
    </row>
    <row r="50" spans="1:23" x14ac:dyDescent="0.3">
      <c r="A50" s="7">
        <v>42582</v>
      </c>
      <c r="B50">
        <v>160.33000000000001</v>
      </c>
      <c r="C50">
        <v>19.510000000000002</v>
      </c>
      <c r="D50" s="10">
        <f>+B50-$X$4-$Y$4*C50</f>
        <v>-623.41001292103624</v>
      </c>
      <c r="E50" s="15">
        <f>+B51/B50-1</f>
        <v>-5.0271315411962836E-2</v>
      </c>
      <c r="F50" s="15">
        <f>+C51/C50-1</f>
        <v>4.6130189646336195E-3</v>
      </c>
      <c r="G50" s="3">
        <f t="shared" si="0"/>
        <v>0</v>
      </c>
      <c r="H50" s="35">
        <f t="shared" si="1"/>
        <v>0</v>
      </c>
      <c r="I50" s="35">
        <f t="shared" si="2"/>
        <v>0</v>
      </c>
      <c r="J50" s="35">
        <f t="shared" si="3"/>
        <v>0</v>
      </c>
      <c r="K50" s="35">
        <f t="shared" si="4"/>
        <v>83.420000000000059</v>
      </c>
      <c r="L50" s="36">
        <f t="shared" si="5"/>
        <v>0</v>
      </c>
      <c r="M50" s="37">
        <f t="shared" si="6"/>
        <v>1</v>
      </c>
      <c r="N50" s="36">
        <f>+PRODUCT($M$4:M50)-1</f>
        <v>-0.16579999999999917</v>
      </c>
      <c r="O50" s="34">
        <f t="shared" si="7"/>
        <v>0.40108355201896184</v>
      </c>
      <c r="P50" s="34"/>
      <c r="Q50" s="34"/>
      <c r="R50" s="3"/>
      <c r="S50" s="3"/>
      <c r="T50" s="3"/>
      <c r="U50" s="3"/>
      <c r="V50" s="3"/>
      <c r="W50" s="3"/>
    </row>
    <row r="51" spans="1:23" x14ac:dyDescent="0.3">
      <c r="A51" s="7">
        <v>42613</v>
      </c>
      <c r="B51">
        <v>152.27000000000001</v>
      </c>
      <c r="C51">
        <v>19.600000000000001</v>
      </c>
      <c r="D51" s="10">
        <f>+B51-$X$4-$Y$4*C51</f>
        <v>-635.02306524304299</v>
      </c>
      <c r="E51" s="15">
        <f>+B52/B51-1</f>
        <v>-1.1821107243711881E-2</v>
      </c>
      <c r="F51" s="15">
        <f>+C52/C51-1</f>
        <v>9.5408163265305879E-2</v>
      </c>
      <c r="G51" s="3">
        <f t="shared" si="0"/>
        <v>0</v>
      </c>
      <c r="H51" s="35">
        <f t="shared" si="1"/>
        <v>0</v>
      </c>
      <c r="I51" s="35">
        <f t="shared" si="2"/>
        <v>0</v>
      </c>
      <c r="J51" s="35">
        <f t="shared" si="3"/>
        <v>0</v>
      </c>
      <c r="K51" s="35">
        <f t="shared" si="4"/>
        <v>83.420000000000059</v>
      </c>
      <c r="L51" s="36">
        <f t="shared" si="5"/>
        <v>0</v>
      </c>
      <c r="M51" s="37">
        <f t="shared" si="6"/>
        <v>1</v>
      </c>
      <c r="N51" s="36">
        <f>+PRODUCT($M$4:M51)-1</f>
        <v>-0.16579999999999917</v>
      </c>
      <c r="O51" s="34">
        <f t="shared" si="7"/>
        <v>0.40108355201896184</v>
      </c>
      <c r="P51" s="34"/>
      <c r="Q51" s="34"/>
      <c r="R51" s="3"/>
      <c r="S51" s="3"/>
      <c r="T51" s="3"/>
      <c r="U51" s="3"/>
      <c r="V51" s="3"/>
      <c r="W51" s="3"/>
    </row>
    <row r="52" spans="1:23" x14ac:dyDescent="0.3">
      <c r="A52" s="7">
        <v>42643</v>
      </c>
      <c r="B52">
        <v>150.47</v>
      </c>
      <c r="C52">
        <v>21.47</v>
      </c>
      <c r="D52" s="10">
        <f>+B52-$X$4-$Y$4*C52</f>
        <v>-710.64759682251645</v>
      </c>
      <c r="E52" s="15">
        <f>+B53/B52-1</f>
        <v>4.1669435767927254E-2</v>
      </c>
      <c r="F52" s="15">
        <f>+C53/C52-1</f>
        <v>2.9343269678621553E-2</v>
      </c>
      <c r="G52" s="3">
        <f t="shared" si="0"/>
        <v>0</v>
      </c>
      <c r="H52" s="35">
        <f t="shared" si="1"/>
        <v>0</v>
      </c>
      <c r="I52" s="35">
        <f t="shared" si="2"/>
        <v>0</v>
      </c>
      <c r="J52" s="35">
        <f t="shared" si="3"/>
        <v>0</v>
      </c>
      <c r="K52" s="35">
        <f t="shared" si="4"/>
        <v>83.420000000000059</v>
      </c>
      <c r="L52" s="36">
        <f t="shared" si="5"/>
        <v>0</v>
      </c>
      <c r="M52" s="37">
        <f t="shared" si="6"/>
        <v>1</v>
      </c>
      <c r="N52" s="36">
        <f>+PRODUCT($M$4:M52)-1</f>
        <v>-0.16579999999999917</v>
      </c>
      <c r="O52" s="34">
        <f t="shared" si="7"/>
        <v>0.40108355201896184</v>
      </c>
      <c r="P52" s="34"/>
      <c r="Q52" s="34"/>
      <c r="R52" s="3"/>
      <c r="S52" s="3"/>
      <c r="T52" s="3"/>
      <c r="U52" s="3"/>
      <c r="V52" s="3"/>
      <c r="W52" s="3"/>
    </row>
    <row r="53" spans="1:23" x14ac:dyDescent="0.3">
      <c r="A53" s="7">
        <v>42704</v>
      </c>
      <c r="B53">
        <v>156.74</v>
      </c>
      <c r="C53">
        <v>22.1</v>
      </c>
      <c r="D53" s="10">
        <f>+B53-$X$4-$Y$4*C53</f>
        <v>-729.24896307656377</v>
      </c>
      <c r="E53" s="15">
        <f>+B54/B53-1</f>
        <v>0</v>
      </c>
      <c r="F53" s="15">
        <f>+C54/C53-1</f>
        <v>4.0723981900452344E-2</v>
      </c>
      <c r="G53" s="3">
        <f t="shared" si="0"/>
        <v>0</v>
      </c>
      <c r="H53" s="35">
        <f t="shared" si="1"/>
        <v>0</v>
      </c>
      <c r="I53" s="35">
        <f t="shared" si="2"/>
        <v>0</v>
      </c>
      <c r="J53" s="35">
        <f t="shared" si="3"/>
        <v>0</v>
      </c>
      <c r="K53" s="35">
        <f t="shared" si="4"/>
        <v>83.420000000000059</v>
      </c>
      <c r="L53" s="36">
        <f t="shared" si="5"/>
        <v>0</v>
      </c>
      <c r="M53" s="37">
        <f t="shared" si="6"/>
        <v>1</v>
      </c>
      <c r="N53" s="36">
        <f>+PRODUCT($M$4:M53)-1</f>
        <v>-0.16579999999999917</v>
      </c>
      <c r="O53" s="34">
        <f t="shared" si="7"/>
        <v>0.40108355201896184</v>
      </c>
      <c r="P53" s="34"/>
      <c r="Q53" s="34"/>
      <c r="R53" s="3"/>
      <c r="S53" s="3"/>
      <c r="T53" s="3"/>
      <c r="U53" s="3"/>
      <c r="V53" s="3"/>
      <c r="W53" s="3"/>
    </row>
    <row r="54" spans="1:23" x14ac:dyDescent="0.3">
      <c r="A54" s="7">
        <v>42766</v>
      </c>
      <c r="B54">
        <v>156.74</v>
      </c>
      <c r="C54">
        <v>23</v>
      </c>
      <c r="D54" s="10">
        <f>+B54-$X$4-$Y$4*C54</f>
        <v>-764.77948629663115</v>
      </c>
      <c r="E54" s="15">
        <f>+B55/B54-1</f>
        <v>0</v>
      </c>
      <c r="F54" s="15">
        <f>+C55/C54-1</f>
        <v>-1.3043478260869601E-2</v>
      </c>
      <c r="G54" s="3">
        <f t="shared" si="0"/>
        <v>0</v>
      </c>
      <c r="H54" s="35">
        <f t="shared" si="1"/>
        <v>0</v>
      </c>
      <c r="I54" s="35">
        <f t="shared" si="2"/>
        <v>0</v>
      </c>
      <c r="J54" s="35">
        <f t="shared" si="3"/>
        <v>0</v>
      </c>
      <c r="K54" s="35">
        <f t="shared" si="4"/>
        <v>83.420000000000059</v>
      </c>
      <c r="L54" s="36">
        <f t="shared" si="5"/>
        <v>0</v>
      </c>
      <c r="M54" s="37">
        <f t="shared" si="6"/>
        <v>1</v>
      </c>
      <c r="N54" s="36">
        <f>+PRODUCT($M$4:M54)-1</f>
        <v>-0.16579999999999917</v>
      </c>
      <c r="O54" s="34">
        <f t="shared" si="7"/>
        <v>0.40108355201896184</v>
      </c>
      <c r="P54" s="34"/>
      <c r="Q54" s="34"/>
      <c r="R54" s="3"/>
      <c r="S54" s="3"/>
      <c r="T54" s="3"/>
      <c r="U54" s="3"/>
      <c r="V54" s="3"/>
      <c r="W54" s="3"/>
    </row>
    <row r="55" spans="1:23" x14ac:dyDescent="0.3">
      <c r="A55" s="7">
        <v>42794</v>
      </c>
      <c r="B55">
        <v>156.74</v>
      </c>
      <c r="C55">
        <v>22.7</v>
      </c>
      <c r="D55" s="10">
        <f>+B55-$X$4-$Y$4*C55</f>
        <v>-752.93597855660869</v>
      </c>
      <c r="E55" s="15">
        <f>+B56/B55-1</f>
        <v>0.42860788567053709</v>
      </c>
      <c r="F55" s="15">
        <f>+C56/C55-1</f>
        <v>-8.1057268722466991E-2</v>
      </c>
      <c r="G55" s="3">
        <f t="shared" si="0"/>
        <v>0</v>
      </c>
      <c r="H55" s="35">
        <f t="shared" si="1"/>
        <v>0</v>
      </c>
      <c r="I55" s="35">
        <f t="shared" si="2"/>
        <v>0</v>
      </c>
      <c r="J55" s="35">
        <f t="shared" si="3"/>
        <v>0</v>
      </c>
      <c r="K55" s="35">
        <f t="shared" si="4"/>
        <v>83.420000000000059</v>
      </c>
      <c r="L55" s="36">
        <f t="shared" si="5"/>
        <v>0</v>
      </c>
      <c r="M55" s="37">
        <f t="shared" si="6"/>
        <v>1</v>
      </c>
      <c r="N55" s="36">
        <f>+PRODUCT($M$4:M55)-1</f>
        <v>-0.16579999999999917</v>
      </c>
      <c r="O55" s="34">
        <f t="shared" si="7"/>
        <v>0.40108355201896184</v>
      </c>
      <c r="P55" s="34"/>
      <c r="Q55" s="34"/>
      <c r="R55" s="3"/>
      <c r="S55" s="3"/>
      <c r="T55" s="3"/>
      <c r="U55" s="3"/>
      <c r="V55" s="3"/>
      <c r="W55" s="3"/>
    </row>
    <row r="56" spans="1:23" x14ac:dyDescent="0.3">
      <c r="A56" s="7">
        <v>42825</v>
      </c>
      <c r="B56">
        <v>223.92</v>
      </c>
      <c r="C56">
        <v>20.86</v>
      </c>
      <c r="D56" s="10">
        <f>+B56-$X$4-$Y$4*C56</f>
        <v>-613.11579775113739</v>
      </c>
      <c r="E56" s="15">
        <f>+B57/B56-1</f>
        <v>0.12401750625223307</v>
      </c>
      <c r="F56" s="15">
        <f>+C57/C56-1</f>
        <v>0.39022051773729638</v>
      </c>
      <c r="G56" s="3">
        <f t="shared" si="0"/>
        <v>0</v>
      </c>
      <c r="H56" s="35">
        <f t="shared" si="1"/>
        <v>0</v>
      </c>
      <c r="I56" s="35">
        <f t="shared" si="2"/>
        <v>0</v>
      </c>
      <c r="J56" s="35">
        <f t="shared" si="3"/>
        <v>0</v>
      </c>
      <c r="K56" s="35">
        <f t="shared" si="4"/>
        <v>83.420000000000059</v>
      </c>
      <c r="L56" s="36">
        <f t="shared" si="5"/>
        <v>0</v>
      </c>
      <c r="M56" s="37">
        <f t="shared" si="6"/>
        <v>1</v>
      </c>
      <c r="N56" s="36">
        <f>+PRODUCT($M$4:M56)-1</f>
        <v>-0.16579999999999917</v>
      </c>
      <c r="O56" s="34">
        <f t="shared" si="7"/>
        <v>0.40108355201896184</v>
      </c>
      <c r="P56" s="34"/>
      <c r="Q56" s="34"/>
      <c r="R56" s="3"/>
      <c r="S56" s="3"/>
      <c r="T56" s="3"/>
      <c r="U56" s="3"/>
      <c r="V56" s="3"/>
      <c r="W56" s="3"/>
    </row>
    <row r="57" spans="1:23" x14ac:dyDescent="0.3">
      <c r="A57" s="7">
        <v>42855</v>
      </c>
      <c r="B57">
        <v>251.69</v>
      </c>
      <c r="C57">
        <v>29</v>
      </c>
      <c r="D57" s="10">
        <f>+B57-$X$4-$Y$4*C57</f>
        <v>-906.69964109708098</v>
      </c>
      <c r="E57" s="15">
        <f>+B58/B57-1</f>
        <v>-0.14593348961023478</v>
      </c>
      <c r="F57" s="15">
        <f>+C58/C57-1</f>
        <v>-4.9310344827586228E-2</v>
      </c>
      <c r="G57" s="3">
        <f t="shared" si="0"/>
        <v>0</v>
      </c>
      <c r="H57" s="35">
        <f t="shared" si="1"/>
        <v>0</v>
      </c>
      <c r="I57" s="35">
        <f t="shared" si="2"/>
        <v>0</v>
      </c>
      <c r="J57" s="35">
        <f t="shared" si="3"/>
        <v>0</v>
      </c>
      <c r="K57" s="35">
        <f t="shared" si="4"/>
        <v>83.420000000000059</v>
      </c>
      <c r="L57" s="36">
        <f t="shared" si="5"/>
        <v>0</v>
      </c>
      <c r="M57" s="37">
        <f t="shared" si="6"/>
        <v>1</v>
      </c>
      <c r="N57" s="36">
        <f>+PRODUCT($M$4:M57)-1</f>
        <v>-0.16579999999999917</v>
      </c>
      <c r="O57" s="34">
        <f t="shared" si="7"/>
        <v>0.40108355201896184</v>
      </c>
      <c r="P57" s="34"/>
      <c r="Q57" s="34"/>
      <c r="R57" s="3"/>
      <c r="S57" s="3"/>
      <c r="T57" s="3"/>
      <c r="U57" s="3"/>
      <c r="V57" s="3"/>
      <c r="W57" s="3"/>
    </row>
    <row r="58" spans="1:23" x14ac:dyDescent="0.3">
      <c r="A58" s="7">
        <v>43069</v>
      </c>
      <c r="B58">
        <v>214.96</v>
      </c>
      <c r="C58">
        <v>27.57</v>
      </c>
      <c r="D58" s="10">
        <f>+B58-$X$4-$Y$4*C58</f>
        <v>-886.9755875363071</v>
      </c>
      <c r="E58" s="15">
        <f>+B59/B58-1</f>
        <v>-1.2653516933382902E-2</v>
      </c>
      <c r="F58" s="15">
        <f>+C59/C58-1</f>
        <v>-3.699673558215455E-2</v>
      </c>
      <c r="G58" s="3">
        <f t="shared" si="0"/>
        <v>0</v>
      </c>
      <c r="H58" s="35">
        <f t="shared" si="1"/>
        <v>0</v>
      </c>
      <c r="I58" s="35">
        <f t="shared" si="2"/>
        <v>0</v>
      </c>
      <c r="J58" s="35">
        <f t="shared" si="3"/>
        <v>0</v>
      </c>
      <c r="K58" s="35">
        <f t="shared" si="4"/>
        <v>83.420000000000059</v>
      </c>
      <c r="L58" s="36">
        <f t="shared" si="5"/>
        <v>0</v>
      </c>
      <c r="M58" s="37">
        <f t="shared" si="6"/>
        <v>1</v>
      </c>
      <c r="N58" s="36">
        <f>+PRODUCT($M$4:M58)-1</f>
        <v>-0.16579999999999917</v>
      </c>
      <c r="O58" s="34">
        <f t="shared" si="7"/>
        <v>0.40108355201896184</v>
      </c>
      <c r="P58" s="34"/>
      <c r="Q58" s="34"/>
      <c r="R58" s="3"/>
      <c r="S58" s="3"/>
      <c r="T58" s="3"/>
      <c r="U58" s="3"/>
      <c r="V58" s="3"/>
      <c r="W58" s="3"/>
    </row>
    <row r="59" spans="1:23" x14ac:dyDescent="0.3">
      <c r="A59" s="7">
        <v>43131</v>
      </c>
      <c r="B59">
        <v>212.24</v>
      </c>
      <c r="C59">
        <v>26.55</v>
      </c>
      <c r="D59" s="10">
        <f>+B59-$X$4-$Y$4*C59</f>
        <v>-849.42766122023068</v>
      </c>
      <c r="E59" s="15">
        <f>+B60/B59-1</f>
        <v>0</v>
      </c>
      <c r="F59" s="15">
        <f>+C60/C59-1</f>
        <v>0.11111111111111116</v>
      </c>
      <c r="G59" s="3">
        <f t="shared" si="0"/>
        <v>0</v>
      </c>
      <c r="H59" s="35">
        <f t="shared" si="1"/>
        <v>0</v>
      </c>
      <c r="I59" s="35">
        <f t="shared" si="2"/>
        <v>0</v>
      </c>
      <c r="J59" s="35">
        <f t="shared" si="3"/>
        <v>0</v>
      </c>
      <c r="K59" s="35">
        <f t="shared" si="4"/>
        <v>83.420000000000059</v>
      </c>
      <c r="L59" s="36">
        <f t="shared" si="5"/>
        <v>0</v>
      </c>
      <c r="M59" s="37">
        <f t="shared" si="6"/>
        <v>1</v>
      </c>
      <c r="N59" s="36">
        <f>+PRODUCT($M$4:M59)-1</f>
        <v>-0.16579999999999917</v>
      </c>
      <c r="O59" s="34">
        <f t="shared" si="7"/>
        <v>0.40108355201896184</v>
      </c>
      <c r="P59" s="34"/>
      <c r="Q59" s="34"/>
      <c r="R59" s="3"/>
      <c r="S59" s="3"/>
      <c r="T59" s="3"/>
      <c r="U59" s="3"/>
      <c r="V59" s="3"/>
      <c r="W59" s="3"/>
    </row>
    <row r="60" spans="1:23" x14ac:dyDescent="0.3">
      <c r="A60" s="7">
        <v>43159</v>
      </c>
      <c r="B60">
        <v>212.24</v>
      </c>
      <c r="C60">
        <v>29.5</v>
      </c>
      <c r="D60" s="10">
        <f>+B60-$X$4-$Y$4*C60</f>
        <v>-965.88882066378505</v>
      </c>
      <c r="E60" s="15">
        <f>+B61/B60-1</f>
        <v>-0.16862985299660771</v>
      </c>
      <c r="F60" s="15">
        <f>+C61/C60-1</f>
        <v>-2.5084745762711802E-2</v>
      </c>
      <c r="G60" s="3">
        <f t="shared" si="0"/>
        <v>0</v>
      </c>
      <c r="H60" s="35">
        <f t="shared" si="1"/>
        <v>0</v>
      </c>
      <c r="I60" s="35">
        <f t="shared" si="2"/>
        <v>0</v>
      </c>
      <c r="J60" s="35">
        <f t="shared" si="3"/>
        <v>0</v>
      </c>
      <c r="K60" s="35">
        <f t="shared" si="4"/>
        <v>83.420000000000059</v>
      </c>
      <c r="L60" s="36">
        <f t="shared" si="5"/>
        <v>0</v>
      </c>
      <c r="M60" s="37">
        <f t="shared" si="6"/>
        <v>1</v>
      </c>
      <c r="N60" s="36">
        <f>+PRODUCT($M$4:M60)-1</f>
        <v>-0.16579999999999917</v>
      </c>
      <c r="O60" s="34">
        <f t="shared" si="7"/>
        <v>0.40108355201896184</v>
      </c>
      <c r="P60" s="34"/>
      <c r="Q60" s="34"/>
      <c r="R60" s="3"/>
      <c r="S60" s="3"/>
      <c r="T60" s="3"/>
      <c r="U60" s="3"/>
      <c r="V60" s="3"/>
      <c r="W60" s="3"/>
    </row>
    <row r="61" spans="1:23" x14ac:dyDescent="0.3">
      <c r="A61" s="7">
        <v>43190</v>
      </c>
      <c r="B61">
        <v>176.45</v>
      </c>
      <c r="C61">
        <v>28.76</v>
      </c>
      <c r="D61" s="10">
        <f>+B61-$X$4-$Y$4*C61</f>
        <v>-972.46483490506307</v>
      </c>
      <c r="E61" s="15">
        <f>+B62/B61-1</f>
        <v>1.5245111929725219E-2</v>
      </c>
      <c r="F61" s="15">
        <f>+C62/C61-1</f>
        <v>0</v>
      </c>
      <c r="G61" s="3">
        <f t="shared" si="0"/>
        <v>0</v>
      </c>
      <c r="H61" s="35">
        <f t="shared" si="1"/>
        <v>0</v>
      </c>
      <c r="I61" s="35">
        <f t="shared" si="2"/>
        <v>0</v>
      </c>
      <c r="J61" s="35">
        <f t="shared" si="3"/>
        <v>0</v>
      </c>
      <c r="K61" s="35">
        <f t="shared" si="4"/>
        <v>83.420000000000059</v>
      </c>
      <c r="L61" s="36">
        <f t="shared" si="5"/>
        <v>0</v>
      </c>
      <c r="M61" s="37">
        <f t="shared" si="6"/>
        <v>1</v>
      </c>
      <c r="N61" s="36">
        <f>+PRODUCT($M$4:M61)-1</f>
        <v>-0.16579999999999917</v>
      </c>
      <c r="O61" s="34">
        <f t="shared" si="7"/>
        <v>0.40108355201896184</v>
      </c>
      <c r="P61" s="34"/>
      <c r="Q61" s="34"/>
      <c r="R61" s="3"/>
      <c r="S61" s="3"/>
      <c r="T61" s="3"/>
      <c r="U61" s="3"/>
      <c r="V61" s="3"/>
      <c r="W61" s="3"/>
    </row>
    <row r="62" spans="1:23" x14ac:dyDescent="0.3">
      <c r="A62" s="7">
        <v>43220</v>
      </c>
      <c r="B62">
        <v>179.14</v>
      </c>
      <c r="C62">
        <v>28.76</v>
      </c>
      <c r="D62" s="10">
        <f>+B62-$X$4-$Y$4*C62</f>
        <v>-969.77483490506302</v>
      </c>
      <c r="E62" s="15">
        <f>+B63/B62-1</f>
        <v>0</v>
      </c>
      <c r="F62" s="15">
        <f>+C63/C62-1</f>
        <v>1.8776077885952702E-2</v>
      </c>
      <c r="G62" s="3">
        <f t="shared" si="0"/>
        <v>0</v>
      </c>
      <c r="H62" s="35">
        <f t="shared" si="1"/>
        <v>0</v>
      </c>
      <c r="I62" s="35">
        <f t="shared" si="2"/>
        <v>0</v>
      </c>
      <c r="J62" s="35">
        <f t="shared" si="3"/>
        <v>0</v>
      </c>
      <c r="K62" s="35">
        <f t="shared" si="4"/>
        <v>83.420000000000059</v>
      </c>
      <c r="L62" s="36">
        <f t="shared" si="5"/>
        <v>0</v>
      </c>
      <c r="M62" s="37">
        <f t="shared" si="6"/>
        <v>1</v>
      </c>
      <c r="N62" s="36">
        <f>+PRODUCT($M$4:M62)-1</f>
        <v>-0.16579999999999917</v>
      </c>
      <c r="O62" s="34">
        <f t="shared" si="7"/>
        <v>0.40108355201896184</v>
      </c>
      <c r="P62" s="34"/>
      <c r="Q62" s="34"/>
      <c r="R62" s="3"/>
      <c r="S62" s="3"/>
      <c r="T62" s="3"/>
      <c r="U62" s="3"/>
      <c r="V62" s="3"/>
      <c r="W62" s="3"/>
    </row>
    <row r="63" spans="1:23" x14ac:dyDescent="0.3">
      <c r="A63" s="7">
        <v>43404</v>
      </c>
      <c r="B63">
        <v>179.14</v>
      </c>
      <c r="C63">
        <v>29.3</v>
      </c>
      <c r="D63" s="10">
        <f>+B63-$X$4-$Y$4*C63</f>
        <v>-991.0931488371034</v>
      </c>
      <c r="E63" s="15">
        <f>+B64/B63-1</f>
        <v>-1.5016188455956203E-2</v>
      </c>
      <c r="F63" s="15">
        <f>+C64/C63-1</f>
        <v>-2.3890784982935176E-2</v>
      </c>
      <c r="G63" s="3">
        <f t="shared" si="0"/>
        <v>0</v>
      </c>
      <c r="H63" s="35">
        <f t="shared" si="1"/>
        <v>0</v>
      </c>
      <c r="I63" s="35">
        <f t="shared" si="2"/>
        <v>0</v>
      </c>
      <c r="J63" s="35">
        <f t="shared" si="3"/>
        <v>0</v>
      </c>
      <c r="K63" s="35">
        <f t="shared" si="4"/>
        <v>83.420000000000059</v>
      </c>
      <c r="L63" s="36">
        <f t="shared" si="5"/>
        <v>0</v>
      </c>
      <c r="M63" s="37">
        <f t="shared" si="6"/>
        <v>1</v>
      </c>
      <c r="N63" s="36">
        <f>+PRODUCT($M$4:M63)-1</f>
        <v>-0.16579999999999917</v>
      </c>
      <c r="O63" s="34">
        <f t="shared" si="7"/>
        <v>0.40108355201896184</v>
      </c>
      <c r="P63" s="34"/>
      <c r="Q63" s="34"/>
      <c r="R63" s="3"/>
      <c r="S63" s="3"/>
      <c r="T63" s="3"/>
      <c r="U63" s="3"/>
      <c r="V63" s="3"/>
      <c r="W63" s="3"/>
    </row>
    <row r="64" spans="1:23" x14ac:dyDescent="0.3">
      <c r="A64" s="7">
        <v>43434</v>
      </c>
      <c r="B64">
        <v>176.45</v>
      </c>
      <c r="C64">
        <v>28.6</v>
      </c>
      <c r="D64" s="10">
        <f>+B64-$X$4-$Y$4*C64</f>
        <v>-966.14829744371764</v>
      </c>
      <c r="E64" s="15">
        <f>+B65/B64-1</f>
        <v>1.5245111929725219E-2</v>
      </c>
      <c r="F64" s="15">
        <f>+C65/C64-1</f>
        <v>0.15209790209790208</v>
      </c>
      <c r="G64" s="3">
        <f t="shared" si="0"/>
        <v>0</v>
      </c>
      <c r="H64" s="35">
        <f t="shared" si="1"/>
        <v>0</v>
      </c>
      <c r="I64" s="35">
        <f t="shared" si="2"/>
        <v>0</v>
      </c>
      <c r="J64" s="35">
        <f t="shared" si="3"/>
        <v>0</v>
      </c>
      <c r="K64" s="35">
        <f t="shared" si="4"/>
        <v>83.420000000000059</v>
      </c>
      <c r="L64" s="36">
        <f t="shared" si="5"/>
        <v>0</v>
      </c>
      <c r="M64" s="37">
        <f t="shared" si="6"/>
        <v>1</v>
      </c>
      <c r="N64" s="36">
        <f>+PRODUCT($M$4:M64)-1</f>
        <v>-0.16579999999999917</v>
      </c>
      <c r="O64" s="34">
        <f t="shared" si="7"/>
        <v>0.40108355201896184</v>
      </c>
      <c r="P64" s="34"/>
      <c r="Q64" s="34"/>
      <c r="R64" s="3"/>
      <c r="S64" s="3"/>
      <c r="T64" s="3"/>
      <c r="U64" s="3"/>
      <c r="V64" s="3"/>
      <c r="W64" s="3"/>
    </row>
    <row r="65" spans="1:23" x14ac:dyDescent="0.3">
      <c r="A65" s="7">
        <v>43646</v>
      </c>
      <c r="B65">
        <v>179.14</v>
      </c>
      <c r="C65">
        <v>32.950000000000003</v>
      </c>
      <c r="D65" s="10">
        <f>+B65-$X$4-$Y$4*C65</f>
        <v>-1135.1891596740438</v>
      </c>
      <c r="E65" s="15">
        <f>+B66/B65-1</f>
        <v>9.9977671095232923E-2</v>
      </c>
      <c r="F65" s="15">
        <f>+C66/C65-1</f>
        <v>1.8209408194231891E-3</v>
      </c>
      <c r="G65" s="3">
        <f t="shared" si="0"/>
        <v>1</v>
      </c>
      <c r="H65" s="35">
        <f t="shared" si="1"/>
        <v>17.910000000000025</v>
      </c>
      <c r="I65" s="35">
        <f t="shared" si="2"/>
        <v>-5.9999999999994086E-2</v>
      </c>
      <c r="J65" s="35">
        <f t="shared" si="3"/>
        <v>17.85000000000003</v>
      </c>
      <c r="K65" s="35">
        <f t="shared" si="4"/>
        <v>101.2700000000001</v>
      </c>
      <c r="L65" s="36">
        <f t="shared" si="5"/>
        <v>0.21397746343802471</v>
      </c>
      <c r="M65" s="37">
        <f t="shared" si="6"/>
        <v>1.2139774634380247</v>
      </c>
      <c r="N65" s="36">
        <f>+PRODUCT($M$4:M65)-1</f>
        <v>1.2700000000001266E-2</v>
      </c>
      <c r="O65" s="34">
        <f t="shared" si="7"/>
        <v>0.27292892966866761</v>
      </c>
      <c r="P65" s="34"/>
      <c r="Q65" s="34"/>
      <c r="R65" s="25"/>
      <c r="S65" s="3"/>
      <c r="T65" s="3"/>
      <c r="U65" s="3"/>
      <c r="V65" s="3"/>
      <c r="W65" s="3"/>
    </row>
    <row r="66" spans="1:23" x14ac:dyDescent="0.3">
      <c r="A66" s="7">
        <v>43677</v>
      </c>
      <c r="B66">
        <v>197.05</v>
      </c>
      <c r="C66">
        <v>33.01</v>
      </c>
      <c r="D66" s="10">
        <f>+B66-$X$4-$Y$4*C66</f>
        <v>-1119.647861222048</v>
      </c>
      <c r="E66" s="15">
        <f>+B67/B66-1</f>
        <v>-1.8421720375539352E-2</v>
      </c>
      <c r="F66" s="15">
        <f>+C67/C66-1</f>
        <v>6.0284762193274721E-2</v>
      </c>
      <c r="G66" s="3">
        <f t="shared" si="0"/>
        <v>1</v>
      </c>
      <c r="H66" s="35">
        <f t="shared" si="1"/>
        <v>-3.6300000000000296</v>
      </c>
      <c r="I66" s="35">
        <f t="shared" si="2"/>
        <v>-1.9899999999999984</v>
      </c>
      <c r="J66" s="35">
        <f t="shared" si="3"/>
        <v>-5.6200000000000276</v>
      </c>
      <c r="K66" s="35">
        <f t="shared" si="4"/>
        <v>95.650000000000063</v>
      </c>
      <c r="L66" s="36">
        <f t="shared" si="5"/>
        <v>-5.549521082255382E-2</v>
      </c>
      <c r="M66" s="37">
        <f t="shared" si="6"/>
        <v>0.94450478917744618</v>
      </c>
      <c r="N66" s="36">
        <f>+PRODUCT($M$4:M66)-1</f>
        <v>-4.3499999999999095E-2</v>
      </c>
      <c r="O66" s="34">
        <f t="shared" si="7"/>
        <v>0.43432054656476465</v>
      </c>
      <c r="P66" s="34"/>
      <c r="Q66" s="34"/>
      <c r="R66" s="16"/>
      <c r="S66" s="3"/>
      <c r="T66" s="3"/>
      <c r="U66" s="3"/>
      <c r="V66" s="3"/>
      <c r="W66" s="3"/>
    </row>
    <row r="67" spans="1:23" x14ac:dyDescent="0.3">
      <c r="A67" s="7">
        <v>43708</v>
      </c>
      <c r="B67">
        <v>193.42</v>
      </c>
      <c r="C67">
        <v>35</v>
      </c>
      <c r="D67" s="10">
        <f>+B67-$X$4-$Y$4*C67</f>
        <v>-1201.8397958975306</v>
      </c>
      <c r="E67" s="15">
        <f>+B68/B67-1</f>
        <v>-1.6440905800847783E-2</v>
      </c>
      <c r="F67" s="15">
        <f>+C68/C67-1</f>
        <v>2.8571428571422253E-4</v>
      </c>
      <c r="G67" s="3">
        <f t="shared" si="0"/>
        <v>1</v>
      </c>
      <c r="H67" s="35">
        <f t="shared" si="1"/>
        <v>-3.179999999999978</v>
      </c>
      <c r="I67" s="35">
        <f t="shared" si="2"/>
        <v>-9.9999999999977884E-3</v>
      </c>
      <c r="J67" s="35">
        <f t="shared" si="3"/>
        <v>-3.1899999999999755</v>
      </c>
      <c r="K67" s="35">
        <f t="shared" si="4"/>
        <v>92.460000000000093</v>
      </c>
      <c r="L67" s="36">
        <f t="shared" si="5"/>
        <v>-3.3350757971771783E-2</v>
      </c>
      <c r="M67" s="37">
        <f t="shared" si="6"/>
        <v>0.96664924202822822</v>
      </c>
      <c r="N67" s="36">
        <f>+PRODUCT($M$4:M67)-1</f>
        <v>-7.5399999999998801E-2</v>
      </c>
      <c r="O67" s="34">
        <f t="shared" si="7"/>
        <v>0.42105786952089069</v>
      </c>
      <c r="P67" s="34"/>
      <c r="Q67" s="34"/>
      <c r="R67" s="16"/>
      <c r="S67" s="3"/>
      <c r="T67" s="3"/>
      <c r="U67" s="3"/>
      <c r="V67" s="3"/>
      <c r="W67" s="3"/>
    </row>
    <row r="68" spans="1:23" x14ac:dyDescent="0.3">
      <c r="A68" s="7">
        <v>43769</v>
      </c>
      <c r="B68">
        <v>190.24</v>
      </c>
      <c r="C68">
        <v>35.01</v>
      </c>
      <c r="D68" s="10">
        <f>+B68-$X$4-$Y$4*C68</f>
        <v>-1205.4145794888648</v>
      </c>
      <c r="E68" s="15">
        <f>+B69/B68-1</f>
        <v>0.14881202691337259</v>
      </c>
      <c r="F68" s="15">
        <f>+C69/C68-1</f>
        <v>1.4281633818911121E-3</v>
      </c>
      <c r="G68" s="3">
        <f t="shared" si="0"/>
        <v>1</v>
      </c>
      <c r="H68" s="35">
        <f t="shared" si="1"/>
        <v>28.310000000000002</v>
      </c>
      <c r="I68" s="35">
        <f t="shared" si="2"/>
        <v>-5.000000000000783E-2</v>
      </c>
      <c r="J68" s="35">
        <f t="shared" si="3"/>
        <v>28.259999999999994</v>
      </c>
      <c r="K68" s="35">
        <f t="shared" si="4"/>
        <v>120.72000000000008</v>
      </c>
      <c r="L68" s="36">
        <f t="shared" si="5"/>
        <v>0.30564568462037589</v>
      </c>
      <c r="M68" s="37">
        <f t="shared" si="6"/>
        <v>1.3056456846203759</v>
      </c>
      <c r="N68" s="36">
        <f>+PRODUCT($M$4:M68)-1</f>
        <v>0.20720000000000116</v>
      </c>
      <c r="O68" s="34">
        <f t="shared" si="7"/>
        <v>0.2180273242453937</v>
      </c>
      <c r="P68" s="34"/>
      <c r="Q68" s="34"/>
      <c r="R68" s="16"/>
      <c r="S68" s="3"/>
      <c r="T68" s="3"/>
      <c r="U68" s="3"/>
      <c r="V68" s="3"/>
      <c r="W68" s="3"/>
    </row>
    <row r="69" spans="1:23" x14ac:dyDescent="0.3">
      <c r="A69" s="7">
        <v>43799</v>
      </c>
      <c r="B69">
        <v>218.55</v>
      </c>
      <c r="C69">
        <v>35.06</v>
      </c>
      <c r="D69" s="10">
        <f>+B69-$X$4-$Y$4*C69</f>
        <v>-1179.0784974455355</v>
      </c>
      <c r="E69" s="15">
        <f>+B70/B69-1</f>
        <v>0.14751773049645389</v>
      </c>
      <c r="F69" s="15">
        <f>+C70/C69-1</f>
        <v>0.1409013120365088</v>
      </c>
      <c r="G69" s="3">
        <f t="shared" ref="G69:G86" si="8">+IF(D69&gt;($Y$6+$Y$7),-1,IF(D69&lt;($Y$6-$Y$7),1,IF(ABS(D69-$Y$6)&lt;0.5*$Y$7,0,G68)))</f>
        <v>1</v>
      </c>
      <c r="H69" s="35">
        <f t="shared" ref="H69:H86" si="9">+IF(G69=1,B69*E69,IF(G69=-1,-B69*E69,0))</f>
        <v>32.24</v>
      </c>
      <c r="I69" s="35">
        <f t="shared" ref="I69:I86" si="10">+IF(G69=1,-C69*F69,IF(G69=-1,C69*F69,0))</f>
        <v>-4.9399999999999986</v>
      </c>
      <c r="J69" s="35">
        <f t="shared" ref="J69:J86" si="11">+H69+I69</f>
        <v>27.300000000000004</v>
      </c>
      <c r="K69" s="35">
        <f t="shared" ref="K69:K86" si="12">+K68+J69</f>
        <v>148.0200000000001</v>
      </c>
      <c r="L69" s="36">
        <f t="shared" ref="L69:L86" si="13">+K69/K68-1</f>
        <v>0.22614314115308143</v>
      </c>
      <c r="M69" s="37">
        <f t="shared" ref="M69:M86" si="14">+(K69/K68)</f>
        <v>1.2261431411530814</v>
      </c>
      <c r="N69" s="36">
        <f>+PRODUCT($M$4:M69)-1</f>
        <v>0.48020000000000129</v>
      </c>
      <c r="O69" s="34">
        <f t="shared" ref="O69:O86" si="15">+(MAX($M$4:$M$86)-M69)/MAX($M$4:$M$86)</f>
        <v>0.26564270518428379</v>
      </c>
      <c r="P69" s="34"/>
      <c r="Q69" s="34"/>
      <c r="R69" s="16"/>
      <c r="S69" s="3"/>
      <c r="T69" s="3"/>
      <c r="U69" s="3"/>
      <c r="V69" s="3"/>
      <c r="W69" s="3"/>
    </row>
    <row r="70" spans="1:23" x14ac:dyDescent="0.3">
      <c r="A70" s="7">
        <v>43890</v>
      </c>
      <c r="B70">
        <v>250.79</v>
      </c>
      <c r="C70">
        <v>40</v>
      </c>
      <c r="D70" s="10">
        <f>+B70-$X$4-$Y$4*C70</f>
        <v>-1341.8615915645723</v>
      </c>
      <c r="E70" s="15">
        <f>+B71/B70-1</f>
        <v>-0.14286853542804734</v>
      </c>
      <c r="F70" s="15">
        <f>+C71/C70-1</f>
        <v>-2.5000000000000022E-2</v>
      </c>
      <c r="G70" s="3">
        <f t="shared" si="8"/>
        <v>1</v>
      </c>
      <c r="H70" s="35">
        <f t="shared" si="9"/>
        <v>-35.829999999999991</v>
      </c>
      <c r="I70" s="35">
        <f t="shared" si="10"/>
        <v>1.0000000000000009</v>
      </c>
      <c r="J70" s="35">
        <f t="shared" si="11"/>
        <v>-34.829999999999991</v>
      </c>
      <c r="K70" s="35">
        <f t="shared" si="12"/>
        <v>113.19000000000011</v>
      </c>
      <c r="L70" s="36">
        <f t="shared" si="13"/>
        <v>-0.23530603972436126</v>
      </c>
      <c r="M70" s="37">
        <f t="shared" si="14"/>
        <v>0.76469396027563874</v>
      </c>
      <c r="N70" s="36">
        <f>+PRODUCT($M$4:M70)-1</f>
        <v>0.13190000000000146</v>
      </c>
      <c r="O70" s="34">
        <f t="shared" si="15"/>
        <v>0.5420122095191614</v>
      </c>
      <c r="P70" s="34"/>
      <c r="Q70" s="34"/>
      <c r="R70" s="16"/>
      <c r="S70" s="3"/>
      <c r="T70" s="3"/>
      <c r="U70" s="3"/>
      <c r="V70" s="3"/>
      <c r="W70" s="3"/>
    </row>
    <row r="71" spans="1:23" x14ac:dyDescent="0.3">
      <c r="A71" s="7">
        <v>43982</v>
      </c>
      <c r="B71">
        <v>214.96</v>
      </c>
      <c r="C71">
        <v>39</v>
      </c>
      <c r="D71" s="10">
        <f>+B71-$X$4-$Y$4*C71</f>
        <v>-1338.213232431164</v>
      </c>
      <c r="E71" s="15">
        <f>+B72/B71-1</f>
        <v>0</v>
      </c>
      <c r="F71" s="15">
        <f>+C72/C71-1</f>
        <v>0</v>
      </c>
      <c r="G71" s="3">
        <f t="shared" si="8"/>
        <v>1</v>
      </c>
      <c r="H71" s="35">
        <f t="shared" si="9"/>
        <v>0</v>
      </c>
      <c r="I71" s="35">
        <f t="shared" si="10"/>
        <v>0</v>
      </c>
      <c r="J71" s="35">
        <f t="shared" si="11"/>
        <v>0</v>
      </c>
      <c r="K71" s="35">
        <f t="shared" si="12"/>
        <v>113.19000000000011</v>
      </c>
      <c r="L71" s="36">
        <f t="shared" si="13"/>
        <v>0</v>
      </c>
      <c r="M71" s="37">
        <f t="shared" si="14"/>
        <v>1</v>
      </c>
      <c r="N71" s="36">
        <f>+PRODUCT($M$4:M71)-1</f>
        <v>0.13190000000000146</v>
      </c>
      <c r="O71" s="34">
        <f t="shared" si="15"/>
        <v>0.40108355201896184</v>
      </c>
      <c r="P71" s="34"/>
      <c r="Q71" s="34"/>
      <c r="R71" s="16"/>
      <c r="S71" s="3"/>
      <c r="T71" s="3"/>
      <c r="U71" s="3"/>
      <c r="V71" s="3"/>
      <c r="W71" s="3"/>
    </row>
    <row r="72" spans="1:23" x14ac:dyDescent="0.3">
      <c r="A72" s="7">
        <v>44012</v>
      </c>
      <c r="B72">
        <v>214.96</v>
      </c>
      <c r="C72">
        <v>39</v>
      </c>
      <c r="D72" s="10">
        <f>+B72-$X$4-$Y$4*C72</f>
        <v>-1338.213232431164</v>
      </c>
      <c r="E72" s="15">
        <f>+B73/B72-1</f>
        <v>0</v>
      </c>
      <c r="F72" s="15">
        <f>+C73/C72-1</f>
        <v>5.12820512820511E-3</v>
      </c>
      <c r="G72" s="3">
        <f t="shared" si="8"/>
        <v>1</v>
      </c>
      <c r="H72" s="35">
        <f t="shared" si="9"/>
        <v>0</v>
      </c>
      <c r="I72" s="35">
        <f t="shared" si="10"/>
        <v>-0.19999999999999929</v>
      </c>
      <c r="J72" s="35">
        <f t="shared" si="11"/>
        <v>-0.19999999999999929</v>
      </c>
      <c r="K72" s="35">
        <f t="shared" si="12"/>
        <v>112.99000000000011</v>
      </c>
      <c r="L72" s="36">
        <f t="shared" si="13"/>
        <v>-1.7669405424507456E-3</v>
      </c>
      <c r="M72" s="37">
        <f t="shared" si="14"/>
        <v>0.99823305945754925</v>
      </c>
      <c r="N72" s="36">
        <f>+PRODUCT($M$4:M72)-1</f>
        <v>0.12990000000000146</v>
      </c>
      <c r="O72" s="34">
        <f t="shared" si="15"/>
        <v>0.40214180177244013</v>
      </c>
      <c r="P72" s="34"/>
      <c r="Q72" s="34"/>
      <c r="R72" s="16"/>
      <c r="S72" s="3"/>
      <c r="T72" s="3"/>
      <c r="U72" s="3"/>
      <c r="V72" s="3"/>
      <c r="W72" s="3"/>
    </row>
    <row r="73" spans="1:23" x14ac:dyDescent="0.3">
      <c r="A73" s="7">
        <v>44043</v>
      </c>
      <c r="B73">
        <v>214.96</v>
      </c>
      <c r="C73">
        <v>39.200000000000003</v>
      </c>
      <c r="D73" s="10">
        <f>+B73-$X$4-$Y$4*C73</f>
        <v>-1346.1089042578458</v>
      </c>
      <c r="E73" s="15">
        <f>+B74/B73-1</f>
        <v>-1.4607368812802446E-2</v>
      </c>
      <c r="F73" s="15">
        <f>+C74/C73-1</f>
        <v>-0.13265306122448983</v>
      </c>
      <c r="G73" s="3">
        <f t="shared" si="8"/>
        <v>1</v>
      </c>
      <c r="H73" s="35">
        <f t="shared" si="9"/>
        <v>-3.1400000000000139</v>
      </c>
      <c r="I73" s="35">
        <f t="shared" si="10"/>
        <v>5.200000000000002</v>
      </c>
      <c r="J73" s="35">
        <f t="shared" si="11"/>
        <v>2.0599999999999881</v>
      </c>
      <c r="K73" s="35">
        <f t="shared" si="12"/>
        <v>115.0500000000001</v>
      </c>
      <c r="L73" s="36">
        <f t="shared" si="13"/>
        <v>1.8231701920523813E-2</v>
      </c>
      <c r="M73" s="37">
        <f t="shared" si="14"/>
        <v>1.0182317019205238</v>
      </c>
      <c r="N73" s="36">
        <f>+PRODUCT($M$4:M73)-1</f>
        <v>0.15050000000000141</v>
      </c>
      <c r="O73" s="34">
        <f t="shared" si="15"/>
        <v>0.39016428586407265</v>
      </c>
      <c r="P73" s="34"/>
      <c r="Q73" s="34"/>
      <c r="R73" s="16"/>
      <c r="S73" s="3"/>
      <c r="T73" s="3"/>
      <c r="U73" s="3"/>
      <c r="V73" s="3"/>
      <c r="W73" s="3"/>
    </row>
    <row r="74" spans="1:23" x14ac:dyDescent="0.3">
      <c r="A74" s="7">
        <v>44104</v>
      </c>
      <c r="B74">
        <v>211.82</v>
      </c>
      <c r="C74">
        <v>34</v>
      </c>
      <c r="D74" s="10">
        <f>+B74-$X$4-$Y$4*C74</f>
        <v>-1143.9614367641225</v>
      </c>
      <c r="E74" s="15">
        <f>+B75/B74-1</f>
        <v>1.4823907090926403E-2</v>
      </c>
      <c r="F74" s="15">
        <f>+C75/C74-1</f>
        <v>-2.9411764705882359E-2</v>
      </c>
      <c r="G74" s="3">
        <f t="shared" si="8"/>
        <v>1</v>
      </c>
      <c r="H74" s="35">
        <f t="shared" si="9"/>
        <v>3.1400000000000303</v>
      </c>
      <c r="I74" s="35">
        <f t="shared" si="10"/>
        <v>1.0000000000000002</v>
      </c>
      <c r="J74" s="35">
        <f t="shared" si="11"/>
        <v>4.1400000000000308</v>
      </c>
      <c r="K74" s="35">
        <f t="shared" si="12"/>
        <v>119.19000000000013</v>
      </c>
      <c r="L74" s="36">
        <f t="shared" si="13"/>
        <v>3.5984354628422643E-2</v>
      </c>
      <c r="M74" s="37">
        <f t="shared" si="14"/>
        <v>1.0359843546284226</v>
      </c>
      <c r="N74" s="36">
        <f>+PRODUCT($M$4:M74)-1</f>
        <v>0.19190000000000174</v>
      </c>
      <c r="O74" s="34">
        <f t="shared" si="15"/>
        <v>0.37953193016201692</v>
      </c>
      <c r="P74" s="34"/>
      <c r="Q74" s="34"/>
      <c r="R74" s="3"/>
      <c r="S74" s="3"/>
      <c r="T74" s="3"/>
      <c r="U74" s="3"/>
      <c r="V74" s="3"/>
      <c r="W74" s="3"/>
    </row>
    <row r="75" spans="1:23" x14ac:dyDescent="0.3">
      <c r="A75" s="7">
        <v>44135</v>
      </c>
      <c r="B75">
        <v>214.96</v>
      </c>
      <c r="C75">
        <v>33</v>
      </c>
      <c r="D75" s="10">
        <f>+B75-$X$4-$Y$4*C75</f>
        <v>-1101.3430776307141</v>
      </c>
      <c r="E75" s="15">
        <f>+B76/B75-1</f>
        <v>-8.3736509117976476E-3</v>
      </c>
      <c r="F75" s="15">
        <f>+C76/C75-1</f>
        <v>-1.5151515151515138E-2</v>
      </c>
      <c r="G75" s="3">
        <f t="shared" si="8"/>
        <v>1</v>
      </c>
      <c r="H75" s="35">
        <f t="shared" si="9"/>
        <v>-1.8000000000000225</v>
      </c>
      <c r="I75" s="35">
        <f t="shared" si="10"/>
        <v>0.49999999999999956</v>
      </c>
      <c r="J75" s="35">
        <f t="shared" si="11"/>
        <v>-1.3000000000000229</v>
      </c>
      <c r="K75" s="35">
        <f t="shared" si="12"/>
        <v>117.8900000000001</v>
      </c>
      <c r="L75" s="36">
        <f t="shared" si="13"/>
        <v>-1.0906955281483555E-2</v>
      </c>
      <c r="M75" s="37">
        <f t="shared" si="14"/>
        <v>0.98909304471851645</v>
      </c>
      <c r="N75" s="36">
        <f>+PRODUCT($M$4:M75)-1</f>
        <v>0.17890000000000139</v>
      </c>
      <c r="O75" s="34">
        <f t="shared" si="15"/>
        <v>0.407615906934436</v>
      </c>
      <c r="P75" s="34"/>
      <c r="Q75" s="34"/>
      <c r="R75" s="3"/>
      <c r="S75" s="3"/>
      <c r="T75" s="3"/>
      <c r="U75" s="3"/>
      <c r="V75" s="3"/>
      <c r="W75" s="3"/>
    </row>
    <row r="76" spans="1:23" x14ac:dyDescent="0.3">
      <c r="A76" s="7">
        <v>44227</v>
      </c>
      <c r="B76">
        <v>213.16</v>
      </c>
      <c r="C76">
        <v>32.5</v>
      </c>
      <c r="D76" s="10">
        <f>+B76-$X$4-$Y$4*C76</f>
        <v>-1083.40389806401</v>
      </c>
      <c r="E76" s="15">
        <f>+B77/B76-1</f>
        <v>-2.0641771439294798E-3</v>
      </c>
      <c r="F76" s="15">
        <f>+C77/C76-1</f>
        <v>-9.2307692307692313E-2</v>
      </c>
      <c r="G76" s="3">
        <f t="shared" si="8"/>
        <v>1</v>
      </c>
      <c r="H76" s="35">
        <f t="shared" si="9"/>
        <v>-0.44000000000000788</v>
      </c>
      <c r="I76" s="35">
        <f t="shared" si="10"/>
        <v>3</v>
      </c>
      <c r="J76" s="35">
        <f t="shared" si="11"/>
        <v>2.5599999999999921</v>
      </c>
      <c r="K76" s="35">
        <f t="shared" si="12"/>
        <v>120.45000000000009</v>
      </c>
      <c r="L76" s="36">
        <f t="shared" si="13"/>
        <v>2.1715158198320372E-2</v>
      </c>
      <c r="M76" s="37">
        <f t="shared" si="14"/>
        <v>1.0217151581983204</v>
      </c>
      <c r="N76" s="36">
        <f>+PRODUCT($M$4:M76)-1</f>
        <v>0.20450000000000124</v>
      </c>
      <c r="O76" s="34">
        <f t="shared" si="15"/>
        <v>0.38807798660347748</v>
      </c>
      <c r="P76" s="34"/>
      <c r="Q76" s="34"/>
      <c r="R76" s="3"/>
      <c r="S76" s="3"/>
      <c r="T76" s="3"/>
      <c r="U76" s="3"/>
      <c r="V76" s="3"/>
      <c r="W76" s="3"/>
    </row>
    <row r="77" spans="1:23" x14ac:dyDescent="0.3">
      <c r="A77" s="7">
        <v>44316</v>
      </c>
      <c r="B77">
        <v>212.72</v>
      </c>
      <c r="C77">
        <v>29.5</v>
      </c>
      <c r="D77" s="10">
        <f>+B77-$X$4-$Y$4*C77</f>
        <v>-965.40882066378504</v>
      </c>
      <c r="E77" s="15">
        <f>+B78/B77-1</f>
        <v>0</v>
      </c>
      <c r="F77" s="15">
        <f>+C78/C77-1</f>
        <v>0</v>
      </c>
      <c r="G77" s="3">
        <f t="shared" si="8"/>
        <v>1</v>
      </c>
      <c r="H77" s="35">
        <f t="shared" si="9"/>
        <v>0</v>
      </c>
      <c r="I77" s="35">
        <f t="shared" si="10"/>
        <v>0</v>
      </c>
      <c r="J77" s="35">
        <f t="shared" si="11"/>
        <v>0</v>
      </c>
      <c r="K77" s="35">
        <f t="shared" si="12"/>
        <v>120.45000000000009</v>
      </c>
      <c r="L77" s="36">
        <f t="shared" si="13"/>
        <v>0</v>
      </c>
      <c r="M77" s="37">
        <f t="shared" si="14"/>
        <v>1</v>
      </c>
      <c r="N77" s="36">
        <f>+PRODUCT($M$4:M77)-1</f>
        <v>0.20450000000000124</v>
      </c>
      <c r="O77" s="34">
        <f t="shared" si="15"/>
        <v>0.40108355201896184</v>
      </c>
      <c r="P77" s="34"/>
      <c r="Q77" s="34"/>
      <c r="R77" s="3"/>
      <c r="S77" s="3"/>
      <c r="T77" s="3"/>
      <c r="U77" s="3"/>
      <c r="V77" s="3"/>
      <c r="W77" s="3"/>
    </row>
    <row r="78" spans="1:23" x14ac:dyDescent="0.3">
      <c r="A78" s="7">
        <v>44347</v>
      </c>
      <c r="B78">
        <v>212.72</v>
      </c>
      <c r="C78">
        <v>29.5</v>
      </c>
      <c r="D78" s="10">
        <f>+B78-$X$4-$Y$4*C78</f>
        <v>-965.40882066378504</v>
      </c>
      <c r="E78" s="15">
        <f>+B79/B78-1</f>
        <v>-0.24210229409552464</v>
      </c>
      <c r="F78" s="15">
        <f>+C79/C78-1</f>
        <v>-6.101694915254241E-2</v>
      </c>
      <c r="G78" s="3">
        <f t="shared" si="8"/>
        <v>1</v>
      </c>
      <c r="H78" s="35">
        <f t="shared" si="9"/>
        <v>-51.5</v>
      </c>
      <c r="I78" s="35">
        <f t="shared" si="10"/>
        <v>1.8000000000000012</v>
      </c>
      <c r="J78" s="35">
        <f t="shared" si="11"/>
        <v>-49.699999999999996</v>
      </c>
      <c r="K78" s="35">
        <f t="shared" si="12"/>
        <v>70.750000000000085</v>
      </c>
      <c r="L78" s="36">
        <f t="shared" si="13"/>
        <v>-0.41261934412619317</v>
      </c>
      <c r="M78" s="37">
        <f t="shared" si="14"/>
        <v>0.58738065587380683</v>
      </c>
      <c r="N78" s="36">
        <f>+PRODUCT($M$4:M78)-1</f>
        <v>-0.29249999999999898</v>
      </c>
      <c r="O78" s="34">
        <f t="shared" si="15"/>
        <v>0.64820806397128705</v>
      </c>
      <c r="P78" s="34"/>
      <c r="Q78" s="34"/>
      <c r="R78" s="3"/>
      <c r="S78" s="3"/>
      <c r="T78" s="3"/>
      <c r="U78" s="3"/>
      <c r="V78" s="3"/>
      <c r="W78" s="3"/>
    </row>
    <row r="79" spans="1:23" x14ac:dyDescent="0.3">
      <c r="A79" s="7">
        <v>44500</v>
      </c>
      <c r="B79">
        <v>161.22</v>
      </c>
      <c r="C79">
        <v>27.7</v>
      </c>
      <c r="D79" s="10">
        <f>+B79-$X$4-$Y$4*C79</f>
        <v>-945.84777422365005</v>
      </c>
      <c r="E79" s="15">
        <f>+B80/B79-1</f>
        <v>0.30256791961295115</v>
      </c>
      <c r="F79" s="15">
        <f>+C80/C79-1</f>
        <v>5.0541516245487417E-2</v>
      </c>
      <c r="G79" s="3">
        <f t="shared" si="8"/>
        <v>1</v>
      </c>
      <c r="H79" s="35">
        <f t="shared" si="9"/>
        <v>48.779999999999987</v>
      </c>
      <c r="I79" s="35">
        <f t="shared" si="10"/>
        <v>-1.4000000000000015</v>
      </c>
      <c r="J79" s="35">
        <f t="shared" si="11"/>
        <v>47.379999999999988</v>
      </c>
      <c r="K79" s="35">
        <f t="shared" si="12"/>
        <v>118.13000000000008</v>
      </c>
      <c r="L79" s="36">
        <f t="shared" si="13"/>
        <v>0.66968197879858571</v>
      </c>
      <c r="M79" s="37">
        <f t="shared" si="14"/>
        <v>1.6696819787985857</v>
      </c>
      <c r="N79" s="36">
        <f>+PRODUCT($M$4:M79)-1</f>
        <v>0.18130000000000113</v>
      </c>
      <c r="O79" s="34">
        <f t="shared" si="15"/>
        <v>0</v>
      </c>
      <c r="P79" s="34"/>
      <c r="Q79" s="34"/>
      <c r="R79" s="3"/>
      <c r="S79" s="3"/>
      <c r="T79" s="3"/>
      <c r="U79" s="3"/>
      <c r="V79" s="3"/>
      <c r="W79" s="3"/>
    </row>
    <row r="80" spans="1:23" x14ac:dyDescent="0.3">
      <c r="A80" s="7">
        <v>44592</v>
      </c>
      <c r="B80">
        <v>210</v>
      </c>
      <c r="C80">
        <v>29.1</v>
      </c>
      <c r="D80" s="10">
        <f>+B80-$X$4-$Y$4*C80</f>
        <v>-952.33747701042194</v>
      </c>
      <c r="E80" s="15">
        <f>+B81/B80-1</f>
        <v>4.761904761904745E-3</v>
      </c>
      <c r="F80" s="15">
        <f>+C81/C80-1</f>
        <v>0.16838487972508576</v>
      </c>
      <c r="G80" s="3">
        <f t="shared" si="8"/>
        <v>1</v>
      </c>
      <c r="H80" s="35">
        <f t="shared" si="9"/>
        <v>0.99999999999999645</v>
      </c>
      <c r="I80" s="35">
        <f t="shared" si="10"/>
        <v>-4.8999999999999959</v>
      </c>
      <c r="J80" s="35">
        <f t="shared" si="11"/>
        <v>-3.8999999999999995</v>
      </c>
      <c r="K80" s="35">
        <f t="shared" si="12"/>
        <v>114.23000000000008</v>
      </c>
      <c r="L80" s="36">
        <f t="shared" si="13"/>
        <v>-3.3014475577753388E-2</v>
      </c>
      <c r="M80" s="37">
        <f t="shared" si="14"/>
        <v>0.96698552442224661</v>
      </c>
      <c r="N80" s="36">
        <f>+PRODUCT($M$4:M80)-1</f>
        <v>0.14230000000000098</v>
      </c>
      <c r="O80" s="34">
        <f t="shared" si="15"/>
        <v>0.42085646446394664</v>
      </c>
      <c r="P80" s="34"/>
      <c r="Q80" s="34"/>
      <c r="R80" s="3"/>
      <c r="S80" s="3"/>
      <c r="T80" s="3"/>
      <c r="U80" s="3"/>
      <c r="V80" s="3"/>
      <c r="W80" s="3"/>
    </row>
    <row r="81" spans="1:23" x14ac:dyDescent="0.3">
      <c r="A81" s="7">
        <v>44651</v>
      </c>
      <c r="B81">
        <v>211</v>
      </c>
      <c r="C81">
        <v>34</v>
      </c>
      <c r="D81" s="10">
        <f>+B81-$X$4-$Y$4*C81</f>
        <v>-1144.7814367641224</v>
      </c>
      <c r="E81" s="15">
        <f>+B82/B81-1</f>
        <v>4.2654028436019065E-2</v>
      </c>
      <c r="F81" s="15">
        <f>+C82/C81-1</f>
        <v>-5.8823529411764719E-2</v>
      </c>
      <c r="G81" s="3">
        <f t="shared" si="8"/>
        <v>1</v>
      </c>
      <c r="H81" s="35">
        <f t="shared" si="9"/>
        <v>9.0000000000000231</v>
      </c>
      <c r="I81" s="35">
        <f t="shared" si="10"/>
        <v>2.0000000000000004</v>
      </c>
      <c r="J81" s="35">
        <f t="shared" si="11"/>
        <v>11.000000000000023</v>
      </c>
      <c r="K81" s="35">
        <f t="shared" si="12"/>
        <v>125.2300000000001</v>
      </c>
      <c r="L81" s="36">
        <f t="shared" si="13"/>
        <v>9.6296944760571046E-2</v>
      </c>
      <c r="M81" s="37">
        <f t="shared" si="14"/>
        <v>1.096296944760571</v>
      </c>
      <c r="N81" s="36">
        <f>+PRODUCT($M$4:M81)-1</f>
        <v>0.2523000000000013</v>
      </c>
      <c r="O81" s="34">
        <f t="shared" si="15"/>
        <v>0.3434097279115344</v>
      </c>
      <c r="P81" s="34"/>
      <c r="Q81" s="34"/>
      <c r="R81" s="3"/>
      <c r="S81" s="3"/>
      <c r="T81" s="3"/>
      <c r="U81" s="3"/>
      <c r="V81" s="3"/>
      <c r="W81" s="3"/>
    </row>
    <row r="82" spans="1:23" x14ac:dyDescent="0.3">
      <c r="A82" s="7">
        <v>44712</v>
      </c>
      <c r="B82">
        <v>220</v>
      </c>
      <c r="C82">
        <v>32</v>
      </c>
      <c r="D82" s="10">
        <f>+B82-$X$4-$Y$4*C82</f>
        <v>-1056.8247184973059</v>
      </c>
      <c r="E82" s="15">
        <f>+B83/B82-1</f>
        <v>0</v>
      </c>
      <c r="F82" s="15">
        <f>+C83/C82-1</f>
        <v>0.140625</v>
      </c>
      <c r="G82" s="3">
        <f t="shared" si="8"/>
        <v>1</v>
      </c>
      <c r="H82" s="35">
        <f t="shared" si="9"/>
        <v>0</v>
      </c>
      <c r="I82" s="35">
        <f t="shared" si="10"/>
        <v>-4.5</v>
      </c>
      <c r="J82" s="35">
        <f t="shared" si="11"/>
        <v>-4.5</v>
      </c>
      <c r="K82" s="35">
        <f t="shared" si="12"/>
        <v>120.7300000000001</v>
      </c>
      <c r="L82" s="36">
        <f t="shared" si="13"/>
        <v>-3.5933881657749689E-2</v>
      </c>
      <c r="M82" s="37">
        <f t="shared" si="14"/>
        <v>0.96406611834225031</v>
      </c>
      <c r="N82" s="36">
        <f>+PRODUCT($M$4:M82)-1</f>
        <v>0.20730000000000137</v>
      </c>
      <c r="O82" s="34">
        <f t="shared" si="15"/>
        <v>0.42260494478359228</v>
      </c>
      <c r="P82" s="34"/>
      <c r="Q82" s="34"/>
      <c r="R82" s="3"/>
      <c r="S82" s="3"/>
      <c r="T82" s="3"/>
      <c r="U82" s="3"/>
      <c r="V82" s="3"/>
      <c r="W82" s="3"/>
    </row>
    <row r="83" spans="1:23" x14ac:dyDescent="0.3">
      <c r="A83" s="7">
        <v>45077</v>
      </c>
      <c r="B83">
        <v>220</v>
      </c>
      <c r="C83">
        <v>36.5</v>
      </c>
      <c r="D83" s="10">
        <f>+B83-$X$4-$Y$4*C83</f>
        <v>-1234.4773345976432</v>
      </c>
      <c r="E83" s="15">
        <f>+B84/B83-1</f>
        <v>0</v>
      </c>
      <c r="F83" s="15">
        <f>+C84/C83-1</f>
        <v>3.8356164383561708E-2</v>
      </c>
      <c r="G83" s="3">
        <f t="shared" si="8"/>
        <v>1</v>
      </c>
      <c r="H83" s="35">
        <f t="shared" si="9"/>
        <v>0</v>
      </c>
      <c r="I83" s="35">
        <f t="shared" si="10"/>
        <v>-1.4000000000000024</v>
      </c>
      <c r="J83" s="35">
        <f t="shared" si="11"/>
        <v>-1.4000000000000024</v>
      </c>
      <c r="K83" s="35">
        <f t="shared" si="12"/>
        <v>119.3300000000001</v>
      </c>
      <c r="L83" s="36">
        <f t="shared" si="13"/>
        <v>-1.1596123581545603E-2</v>
      </c>
      <c r="M83" s="37">
        <f t="shared" si="14"/>
        <v>0.9884038764184544</v>
      </c>
      <c r="N83" s="36">
        <f>+PRODUCT($M$4:M83)-1</f>
        <v>0.19330000000000136</v>
      </c>
      <c r="O83" s="34">
        <f t="shared" si="15"/>
        <v>0.40802866116477032</v>
      </c>
      <c r="P83" s="34"/>
      <c r="Q83" s="34"/>
      <c r="R83" s="3"/>
      <c r="S83" s="3"/>
      <c r="T83" s="3"/>
      <c r="U83" s="3"/>
      <c r="V83" s="3"/>
      <c r="W83" s="3"/>
    </row>
    <row r="84" spans="1:23" x14ac:dyDescent="0.3">
      <c r="A84" s="7">
        <v>45107</v>
      </c>
      <c r="B84">
        <v>220</v>
      </c>
      <c r="C84">
        <v>37.9</v>
      </c>
      <c r="D84" s="10">
        <f>+B84-$X$4-$Y$4*C84</f>
        <v>-1289.7470373844149</v>
      </c>
      <c r="E84" s="15">
        <f>+B85/B84-1</f>
        <v>2.2727272727272707E-2</v>
      </c>
      <c r="F84" s="15">
        <f>+C85/C84-1</f>
        <v>0</v>
      </c>
      <c r="G84" s="3">
        <f t="shared" si="8"/>
        <v>1</v>
      </c>
      <c r="H84" s="35">
        <f t="shared" si="9"/>
        <v>4.9999999999999956</v>
      </c>
      <c r="I84" s="35">
        <f t="shared" si="10"/>
        <v>0</v>
      </c>
      <c r="J84" s="35">
        <f t="shared" si="11"/>
        <v>4.9999999999999956</v>
      </c>
      <c r="K84" s="35">
        <f t="shared" si="12"/>
        <v>124.3300000000001</v>
      </c>
      <c r="L84" s="36">
        <f t="shared" si="13"/>
        <v>4.190061174893156E-2</v>
      </c>
      <c r="M84" s="37">
        <f t="shared" si="14"/>
        <v>1.0419006117489316</v>
      </c>
      <c r="N84" s="36">
        <f>+PRODUCT($M$4:M84)-1</f>
        <v>0.2433000000000014</v>
      </c>
      <c r="O84" s="34">
        <f t="shared" si="15"/>
        <v>0.37598858646205918</v>
      </c>
      <c r="P84" s="34"/>
      <c r="Q84" s="34"/>
      <c r="R84" s="3"/>
      <c r="S84" s="3"/>
      <c r="T84" s="3"/>
      <c r="U84" s="3"/>
      <c r="V84" s="3"/>
      <c r="W84" s="3"/>
    </row>
    <row r="85" spans="1:23" x14ac:dyDescent="0.3">
      <c r="A85" s="7">
        <v>45138</v>
      </c>
      <c r="B85">
        <v>225</v>
      </c>
      <c r="C85">
        <v>37.9</v>
      </c>
      <c r="D85" s="10">
        <f>+B85-$X$4-$Y$4*C85</f>
        <v>-1284.7470373844149</v>
      </c>
      <c r="E85" s="15">
        <f>+B86/B85-1</f>
        <v>-8.8888888888888906E-2</v>
      </c>
      <c r="F85" s="15">
        <f>+C86/C85-1</f>
        <v>5.8311345646437918E-2</v>
      </c>
      <c r="G85" s="3">
        <f t="shared" si="8"/>
        <v>1</v>
      </c>
      <c r="H85" s="35">
        <f t="shared" si="9"/>
        <v>-20.000000000000004</v>
      </c>
      <c r="I85" s="35">
        <f t="shared" si="10"/>
        <v>-2.2099999999999969</v>
      </c>
      <c r="J85" s="35">
        <f t="shared" si="11"/>
        <v>-22.21</v>
      </c>
      <c r="K85" s="35">
        <f t="shared" si="12"/>
        <v>102.12000000000009</v>
      </c>
      <c r="L85" s="36">
        <f t="shared" si="13"/>
        <v>-0.17863749698383324</v>
      </c>
      <c r="M85" s="37">
        <f t="shared" si="14"/>
        <v>0.82136250301616676</v>
      </c>
      <c r="N85" s="36">
        <f>+PRODUCT($M$4:M85)-1</f>
        <v>2.1200000000001218E-2</v>
      </c>
      <c r="O85" s="34">
        <f t="shared" si="15"/>
        <v>0.50807248718874265</v>
      </c>
      <c r="P85" s="34"/>
      <c r="Q85" s="34"/>
      <c r="R85" s="3"/>
      <c r="S85" s="3"/>
      <c r="T85" s="3"/>
      <c r="U85" s="3"/>
      <c r="V85" s="3"/>
      <c r="W85" s="3"/>
    </row>
    <row r="86" spans="1:23" x14ac:dyDescent="0.3">
      <c r="A86" s="7">
        <v>45169</v>
      </c>
      <c r="B86">
        <v>205</v>
      </c>
      <c r="C86">
        <v>40.11</v>
      </c>
      <c r="D86" s="10">
        <f>+B86-$X$4-$Y$4*C86</f>
        <v>-1391.9942110692471</v>
      </c>
      <c r="E86" s="15">
        <v>0</v>
      </c>
      <c r="F86" s="15">
        <v>0</v>
      </c>
      <c r="G86" s="3">
        <f t="shared" si="8"/>
        <v>1</v>
      </c>
      <c r="H86" s="35">
        <f t="shared" si="9"/>
        <v>0</v>
      </c>
      <c r="I86" s="35">
        <f t="shared" si="10"/>
        <v>0</v>
      </c>
      <c r="J86" s="35">
        <f t="shared" si="11"/>
        <v>0</v>
      </c>
      <c r="K86" s="35">
        <f t="shared" si="12"/>
        <v>102.12000000000009</v>
      </c>
      <c r="L86" s="36">
        <f t="shared" si="13"/>
        <v>0</v>
      </c>
      <c r="M86" s="37">
        <f t="shared" si="14"/>
        <v>1</v>
      </c>
      <c r="N86" s="36">
        <f>+PRODUCT($M$4:M86)-1</f>
        <v>2.1200000000001218E-2</v>
      </c>
      <c r="O86" s="34">
        <f t="shared" si="15"/>
        <v>0.40108355201896184</v>
      </c>
      <c r="P86" s="34"/>
      <c r="Q86" s="34"/>
      <c r="R86" s="3"/>
      <c r="S86" s="3"/>
      <c r="T86" s="3"/>
      <c r="U86" s="3"/>
      <c r="V86" s="3"/>
      <c r="W86" s="3"/>
    </row>
  </sheetData>
  <autoFilter ref="A2:D86" xr:uid="{A5979FC5-1FDC-422D-9B14-ADD5BFAB77C4}">
    <sortState xmlns:xlrd2="http://schemas.microsoft.com/office/spreadsheetml/2017/richdata2" ref="A3:D86">
      <sortCondition ref="A2:A8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real</vt:lpstr>
      <vt:lpstr>prueba</vt:lpstr>
      <vt:lpstr>real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yoni franco salazar cunias</dc:creator>
  <cp:lastModifiedBy>yoni franco salazar cunias</cp:lastModifiedBy>
  <dcterms:created xsi:type="dcterms:W3CDTF">2023-09-09T04:31:38Z</dcterms:created>
  <dcterms:modified xsi:type="dcterms:W3CDTF">2023-09-10T18:05:06Z</dcterms:modified>
</cp:coreProperties>
</file>