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Gao/Desktop/Thesis/"/>
    </mc:Choice>
  </mc:AlternateContent>
  <xr:revisionPtr revIDLastSave="0" documentId="13_ncr:1_{350C9FC5-4C0E-7E43-9D2C-F3216093722C}" xr6:coauthVersionLast="45" xr6:coauthVersionMax="45" xr10:uidLastSave="{00000000-0000-0000-0000-000000000000}"/>
  <bookViews>
    <workbookView xWindow="27880" yWindow="-6940" windowWidth="31660" windowHeight="19440" activeTab="3" xr2:uid="{00000000-000D-0000-FFFF-FFFF00000000}"/>
  </bookViews>
  <sheets>
    <sheet name="prediction" sheetId="1" r:id="rId1"/>
    <sheet name="appendix 3" sheetId="4" r:id="rId2"/>
    <sheet name="predict by class year" sheetId="2" r:id="rId3"/>
    <sheet name="Ideal draft Order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2" i="3"/>
  <c r="K65" i="4"/>
  <c r="H65" i="4"/>
  <c r="E65" i="4"/>
  <c r="K64" i="4"/>
  <c r="H64" i="4"/>
  <c r="E64" i="4"/>
  <c r="K63" i="4"/>
  <c r="H63" i="4"/>
  <c r="E63" i="4"/>
  <c r="K62" i="4"/>
  <c r="H62" i="4"/>
  <c r="E62" i="4"/>
  <c r="K61" i="4"/>
  <c r="H61" i="4"/>
  <c r="E61" i="4"/>
  <c r="K60" i="4"/>
  <c r="H60" i="4"/>
  <c r="E60" i="4"/>
  <c r="K59" i="4"/>
  <c r="H59" i="4"/>
  <c r="E59" i="4"/>
  <c r="K58" i="4"/>
  <c r="H58" i="4"/>
  <c r="E58" i="4"/>
  <c r="K57" i="4"/>
  <c r="H57" i="4"/>
  <c r="E57" i="4"/>
  <c r="K56" i="4"/>
  <c r="H56" i="4"/>
  <c r="E56" i="4"/>
  <c r="K55" i="4"/>
  <c r="H55" i="4"/>
  <c r="E55" i="4"/>
  <c r="K54" i="4"/>
  <c r="H54" i="4"/>
  <c r="E54" i="4"/>
  <c r="K53" i="4"/>
  <c r="H53" i="4"/>
  <c r="E53" i="4"/>
  <c r="K52" i="4"/>
  <c r="H52" i="4"/>
  <c r="E52" i="4"/>
  <c r="K51" i="4"/>
  <c r="H51" i="4"/>
  <c r="E51" i="4"/>
  <c r="K50" i="4"/>
  <c r="H50" i="4"/>
  <c r="E50" i="4"/>
  <c r="K49" i="4"/>
  <c r="H49" i="4"/>
  <c r="E49" i="4"/>
  <c r="K48" i="4"/>
  <c r="H48" i="4"/>
  <c r="E48" i="4"/>
  <c r="K47" i="4"/>
  <c r="H47" i="4"/>
  <c r="E47" i="4"/>
  <c r="K46" i="4"/>
  <c r="H46" i="4"/>
  <c r="E46" i="4"/>
  <c r="K45" i="4"/>
  <c r="H45" i="4"/>
  <c r="E45" i="4"/>
  <c r="K44" i="4"/>
  <c r="H44" i="4"/>
  <c r="E44" i="4"/>
  <c r="K43" i="4"/>
  <c r="H43" i="4"/>
  <c r="E43" i="4"/>
  <c r="K42" i="4"/>
  <c r="H42" i="4"/>
  <c r="E42" i="4"/>
  <c r="K41" i="4"/>
  <c r="H41" i="4"/>
  <c r="E41" i="4"/>
  <c r="K40" i="4"/>
  <c r="H40" i="4"/>
  <c r="E40" i="4"/>
  <c r="K39" i="4"/>
  <c r="H39" i="4"/>
  <c r="E39" i="4"/>
  <c r="K38" i="4"/>
  <c r="H38" i="4"/>
  <c r="E38" i="4"/>
  <c r="K37" i="4"/>
  <c r="H37" i="4"/>
  <c r="E37" i="4"/>
  <c r="K36" i="4"/>
  <c r="H36" i="4"/>
  <c r="E36" i="4"/>
  <c r="K35" i="4"/>
  <c r="H35" i="4"/>
  <c r="E35" i="4"/>
  <c r="K34" i="4"/>
  <c r="H34" i="4"/>
  <c r="E34" i="4"/>
  <c r="K33" i="4"/>
  <c r="H33" i="4"/>
  <c r="E33" i="4"/>
  <c r="K32" i="4"/>
  <c r="H32" i="4"/>
  <c r="E32" i="4"/>
  <c r="K31" i="4"/>
  <c r="H31" i="4"/>
  <c r="E31" i="4"/>
  <c r="K30" i="4"/>
  <c r="H30" i="4"/>
  <c r="E30" i="4"/>
  <c r="K29" i="4"/>
  <c r="H29" i="4"/>
  <c r="E29" i="4"/>
  <c r="K28" i="4"/>
  <c r="H28" i="4"/>
  <c r="E28" i="4"/>
  <c r="K27" i="4"/>
  <c r="H27" i="4"/>
  <c r="E27" i="4"/>
  <c r="K26" i="4"/>
  <c r="H26" i="4"/>
  <c r="E26" i="4"/>
  <c r="K25" i="4"/>
  <c r="H25" i="4"/>
  <c r="E25" i="4"/>
  <c r="K24" i="4"/>
  <c r="H24" i="4"/>
  <c r="E24" i="4"/>
  <c r="K23" i="4"/>
  <c r="H23" i="4"/>
  <c r="E23" i="4"/>
  <c r="K22" i="4"/>
  <c r="H22" i="4"/>
  <c r="E22" i="4"/>
  <c r="K21" i="4"/>
  <c r="H21" i="4"/>
  <c r="E21" i="4"/>
  <c r="K20" i="4"/>
  <c r="H20" i="4"/>
  <c r="E20" i="4"/>
  <c r="K19" i="4"/>
  <c r="H19" i="4"/>
  <c r="E19" i="4"/>
  <c r="K18" i="4"/>
  <c r="H18" i="4"/>
  <c r="E18" i="4"/>
  <c r="K17" i="4"/>
  <c r="H17" i="4"/>
  <c r="E17" i="4"/>
  <c r="K16" i="4"/>
  <c r="H16" i="4"/>
  <c r="E16" i="4"/>
  <c r="K15" i="4"/>
  <c r="H15" i="4"/>
  <c r="E15" i="4"/>
  <c r="K14" i="4"/>
  <c r="H14" i="4"/>
  <c r="E14" i="4"/>
  <c r="K13" i="4"/>
  <c r="H13" i="4"/>
  <c r="E13" i="4"/>
  <c r="K12" i="4"/>
  <c r="H12" i="4"/>
  <c r="E12" i="4"/>
  <c r="K11" i="4"/>
  <c r="H11" i="4"/>
  <c r="E11" i="4"/>
  <c r="K10" i="4"/>
  <c r="H10" i="4"/>
  <c r="E10" i="4"/>
  <c r="K9" i="4"/>
  <c r="H9" i="4"/>
  <c r="E9" i="4"/>
  <c r="K8" i="4"/>
  <c r="H8" i="4"/>
  <c r="E8" i="4"/>
  <c r="K7" i="4"/>
  <c r="H7" i="4"/>
  <c r="E7" i="4"/>
  <c r="K6" i="4"/>
  <c r="H6" i="4"/>
  <c r="E6" i="4"/>
  <c r="K5" i="4"/>
  <c r="H5" i="4"/>
  <c r="E5" i="4"/>
  <c r="K4" i="4"/>
  <c r="H4" i="4"/>
  <c r="E4" i="4"/>
  <c r="K3" i="4"/>
  <c r="H3" i="4"/>
  <c r="E3" i="4"/>
  <c r="K2" i="4"/>
  <c r="H2" i="4"/>
  <c r="E2" i="4"/>
  <c r="Q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2" i="1"/>
  <c r="O2" i="3" l="1"/>
  <c r="O12" i="3"/>
  <c r="O24" i="3"/>
  <c r="O25" i="3"/>
  <c r="O21" i="3"/>
  <c r="O13" i="3"/>
  <c r="O4" i="3"/>
  <c r="O16" i="3"/>
  <c r="O18" i="3"/>
  <c r="O7" i="3"/>
  <c r="O3" i="3"/>
  <c r="O9" i="3"/>
  <c r="O26" i="3"/>
  <c r="O15" i="3"/>
  <c r="O27" i="3"/>
  <c r="O30" i="3"/>
  <c r="O22" i="3"/>
  <c r="O11" i="3"/>
  <c r="O19" i="3"/>
  <c r="O10" i="3"/>
  <c r="O8" i="3"/>
  <c r="O31" i="3"/>
  <c r="O6" i="3"/>
  <c r="O14" i="3"/>
  <c r="O17" i="3"/>
  <c r="O20" i="3"/>
  <c r="O23" i="3"/>
  <c r="O28" i="3"/>
  <c r="O29" i="3"/>
  <c r="O5" i="3"/>
  <c r="Q34" i="3" l="1"/>
  <c r="Q3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P9" i="2"/>
  <c r="O9" i="2"/>
  <c r="N9" i="2"/>
  <c r="N8" i="2"/>
  <c r="P8" i="2"/>
  <c r="O8" i="2"/>
  <c r="N7" i="2"/>
  <c r="P7" i="2"/>
  <c r="O7" i="2"/>
  <c r="P6" i="2"/>
  <c r="O6" i="2"/>
  <c r="N6" i="2"/>
  <c r="Q7" i="1"/>
  <c r="Q6" i="1"/>
  <c r="Q5" i="1"/>
  <c r="K65" i="2"/>
  <c r="H65" i="2"/>
  <c r="E65" i="2"/>
  <c r="K42" i="2"/>
  <c r="H42" i="2"/>
  <c r="E42" i="2"/>
  <c r="K64" i="2"/>
  <c r="H64" i="2"/>
  <c r="E64" i="2"/>
  <c r="K63" i="2"/>
  <c r="H63" i="2"/>
  <c r="E63" i="2"/>
  <c r="K41" i="2"/>
  <c r="H41" i="2"/>
  <c r="E41" i="2"/>
  <c r="K62" i="2"/>
  <c r="H62" i="2"/>
  <c r="E62" i="2"/>
  <c r="K40" i="2"/>
  <c r="H40" i="2"/>
  <c r="E40" i="2"/>
  <c r="K39" i="2"/>
  <c r="H39" i="2"/>
  <c r="E39" i="2"/>
  <c r="K38" i="2"/>
  <c r="H38" i="2"/>
  <c r="E38" i="2"/>
  <c r="K37" i="2"/>
  <c r="H37" i="2"/>
  <c r="E37" i="2"/>
  <c r="K61" i="2"/>
  <c r="H61" i="2"/>
  <c r="E61" i="2"/>
  <c r="K36" i="2"/>
  <c r="H36" i="2"/>
  <c r="E36" i="2"/>
  <c r="K13" i="2"/>
  <c r="H13" i="2"/>
  <c r="E13" i="2"/>
  <c r="K35" i="2"/>
  <c r="H35" i="2"/>
  <c r="E35" i="2"/>
  <c r="K34" i="2"/>
  <c r="H34" i="2"/>
  <c r="E34" i="2"/>
  <c r="K33" i="2"/>
  <c r="H33" i="2"/>
  <c r="E33" i="2"/>
  <c r="K32" i="2"/>
  <c r="H32" i="2"/>
  <c r="E32" i="2"/>
  <c r="K12" i="2"/>
  <c r="H12" i="2"/>
  <c r="E12" i="2"/>
  <c r="K60" i="2"/>
  <c r="H60" i="2"/>
  <c r="E60" i="2"/>
  <c r="K11" i="2"/>
  <c r="H11" i="2"/>
  <c r="E11" i="2"/>
  <c r="K59" i="2"/>
  <c r="H59" i="2"/>
  <c r="E59" i="2"/>
  <c r="K10" i="2"/>
  <c r="H10" i="2"/>
  <c r="E10" i="2"/>
  <c r="K58" i="2"/>
  <c r="H58" i="2"/>
  <c r="E58" i="2"/>
  <c r="K57" i="2"/>
  <c r="H57" i="2"/>
  <c r="E57" i="2"/>
  <c r="K31" i="2"/>
  <c r="H31" i="2"/>
  <c r="E31" i="2"/>
  <c r="K9" i="2"/>
  <c r="H9" i="2"/>
  <c r="E9" i="2"/>
  <c r="K56" i="2"/>
  <c r="H56" i="2"/>
  <c r="E56" i="2"/>
  <c r="K30" i="2"/>
  <c r="H30" i="2"/>
  <c r="E30" i="2"/>
  <c r="K29" i="2"/>
  <c r="H29" i="2"/>
  <c r="E29" i="2"/>
  <c r="K8" i="2"/>
  <c r="H8" i="2"/>
  <c r="E8" i="2"/>
  <c r="K28" i="2"/>
  <c r="H28" i="2"/>
  <c r="E28" i="2"/>
  <c r="K27" i="2"/>
  <c r="H27" i="2"/>
  <c r="E27" i="2"/>
  <c r="K26" i="2"/>
  <c r="H26" i="2"/>
  <c r="E26" i="2"/>
  <c r="K55" i="2"/>
  <c r="H55" i="2"/>
  <c r="E55" i="2"/>
  <c r="K25" i="2"/>
  <c r="H25" i="2"/>
  <c r="E25" i="2"/>
  <c r="K54" i="2"/>
  <c r="H54" i="2"/>
  <c r="E54" i="2"/>
  <c r="K24" i="2"/>
  <c r="H24" i="2"/>
  <c r="E24" i="2"/>
  <c r="K53" i="2"/>
  <c r="H53" i="2"/>
  <c r="E53" i="2"/>
  <c r="K23" i="2"/>
  <c r="H23" i="2"/>
  <c r="E23" i="2"/>
  <c r="K22" i="2"/>
  <c r="H22" i="2"/>
  <c r="E22" i="2"/>
  <c r="K21" i="2"/>
  <c r="H21" i="2"/>
  <c r="E21" i="2"/>
  <c r="K7" i="2"/>
  <c r="H7" i="2"/>
  <c r="E7" i="2"/>
  <c r="K20" i="2"/>
  <c r="H20" i="2"/>
  <c r="E20" i="2"/>
  <c r="K52" i="2"/>
  <c r="H52" i="2"/>
  <c r="E52" i="2"/>
  <c r="K19" i="2"/>
  <c r="H19" i="2"/>
  <c r="E19" i="2"/>
  <c r="K6" i="2"/>
  <c r="H6" i="2"/>
  <c r="E6" i="2"/>
  <c r="K51" i="2"/>
  <c r="H51" i="2"/>
  <c r="E51" i="2"/>
  <c r="K50" i="2"/>
  <c r="H50" i="2"/>
  <c r="E50" i="2"/>
  <c r="K2" i="2"/>
  <c r="H2" i="2"/>
  <c r="E2" i="2"/>
  <c r="K49" i="2"/>
  <c r="H49" i="2"/>
  <c r="E49" i="2"/>
  <c r="K18" i="2"/>
  <c r="H18" i="2"/>
  <c r="E18" i="2"/>
  <c r="K17" i="2"/>
  <c r="H17" i="2"/>
  <c r="E17" i="2"/>
  <c r="K5" i="2"/>
  <c r="H5" i="2"/>
  <c r="E5" i="2"/>
  <c r="K16" i="2"/>
  <c r="H16" i="2"/>
  <c r="E16" i="2"/>
  <c r="K48" i="2"/>
  <c r="H48" i="2"/>
  <c r="E48" i="2"/>
  <c r="K47" i="2"/>
  <c r="H47" i="2"/>
  <c r="E47" i="2"/>
  <c r="K4" i="2"/>
  <c r="H4" i="2"/>
  <c r="E4" i="2"/>
  <c r="K15" i="2"/>
  <c r="H15" i="2"/>
  <c r="E15" i="2"/>
  <c r="K3" i="2"/>
  <c r="H3" i="2"/>
  <c r="E3" i="2"/>
  <c r="K14" i="2"/>
  <c r="H14" i="2"/>
  <c r="E14" i="2"/>
  <c r="K46" i="2"/>
  <c r="H46" i="2"/>
  <c r="E46" i="2"/>
  <c r="K45" i="2"/>
  <c r="H45" i="2"/>
  <c r="E45" i="2"/>
  <c r="K44" i="2"/>
  <c r="H44" i="2"/>
  <c r="E44" i="2"/>
  <c r="K43" i="2"/>
  <c r="H43" i="2"/>
  <c r="E43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2" i="1"/>
  <c r="T7" i="3" l="1"/>
  <c r="T9" i="3"/>
  <c r="T6" i="3"/>
  <c r="T8" i="3"/>
</calcChain>
</file>

<file path=xl/sharedStrings.xml><?xml version="1.0" encoding="utf-8"?>
<sst xmlns="http://schemas.openxmlformats.org/spreadsheetml/2006/main" count="518" uniqueCount="100">
  <si>
    <t>actual_Rank</t>
  </si>
  <si>
    <t>Player</t>
  </si>
  <si>
    <t>ClassYear</t>
  </si>
  <si>
    <t>fitted_Rank</t>
  </si>
  <si>
    <t>actual_WS48</t>
  </si>
  <si>
    <t>fitted_WS48</t>
  </si>
  <si>
    <t>actual_BPM</t>
  </si>
  <si>
    <t>fitted_BPM</t>
  </si>
  <si>
    <t>Al Horford</t>
  </si>
  <si>
    <t>other</t>
  </si>
  <si>
    <t>Jeff Green</t>
  </si>
  <si>
    <t>Corey Brewer</t>
  </si>
  <si>
    <t>Joakim Noah</t>
  </si>
  <si>
    <t>Acie Law</t>
  </si>
  <si>
    <t>Senior</t>
  </si>
  <si>
    <t>Julian Wright</t>
  </si>
  <si>
    <t>Sophomore</t>
  </si>
  <si>
    <t>Al Thornton</t>
  </si>
  <si>
    <t>Rodney Stuckey</t>
  </si>
  <si>
    <t>Nick Young</t>
  </si>
  <si>
    <t>Jason Smith</t>
  </si>
  <si>
    <t>Jared Dudley</t>
  </si>
  <si>
    <t>Wilson Chandler</t>
  </si>
  <si>
    <t>Morris Almond</t>
  </si>
  <si>
    <t>Aaron Brooks</t>
  </si>
  <si>
    <t>Arron Afflalo</t>
  </si>
  <si>
    <t>Alando Tucker</t>
  </si>
  <si>
    <t>SuperSenior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</si>
  <si>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</si>
  <si>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</si>
  <si>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</si>
  <si>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</si>
  <si>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</si>
  <si>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</si>
  <si>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</si>
  <si>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Derrick Byars</t>
  </si>
  <si>
    <t>Dominic McGuire</t>
  </si>
  <si>
    <t>Aaron Gray</t>
  </si>
  <si>
    <t>Taurean Green</t>
  </si>
  <si>
    <t>Demetris Nichols</t>
  </si>
  <si>
    <t>Ramon Sessions</t>
  </si>
  <si>
    <t>D.J. Strawberry</t>
  </si>
  <si>
    <t>Adam Morrison</t>
  </si>
  <si>
    <t>Shelden Williams</t>
  </si>
  <si>
    <t>Brandon Roy</t>
  </si>
  <si>
    <t>Randy Foye</t>
  </si>
  <si>
    <t>Rudy Gay</t>
  </si>
  <si>
    <t>J.J. Redick</t>
  </si>
  <si>
    <t>Hilton Armstrong</t>
  </si>
  <si>
    <t>Ronnie Brewer</t>
  </si>
  <si>
    <t>Cedric Simmons</t>
  </si>
  <si>
    <t>Rodney Carney</t>
  </si>
  <si>
    <t>Quincy Douby</t>
  </si>
  <si>
    <t>Renaldo Balkman</t>
  </si>
  <si>
    <t>Rajon Rondo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</si>
  <si>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</si>
  <si>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</si>
  <si>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</si>
  <si>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</si>
  <si>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</si>
  <si>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</si>
  <si>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</si>
  <si>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</si>
  <si>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</si>
  <si>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</si>
  <si>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</si>
  <si>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</si>
  <si>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David Noel</t>
  </si>
  <si>
    <t>James Augustine</t>
  </si>
  <si>
    <t>Alexander Johnson</t>
  </si>
  <si>
    <t>Dee Brown</t>
  </si>
  <si>
    <t>Paul Millsap</t>
  </si>
  <si>
    <t>Leon Powe</t>
  </si>
  <si>
    <t>Hassan Adams</t>
  </si>
  <si>
    <t>Will Blalock</t>
  </si>
  <si>
    <t>Rank (a-p)^2</t>
  </si>
  <si>
    <t>WS48 (a-p)^2</t>
  </si>
  <si>
    <t>BPM (a-p)^2</t>
  </si>
  <si>
    <t>Model</t>
  </si>
  <si>
    <t>RMSE</t>
  </si>
  <si>
    <t>Draft Rank</t>
  </si>
  <si>
    <t>WS/48</t>
  </si>
  <si>
    <t>BPM</t>
  </si>
  <si>
    <t>Rank</t>
  </si>
  <si>
    <t>Junior</t>
  </si>
  <si>
    <t>actual_Rank*</t>
  </si>
  <si>
    <t>Rank_FittedWS48</t>
  </si>
  <si>
    <t>Rank_fittedBPM</t>
  </si>
  <si>
    <t>Rank_FittedRank</t>
  </si>
  <si>
    <t>MAS</t>
  </si>
  <si>
    <t>fittedBPM</t>
  </si>
  <si>
    <t>fittedWS48</t>
  </si>
  <si>
    <t>actual_VORP</t>
  </si>
  <si>
    <t>fitted_VORP</t>
  </si>
  <si>
    <t>VORP (a-p)^2</t>
  </si>
  <si>
    <t>VORP</t>
  </si>
  <si>
    <t>Rank_FittedBPM</t>
  </si>
  <si>
    <t>MAE</t>
  </si>
  <si>
    <t>Ideal Draft Rank</t>
  </si>
  <si>
    <t>Rank_actualBPM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</si>
</sst>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opLeftCell="A8" zoomScale="177" workbookViewId="0">
      <selection activeCell="I1" sqref="I1:I31"/>
    </sheetView>
  </sheetViews>
  <sheetFormatPr baseColWidth="10" defaultRowHeight="16" x14ac:dyDescent="0.2"/>
  <cols>
    <col min="1" max="1" width="15.1640625" customWidth="1"/>
    <col min="3" max="3" width="10.33203125" customWidth="1"/>
    <col min="5" max="5" width="12" customWidth="1"/>
    <col min="6" max="6" width="12.5" customWidth="1"/>
    <col min="8" max="8" width="13" customWidth="1"/>
    <col min="9" max="9" width="11.83203125" customWidth="1"/>
    <col min="11" max="11" width="12.5" customWidth="1"/>
    <col min="12" max="12" width="13.83203125" customWidth="1"/>
    <col min="13" max="13" width="11.83203125" customWidth="1"/>
    <col min="15" max="15" width="11.5" customWidth="1"/>
    <col min="16" max="16" width="12.6640625" customWidth="1"/>
  </cols>
  <sheetData>
    <row r="1" spans="1:17" x14ac:dyDescent="0.2">
      <c r="A1" s="5" t="s">
        <v>1</v>
      </c>
      <c r="B1" s="5" t="s">
        <v>2</v>
      </c>
      <c r="C1" s="4" t="s">
        <v>0</v>
      </c>
      <c r="D1" s="4" t="s">
        <v>3</v>
      </c>
      <c r="E1" s="4" t="s">
        <v>75</v>
      </c>
      <c r="F1" s="4" t="s">
        <v>4</v>
      </c>
      <c r="G1" s="4" t="s">
        <v>5</v>
      </c>
      <c r="H1" s="4" t="s">
        <v>76</v>
      </c>
      <c r="I1" s="4" t="s">
        <v>6</v>
      </c>
      <c r="J1" s="4" t="s">
        <v>7</v>
      </c>
      <c r="K1" s="4" t="s">
        <v>77</v>
      </c>
      <c r="L1" s="4"/>
      <c r="M1" t="s">
        <v>92</v>
      </c>
      <c r="N1" t="s">
        <v>93</v>
      </c>
      <c r="O1" s="4" t="s">
        <v>94</v>
      </c>
    </row>
    <row r="2" spans="1:17" x14ac:dyDescent="0.2">
      <c r="A2" t="s">
        <v>8</v>
      </c>
      <c r="B2" t="s">
        <v>9</v>
      </c>
      <c r="C2" s="4">
        <v>3</v>
      </c>
      <c r="D2" s="6">
        <v>30.764500069627498</v>
      </c>
      <c r="E2" s="7">
        <f>(D2-C2)^2</f>
        <v>770.86746411634533</v>
      </c>
      <c r="F2" s="8">
        <v>0.159</v>
      </c>
      <c r="G2" s="8">
        <v>0.12388185015448799</v>
      </c>
      <c r="H2" s="9">
        <f>(G2-F2)^2</f>
        <v>1.2332844485718351E-3</v>
      </c>
      <c r="I2" s="4">
        <v>3.2</v>
      </c>
      <c r="J2" s="6">
        <v>0.759925247328466</v>
      </c>
      <c r="K2" s="6">
        <f>(J2-I2)^2</f>
        <v>5.9539647986250479</v>
      </c>
      <c r="L2" s="6"/>
      <c r="M2">
        <v>35.4</v>
      </c>
      <c r="N2" s="3">
        <v>5.9684188713974002</v>
      </c>
      <c r="O2" s="3">
        <f>(N2-M2)^2</f>
        <v>866.21796772951654</v>
      </c>
    </row>
    <row r="3" spans="1:17" x14ac:dyDescent="0.2">
      <c r="A3" t="s">
        <v>10</v>
      </c>
      <c r="B3" t="s">
        <v>9</v>
      </c>
      <c r="C3" s="4">
        <v>5</v>
      </c>
      <c r="D3" s="6">
        <v>28.519871271499799</v>
      </c>
      <c r="E3" s="7">
        <f t="shared" ref="E3:E65" si="0">(D3-C3)^2</f>
        <v>553.18434462792152</v>
      </c>
      <c r="F3" s="8">
        <v>7.3999999999999996E-2</v>
      </c>
      <c r="G3" s="8">
        <v>4.8191438825376097E-2</v>
      </c>
      <c r="H3" s="9">
        <f t="shared" ref="H3:H65" si="1">(G3-F3)^2</f>
        <v>6.6608182990430414E-4</v>
      </c>
      <c r="I3" s="4">
        <v>-1.4</v>
      </c>
      <c r="J3" s="6">
        <v>-2.4004442657387202</v>
      </c>
      <c r="K3" s="6">
        <f t="shared" ref="K3:K65" si="2">(J3-I3)^2</f>
        <v>1.0008887288494872</v>
      </c>
      <c r="L3" s="6"/>
      <c r="M3">
        <v>4.3</v>
      </c>
      <c r="N3" s="3">
        <v>1.0010801566674199</v>
      </c>
      <c r="O3" s="3">
        <f t="shared" ref="O3:O65" si="3">(N3-M3)^2</f>
        <v>10.882872132733453</v>
      </c>
    </row>
    <row r="4" spans="1:17" x14ac:dyDescent="0.2">
      <c r="A4" t="s">
        <v>11</v>
      </c>
      <c r="B4" t="s">
        <v>9</v>
      </c>
      <c r="C4" s="4">
        <v>7</v>
      </c>
      <c r="D4" s="6">
        <v>30.5879392209246</v>
      </c>
      <c r="E4" s="7">
        <f t="shared" si="0"/>
        <v>556.390876690033</v>
      </c>
      <c r="F4" s="8">
        <v>5.8000000000000003E-2</v>
      </c>
      <c r="G4" s="8">
        <v>4.5266972811945201E-2</v>
      </c>
      <c r="H4" s="9">
        <f t="shared" si="1"/>
        <v>1.6212998137174277E-4</v>
      </c>
      <c r="I4" s="4">
        <v>-1</v>
      </c>
      <c r="J4" s="6">
        <v>-3.02505470510147</v>
      </c>
      <c r="K4" s="6">
        <f t="shared" si="2"/>
        <v>4.1008465586536014</v>
      </c>
      <c r="L4" s="6"/>
      <c r="M4">
        <v>4.8</v>
      </c>
      <c r="N4" s="3">
        <v>2.6183775701307401</v>
      </c>
      <c r="O4" s="3">
        <f t="shared" si="3"/>
        <v>4.7594764265086527</v>
      </c>
      <c r="P4" t="s">
        <v>78</v>
      </c>
      <c r="Q4" t="s">
        <v>79</v>
      </c>
    </row>
    <row r="5" spans="1:17" x14ac:dyDescent="0.2">
      <c r="A5" t="s">
        <v>12</v>
      </c>
      <c r="B5" t="s">
        <v>9</v>
      </c>
      <c r="C5" s="4">
        <v>9</v>
      </c>
      <c r="D5" s="6">
        <v>13.148525946915299</v>
      </c>
      <c r="E5" s="7">
        <f t="shared" si="0"/>
        <v>17.21026753222948</v>
      </c>
      <c r="F5" s="8">
        <v>0.16</v>
      </c>
      <c r="G5" s="8">
        <v>0.124342701171716</v>
      </c>
      <c r="H5" s="9">
        <f t="shared" si="1"/>
        <v>1.2714429597295437E-3</v>
      </c>
      <c r="I5" s="4">
        <v>4.0999999999999996</v>
      </c>
      <c r="J5" s="6">
        <v>-2.62136993918127E-2</v>
      </c>
      <c r="K5" s="6">
        <f t="shared" si="2"/>
        <v>17.025639493048661</v>
      </c>
      <c r="L5" s="6"/>
      <c r="M5">
        <v>28.4</v>
      </c>
      <c r="N5" s="3">
        <v>10.2426020628765</v>
      </c>
      <c r="O5" s="3">
        <f t="shared" si="3"/>
        <v>329.69109984705665</v>
      </c>
      <c r="P5" t="s">
        <v>80</v>
      </c>
      <c r="Q5" s="2">
        <f>(SUM(E2:E65)/64)^0.5</f>
        <v>15.703085319281323</v>
      </c>
    </row>
    <row r="6" spans="1:17" x14ac:dyDescent="0.2">
      <c r="A6" t="s">
        <v>13</v>
      </c>
      <c r="B6" t="s">
        <v>14</v>
      </c>
      <c r="C6" s="4">
        <v>11</v>
      </c>
      <c r="D6" s="6">
        <v>42.115106069591903</v>
      </c>
      <c r="E6" s="7">
        <f t="shared" si="0"/>
        <v>968.14982572195493</v>
      </c>
      <c r="F6" s="8">
        <v>3.2000000000000001E-2</v>
      </c>
      <c r="G6" s="8">
        <v>1.28021961028662E-2</v>
      </c>
      <c r="H6" s="9">
        <f t="shared" si="1"/>
        <v>3.6855567447280574E-4</v>
      </c>
      <c r="I6" s="4">
        <v>-5.4</v>
      </c>
      <c r="J6" s="6">
        <v>-3.46698441451827</v>
      </c>
      <c r="K6" s="6">
        <f t="shared" si="2"/>
        <v>3.7365492537152769</v>
      </c>
      <c r="L6" s="6"/>
      <c r="M6">
        <v>-2</v>
      </c>
      <c r="N6" s="3">
        <v>0.83247727280496897</v>
      </c>
      <c r="O6" s="3">
        <f t="shared" si="3"/>
        <v>8.0229275009566727</v>
      </c>
      <c r="P6" t="s">
        <v>81</v>
      </c>
      <c r="Q6" s="2">
        <f>(SUM(H2:H65)/64)^0.5</f>
        <v>5.7768969414891444E-2</v>
      </c>
    </row>
    <row r="7" spans="1:17" x14ac:dyDescent="0.2">
      <c r="A7" t="s">
        <v>15</v>
      </c>
      <c r="B7" t="s">
        <v>16</v>
      </c>
      <c r="C7" s="4">
        <v>13</v>
      </c>
      <c r="D7" s="6">
        <v>21.806608591922</v>
      </c>
      <c r="E7" s="7">
        <f t="shared" si="0"/>
        <v>77.556354891314399</v>
      </c>
      <c r="F7" s="8">
        <v>6.0999999999999999E-2</v>
      </c>
      <c r="G7" s="8">
        <v>8.8704130049398602E-2</v>
      </c>
      <c r="H7" s="9">
        <f t="shared" si="1"/>
        <v>7.6751882179399073E-4</v>
      </c>
      <c r="I7" s="4">
        <v>-1.3</v>
      </c>
      <c r="J7" s="6">
        <v>-2.1479787716821201</v>
      </c>
      <c r="K7" s="6">
        <f t="shared" si="2"/>
        <v>0.71906799722351722</v>
      </c>
      <c r="L7" s="6"/>
      <c r="M7">
        <v>0.5</v>
      </c>
      <c r="N7" s="3">
        <v>3.9145839445861399</v>
      </c>
      <c r="O7" s="3">
        <f t="shared" si="3"/>
        <v>11.659383514625443</v>
      </c>
      <c r="P7" t="s">
        <v>82</v>
      </c>
      <c r="Q7" s="2">
        <f>(SUM(K2:K65)/64)^0.5</f>
        <v>2.9575225616327012</v>
      </c>
    </row>
    <row r="8" spans="1:17" x14ac:dyDescent="0.2">
      <c r="A8" t="s">
        <v>17</v>
      </c>
      <c r="B8" t="s">
        <v>14</v>
      </c>
      <c r="C8" s="4">
        <v>14</v>
      </c>
      <c r="D8" s="6">
        <v>22.421762367765702</v>
      </c>
      <c r="E8" s="7">
        <f t="shared" si="0"/>
        <v>70.926081379114564</v>
      </c>
      <c r="F8" s="8">
        <v>3.5000000000000003E-2</v>
      </c>
      <c r="G8" s="8">
        <v>3.7768041256445103E-2</v>
      </c>
      <c r="H8" s="9">
        <f t="shared" si="1"/>
        <v>7.6620523973821693E-6</v>
      </c>
      <c r="I8" s="4">
        <v>-3.5</v>
      </c>
      <c r="J8" s="6">
        <v>-3.73551730360554</v>
      </c>
      <c r="K8" s="6">
        <f t="shared" si="2"/>
        <v>5.5468400297624114E-2</v>
      </c>
      <c r="L8" s="6"/>
      <c r="M8">
        <v>-3.1</v>
      </c>
      <c r="N8" s="3">
        <v>0.372036827410759</v>
      </c>
      <c r="O8" s="3">
        <f t="shared" si="3"/>
        <v>12.055039730896569</v>
      </c>
      <c r="P8" t="s">
        <v>95</v>
      </c>
      <c r="Q8" s="2">
        <f>(SUM(O2:O65)/64)^0.5</f>
        <v>8.9071274519136789</v>
      </c>
    </row>
    <row r="9" spans="1:17" x14ac:dyDescent="0.2">
      <c r="A9" t="s">
        <v>18</v>
      </c>
      <c r="B9" t="s">
        <v>16</v>
      </c>
      <c r="C9" s="4">
        <v>15</v>
      </c>
      <c r="D9" s="6">
        <v>20.7895888004204</v>
      </c>
      <c r="E9" s="7">
        <f t="shared" si="0"/>
        <v>33.519338477953333</v>
      </c>
      <c r="F9" s="8">
        <v>7.6999999999999999E-2</v>
      </c>
      <c r="G9" s="8">
        <v>5.7370302461044E-2</v>
      </c>
      <c r="H9" s="9">
        <f t="shared" si="1"/>
        <v>3.853250254708952E-4</v>
      </c>
      <c r="I9" s="4">
        <v>-1.4</v>
      </c>
      <c r="J9" s="6">
        <v>-2.7726290782309602</v>
      </c>
      <c r="K9" s="6">
        <f t="shared" si="2"/>
        <v>1.8841105864051757</v>
      </c>
      <c r="L9" s="6"/>
      <c r="M9">
        <v>2.7</v>
      </c>
      <c r="N9" s="3">
        <v>8.8857932788788698</v>
      </c>
      <c r="O9" s="3">
        <f t="shared" si="3"/>
        <v>38.264038489022994</v>
      </c>
    </row>
    <row r="10" spans="1:17" x14ac:dyDescent="0.2">
      <c r="A10" t="s">
        <v>19</v>
      </c>
      <c r="B10" t="s">
        <v>9</v>
      </c>
      <c r="C10" s="4">
        <v>16</v>
      </c>
      <c r="D10" s="6">
        <v>29.2342053773171</v>
      </c>
      <c r="E10" s="7">
        <f t="shared" si="0"/>
        <v>175.14419196900883</v>
      </c>
      <c r="F10" s="8">
        <v>5.3999999999999999E-2</v>
      </c>
      <c r="G10" s="8">
        <v>4.8897351525558297E-2</v>
      </c>
      <c r="H10" s="9">
        <f t="shared" si="1"/>
        <v>2.6037021453722233E-5</v>
      </c>
      <c r="I10" s="4">
        <v>-3.4</v>
      </c>
      <c r="J10" s="6">
        <v>-1.7498727534448599</v>
      </c>
      <c r="K10" s="6">
        <f t="shared" si="2"/>
        <v>2.7229199298236479</v>
      </c>
      <c r="L10" s="6"/>
      <c r="M10">
        <v>-5.8</v>
      </c>
      <c r="N10" s="3">
        <v>1.80730163864391</v>
      </c>
      <c r="O10" s="3">
        <f t="shared" si="3"/>
        <v>57.871038221314315</v>
      </c>
    </row>
    <row r="11" spans="1:17" x14ac:dyDescent="0.2">
      <c r="A11" t="s">
        <v>20</v>
      </c>
      <c r="B11" t="s">
        <v>9</v>
      </c>
      <c r="C11" s="4">
        <v>20</v>
      </c>
      <c r="D11" s="6">
        <v>31.371798897002598</v>
      </c>
      <c r="E11" s="7">
        <f t="shared" si="0"/>
        <v>129.31781015386952</v>
      </c>
      <c r="F11" s="8">
        <v>6.7000000000000004E-2</v>
      </c>
      <c r="G11" s="8">
        <v>8.6540157158259801E-2</v>
      </c>
      <c r="H11" s="9">
        <f t="shared" si="1"/>
        <v>3.8181774176949159E-4</v>
      </c>
      <c r="I11" s="4">
        <v>-2.7</v>
      </c>
      <c r="J11" s="6">
        <v>-1.9981127525867399</v>
      </c>
      <c r="K11" s="6">
        <f t="shared" si="2"/>
        <v>0.49264570808136321</v>
      </c>
      <c r="L11" s="6"/>
      <c r="M11">
        <v>-1.6</v>
      </c>
      <c r="N11" s="3">
        <v>1.13969511285685</v>
      </c>
      <c r="O11" s="3">
        <f t="shared" si="3"/>
        <v>7.5059293114117098</v>
      </c>
    </row>
    <row r="12" spans="1:17" x14ac:dyDescent="0.2">
      <c r="A12" t="s">
        <v>21</v>
      </c>
      <c r="B12" t="s">
        <v>14</v>
      </c>
      <c r="C12" s="4">
        <v>22</v>
      </c>
      <c r="D12" s="6">
        <v>54.6068716521523</v>
      </c>
      <c r="E12" s="7">
        <f t="shared" si="0"/>
        <v>1063.2080789399333</v>
      </c>
      <c r="F12" s="8">
        <v>0.10299999999999999</v>
      </c>
      <c r="G12" s="8">
        <v>1.9511816883736099E-2</v>
      </c>
      <c r="H12" s="9">
        <f t="shared" si="1"/>
        <v>6.9702767200548119E-3</v>
      </c>
      <c r="I12" s="4">
        <v>1</v>
      </c>
      <c r="J12" s="6">
        <v>-3.0537459998804599</v>
      </c>
      <c r="K12" s="6">
        <f t="shared" si="2"/>
        <v>16.432856631546834</v>
      </c>
      <c r="L12" s="6"/>
      <c r="M12">
        <v>15.3</v>
      </c>
      <c r="N12" s="3">
        <v>-4.3911038656678496</v>
      </c>
      <c r="O12" s="3">
        <f t="shared" si="3"/>
        <v>387.73957144851931</v>
      </c>
    </row>
    <row r="13" spans="1:17" x14ac:dyDescent="0.2">
      <c r="A13" t="s">
        <v>22</v>
      </c>
      <c r="B13" t="s">
        <v>16</v>
      </c>
      <c r="C13" s="4">
        <v>23</v>
      </c>
      <c r="D13" s="6">
        <v>27.205136520832301</v>
      </c>
      <c r="E13" s="7">
        <f t="shared" si="0"/>
        <v>17.68317315883759</v>
      </c>
      <c r="F13" s="8">
        <v>6.9000000000000006E-2</v>
      </c>
      <c r="G13" s="8">
        <v>5.70428617330496E-2</v>
      </c>
      <c r="H13" s="9">
        <f t="shared" si="1"/>
        <v>1.4297315553496974E-4</v>
      </c>
      <c r="I13" s="4">
        <v>-0.8</v>
      </c>
      <c r="J13" s="6">
        <v>-1.7086977759939601</v>
      </c>
      <c r="K13" s="6">
        <f t="shared" si="2"/>
        <v>0.82573164809636923</v>
      </c>
      <c r="L13" s="6"/>
      <c r="M13">
        <v>6</v>
      </c>
      <c r="N13" s="3">
        <v>2.3050479276731402</v>
      </c>
      <c r="O13" s="3">
        <f t="shared" si="3"/>
        <v>13.652670816792556</v>
      </c>
    </row>
    <row r="14" spans="1:17" x14ac:dyDescent="0.2">
      <c r="A14" t="s">
        <v>23</v>
      </c>
      <c r="B14" t="s">
        <v>14</v>
      </c>
      <c r="C14" s="4">
        <v>25</v>
      </c>
      <c r="D14" s="6">
        <v>26.651876614916201</v>
      </c>
      <c r="E14" s="7">
        <f t="shared" si="0"/>
        <v>2.7286963509070077</v>
      </c>
      <c r="F14" s="8">
        <v>5.0000000000000001E-3</v>
      </c>
      <c r="G14" s="8">
        <v>3.4314782623645901E-2</v>
      </c>
      <c r="H14" s="9">
        <f t="shared" si="1"/>
        <v>8.5935648027161157E-4</v>
      </c>
      <c r="I14" s="4">
        <v>-6.4</v>
      </c>
      <c r="J14" s="6">
        <v>-4.4956304897620702</v>
      </c>
      <c r="K14" s="6">
        <f t="shared" si="2"/>
        <v>3.6266232315238538</v>
      </c>
      <c r="L14" s="6"/>
      <c r="M14">
        <v>-0.4</v>
      </c>
      <c r="N14" s="3">
        <v>1.5789737503351</v>
      </c>
      <c r="O14" s="3">
        <f t="shared" si="3"/>
        <v>3.9163371045153714</v>
      </c>
    </row>
    <row r="15" spans="1:17" x14ac:dyDescent="0.2">
      <c r="A15" t="s">
        <v>24</v>
      </c>
      <c r="B15" t="s">
        <v>14</v>
      </c>
      <c r="C15" s="4">
        <v>26</v>
      </c>
      <c r="D15" s="6">
        <v>38.3056913770086</v>
      </c>
      <c r="E15" s="7">
        <f t="shared" si="0"/>
        <v>151.43004026618382</v>
      </c>
      <c r="F15" s="8">
        <v>6.9000000000000006E-2</v>
      </c>
      <c r="G15" s="8">
        <v>4.1484232102170102E-2</v>
      </c>
      <c r="H15" s="9">
        <f t="shared" si="1"/>
        <v>7.5711748300724669E-4</v>
      </c>
      <c r="I15" s="4">
        <v>-1.8</v>
      </c>
      <c r="J15" s="6">
        <v>-3.99710873238174</v>
      </c>
      <c r="K15" s="6">
        <f t="shared" si="2"/>
        <v>4.8272867819080973</v>
      </c>
      <c r="L15" s="6"/>
      <c r="M15">
        <v>0.8</v>
      </c>
      <c r="N15" s="3">
        <v>0.21809928750690399</v>
      </c>
      <c r="O15" s="3">
        <f t="shared" si="3"/>
        <v>0.33860843919997285</v>
      </c>
    </row>
    <row r="16" spans="1:17" x14ac:dyDescent="0.2">
      <c r="A16" t="s">
        <v>25</v>
      </c>
      <c r="B16" t="s">
        <v>9</v>
      </c>
      <c r="C16" s="4">
        <v>27</v>
      </c>
      <c r="D16" s="6">
        <v>32.072971192705403</v>
      </c>
      <c r="E16" s="7">
        <f t="shared" si="0"/>
        <v>25.735036722018876</v>
      </c>
      <c r="F16" s="8">
        <v>7.6999999999999999E-2</v>
      </c>
      <c r="G16" s="8">
        <v>2.94821646337005E-2</v>
      </c>
      <c r="H16" s="9">
        <f t="shared" si="1"/>
        <v>2.2579446778987432E-3</v>
      </c>
      <c r="I16" s="4">
        <v>-1.1000000000000001</v>
      </c>
      <c r="J16" s="6">
        <v>-4.2762737173860597</v>
      </c>
      <c r="K16" s="6">
        <f t="shared" si="2"/>
        <v>10.088714727757457</v>
      </c>
      <c r="L16" s="6"/>
      <c r="M16">
        <v>4.5</v>
      </c>
      <c r="N16" s="3">
        <v>-0.377029849716982</v>
      </c>
      <c r="O16" s="3">
        <f t="shared" si="3"/>
        <v>23.785420155030451</v>
      </c>
    </row>
    <row r="17" spans="1:15" x14ac:dyDescent="0.2">
      <c r="A17" t="s">
        <v>26</v>
      </c>
      <c r="B17" t="s">
        <v>27</v>
      </c>
      <c r="C17" s="4">
        <v>29</v>
      </c>
      <c r="D17" s="6">
        <v>45.0104207166031</v>
      </c>
      <c r="E17" s="7">
        <f t="shared" si="0"/>
        <v>256.33357152263375</v>
      </c>
      <c r="F17" s="8">
        <v>4.4999999999999998E-2</v>
      </c>
      <c r="G17" s="8">
        <v>2.3618927549253599E-2</v>
      </c>
      <c r="H17" s="9">
        <f t="shared" si="1"/>
        <v>4.5715025914406664E-4</v>
      </c>
      <c r="I17" s="4">
        <v>-6.7</v>
      </c>
      <c r="J17" s="6">
        <v>-5.4220221734644198</v>
      </c>
      <c r="K17" s="6">
        <f t="shared" si="2"/>
        <v>1.6332273251166058</v>
      </c>
      <c r="L17" s="6"/>
      <c r="M17">
        <v>-0.5</v>
      </c>
      <c r="N17" s="3">
        <v>-1.5186296846852301</v>
      </c>
      <c r="O17" s="3">
        <f t="shared" si="3"/>
        <v>1.0376064345219314</v>
      </c>
    </row>
    <row r="18" spans="1:15" x14ac:dyDescent="0.2">
      <c r="A18" t="s">
        <v>28</v>
      </c>
      <c r="B18" t="s">
        <v>9</v>
      </c>
      <c r="C18" s="4">
        <v>31</v>
      </c>
      <c r="D18" s="6">
        <v>18.163025730743101</v>
      </c>
      <c r="E18" s="7">
        <f t="shared" si="0"/>
        <v>164.78790838956371</v>
      </c>
      <c r="F18" s="8">
        <v>0.14899999999999999</v>
      </c>
      <c r="G18" s="8">
        <v>9.8038286464099303E-2</v>
      </c>
      <c r="H18" s="9">
        <f t="shared" si="1"/>
        <v>2.5970962465152038E-3</v>
      </c>
      <c r="I18" s="4">
        <v>-1.1000000000000001</v>
      </c>
      <c r="J18" s="6">
        <v>-2.48583923825925</v>
      </c>
      <c r="K18" s="6">
        <f t="shared" si="2"/>
        <v>1.9205503942989781</v>
      </c>
      <c r="L18" s="6"/>
      <c r="M18">
        <v>2.6</v>
      </c>
      <c r="N18" s="3">
        <v>2.9332205699890599</v>
      </c>
      <c r="O18" s="3">
        <f t="shared" si="3"/>
        <v>0.11103594826383389</v>
      </c>
    </row>
    <row r="19" spans="1:15" x14ac:dyDescent="0.2">
      <c r="A19" t="s">
        <v>29</v>
      </c>
      <c r="B19" t="s">
        <v>9</v>
      </c>
      <c r="C19" s="4">
        <v>32</v>
      </c>
      <c r="D19" s="6">
        <v>37.992760305838999</v>
      </c>
      <c r="E19" s="7">
        <f t="shared" si="0"/>
        <v>35.913176083239534</v>
      </c>
      <c r="F19" s="8">
        <v>4.2999999999999997E-2</v>
      </c>
      <c r="G19" s="8">
        <v>1.9727119747231701E-2</v>
      </c>
      <c r="H19" s="9">
        <f t="shared" si="1"/>
        <v>5.4162695525969244E-4</v>
      </c>
      <c r="I19" s="4">
        <v>-3.1</v>
      </c>
      <c r="J19" s="6">
        <v>-3.4452915902394099</v>
      </c>
      <c r="K19" s="6">
        <f t="shared" si="2"/>
        <v>0.11922628229006049</v>
      </c>
      <c r="L19" s="6"/>
      <c r="M19">
        <v>-0.1</v>
      </c>
      <c r="N19" s="3">
        <v>5.7366624267781496</v>
      </c>
      <c r="O19" s="3">
        <f t="shared" si="3"/>
        <v>34.066628284163798</v>
      </c>
    </row>
    <row r="20" spans="1:15" x14ac:dyDescent="0.2">
      <c r="A20" t="s">
        <v>30</v>
      </c>
      <c r="B20" t="s">
        <v>16</v>
      </c>
      <c r="C20" s="4">
        <v>33</v>
      </c>
      <c r="D20" s="6">
        <v>20.021035818312999</v>
      </c>
      <c r="E20" s="7">
        <f t="shared" si="0"/>
        <v>168.45351122951413</v>
      </c>
      <c r="F20" s="8">
        <v>-8.4000000000000005E-2</v>
      </c>
      <c r="G20" s="8">
        <v>6.9191496177442996E-2</v>
      </c>
      <c r="H20" s="9">
        <f t="shared" si="1"/>
        <v>2.346763450108353E-2</v>
      </c>
      <c r="I20" s="4">
        <v>-7.5</v>
      </c>
      <c r="J20" s="6">
        <v>-2.4016195124165498</v>
      </c>
      <c r="K20" s="6">
        <f t="shared" si="2"/>
        <v>25.993483596171654</v>
      </c>
      <c r="L20" s="6"/>
      <c r="M20">
        <v>-0.1</v>
      </c>
      <c r="N20" s="3">
        <v>3.2396555291154998</v>
      </c>
      <c r="O20" s="3">
        <f t="shared" si="3"/>
        <v>11.153299053151729</v>
      </c>
    </row>
    <row r="21" spans="1:15" x14ac:dyDescent="0.2">
      <c r="A21" t="s">
        <v>31</v>
      </c>
      <c r="B21" t="s">
        <v>14</v>
      </c>
      <c r="C21" s="4">
        <v>34</v>
      </c>
      <c r="D21" s="6">
        <v>32.112523557903401</v>
      </c>
      <c r="E21" s="7">
        <f t="shared" si="0"/>
        <v>3.5625673194696352</v>
      </c>
      <c r="F21" s="8">
        <v>0.14799999999999999</v>
      </c>
      <c r="G21" s="8">
        <v>0.12251308309622699</v>
      </c>
      <c r="H21" s="9">
        <f t="shared" si="1"/>
        <v>6.4958293325982988E-4</v>
      </c>
      <c r="I21" s="4">
        <v>-0.1</v>
      </c>
      <c r="J21" s="6">
        <v>0.36757627079606298</v>
      </c>
      <c r="K21" s="6">
        <f t="shared" si="2"/>
        <v>0.21862756901155325</v>
      </c>
      <c r="L21" s="6"/>
      <c r="M21">
        <v>0.1</v>
      </c>
      <c r="N21" s="3">
        <v>5.25157905109534</v>
      </c>
      <c r="O21" s="3">
        <f t="shared" si="3"/>
        <v>26.538766719684368</v>
      </c>
    </row>
    <row r="22" spans="1:15" x14ac:dyDescent="0.2">
      <c r="A22" t="s">
        <v>32</v>
      </c>
      <c r="B22" t="s">
        <v>9</v>
      </c>
      <c r="C22" s="4">
        <v>35</v>
      </c>
      <c r="D22" s="6">
        <v>27.512110065349201</v>
      </c>
      <c r="E22" s="7">
        <f t="shared" si="0"/>
        <v>56.068495673444737</v>
      </c>
      <c r="F22" s="8">
        <v>8.2000000000000003E-2</v>
      </c>
      <c r="G22" s="8">
        <v>8.9541054089855507E-2</v>
      </c>
      <c r="H22" s="9">
        <f t="shared" si="1"/>
        <v>5.6867496786126413E-5</v>
      </c>
      <c r="I22" s="4">
        <v>-2.2999999999999998</v>
      </c>
      <c r="J22" s="6">
        <v>3.4361153401956099E-2</v>
      </c>
      <c r="K22" s="6">
        <f t="shared" si="2"/>
        <v>5.4492419945121098</v>
      </c>
      <c r="L22" s="6"/>
      <c r="M22">
        <v>-0.8</v>
      </c>
      <c r="N22" s="3">
        <v>7.9742118513828704</v>
      </c>
      <c r="O22" s="3">
        <f t="shared" si="3"/>
        <v>76.986793612947636</v>
      </c>
    </row>
    <row r="23" spans="1:15" x14ac:dyDescent="0.2">
      <c r="A23" t="s">
        <v>33</v>
      </c>
      <c r="B23" t="s">
        <v>14</v>
      </c>
      <c r="C23" s="4">
        <v>36</v>
      </c>
      <c r="D23" s="6">
        <v>41.145609451777098</v>
      </c>
      <c r="E23" s="7">
        <f t="shared" si="0"/>
        <v>26.477296630217804</v>
      </c>
      <c r="F23" s="8">
        <v>0</v>
      </c>
      <c r="G23" s="8">
        <v>5.2951468676145003E-2</v>
      </c>
      <c r="H23" s="9">
        <f t="shared" si="1"/>
        <v>2.8038580349607654E-3</v>
      </c>
      <c r="I23" s="4">
        <v>-7.6</v>
      </c>
      <c r="J23" s="6">
        <v>-4.1569339598886099</v>
      </c>
      <c r="K23" s="6">
        <f t="shared" si="2"/>
        <v>11.854703756568325</v>
      </c>
      <c r="L23" s="6"/>
      <c r="M23">
        <v>-0.6</v>
      </c>
      <c r="N23" s="3">
        <v>-0.42337364593056898</v>
      </c>
      <c r="O23" s="3">
        <f t="shared" si="3"/>
        <v>3.1196868951860007E-2</v>
      </c>
    </row>
    <row r="24" spans="1:15" x14ac:dyDescent="0.2">
      <c r="A24" t="s">
        <v>34</v>
      </c>
      <c r="B24" t="s">
        <v>16</v>
      </c>
      <c r="C24" s="4">
        <v>37</v>
      </c>
      <c r="D24" s="6">
        <v>17.658206766841701</v>
      </c>
      <c r="E24" s="7">
        <f t="shared" si="0"/>
        <v>374.10496547424816</v>
      </c>
      <c r="F24" s="8">
        <v>0.107</v>
      </c>
      <c r="G24" s="8">
        <v>0.113259913598578</v>
      </c>
      <c r="H24" s="9">
        <f t="shared" si="1"/>
        <v>3.918651826166175E-5</v>
      </c>
      <c r="I24" s="4">
        <v>1</v>
      </c>
      <c r="J24" s="6">
        <v>-1.2268131102842501</v>
      </c>
      <c r="K24" s="6">
        <f t="shared" si="2"/>
        <v>4.9586966281338158</v>
      </c>
      <c r="L24" s="6"/>
      <c r="M24">
        <v>6.2</v>
      </c>
      <c r="N24" s="3">
        <v>8.9372279589144004</v>
      </c>
      <c r="O24" s="3">
        <f t="shared" si="3"/>
        <v>7.4924168990626931</v>
      </c>
    </row>
    <row r="25" spans="1:15" x14ac:dyDescent="0.2">
      <c r="A25" t="s">
        <v>35</v>
      </c>
      <c r="B25" t="s">
        <v>14</v>
      </c>
      <c r="C25" s="4">
        <v>42</v>
      </c>
      <c r="D25" s="6">
        <v>35.500210680423898</v>
      </c>
      <c r="E25" s="7">
        <f t="shared" si="0"/>
        <v>42.24726119887557</v>
      </c>
      <c r="F25" s="8">
        <v>0.14699999999999999</v>
      </c>
      <c r="G25" s="8">
        <v>2.1236712789411898E-2</v>
      </c>
      <c r="H25" s="9">
        <f t="shared" si="1"/>
        <v>1.5816404410012874E-2</v>
      </c>
      <c r="I25" s="4">
        <v>0.6</v>
      </c>
      <c r="J25" s="6">
        <v>-5.2161189082311097</v>
      </c>
      <c r="K25" s="6">
        <f t="shared" si="2"/>
        <v>33.827239154683433</v>
      </c>
      <c r="L25" s="6"/>
      <c r="M25">
        <v>0</v>
      </c>
      <c r="N25" s="3">
        <v>5.1570481377107296</v>
      </c>
      <c r="O25" s="3">
        <f t="shared" si="3"/>
        <v>26.595145494665704</v>
      </c>
    </row>
    <row r="26" spans="1:15" x14ac:dyDescent="0.2">
      <c r="A26" t="s">
        <v>36</v>
      </c>
      <c r="B26" t="s">
        <v>14</v>
      </c>
      <c r="C26" s="4">
        <v>47</v>
      </c>
      <c r="D26" s="6">
        <v>37.498044998504902</v>
      </c>
      <c r="E26" s="7">
        <f t="shared" si="0"/>
        <v>90.287148850437703</v>
      </c>
      <c r="F26" s="8">
        <v>3.6999999999999998E-2</v>
      </c>
      <c r="G26" s="8">
        <v>2.33267914634456E-3</v>
      </c>
      <c r="H26" s="9">
        <f t="shared" si="1"/>
        <v>1.2018231351702932E-3</v>
      </c>
      <c r="I26" s="4">
        <v>-1.6</v>
      </c>
      <c r="J26" s="6">
        <v>-4.9817148606597801</v>
      </c>
      <c r="K26" s="6">
        <f t="shared" si="2"/>
        <v>11.435995398807195</v>
      </c>
      <c r="L26" s="6"/>
      <c r="M26">
        <v>0.6</v>
      </c>
      <c r="N26" s="3">
        <v>3.5792995645579402</v>
      </c>
      <c r="O26" s="3">
        <f t="shared" si="3"/>
        <v>8.8762258953751321</v>
      </c>
    </row>
    <row r="27" spans="1:15" x14ac:dyDescent="0.2">
      <c r="A27" t="s">
        <v>37</v>
      </c>
      <c r="B27" t="s">
        <v>14</v>
      </c>
      <c r="C27" s="4">
        <v>49</v>
      </c>
      <c r="D27" s="6">
        <v>40.7944232907344</v>
      </c>
      <c r="E27" s="7">
        <f t="shared" si="0"/>
        <v>67.331489131642073</v>
      </c>
      <c r="F27" s="8">
        <v>7.6999999999999999E-2</v>
      </c>
      <c r="G27" s="8">
        <v>7.7408871695845594E-2</v>
      </c>
      <c r="H27" s="9">
        <f t="shared" si="1"/>
        <v>1.6717606366365241E-7</v>
      </c>
      <c r="I27" s="4">
        <v>-1.8</v>
      </c>
      <c r="J27" s="6">
        <v>-2.8721375636717701</v>
      </c>
      <c r="K27" s="6">
        <f t="shared" si="2"/>
        <v>1.1494789554360387</v>
      </c>
      <c r="L27" s="6"/>
      <c r="M27">
        <v>0.2</v>
      </c>
      <c r="N27" s="3">
        <v>-1.9858491042401599E-2</v>
      </c>
      <c r="O27" s="3">
        <f t="shared" si="3"/>
        <v>4.8337756083441784E-2</v>
      </c>
    </row>
    <row r="28" spans="1:15" x14ac:dyDescent="0.2">
      <c r="A28" t="s">
        <v>38</v>
      </c>
      <c r="B28" t="s">
        <v>9</v>
      </c>
      <c r="C28" s="4">
        <v>52</v>
      </c>
      <c r="D28" s="6">
        <v>38.787410174813701</v>
      </c>
      <c r="E28" s="7">
        <f t="shared" si="0"/>
        <v>174.57252988861651</v>
      </c>
      <c r="F28" s="8">
        <v>-6.6000000000000003E-2</v>
      </c>
      <c r="G28" s="8">
        <v>9.5193911290303197E-3</v>
      </c>
      <c r="H28" s="9">
        <f t="shared" si="1"/>
        <v>5.703178436499463E-3</v>
      </c>
      <c r="I28" s="4">
        <v>-8.1999999999999993</v>
      </c>
      <c r="J28" s="6">
        <v>-4.5864846639660497</v>
      </c>
      <c r="K28" s="6">
        <f t="shared" si="2"/>
        <v>13.057493083752547</v>
      </c>
      <c r="L28" s="6"/>
      <c r="M28">
        <v>-0.1</v>
      </c>
      <c r="N28" s="3">
        <v>-1.48810950991706</v>
      </c>
      <c r="O28" s="3">
        <f t="shared" si="3"/>
        <v>1.9268480115221804</v>
      </c>
    </row>
    <row r="29" spans="1:15" x14ac:dyDescent="0.2">
      <c r="A29" t="s">
        <v>39</v>
      </c>
      <c r="B29" t="s">
        <v>14</v>
      </c>
      <c r="C29" s="4">
        <v>53</v>
      </c>
      <c r="D29" s="6">
        <v>32.011037063579799</v>
      </c>
      <c r="E29" s="7">
        <f t="shared" si="0"/>
        <v>440.53656514642091</v>
      </c>
      <c r="F29" s="8">
        <v>-0.20300000000000001</v>
      </c>
      <c r="G29" s="8">
        <v>-1.3313485780542899E-2</v>
      </c>
      <c r="H29" s="9">
        <f t="shared" si="1"/>
        <v>3.5980973676728305E-2</v>
      </c>
      <c r="I29" s="4">
        <v>-15.3</v>
      </c>
      <c r="J29" s="6">
        <v>-4.8120224023013396</v>
      </c>
      <c r="K29" s="6">
        <f t="shared" si="2"/>
        <v>109.99767408982898</v>
      </c>
      <c r="L29" s="6"/>
      <c r="M29">
        <v>-0.2</v>
      </c>
      <c r="N29" s="3">
        <v>0.185042677252506</v>
      </c>
      <c r="O29" s="3">
        <f t="shared" si="3"/>
        <v>0.1482578633057775</v>
      </c>
    </row>
    <row r="30" spans="1:15" x14ac:dyDescent="0.2">
      <c r="A30" t="s">
        <v>40</v>
      </c>
      <c r="B30" t="s">
        <v>9</v>
      </c>
      <c r="C30" s="4">
        <v>56</v>
      </c>
      <c r="D30" s="6">
        <v>47.798015189005298</v>
      </c>
      <c r="E30" s="7">
        <f t="shared" si="0"/>
        <v>67.272554839787801</v>
      </c>
      <c r="F30" s="8">
        <v>8.5999999999999993E-2</v>
      </c>
      <c r="G30" s="8">
        <v>3.4291328709022302E-2</v>
      </c>
      <c r="H30" s="9">
        <f t="shared" si="1"/>
        <v>2.6737866866783804E-3</v>
      </c>
      <c r="I30" s="4">
        <v>-1.9</v>
      </c>
      <c r="J30" s="6">
        <v>-2.1081335745469199</v>
      </c>
      <c r="K30" s="6">
        <f t="shared" si="2"/>
        <v>4.3319584853678282E-2</v>
      </c>
      <c r="L30" s="6"/>
      <c r="M30">
        <v>0.5</v>
      </c>
      <c r="N30" s="3">
        <v>-0.76356232024867199</v>
      </c>
      <c r="O30" s="3">
        <f t="shared" si="3"/>
        <v>1.5965897371522073</v>
      </c>
    </row>
    <row r="31" spans="1:15" x14ac:dyDescent="0.2">
      <c r="A31" t="s">
        <v>41</v>
      </c>
      <c r="B31" t="s">
        <v>14</v>
      </c>
      <c r="C31" s="4">
        <v>59</v>
      </c>
      <c r="D31" s="6">
        <v>32.3924766864681</v>
      </c>
      <c r="E31" s="7">
        <f t="shared" si="0"/>
        <v>707.96029688014357</v>
      </c>
      <c r="F31" s="8">
        <v>-3.1E-2</v>
      </c>
      <c r="G31" s="8">
        <v>1.54071663694495E-2</v>
      </c>
      <c r="H31" s="9">
        <f t="shared" si="1"/>
        <v>2.1536250904417645E-3</v>
      </c>
      <c r="I31" s="4">
        <v>-5.0999999999999996</v>
      </c>
      <c r="J31" s="6">
        <v>-5.10726343555414</v>
      </c>
      <c r="K31" s="6">
        <f t="shared" si="2"/>
        <v>5.2757496049149832E-5</v>
      </c>
      <c r="L31" s="6"/>
      <c r="M31">
        <v>-0.2</v>
      </c>
      <c r="N31" s="3">
        <v>4.9896088951172102</v>
      </c>
      <c r="O31" s="3">
        <f t="shared" si="3"/>
        <v>26.932040484279671</v>
      </c>
    </row>
    <row r="32" spans="1:15" x14ac:dyDescent="0.2">
      <c r="A32" t="s">
        <v>42</v>
      </c>
      <c r="B32" t="s">
        <v>9</v>
      </c>
      <c r="C32" s="4">
        <v>3</v>
      </c>
      <c r="D32" s="6">
        <v>13.686965185493699</v>
      </c>
      <c r="E32" s="7">
        <f t="shared" si="0"/>
        <v>114.21122487595439</v>
      </c>
      <c r="F32" s="8">
        <v>-2.1000000000000001E-2</v>
      </c>
      <c r="G32" s="8">
        <v>4.7067316583706699E-2</v>
      </c>
      <c r="H32" s="9">
        <f t="shared" si="1"/>
        <v>4.6331595869065524E-3</v>
      </c>
      <c r="I32" s="4">
        <v>-5.5</v>
      </c>
      <c r="J32" s="6">
        <v>-2.7757404057862098</v>
      </c>
      <c r="K32" s="6">
        <f t="shared" si="2"/>
        <v>7.4215903366658846</v>
      </c>
      <c r="L32" s="6"/>
      <c r="M32">
        <v>-2.9</v>
      </c>
      <c r="N32" s="3">
        <v>-1.0189392972451901</v>
      </c>
      <c r="O32" s="3">
        <f t="shared" si="3"/>
        <v>3.5383893674484193</v>
      </c>
    </row>
    <row r="33" spans="1:15" x14ac:dyDescent="0.2">
      <c r="A33" t="s">
        <v>43</v>
      </c>
      <c r="B33" t="s">
        <v>14</v>
      </c>
      <c r="C33" s="4">
        <v>5</v>
      </c>
      <c r="D33" s="6">
        <v>11.150761010759799</v>
      </c>
      <c r="E33" s="7">
        <f t="shared" si="0"/>
        <v>37.831861011482907</v>
      </c>
      <c r="F33" s="8">
        <v>8.5000000000000006E-2</v>
      </c>
      <c r="G33" s="8">
        <v>0.13036014223742401</v>
      </c>
      <c r="H33" s="9">
        <f t="shared" si="1"/>
        <v>2.0575425037993372E-3</v>
      </c>
      <c r="I33" s="4">
        <v>-2.8</v>
      </c>
      <c r="J33" s="6">
        <v>-1.12256379165141</v>
      </c>
      <c r="K33" s="6">
        <f t="shared" si="2"/>
        <v>2.8137922330788938</v>
      </c>
      <c r="L33" s="6"/>
      <c r="M33">
        <v>-1.2</v>
      </c>
      <c r="N33" s="3">
        <v>6.05312085675601</v>
      </c>
      <c r="O33" s="3">
        <f t="shared" si="3"/>
        <v>52.607762162709037</v>
      </c>
    </row>
    <row r="34" spans="1:15" x14ac:dyDescent="0.2">
      <c r="A34" t="s">
        <v>44</v>
      </c>
      <c r="B34" t="s">
        <v>14</v>
      </c>
      <c r="C34" s="4">
        <v>6</v>
      </c>
      <c r="D34" s="6">
        <v>29.273368059606401</v>
      </c>
      <c r="E34" s="7">
        <f t="shared" si="0"/>
        <v>541.64966083790739</v>
      </c>
      <c r="F34" s="8">
        <v>0.155</v>
      </c>
      <c r="G34" s="8">
        <v>3.4671852422117198E-2</v>
      </c>
      <c r="H34" s="9">
        <f t="shared" si="1"/>
        <v>1.4478863099524741E-2</v>
      </c>
      <c r="I34" s="4">
        <v>3.2</v>
      </c>
      <c r="J34" s="6">
        <v>-4.0558642454957496</v>
      </c>
      <c r="K34" s="6">
        <f t="shared" si="2"/>
        <v>52.647565949063605</v>
      </c>
      <c r="L34" s="6"/>
      <c r="M34">
        <v>15.2</v>
      </c>
      <c r="N34" s="3">
        <v>1.0888353385052301</v>
      </c>
      <c r="O34" s="3">
        <f t="shared" si="3"/>
        <v>199.12496810381876</v>
      </c>
    </row>
    <row r="35" spans="1:15" x14ac:dyDescent="0.2">
      <c r="A35" t="s">
        <v>45</v>
      </c>
      <c r="B35" t="s">
        <v>14</v>
      </c>
      <c r="C35" s="4">
        <v>7</v>
      </c>
      <c r="D35" s="6">
        <v>36.971129651892099</v>
      </c>
      <c r="E35" s="7">
        <f t="shared" si="0"/>
        <v>898.26861261052579</v>
      </c>
      <c r="F35" s="8">
        <v>5.8000000000000003E-2</v>
      </c>
      <c r="G35" s="8">
        <v>1.7670224312625799E-2</v>
      </c>
      <c r="H35" s="9">
        <f t="shared" si="1"/>
        <v>1.6264908069939196E-3</v>
      </c>
      <c r="I35" s="4">
        <v>-1.3</v>
      </c>
      <c r="J35" s="6">
        <v>-4.8448232768171797</v>
      </c>
      <c r="K35" s="6">
        <f t="shared" si="2"/>
        <v>12.565772063864889</v>
      </c>
      <c r="L35" s="6"/>
      <c r="M35">
        <v>3.4</v>
      </c>
      <c r="N35" s="3">
        <v>0.30641314482507298</v>
      </c>
      <c r="O35" s="3">
        <f t="shared" si="3"/>
        <v>9.5702796305110951</v>
      </c>
    </row>
    <row r="36" spans="1:15" x14ac:dyDescent="0.2">
      <c r="A36" t="s">
        <v>46</v>
      </c>
      <c r="B36" t="s">
        <v>16</v>
      </c>
      <c r="C36" s="4">
        <v>8</v>
      </c>
      <c r="D36" s="6">
        <v>15.3914998650353</v>
      </c>
      <c r="E36" s="7">
        <f t="shared" si="0"/>
        <v>54.634270254816855</v>
      </c>
      <c r="F36" s="8">
        <v>8.7999999999999995E-2</v>
      </c>
      <c r="G36" s="8">
        <v>7.0616825543450196E-2</v>
      </c>
      <c r="H36" s="9">
        <f t="shared" si="1"/>
        <v>3.0217475418684541E-4</v>
      </c>
      <c r="I36" s="4">
        <v>0.5</v>
      </c>
      <c r="J36" s="6">
        <v>-2.41127370833114</v>
      </c>
      <c r="K36" s="6">
        <f t="shared" si="2"/>
        <v>8.4755146048201482</v>
      </c>
      <c r="L36" s="6"/>
      <c r="M36">
        <v>19.100000000000001</v>
      </c>
      <c r="N36" s="3">
        <v>3.09910873499277</v>
      </c>
      <c r="O36" s="3">
        <f t="shared" si="3"/>
        <v>256.02852127458476</v>
      </c>
    </row>
    <row r="37" spans="1:15" x14ac:dyDescent="0.2">
      <c r="A37" t="s">
        <v>47</v>
      </c>
      <c r="B37" t="s">
        <v>14</v>
      </c>
      <c r="C37" s="4">
        <v>11</v>
      </c>
      <c r="D37" s="6">
        <v>24.133029441426</v>
      </c>
      <c r="E37" s="7">
        <f t="shared" si="0"/>
        <v>172.47646230936212</v>
      </c>
      <c r="F37" s="8">
        <v>0.13</v>
      </c>
      <c r="G37" s="8">
        <v>1.8638333624735499E-3</v>
      </c>
      <c r="H37" s="9">
        <f t="shared" si="1"/>
        <v>1.6418877200559946E-2</v>
      </c>
      <c r="I37" s="4">
        <v>0</v>
      </c>
      <c r="J37" s="6">
        <v>-4.7523313123506599</v>
      </c>
      <c r="K37" s="6">
        <f t="shared" si="2"/>
        <v>22.584652902348545</v>
      </c>
      <c r="L37" s="6"/>
      <c r="M37">
        <v>11.4</v>
      </c>
      <c r="N37" s="3">
        <v>0.82977005731017806</v>
      </c>
      <c r="O37" s="3">
        <f t="shared" si="3"/>
        <v>111.72976104133649</v>
      </c>
    </row>
    <row r="38" spans="1:15" x14ac:dyDescent="0.2">
      <c r="A38" t="s">
        <v>48</v>
      </c>
      <c r="B38" t="s">
        <v>14</v>
      </c>
      <c r="C38" s="4">
        <v>12</v>
      </c>
      <c r="D38" s="6">
        <v>30.0490149377415</v>
      </c>
      <c r="E38" s="7">
        <f t="shared" si="0"/>
        <v>325.76694022281583</v>
      </c>
      <c r="F38" s="8">
        <v>5.5E-2</v>
      </c>
      <c r="G38" s="8">
        <v>2.5150147501612E-2</v>
      </c>
      <c r="H38" s="9">
        <f t="shared" si="1"/>
        <v>8.9101369417552041E-4</v>
      </c>
      <c r="I38" s="4">
        <v>-2.8</v>
      </c>
      <c r="J38" s="6">
        <v>-4.1784153914219804</v>
      </c>
      <c r="K38" s="6">
        <f t="shared" si="2"/>
        <v>1.9000289913090118</v>
      </c>
      <c r="L38" s="6"/>
      <c r="M38">
        <v>-0.7</v>
      </c>
      <c r="N38" s="3">
        <v>8.31217065338841E-3</v>
      </c>
      <c r="O38" s="3">
        <f t="shared" si="3"/>
        <v>0.50170613109571471</v>
      </c>
    </row>
    <row r="39" spans="1:15" x14ac:dyDescent="0.2">
      <c r="A39" t="s">
        <v>49</v>
      </c>
      <c r="B39" t="s">
        <v>9</v>
      </c>
      <c r="C39" s="4">
        <v>14</v>
      </c>
      <c r="D39" s="6">
        <v>23.972073804609199</v>
      </c>
      <c r="E39" s="7">
        <f t="shared" si="0"/>
        <v>99.442255964572979</v>
      </c>
      <c r="F39" s="8">
        <v>0.127</v>
      </c>
      <c r="G39" s="8">
        <v>3.9895743869135102E-2</v>
      </c>
      <c r="H39" s="9">
        <f t="shared" si="1"/>
        <v>7.587151436111314E-3</v>
      </c>
      <c r="I39" s="4">
        <v>1.7</v>
      </c>
      <c r="J39" s="6">
        <v>-2.02262116027434</v>
      </c>
      <c r="K39" s="6">
        <f t="shared" si="2"/>
        <v>13.857908302922272</v>
      </c>
      <c r="L39" s="6"/>
      <c r="M39">
        <v>10.7</v>
      </c>
      <c r="N39" s="3">
        <v>5.16725212726619</v>
      </c>
      <c r="O39" s="3">
        <f t="shared" si="3"/>
        <v>30.611299023240491</v>
      </c>
    </row>
    <row r="40" spans="1:15" x14ac:dyDescent="0.2">
      <c r="A40" t="s">
        <v>50</v>
      </c>
      <c r="B40" t="s">
        <v>16</v>
      </c>
      <c r="C40" s="4">
        <v>15</v>
      </c>
      <c r="D40" s="6">
        <v>7.8717667189316796</v>
      </c>
      <c r="E40" s="7">
        <f t="shared" si="0"/>
        <v>50.811709709330032</v>
      </c>
      <c r="F40" s="8">
        <v>5.0000000000000001E-3</v>
      </c>
      <c r="G40" s="8">
        <v>7.0295794736356707E-2</v>
      </c>
      <c r="H40" s="9">
        <f t="shared" si="1"/>
        <v>4.2635408102524273E-3</v>
      </c>
      <c r="I40" s="4">
        <v>-5.7</v>
      </c>
      <c r="J40" s="6">
        <v>-3.8361484963978199</v>
      </c>
      <c r="K40" s="6">
        <f t="shared" si="2"/>
        <v>3.4739424274801083</v>
      </c>
      <c r="L40" s="6"/>
      <c r="M40">
        <v>-0.7</v>
      </c>
      <c r="N40" s="3">
        <v>5.6653225550808202</v>
      </c>
      <c r="O40" s="3">
        <f t="shared" si="3"/>
        <v>40.51733123022062</v>
      </c>
    </row>
    <row r="41" spans="1:15" x14ac:dyDescent="0.2">
      <c r="A41" t="s">
        <v>51</v>
      </c>
      <c r="B41" t="s">
        <v>14</v>
      </c>
      <c r="C41" s="4">
        <v>16</v>
      </c>
      <c r="D41" s="6">
        <v>40.382392422982498</v>
      </c>
      <c r="E41" s="7">
        <f t="shared" si="0"/>
        <v>594.50106026831429</v>
      </c>
      <c r="F41" s="8">
        <v>6.4000000000000001E-2</v>
      </c>
      <c r="G41" s="8">
        <v>3.7031395051727099E-3</v>
      </c>
      <c r="H41" s="9">
        <f t="shared" si="1"/>
        <v>3.6357113855326642E-3</v>
      </c>
      <c r="I41" s="4">
        <v>-2.7</v>
      </c>
      <c r="J41" s="6">
        <v>-3.9991277409261299</v>
      </c>
      <c r="K41" s="6">
        <f t="shared" si="2"/>
        <v>1.6877328872438291</v>
      </c>
      <c r="L41" s="6"/>
      <c r="M41">
        <v>-0.8</v>
      </c>
      <c r="N41" s="3">
        <v>-0.17113970725305999</v>
      </c>
      <c r="O41" s="3">
        <f t="shared" si="3"/>
        <v>0.39546526779376706</v>
      </c>
    </row>
    <row r="42" spans="1:15" x14ac:dyDescent="0.2">
      <c r="A42" t="s">
        <v>52</v>
      </c>
      <c r="B42" t="s">
        <v>9</v>
      </c>
      <c r="C42" s="4">
        <v>19</v>
      </c>
      <c r="D42" s="6">
        <v>12.997534371924599</v>
      </c>
      <c r="E42" s="7">
        <f t="shared" si="0"/>
        <v>36.029593616226613</v>
      </c>
      <c r="F42" s="8">
        <v>0</v>
      </c>
      <c r="G42" s="8">
        <v>5.9992705424226002E-2</v>
      </c>
      <c r="H42" s="9">
        <f t="shared" si="1"/>
        <v>3.5991247041179558E-3</v>
      </c>
      <c r="I42" s="4">
        <v>-5.4</v>
      </c>
      <c r="J42" s="6">
        <v>-1.9399965881604699</v>
      </c>
      <c r="K42" s="6">
        <f t="shared" si="2"/>
        <v>11.971623609941192</v>
      </c>
      <c r="L42" s="6"/>
      <c r="M42">
        <v>-1.3</v>
      </c>
      <c r="N42" s="3">
        <v>5.1418771110144599</v>
      </c>
      <c r="O42" s="3">
        <f t="shared" si="3"/>
        <v>41.497780713411998</v>
      </c>
    </row>
    <row r="43" spans="1:15" x14ac:dyDescent="0.2">
      <c r="A43" t="s">
        <v>53</v>
      </c>
      <c r="B43" t="s">
        <v>9</v>
      </c>
      <c r="C43" s="4">
        <v>20</v>
      </c>
      <c r="D43" s="6">
        <v>22.814148537466199</v>
      </c>
      <c r="E43" s="7">
        <f t="shared" si="0"/>
        <v>7.9194319909231465</v>
      </c>
      <c r="F43" s="8">
        <v>0.113</v>
      </c>
      <c r="G43" s="8">
        <v>5.95184652688402E-2</v>
      </c>
      <c r="H43" s="9">
        <f t="shared" si="1"/>
        <v>2.8602745572002524E-3</v>
      </c>
      <c r="I43" s="4">
        <v>0.9</v>
      </c>
      <c r="J43" s="6">
        <v>-2.1386301241885599</v>
      </c>
      <c r="K43" s="6">
        <f t="shared" si="2"/>
        <v>9.2332730316261831</v>
      </c>
      <c r="L43" s="6"/>
      <c r="M43">
        <v>2.2000000000000002</v>
      </c>
      <c r="N43" s="3">
        <v>1.3945424277023799</v>
      </c>
      <c r="O43" s="3">
        <f t="shared" si="3"/>
        <v>0.64876190077157614</v>
      </c>
    </row>
    <row r="44" spans="1:15" x14ac:dyDescent="0.2">
      <c r="A44" t="s">
        <v>54</v>
      </c>
      <c r="B44" t="s">
        <v>16</v>
      </c>
      <c r="C44" s="4">
        <v>21</v>
      </c>
      <c r="D44" s="6">
        <v>32.877527769809397</v>
      </c>
      <c r="E44" s="7">
        <f t="shared" si="0"/>
        <v>141.0756659225934</v>
      </c>
      <c r="F44" s="8">
        <v>0.107</v>
      </c>
      <c r="G44" s="8">
        <v>9.9202393776655795E-2</v>
      </c>
      <c r="H44" s="9">
        <f t="shared" si="1"/>
        <v>6.0802662814336245E-5</v>
      </c>
      <c r="I44" s="4">
        <v>1.4</v>
      </c>
      <c r="J44" s="6">
        <v>0.89775799044370297</v>
      </c>
      <c r="K44" s="6">
        <f t="shared" si="2"/>
        <v>0.25224703616314748</v>
      </c>
      <c r="L44" s="6"/>
      <c r="M44">
        <v>22.7</v>
      </c>
      <c r="N44" s="3">
        <v>13.333926879906301</v>
      </c>
      <c r="O44" s="3">
        <f t="shared" si="3"/>
        <v>87.723325690941707</v>
      </c>
    </row>
    <row r="45" spans="1:15" x14ac:dyDescent="0.2">
      <c r="A45" t="s">
        <v>30</v>
      </c>
      <c r="B45" t="s">
        <v>9</v>
      </c>
      <c r="C45" s="4">
        <v>22</v>
      </c>
      <c r="D45" s="6">
        <v>43.172959556312101</v>
      </c>
      <c r="E45" s="7">
        <f t="shared" si="0"/>
        <v>448.29421637322793</v>
      </c>
      <c r="F45" s="8">
        <v>-1E-3</v>
      </c>
      <c r="G45" s="8">
        <v>-4.54995889461753E-3</v>
      </c>
      <c r="H45" s="9">
        <f t="shared" si="1"/>
        <v>1.2602208153474116E-5</v>
      </c>
      <c r="I45" s="4">
        <v>-4.5999999999999996</v>
      </c>
      <c r="J45" s="6">
        <v>-4.5452026688892699</v>
      </c>
      <c r="K45" s="6">
        <f t="shared" si="2"/>
        <v>3.002747496858946E-3</v>
      </c>
      <c r="L45" s="6"/>
      <c r="M45">
        <v>-2</v>
      </c>
      <c r="N45" s="3">
        <v>1.0515062954216801</v>
      </c>
      <c r="O45" s="3">
        <f t="shared" si="3"/>
        <v>9.3116906709981446</v>
      </c>
    </row>
    <row r="46" spans="1:15" x14ac:dyDescent="0.2">
      <c r="A46" t="s">
        <v>55</v>
      </c>
      <c r="B46" t="s">
        <v>16</v>
      </c>
      <c r="C46" s="4">
        <v>24</v>
      </c>
      <c r="D46" s="6">
        <v>20.491370160410501</v>
      </c>
      <c r="E46" s="7">
        <f t="shared" si="0"/>
        <v>12.310483351257835</v>
      </c>
      <c r="F46" s="8">
        <v>0.156</v>
      </c>
      <c r="G46" s="8">
        <v>7.6585253975873999E-2</v>
      </c>
      <c r="H46" s="9">
        <f t="shared" si="1"/>
        <v>6.3067018860764367E-3</v>
      </c>
      <c r="I46" s="4">
        <v>3.8</v>
      </c>
      <c r="J46" s="6">
        <v>-1.1989903224520699</v>
      </c>
      <c r="K46" s="6">
        <f t="shared" si="2"/>
        <v>24.989904243969445</v>
      </c>
      <c r="L46" s="6"/>
      <c r="M46">
        <v>40.6</v>
      </c>
      <c r="N46" s="3">
        <v>7.4100898772558299</v>
      </c>
      <c r="O46" s="3">
        <f t="shared" si="3"/>
        <v>1101.5701339558361</v>
      </c>
    </row>
    <row r="47" spans="1:15" x14ac:dyDescent="0.2">
      <c r="A47" t="s">
        <v>56</v>
      </c>
      <c r="B47" t="s">
        <v>9</v>
      </c>
      <c r="C47" s="4">
        <v>25</v>
      </c>
      <c r="D47" s="6">
        <v>28.620776070191699</v>
      </c>
      <c r="E47" s="7">
        <f t="shared" si="0"/>
        <v>13.110019350472843</v>
      </c>
      <c r="F47" s="8">
        <v>0.06</v>
      </c>
      <c r="G47" s="8">
        <v>2.60979855714925E-2</v>
      </c>
      <c r="H47" s="9">
        <f t="shared" si="1"/>
        <v>1.1493465823107308E-3</v>
      </c>
      <c r="I47" s="4">
        <v>-2.2999999999999998</v>
      </c>
      <c r="J47" s="6">
        <v>-2.8120439792916301</v>
      </c>
      <c r="K47" s="6">
        <f t="shared" si="2"/>
        <v>0.2621890367288075</v>
      </c>
      <c r="L47" s="6"/>
      <c r="M47">
        <v>-0.6</v>
      </c>
      <c r="N47" s="3">
        <v>2.8861381381989202</v>
      </c>
      <c r="O47" s="3">
        <f t="shared" si="3"/>
        <v>12.153159118605034</v>
      </c>
    </row>
    <row r="48" spans="1:15" x14ac:dyDescent="0.2">
      <c r="A48" t="s">
        <v>57</v>
      </c>
      <c r="B48" t="s">
        <v>16</v>
      </c>
      <c r="C48" s="4">
        <v>26</v>
      </c>
      <c r="D48" s="6">
        <v>34.672759816600397</v>
      </c>
      <c r="E48" s="7">
        <f t="shared" si="0"/>
        <v>75.216762836438562</v>
      </c>
      <c r="F48" s="8">
        <v>6.8000000000000005E-2</v>
      </c>
      <c r="G48" s="8">
        <v>2.8543076497629299E-2</v>
      </c>
      <c r="H48" s="9">
        <f t="shared" si="1"/>
        <v>1.5568488122719337E-3</v>
      </c>
      <c r="I48" s="4">
        <v>-1.4</v>
      </c>
      <c r="J48" s="6">
        <v>-4.4352494067074302</v>
      </c>
      <c r="K48" s="6">
        <f t="shared" si="2"/>
        <v>9.2127389609178074</v>
      </c>
      <c r="L48" s="6"/>
      <c r="M48">
        <v>1.6</v>
      </c>
      <c r="N48" s="3">
        <v>0.43250143637024102</v>
      </c>
      <c r="O48" s="3">
        <f t="shared" si="3"/>
        <v>1.3630528960775505</v>
      </c>
    </row>
    <row r="49" spans="1:15" x14ac:dyDescent="0.2">
      <c r="A49" t="s">
        <v>58</v>
      </c>
      <c r="B49" t="s">
        <v>14</v>
      </c>
      <c r="C49" s="4">
        <v>28</v>
      </c>
      <c r="D49" s="6">
        <v>39.422156632292698</v>
      </c>
      <c r="E49" s="7">
        <f t="shared" si="0"/>
        <v>130.46566213262807</v>
      </c>
      <c r="F49" s="8">
        <v>-8.8999999999999996E-2</v>
      </c>
      <c r="G49" s="8">
        <v>-1.13663007245908E-2</v>
      </c>
      <c r="H49" s="9">
        <f t="shared" si="1"/>
        <v>6.02699126318467E-3</v>
      </c>
      <c r="I49" s="4">
        <v>-10.4</v>
      </c>
      <c r="J49" s="6">
        <v>-4.7520573696309896</v>
      </c>
      <c r="K49" s="6">
        <f t="shared" si="2"/>
        <v>31.899255955939619</v>
      </c>
      <c r="L49" s="6"/>
      <c r="M49">
        <v>-1.1000000000000001</v>
      </c>
      <c r="N49" s="3">
        <v>-0.51982337155224301</v>
      </c>
      <c r="O49" s="3">
        <f t="shared" si="3"/>
        <v>0.33660492019700677</v>
      </c>
    </row>
    <row r="50" spans="1:15" x14ac:dyDescent="0.2">
      <c r="A50" t="s">
        <v>59</v>
      </c>
      <c r="B50" t="s">
        <v>14</v>
      </c>
      <c r="C50" s="4">
        <v>29</v>
      </c>
      <c r="D50" s="6">
        <v>36.517946698724799</v>
      </c>
      <c r="E50" s="7">
        <f t="shared" si="0"/>
        <v>56.519522564867103</v>
      </c>
      <c r="F50" s="8">
        <v>-2.7E-2</v>
      </c>
      <c r="G50" s="8">
        <v>1.3394045398294799E-3</v>
      </c>
      <c r="H50" s="9">
        <f t="shared" si="1"/>
        <v>8.0312184967210769E-4</v>
      </c>
      <c r="I50" s="4">
        <v>-4.9000000000000004</v>
      </c>
      <c r="J50" s="6">
        <v>-3.2291245007109799</v>
      </c>
      <c r="K50" s="6">
        <f t="shared" si="2"/>
        <v>2.7918249341243335</v>
      </c>
      <c r="L50" s="6"/>
      <c r="M50">
        <v>-2</v>
      </c>
      <c r="N50" s="3">
        <v>5.0396342206673497</v>
      </c>
      <c r="O50" s="3">
        <f t="shared" si="3"/>
        <v>49.5564499607908</v>
      </c>
    </row>
    <row r="51" spans="1:15" x14ac:dyDescent="0.2">
      <c r="A51" t="s">
        <v>60</v>
      </c>
      <c r="B51" t="s">
        <v>14</v>
      </c>
      <c r="C51" s="4">
        <v>31</v>
      </c>
      <c r="D51" s="6">
        <v>36.945499471793703</v>
      </c>
      <c r="E51" s="7">
        <f t="shared" si="0"/>
        <v>35.348963969099195</v>
      </c>
      <c r="F51" s="8">
        <v>6.2E-2</v>
      </c>
      <c r="G51" s="8">
        <v>1.93929933551728E-3</v>
      </c>
      <c r="H51" s="9">
        <f t="shared" si="1"/>
        <v>3.607287764308595E-3</v>
      </c>
      <c r="I51" s="4">
        <v>-3.4</v>
      </c>
      <c r="J51" s="6">
        <v>-4.6586759939915297</v>
      </c>
      <c r="K51" s="6">
        <f t="shared" si="2"/>
        <v>1.5842652578505654</v>
      </c>
      <c r="L51" s="6"/>
      <c r="M51">
        <v>-0.2</v>
      </c>
      <c r="N51" s="3">
        <v>-4.99762921468648</v>
      </c>
      <c r="O51" s="3">
        <f t="shared" si="3"/>
        <v>23.017246081613209</v>
      </c>
    </row>
    <row r="52" spans="1:15" x14ac:dyDescent="0.2">
      <c r="A52" t="s">
        <v>61</v>
      </c>
      <c r="B52" t="s">
        <v>14</v>
      </c>
      <c r="C52" s="4">
        <v>32</v>
      </c>
      <c r="D52" s="6">
        <v>40.480821969195503</v>
      </c>
      <c r="E52" s="7">
        <f t="shared" si="0"/>
        <v>71.924341273189086</v>
      </c>
      <c r="F52" s="8">
        <v>0.123</v>
      </c>
      <c r="G52" s="8">
        <v>6.5659454689473595E-2</v>
      </c>
      <c r="H52" s="9">
        <f t="shared" si="1"/>
        <v>3.2879381365085313E-3</v>
      </c>
      <c r="I52" s="4">
        <v>-0.9</v>
      </c>
      <c r="J52" s="6">
        <v>-3.7975537345822801</v>
      </c>
      <c r="K52" s="6">
        <f t="shared" si="2"/>
        <v>8.3958176447917197</v>
      </c>
      <c r="L52" s="6"/>
      <c r="M52">
        <v>1.6</v>
      </c>
      <c r="N52" s="3">
        <v>1.22991861143109</v>
      </c>
      <c r="O52" s="3">
        <f t="shared" si="3"/>
        <v>0.13696023416509259</v>
      </c>
    </row>
    <row r="53" spans="1:15" x14ac:dyDescent="0.2">
      <c r="A53" t="s">
        <v>62</v>
      </c>
      <c r="B53" t="s">
        <v>16</v>
      </c>
      <c r="C53" s="4">
        <v>33</v>
      </c>
      <c r="D53" s="6">
        <v>22.894448705802699</v>
      </c>
      <c r="E53" s="7">
        <f t="shared" si="0"/>
        <v>102.12216695965276</v>
      </c>
      <c r="F53" s="8">
        <v>7.8E-2</v>
      </c>
      <c r="G53" s="8">
        <v>6.8899726665192507E-2</v>
      </c>
      <c r="H53" s="9">
        <f t="shared" si="1"/>
        <v>8.28149747682083E-5</v>
      </c>
      <c r="I53" s="4">
        <v>-2.9</v>
      </c>
      <c r="J53" s="6">
        <v>-3.3464137713950599</v>
      </c>
      <c r="K53" s="6">
        <f t="shared" si="2"/>
        <v>0.1992852552911609</v>
      </c>
      <c r="L53" s="6"/>
      <c r="M53">
        <v>-0.7</v>
      </c>
      <c r="N53" s="3">
        <v>3.1423556324423298</v>
      </c>
      <c r="O53" s="3">
        <f t="shared" si="3"/>
        <v>14.763696806161297</v>
      </c>
    </row>
    <row r="54" spans="1:15" x14ac:dyDescent="0.2">
      <c r="A54" t="s">
        <v>63</v>
      </c>
      <c r="B54" t="s">
        <v>14</v>
      </c>
      <c r="C54" s="4">
        <v>34</v>
      </c>
      <c r="D54" s="6">
        <v>35.574376430437297</v>
      </c>
      <c r="E54" s="7">
        <f t="shared" si="0"/>
        <v>2.4786611447164861</v>
      </c>
      <c r="F54" s="8">
        <v>3.5000000000000003E-2</v>
      </c>
      <c r="G54" s="8">
        <v>7.7414243260655005E-2</v>
      </c>
      <c r="H54" s="9">
        <f t="shared" si="1"/>
        <v>1.7989680313740181E-3</v>
      </c>
      <c r="I54" s="4">
        <v>-4.7</v>
      </c>
      <c r="J54" s="6">
        <v>-1.9730148587474801</v>
      </c>
      <c r="K54" s="6">
        <f t="shared" si="2"/>
        <v>7.4364479606120257</v>
      </c>
      <c r="L54" s="6"/>
      <c r="M54">
        <v>-0.5</v>
      </c>
      <c r="N54" s="3">
        <v>3.4110218554709402</v>
      </c>
      <c r="O54" s="3">
        <f t="shared" si="3"/>
        <v>15.296091953971356</v>
      </c>
    </row>
    <row r="55" spans="1:15" x14ac:dyDescent="0.2">
      <c r="A55" t="s">
        <v>64</v>
      </c>
      <c r="B55" t="s">
        <v>9</v>
      </c>
      <c r="C55" s="4">
        <v>35</v>
      </c>
      <c r="D55" s="6">
        <v>18.601146526117599</v>
      </c>
      <c r="E55" s="7">
        <f t="shared" si="0"/>
        <v>268.92239525786488</v>
      </c>
      <c r="F55" s="8">
        <v>8.6999999999999994E-2</v>
      </c>
      <c r="G55" s="8">
        <v>8.7527695878241399E-2</v>
      </c>
      <c r="H55" s="9">
        <f t="shared" si="1"/>
        <v>2.7846293991296757E-7</v>
      </c>
      <c r="I55" s="4">
        <v>0.9</v>
      </c>
      <c r="J55" s="6">
        <v>0.627782697258638</v>
      </c>
      <c r="K55" s="6">
        <f t="shared" si="2"/>
        <v>7.4102259911782348E-2</v>
      </c>
      <c r="L55" s="6"/>
      <c r="M55">
        <v>13.2</v>
      </c>
      <c r="N55" s="3">
        <v>8.61245303152843</v>
      </c>
      <c r="O55" s="3">
        <f t="shared" si="3"/>
        <v>21.045587187932686</v>
      </c>
    </row>
    <row r="56" spans="1:15" x14ac:dyDescent="0.2">
      <c r="A56" t="s">
        <v>65</v>
      </c>
      <c r="B56" t="s">
        <v>14</v>
      </c>
      <c r="C56" s="4">
        <v>36</v>
      </c>
      <c r="D56" s="6">
        <v>38.525184327213097</v>
      </c>
      <c r="E56" s="7">
        <f t="shared" si="0"/>
        <v>6.3765558864026612</v>
      </c>
      <c r="F56" s="8">
        <v>0.113</v>
      </c>
      <c r="G56" s="8">
        <v>8.9407457228421194E-2</v>
      </c>
      <c r="H56" s="9">
        <f t="shared" si="1"/>
        <v>5.5660807442877553E-4</v>
      </c>
      <c r="I56" s="4">
        <v>-1.5</v>
      </c>
      <c r="J56" s="6">
        <v>-1.5827045992183699</v>
      </c>
      <c r="K56" s="6">
        <f t="shared" si="2"/>
        <v>6.840050731871195E-3</v>
      </c>
      <c r="L56" s="6"/>
      <c r="M56">
        <v>0.9</v>
      </c>
      <c r="N56" s="3">
        <v>6.7407821036478897</v>
      </c>
      <c r="O56" s="3">
        <f t="shared" si="3"/>
        <v>34.114735582293463</v>
      </c>
    </row>
    <row r="57" spans="1:15" x14ac:dyDescent="0.2">
      <c r="A57" t="s">
        <v>66</v>
      </c>
      <c r="B57" t="s">
        <v>14</v>
      </c>
      <c r="C57" s="4">
        <v>37</v>
      </c>
      <c r="D57" s="6">
        <v>48.984294624546898</v>
      </c>
      <c r="E57" s="7">
        <f t="shared" si="0"/>
        <v>143.62331764794368</v>
      </c>
      <c r="F57" s="8">
        <v>0.06</v>
      </c>
      <c r="G57" s="8">
        <v>2.7468583849295101E-2</v>
      </c>
      <c r="H57" s="9">
        <f t="shared" si="1"/>
        <v>1.0582930367703436E-3</v>
      </c>
      <c r="I57" s="4">
        <v>-3.5</v>
      </c>
      <c r="J57" s="6">
        <v>-2.8918308396733101</v>
      </c>
      <c r="K57" s="6">
        <f t="shared" si="2"/>
        <v>0.36986972757247105</v>
      </c>
      <c r="L57" s="6"/>
      <c r="M57">
        <v>-0.3</v>
      </c>
      <c r="N57" s="3">
        <v>-0.42045047124961699</v>
      </c>
      <c r="O57" s="3">
        <f t="shared" si="3"/>
        <v>1.450831602425481E-2</v>
      </c>
    </row>
    <row r="58" spans="1:15" x14ac:dyDescent="0.2">
      <c r="A58" t="s">
        <v>67</v>
      </c>
      <c r="B58" t="s">
        <v>14</v>
      </c>
      <c r="C58" s="4">
        <v>39</v>
      </c>
      <c r="D58" s="6">
        <v>40.533255368130398</v>
      </c>
      <c r="E58" s="7">
        <f t="shared" si="0"/>
        <v>2.3508720239006817</v>
      </c>
      <c r="F58" s="8">
        <v>2.4E-2</v>
      </c>
      <c r="G58" s="8">
        <v>2.0154059160128499E-2</v>
      </c>
      <c r="H58" s="9">
        <f t="shared" si="1"/>
        <v>1.4791260943791509E-5</v>
      </c>
      <c r="I58" s="4">
        <v>-3.4</v>
      </c>
      <c r="J58" s="6">
        <v>-4.0609923570176898</v>
      </c>
      <c r="K58" s="6">
        <f t="shared" si="2"/>
        <v>0.43691089603580119</v>
      </c>
      <c r="L58" s="6"/>
      <c r="M58">
        <v>-0.3</v>
      </c>
      <c r="N58" s="3">
        <v>4.9550567840023501</v>
      </c>
      <c r="O58" s="3">
        <f t="shared" si="3"/>
        <v>27.61562180308912</v>
      </c>
    </row>
    <row r="59" spans="1:15" x14ac:dyDescent="0.2">
      <c r="A59" t="s">
        <v>68</v>
      </c>
      <c r="B59" t="s">
        <v>14</v>
      </c>
      <c r="C59" s="4">
        <v>41</v>
      </c>
      <c r="D59" s="6">
        <v>31.244812641255599</v>
      </c>
      <c r="E59" s="7">
        <f t="shared" si="0"/>
        <v>95.163680404206559</v>
      </c>
      <c r="F59" s="8">
        <v>0.10100000000000001</v>
      </c>
      <c r="G59" s="8">
        <v>0.126474087075337</v>
      </c>
      <c r="H59" s="9">
        <f t="shared" si="1"/>
        <v>6.4892911232185128E-4</v>
      </c>
      <c r="I59" s="4">
        <v>-2.2000000000000002</v>
      </c>
      <c r="J59" s="6">
        <v>-0.44776382515500501</v>
      </c>
      <c r="K59" s="6">
        <f t="shared" si="2"/>
        <v>3.070331612435421</v>
      </c>
      <c r="L59" s="6"/>
      <c r="M59">
        <v>0</v>
      </c>
      <c r="N59" s="3">
        <v>6.7211731129111101</v>
      </c>
      <c r="O59" s="3">
        <f t="shared" si="3"/>
        <v>45.174168013719225</v>
      </c>
    </row>
    <row r="60" spans="1:15" x14ac:dyDescent="0.2">
      <c r="A60" t="s">
        <v>69</v>
      </c>
      <c r="B60" t="s">
        <v>9</v>
      </c>
      <c r="C60" s="4">
        <v>45</v>
      </c>
      <c r="D60" s="6">
        <v>31.039469275674701</v>
      </c>
      <c r="E60" s="7">
        <f t="shared" si="0"/>
        <v>194.89641810483064</v>
      </c>
      <c r="F60" s="8">
        <v>5.6000000000000001E-2</v>
      </c>
      <c r="G60" s="8">
        <v>5.0410044650192998E-2</v>
      </c>
      <c r="H60" s="9">
        <f t="shared" si="1"/>
        <v>3.1247600812835939E-5</v>
      </c>
      <c r="I60" s="4">
        <v>-4.3</v>
      </c>
      <c r="J60" s="6">
        <v>-4.6552201834040003</v>
      </c>
      <c r="K60" s="6">
        <f t="shared" si="2"/>
        <v>0.12618137869757176</v>
      </c>
      <c r="L60" s="6"/>
      <c r="M60">
        <v>-0.7</v>
      </c>
      <c r="N60" s="3">
        <v>1.92504911277201</v>
      </c>
      <c r="O60" s="3">
        <f t="shared" si="3"/>
        <v>6.8908828444651178</v>
      </c>
    </row>
    <row r="61" spans="1:15" x14ac:dyDescent="0.2">
      <c r="A61" t="s">
        <v>70</v>
      </c>
      <c r="B61" t="s">
        <v>14</v>
      </c>
      <c r="C61" s="4">
        <v>46</v>
      </c>
      <c r="D61" s="6">
        <v>49.678539706062303</v>
      </c>
      <c r="E61" s="7">
        <f t="shared" si="0"/>
        <v>13.531654369076932</v>
      </c>
      <c r="F61" s="8">
        <v>8.0000000000000002E-3</v>
      </c>
      <c r="G61" s="8">
        <v>1.40104950593961E-2</v>
      </c>
      <c r="H61" s="9">
        <f t="shared" si="1"/>
        <v>3.6126050859024931E-5</v>
      </c>
      <c r="I61" s="4">
        <v>-4.0999999999999996</v>
      </c>
      <c r="J61" s="6">
        <v>-3.6771831196693601</v>
      </c>
      <c r="K61" s="6">
        <f t="shared" si="2"/>
        <v>0.1787741142925344</v>
      </c>
      <c r="L61" s="6"/>
      <c r="M61">
        <v>-0.4</v>
      </c>
      <c r="N61" s="3">
        <v>6.7506115172445398</v>
      </c>
      <c r="O61" s="3">
        <f t="shared" si="3"/>
        <v>51.131245070550264</v>
      </c>
    </row>
    <row r="62" spans="1:15" x14ac:dyDescent="0.2">
      <c r="A62" t="s">
        <v>71</v>
      </c>
      <c r="B62" t="s">
        <v>9</v>
      </c>
      <c r="C62" s="4">
        <v>47</v>
      </c>
      <c r="D62" s="6">
        <v>10.405077282149</v>
      </c>
      <c r="E62" s="7">
        <f t="shared" si="0"/>
        <v>1339.1883687254872</v>
      </c>
      <c r="F62" s="8">
        <v>0.153</v>
      </c>
      <c r="G62" s="8">
        <v>0.15765268430697299</v>
      </c>
      <c r="H62" s="9">
        <f t="shared" si="1"/>
        <v>2.1647471260352757E-5</v>
      </c>
      <c r="I62" s="4">
        <v>3.2</v>
      </c>
      <c r="J62" s="6">
        <v>2.0872113176071898</v>
      </c>
      <c r="K62" s="6">
        <f t="shared" si="2"/>
        <v>1.2382986516615271</v>
      </c>
      <c r="L62" s="6"/>
      <c r="M62">
        <v>37</v>
      </c>
      <c r="N62" s="3">
        <v>9.8728078072832606</v>
      </c>
      <c r="O62" s="3">
        <f t="shared" si="3"/>
        <v>735.88455626059215</v>
      </c>
    </row>
    <row r="63" spans="1:15" x14ac:dyDescent="0.2">
      <c r="A63" t="s">
        <v>72</v>
      </c>
      <c r="B63" t="s">
        <v>9</v>
      </c>
      <c r="C63" s="4">
        <v>49</v>
      </c>
      <c r="D63" s="6">
        <v>23.118564842113098</v>
      </c>
      <c r="E63" s="7">
        <f t="shared" si="0"/>
        <v>669.84868583190416</v>
      </c>
      <c r="F63" s="8">
        <v>0.17399999999999999</v>
      </c>
      <c r="G63" s="8">
        <v>7.9147171298430297E-2</v>
      </c>
      <c r="H63" s="9">
        <f t="shared" si="1"/>
        <v>8.9970591126893231E-3</v>
      </c>
      <c r="I63" s="4">
        <v>-2.2999999999999998</v>
      </c>
      <c r="J63" s="6">
        <v>-9.6796537534234298E-2</v>
      </c>
      <c r="K63" s="6">
        <f t="shared" si="2"/>
        <v>4.8541054970211377</v>
      </c>
      <c r="L63" s="6"/>
      <c r="M63">
        <v>-0.2</v>
      </c>
      <c r="N63" s="3">
        <v>6.1588716747594896</v>
      </c>
      <c r="O63" s="3">
        <f t="shared" si="3"/>
        <v>40.43524897605856</v>
      </c>
    </row>
    <row r="64" spans="1:15" x14ac:dyDescent="0.2">
      <c r="A64" t="s">
        <v>73</v>
      </c>
      <c r="B64" t="s">
        <v>14</v>
      </c>
      <c r="C64" s="4">
        <v>54</v>
      </c>
      <c r="D64" s="6">
        <v>26.801368676273899</v>
      </c>
      <c r="E64" s="7">
        <f t="shared" si="0"/>
        <v>739.7655458839746</v>
      </c>
      <c r="F64" s="8">
        <v>7.1999999999999995E-2</v>
      </c>
      <c r="G64" s="8">
        <v>4.5981441940949698E-2</v>
      </c>
      <c r="H64" s="9">
        <f t="shared" si="1"/>
        <v>6.7696536347217116E-4</v>
      </c>
      <c r="I64" s="4">
        <v>-4.4000000000000004</v>
      </c>
      <c r="J64" s="6">
        <v>-2.44632581701878</v>
      </c>
      <c r="K64" s="6">
        <f t="shared" si="2"/>
        <v>3.8168428132473387</v>
      </c>
      <c r="L64" s="6"/>
      <c r="M64">
        <v>-0.3</v>
      </c>
      <c r="N64" s="3">
        <v>4.2052928931359199</v>
      </c>
      <c r="O64" s="3">
        <f t="shared" si="3"/>
        <v>20.297664052941027</v>
      </c>
    </row>
    <row r="65" spans="1:15" x14ac:dyDescent="0.2">
      <c r="A65" t="s">
        <v>74</v>
      </c>
      <c r="B65" t="s">
        <v>9</v>
      </c>
      <c r="C65" s="4">
        <v>60</v>
      </c>
      <c r="D65" s="6">
        <v>28.432248988653399</v>
      </c>
      <c r="E65" s="7">
        <f t="shared" si="0"/>
        <v>996.52290391437441</v>
      </c>
      <c r="F65" s="8">
        <v>-3.2000000000000001E-2</v>
      </c>
      <c r="G65" s="8">
        <v>3.1988007131670999E-2</v>
      </c>
      <c r="H65" s="9">
        <f t="shared" si="1"/>
        <v>4.0944650566827777E-3</v>
      </c>
      <c r="I65" s="4">
        <v>-5.7</v>
      </c>
      <c r="J65" s="6">
        <v>-1.85043086282651</v>
      </c>
      <c r="K65" s="6">
        <f t="shared" si="2"/>
        <v>14.81918254187865</v>
      </c>
      <c r="L65" s="6"/>
      <c r="M65">
        <v>-0.2</v>
      </c>
      <c r="N65" s="3">
        <v>5.5493145923138902</v>
      </c>
      <c r="O65" s="3">
        <f t="shared" si="3"/>
        <v>33.054618281393438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E02B-B3B7-9F4D-89BD-419940DE6FDA}">
  <dimension ref="A1:K65"/>
  <sheetViews>
    <sheetView topLeftCell="A46" workbookViewId="0">
      <selection activeCell="K1" sqref="K1"/>
    </sheetView>
  </sheetViews>
  <sheetFormatPr baseColWidth="10" defaultRowHeight="16" x14ac:dyDescent="0.2"/>
  <cols>
    <col min="3" max="3" width="6.33203125" customWidth="1"/>
    <col min="4" max="4" width="10.5" customWidth="1"/>
    <col min="5" max="5" width="11" customWidth="1"/>
    <col min="6" max="6" width="11.1640625" customWidth="1"/>
    <col min="8" max="8" width="12" customWidth="1"/>
  </cols>
  <sheetData>
    <row r="1" spans="1:11" x14ac:dyDescent="0.2">
      <c r="A1" s="5" t="s">
        <v>1</v>
      </c>
      <c r="B1" s="5" t="s">
        <v>2</v>
      </c>
      <c r="C1" s="4" t="s">
        <v>83</v>
      </c>
      <c r="D1" s="4" t="s">
        <v>3</v>
      </c>
      <c r="E1" s="4" t="s">
        <v>75</v>
      </c>
      <c r="F1" s="4" t="s">
        <v>4</v>
      </c>
      <c r="G1" s="4" t="s">
        <v>5</v>
      </c>
      <c r="H1" s="4" t="s">
        <v>76</v>
      </c>
      <c r="I1" s="4" t="s">
        <v>6</v>
      </c>
      <c r="J1" s="4" t="s">
        <v>7</v>
      </c>
      <c r="K1" s="4" t="s">
        <v>77</v>
      </c>
    </row>
    <row r="2" spans="1:11" x14ac:dyDescent="0.2">
      <c r="A2" t="s">
        <v>8</v>
      </c>
      <c r="B2" t="s">
        <v>9</v>
      </c>
      <c r="C2" s="4">
        <v>3</v>
      </c>
      <c r="D2" s="7">
        <v>30.764500069627498</v>
      </c>
      <c r="E2" s="7">
        <f>(D2-C2)^2</f>
        <v>770.86746411634533</v>
      </c>
      <c r="F2" s="8">
        <v>0.159</v>
      </c>
      <c r="G2" s="8">
        <v>0.12388185015448799</v>
      </c>
      <c r="H2" s="9">
        <f>(G2-F2)^2</f>
        <v>1.2332844485718351E-3</v>
      </c>
      <c r="I2" s="4">
        <v>3.2</v>
      </c>
      <c r="J2" s="6">
        <v>0.759925247328466</v>
      </c>
      <c r="K2" s="6">
        <f>(J2-I2)^2</f>
        <v>5.9539647986250479</v>
      </c>
    </row>
    <row r="3" spans="1:11" x14ac:dyDescent="0.2">
      <c r="A3" t="s">
        <v>10</v>
      </c>
      <c r="B3" t="s">
        <v>9</v>
      </c>
      <c r="C3" s="4">
        <v>5</v>
      </c>
      <c r="D3" s="7">
        <v>28.519871271499799</v>
      </c>
      <c r="E3" s="7">
        <f t="shared" ref="E3:E65" si="0">(D3-C3)^2</f>
        <v>553.18434462792152</v>
      </c>
      <c r="F3" s="8">
        <v>7.3999999999999996E-2</v>
      </c>
      <c r="G3" s="8">
        <v>4.8191438825376097E-2</v>
      </c>
      <c r="H3" s="9">
        <f t="shared" ref="H3:H65" si="1">(G3-F3)^2</f>
        <v>6.6608182990430414E-4</v>
      </c>
      <c r="I3" s="4">
        <v>-1.4</v>
      </c>
      <c r="J3" s="6">
        <v>-2.4004442657387202</v>
      </c>
      <c r="K3" s="6">
        <f t="shared" ref="K3:K65" si="2">(J3-I3)^2</f>
        <v>1.0008887288494872</v>
      </c>
    </row>
    <row r="4" spans="1:11" x14ac:dyDescent="0.2">
      <c r="A4" t="s">
        <v>11</v>
      </c>
      <c r="B4" t="s">
        <v>9</v>
      </c>
      <c r="C4" s="4">
        <v>7</v>
      </c>
      <c r="D4" s="7">
        <v>30.5879392209246</v>
      </c>
      <c r="E4" s="7">
        <f t="shared" si="0"/>
        <v>556.390876690033</v>
      </c>
      <c r="F4" s="8">
        <v>5.8000000000000003E-2</v>
      </c>
      <c r="G4" s="8">
        <v>4.5266972811945201E-2</v>
      </c>
      <c r="H4" s="9">
        <f t="shared" si="1"/>
        <v>1.6212998137174277E-4</v>
      </c>
      <c r="I4" s="4">
        <v>-1</v>
      </c>
      <c r="J4" s="6">
        <v>-3.02505470510147</v>
      </c>
      <c r="K4" s="6">
        <f t="shared" si="2"/>
        <v>4.1008465586536014</v>
      </c>
    </row>
    <row r="5" spans="1:11" x14ac:dyDescent="0.2">
      <c r="A5" t="s">
        <v>12</v>
      </c>
      <c r="B5" t="s">
        <v>9</v>
      </c>
      <c r="C5" s="4">
        <v>9</v>
      </c>
      <c r="D5" s="7">
        <v>13.148525946915299</v>
      </c>
      <c r="E5" s="7">
        <f t="shared" si="0"/>
        <v>17.21026753222948</v>
      </c>
      <c r="F5" s="8">
        <v>0.16</v>
      </c>
      <c r="G5" s="8">
        <v>0.124342701171716</v>
      </c>
      <c r="H5" s="9">
        <f t="shared" si="1"/>
        <v>1.2714429597295437E-3</v>
      </c>
      <c r="I5" s="4">
        <v>4.0999999999999996</v>
      </c>
      <c r="J5" s="6">
        <v>-2.62136993918127E-2</v>
      </c>
      <c r="K5" s="6">
        <f t="shared" si="2"/>
        <v>17.025639493048661</v>
      </c>
    </row>
    <row r="6" spans="1:11" x14ac:dyDescent="0.2">
      <c r="A6" t="s">
        <v>13</v>
      </c>
      <c r="B6" t="s">
        <v>14</v>
      </c>
      <c r="C6" s="4">
        <v>11</v>
      </c>
      <c r="D6" s="7">
        <v>42.115106069591903</v>
      </c>
      <c r="E6" s="7">
        <f t="shared" si="0"/>
        <v>968.14982572195493</v>
      </c>
      <c r="F6" s="8">
        <v>3.2000000000000001E-2</v>
      </c>
      <c r="G6" s="8">
        <v>1.28021961028662E-2</v>
      </c>
      <c r="H6" s="9">
        <f t="shared" si="1"/>
        <v>3.6855567447280574E-4</v>
      </c>
      <c r="I6" s="4">
        <v>-5.4</v>
      </c>
      <c r="J6" s="6">
        <v>-3.46698441451827</v>
      </c>
      <c r="K6" s="6">
        <f t="shared" si="2"/>
        <v>3.7365492537152769</v>
      </c>
    </row>
    <row r="7" spans="1:11" x14ac:dyDescent="0.2">
      <c r="A7" t="s">
        <v>15</v>
      </c>
      <c r="B7" t="s">
        <v>16</v>
      </c>
      <c r="C7" s="4">
        <v>13</v>
      </c>
      <c r="D7" s="7">
        <v>21.806608591922</v>
      </c>
      <c r="E7" s="7">
        <f t="shared" si="0"/>
        <v>77.556354891314399</v>
      </c>
      <c r="F7" s="8">
        <v>6.0999999999999999E-2</v>
      </c>
      <c r="G7" s="8">
        <v>8.8704130049398602E-2</v>
      </c>
      <c r="H7" s="9">
        <f t="shared" si="1"/>
        <v>7.6751882179399073E-4</v>
      </c>
      <c r="I7" s="4">
        <v>-1.3</v>
      </c>
      <c r="J7" s="6">
        <v>-2.1479787716821201</v>
      </c>
      <c r="K7" s="6">
        <f t="shared" si="2"/>
        <v>0.71906799722351722</v>
      </c>
    </row>
    <row r="8" spans="1:11" x14ac:dyDescent="0.2">
      <c r="A8" t="s">
        <v>17</v>
      </c>
      <c r="B8" t="s">
        <v>14</v>
      </c>
      <c r="C8" s="4">
        <v>14</v>
      </c>
      <c r="D8" s="7">
        <v>22.421762367765702</v>
      </c>
      <c r="E8" s="7">
        <f t="shared" si="0"/>
        <v>70.926081379114564</v>
      </c>
      <c r="F8" s="8">
        <v>3.5000000000000003E-2</v>
      </c>
      <c r="G8" s="8">
        <v>3.7768041256445103E-2</v>
      </c>
      <c r="H8" s="9">
        <f t="shared" si="1"/>
        <v>7.6620523973821693E-6</v>
      </c>
      <c r="I8" s="4">
        <v>-3.5</v>
      </c>
      <c r="J8" s="6">
        <v>-3.73551730360554</v>
      </c>
      <c r="K8" s="6">
        <f t="shared" si="2"/>
        <v>5.5468400297624114E-2</v>
      </c>
    </row>
    <row r="9" spans="1:11" x14ac:dyDescent="0.2">
      <c r="A9" t="s">
        <v>18</v>
      </c>
      <c r="B9" t="s">
        <v>16</v>
      </c>
      <c r="C9" s="4">
        <v>15</v>
      </c>
      <c r="D9" s="7">
        <v>20.7895888004204</v>
      </c>
      <c r="E9" s="7">
        <f t="shared" si="0"/>
        <v>33.519338477953333</v>
      </c>
      <c r="F9" s="8">
        <v>7.6999999999999999E-2</v>
      </c>
      <c r="G9" s="8">
        <v>5.7370302461044E-2</v>
      </c>
      <c r="H9" s="9">
        <f t="shared" si="1"/>
        <v>3.853250254708952E-4</v>
      </c>
      <c r="I9" s="4">
        <v>-1.4</v>
      </c>
      <c r="J9" s="6">
        <v>-2.7726290782309602</v>
      </c>
      <c r="K9" s="6">
        <f t="shared" si="2"/>
        <v>1.8841105864051757</v>
      </c>
    </row>
    <row r="10" spans="1:11" x14ac:dyDescent="0.2">
      <c r="A10" t="s">
        <v>19</v>
      </c>
      <c r="B10" t="s">
        <v>9</v>
      </c>
      <c r="C10" s="4">
        <v>16</v>
      </c>
      <c r="D10" s="7">
        <v>29.2342053773171</v>
      </c>
      <c r="E10" s="7">
        <f t="shared" si="0"/>
        <v>175.14419196900883</v>
      </c>
      <c r="F10" s="8">
        <v>5.3999999999999999E-2</v>
      </c>
      <c r="G10" s="8">
        <v>4.8897351525558297E-2</v>
      </c>
      <c r="H10" s="9">
        <f t="shared" si="1"/>
        <v>2.6037021453722233E-5</v>
      </c>
      <c r="I10" s="4">
        <v>-3.4</v>
      </c>
      <c r="J10" s="6">
        <v>-1.7498727534448599</v>
      </c>
      <c r="K10" s="6">
        <f t="shared" si="2"/>
        <v>2.7229199298236479</v>
      </c>
    </row>
    <row r="11" spans="1:11" x14ac:dyDescent="0.2">
      <c r="A11" t="s">
        <v>20</v>
      </c>
      <c r="B11" t="s">
        <v>9</v>
      </c>
      <c r="C11" s="4">
        <v>20</v>
      </c>
      <c r="D11" s="7">
        <v>31.371798897002598</v>
      </c>
      <c r="E11" s="7">
        <f t="shared" si="0"/>
        <v>129.31781015386952</v>
      </c>
      <c r="F11" s="8">
        <v>6.7000000000000004E-2</v>
      </c>
      <c r="G11" s="8">
        <v>8.6540157158259801E-2</v>
      </c>
      <c r="H11" s="9">
        <f t="shared" si="1"/>
        <v>3.8181774176949159E-4</v>
      </c>
      <c r="I11" s="4">
        <v>-2.7</v>
      </c>
      <c r="J11" s="6">
        <v>-1.9981127525867399</v>
      </c>
      <c r="K11" s="6">
        <f t="shared" si="2"/>
        <v>0.49264570808136321</v>
      </c>
    </row>
    <row r="12" spans="1:11" x14ac:dyDescent="0.2">
      <c r="A12" t="s">
        <v>21</v>
      </c>
      <c r="B12" t="s">
        <v>14</v>
      </c>
      <c r="C12" s="4">
        <v>22</v>
      </c>
      <c r="D12" s="7">
        <v>54.6068716521523</v>
      </c>
      <c r="E12" s="7">
        <f t="shared" si="0"/>
        <v>1063.2080789399333</v>
      </c>
      <c r="F12" s="8">
        <v>0.10299999999999999</v>
      </c>
      <c r="G12" s="8">
        <v>1.9511816883736099E-2</v>
      </c>
      <c r="H12" s="9">
        <f t="shared" si="1"/>
        <v>6.9702767200548119E-3</v>
      </c>
      <c r="I12" s="4">
        <v>1</v>
      </c>
      <c r="J12" s="6">
        <v>-3.0537459998804599</v>
      </c>
      <c r="K12" s="6">
        <f t="shared" si="2"/>
        <v>16.432856631546834</v>
      </c>
    </row>
    <row r="13" spans="1:11" x14ac:dyDescent="0.2">
      <c r="A13" t="s">
        <v>22</v>
      </c>
      <c r="B13" t="s">
        <v>16</v>
      </c>
      <c r="C13" s="4">
        <v>23</v>
      </c>
      <c r="D13" s="7">
        <v>27.205136520832301</v>
      </c>
      <c r="E13" s="7">
        <f t="shared" si="0"/>
        <v>17.68317315883759</v>
      </c>
      <c r="F13" s="8">
        <v>6.9000000000000006E-2</v>
      </c>
      <c r="G13" s="8">
        <v>5.70428617330496E-2</v>
      </c>
      <c r="H13" s="9">
        <f t="shared" si="1"/>
        <v>1.4297315553496974E-4</v>
      </c>
      <c r="I13" s="4">
        <v>-0.8</v>
      </c>
      <c r="J13" s="6">
        <v>-1.7086977759939601</v>
      </c>
      <c r="K13" s="6">
        <f t="shared" si="2"/>
        <v>0.82573164809636923</v>
      </c>
    </row>
    <row r="14" spans="1:11" x14ac:dyDescent="0.2">
      <c r="A14" t="s">
        <v>23</v>
      </c>
      <c r="B14" t="s">
        <v>14</v>
      </c>
      <c r="C14" s="4">
        <v>25</v>
      </c>
      <c r="D14" s="7">
        <v>26.651876614916201</v>
      </c>
      <c r="E14" s="7">
        <f t="shared" si="0"/>
        <v>2.7286963509070077</v>
      </c>
      <c r="F14" s="8">
        <v>5.0000000000000001E-3</v>
      </c>
      <c r="G14" s="8">
        <v>3.4314782623645901E-2</v>
      </c>
      <c r="H14" s="9">
        <f t="shared" si="1"/>
        <v>8.5935648027161157E-4</v>
      </c>
      <c r="I14" s="4">
        <v>-6.4</v>
      </c>
      <c r="J14" s="6">
        <v>-4.4956304897620702</v>
      </c>
      <c r="K14" s="6">
        <f t="shared" si="2"/>
        <v>3.6266232315238538</v>
      </c>
    </row>
    <row r="15" spans="1:11" x14ac:dyDescent="0.2">
      <c r="A15" t="s">
        <v>24</v>
      </c>
      <c r="B15" t="s">
        <v>14</v>
      </c>
      <c r="C15" s="4">
        <v>26</v>
      </c>
      <c r="D15" s="7">
        <v>38.3056913770086</v>
      </c>
      <c r="E15" s="7">
        <f t="shared" si="0"/>
        <v>151.43004026618382</v>
      </c>
      <c r="F15" s="8">
        <v>6.9000000000000006E-2</v>
      </c>
      <c r="G15" s="8">
        <v>4.1484232102170102E-2</v>
      </c>
      <c r="H15" s="9">
        <f t="shared" si="1"/>
        <v>7.5711748300724669E-4</v>
      </c>
      <c r="I15" s="4">
        <v>-1.8</v>
      </c>
      <c r="J15" s="6">
        <v>-3.99710873238174</v>
      </c>
      <c r="K15" s="6">
        <f t="shared" si="2"/>
        <v>4.8272867819080973</v>
      </c>
    </row>
    <row r="16" spans="1:11" x14ac:dyDescent="0.2">
      <c r="A16" t="s">
        <v>25</v>
      </c>
      <c r="B16" t="s">
        <v>9</v>
      </c>
      <c r="C16" s="4">
        <v>27</v>
      </c>
      <c r="D16" s="7">
        <v>32.072971192705403</v>
      </c>
      <c r="E16" s="7">
        <f t="shared" si="0"/>
        <v>25.735036722018876</v>
      </c>
      <c r="F16" s="8">
        <v>7.6999999999999999E-2</v>
      </c>
      <c r="G16" s="8">
        <v>2.94821646337005E-2</v>
      </c>
      <c r="H16" s="9">
        <f t="shared" si="1"/>
        <v>2.2579446778987432E-3</v>
      </c>
      <c r="I16" s="4">
        <v>-1.1000000000000001</v>
      </c>
      <c r="J16" s="6">
        <v>-4.2762737173860597</v>
      </c>
      <c r="K16" s="6">
        <f t="shared" si="2"/>
        <v>10.088714727757457</v>
      </c>
    </row>
    <row r="17" spans="1:11" x14ac:dyDescent="0.2">
      <c r="A17" t="s">
        <v>26</v>
      </c>
      <c r="B17" t="s">
        <v>27</v>
      </c>
      <c r="C17" s="4">
        <v>29</v>
      </c>
      <c r="D17" s="7">
        <v>45.0104207166031</v>
      </c>
      <c r="E17" s="7">
        <f t="shared" si="0"/>
        <v>256.33357152263375</v>
      </c>
      <c r="F17" s="8">
        <v>4.4999999999999998E-2</v>
      </c>
      <c r="G17" s="8">
        <v>2.3618927549253599E-2</v>
      </c>
      <c r="H17" s="9">
        <f t="shared" si="1"/>
        <v>4.5715025914406664E-4</v>
      </c>
      <c r="I17" s="4">
        <v>-6.7</v>
      </c>
      <c r="J17" s="6">
        <v>-5.4220221734644198</v>
      </c>
      <c r="K17" s="6">
        <f t="shared" si="2"/>
        <v>1.6332273251166058</v>
      </c>
    </row>
    <row r="18" spans="1:11" x14ac:dyDescent="0.2">
      <c r="A18" t="s">
        <v>28</v>
      </c>
      <c r="B18" t="s">
        <v>9</v>
      </c>
      <c r="C18" s="4">
        <v>31</v>
      </c>
      <c r="D18" s="7">
        <v>18.163025730743101</v>
      </c>
      <c r="E18" s="7">
        <f t="shared" si="0"/>
        <v>164.78790838956371</v>
      </c>
      <c r="F18" s="8">
        <v>0.14899999999999999</v>
      </c>
      <c r="G18" s="8">
        <v>9.8038286464099303E-2</v>
      </c>
      <c r="H18" s="9">
        <f t="shared" si="1"/>
        <v>2.5970962465152038E-3</v>
      </c>
      <c r="I18" s="4">
        <v>-1.1000000000000001</v>
      </c>
      <c r="J18" s="6">
        <v>-2.48583923825925</v>
      </c>
      <c r="K18" s="6">
        <f t="shared" si="2"/>
        <v>1.9205503942989781</v>
      </c>
    </row>
    <row r="19" spans="1:11" x14ac:dyDescent="0.2">
      <c r="A19" t="s">
        <v>29</v>
      </c>
      <c r="B19" t="s">
        <v>9</v>
      </c>
      <c r="C19" s="4">
        <v>32</v>
      </c>
      <c r="D19" s="7">
        <v>37.992760305838999</v>
      </c>
      <c r="E19" s="7">
        <f t="shared" si="0"/>
        <v>35.913176083239534</v>
      </c>
      <c r="F19" s="8">
        <v>4.2999999999999997E-2</v>
      </c>
      <c r="G19" s="8">
        <v>1.9727119747231701E-2</v>
      </c>
      <c r="H19" s="9">
        <f t="shared" si="1"/>
        <v>5.4162695525969244E-4</v>
      </c>
      <c r="I19" s="4">
        <v>-3.1</v>
      </c>
      <c r="J19" s="6">
        <v>-3.4452915902394099</v>
      </c>
      <c r="K19" s="6">
        <f t="shared" si="2"/>
        <v>0.11922628229006049</v>
      </c>
    </row>
    <row r="20" spans="1:11" x14ac:dyDescent="0.2">
      <c r="A20" t="s">
        <v>30</v>
      </c>
      <c r="B20" t="s">
        <v>16</v>
      </c>
      <c r="C20" s="4">
        <v>33</v>
      </c>
      <c r="D20" s="7">
        <v>20.021035818312999</v>
      </c>
      <c r="E20" s="7">
        <f t="shared" si="0"/>
        <v>168.45351122951413</v>
      </c>
      <c r="F20" s="8">
        <v>-8.4000000000000005E-2</v>
      </c>
      <c r="G20" s="8">
        <v>6.9191496177442996E-2</v>
      </c>
      <c r="H20" s="9">
        <f t="shared" si="1"/>
        <v>2.346763450108353E-2</v>
      </c>
      <c r="I20" s="4">
        <v>-7.5</v>
      </c>
      <c r="J20" s="6">
        <v>-2.4016195124165498</v>
      </c>
      <c r="K20" s="6">
        <f t="shared" si="2"/>
        <v>25.993483596171654</v>
      </c>
    </row>
    <row r="21" spans="1:11" x14ac:dyDescent="0.2">
      <c r="A21" t="s">
        <v>31</v>
      </c>
      <c r="B21" t="s">
        <v>14</v>
      </c>
      <c r="C21" s="4">
        <v>34</v>
      </c>
      <c r="D21" s="7">
        <v>32.112523557903401</v>
      </c>
      <c r="E21" s="7">
        <f t="shared" si="0"/>
        <v>3.5625673194696352</v>
      </c>
      <c r="F21" s="8">
        <v>0.14799999999999999</v>
      </c>
      <c r="G21" s="8">
        <v>0.12251308309622699</v>
      </c>
      <c r="H21" s="9">
        <f t="shared" si="1"/>
        <v>6.4958293325982988E-4</v>
      </c>
      <c r="I21" s="4">
        <v>-0.1</v>
      </c>
      <c r="J21" s="6">
        <v>0.36757627079606298</v>
      </c>
      <c r="K21" s="6">
        <f t="shared" si="2"/>
        <v>0.21862756901155325</v>
      </c>
    </row>
    <row r="22" spans="1:11" x14ac:dyDescent="0.2">
      <c r="A22" t="s">
        <v>32</v>
      </c>
      <c r="B22" t="s">
        <v>9</v>
      </c>
      <c r="C22" s="4">
        <v>35</v>
      </c>
      <c r="D22" s="7">
        <v>27.512110065349201</v>
      </c>
      <c r="E22" s="7">
        <f t="shared" si="0"/>
        <v>56.068495673444737</v>
      </c>
      <c r="F22" s="8">
        <v>8.2000000000000003E-2</v>
      </c>
      <c r="G22" s="8">
        <v>8.9541054089855507E-2</v>
      </c>
      <c r="H22" s="9">
        <f t="shared" si="1"/>
        <v>5.6867496786126413E-5</v>
      </c>
      <c r="I22" s="4">
        <v>-2.2999999999999998</v>
      </c>
      <c r="J22" s="6">
        <v>3.4361153401956099E-2</v>
      </c>
      <c r="K22" s="6">
        <f t="shared" si="2"/>
        <v>5.4492419945121098</v>
      </c>
    </row>
    <row r="23" spans="1:11" x14ac:dyDescent="0.2">
      <c r="A23" t="s">
        <v>33</v>
      </c>
      <c r="B23" t="s">
        <v>14</v>
      </c>
      <c r="C23" s="4">
        <v>36</v>
      </c>
      <c r="D23" s="7">
        <v>41.145609451777098</v>
      </c>
      <c r="E23" s="7">
        <f t="shared" si="0"/>
        <v>26.477296630217804</v>
      </c>
      <c r="F23" s="8">
        <v>0</v>
      </c>
      <c r="G23" s="8">
        <v>5.2951468676145003E-2</v>
      </c>
      <c r="H23" s="9">
        <f t="shared" si="1"/>
        <v>2.8038580349607654E-3</v>
      </c>
      <c r="I23" s="4">
        <v>-7.6</v>
      </c>
      <c r="J23" s="6">
        <v>-4.1569339598886099</v>
      </c>
      <c r="K23" s="6">
        <f t="shared" si="2"/>
        <v>11.854703756568325</v>
      </c>
    </row>
    <row r="24" spans="1:11" x14ac:dyDescent="0.2">
      <c r="A24" t="s">
        <v>34</v>
      </c>
      <c r="B24" t="s">
        <v>16</v>
      </c>
      <c r="C24" s="4">
        <v>37</v>
      </c>
      <c r="D24" s="7">
        <v>17.658206766841701</v>
      </c>
      <c r="E24" s="7">
        <f t="shared" si="0"/>
        <v>374.10496547424816</v>
      </c>
      <c r="F24" s="8">
        <v>0.107</v>
      </c>
      <c r="G24" s="8">
        <v>0.113259913598578</v>
      </c>
      <c r="H24" s="9">
        <f t="shared" si="1"/>
        <v>3.918651826166175E-5</v>
      </c>
      <c r="I24" s="4">
        <v>1</v>
      </c>
      <c r="J24" s="6">
        <v>-1.2268131102842501</v>
      </c>
      <c r="K24" s="6">
        <f t="shared" si="2"/>
        <v>4.9586966281338158</v>
      </c>
    </row>
    <row r="25" spans="1:11" x14ac:dyDescent="0.2">
      <c r="A25" t="s">
        <v>35</v>
      </c>
      <c r="B25" t="s">
        <v>14</v>
      </c>
      <c r="C25" s="4">
        <v>42</v>
      </c>
      <c r="D25" s="7">
        <v>35.500210680423898</v>
      </c>
      <c r="E25" s="7">
        <f t="shared" si="0"/>
        <v>42.24726119887557</v>
      </c>
      <c r="F25" s="8">
        <v>0.14699999999999999</v>
      </c>
      <c r="G25" s="8">
        <v>2.1236712789411898E-2</v>
      </c>
      <c r="H25" s="9">
        <f t="shared" si="1"/>
        <v>1.5816404410012874E-2</v>
      </c>
      <c r="I25" s="4">
        <v>0.6</v>
      </c>
      <c r="J25" s="6">
        <v>-5.2161189082311097</v>
      </c>
      <c r="K25" s="6">
        <f t="shared" si="2"/>
        <v>33.827239154683433</v>
      </c>
    </row>
    <row r="26" spans="1:11" x14ac:dyDescent="0.2">
      <c r="A26" t="s">
        <v>36</v>
      </c>
      <c r="B26" t="s">
        <v>14</v>
      </c>
      <c r="C26" s="4">
        <v>47</v>
      </c>
      <c r="D26" s="7">
        <v>37.498044998504902</v>
      </c>
      <c r="E26" s="7">
        <f t="shared" si="0"/>
        <v>90.287148850437703</v>
      </c>
      <c r="F26" s="8">
        <v>3.6999999999999998E-2</v>
      </c>
      <c r="G26" s="8">
        <v>2.33267914634456E-3</v>
      </c>
      <c r="H26" s="9">
        <f t="shared" si="1"/>
        <v>1.2018231351702932E-3</v>
      </c>
      <c r="I26" s="4">
        <v>-1.6</v>
      </c>
      <c r="J26" s="6">
        <v>-4.9817148606597801</v>
      </c>
      <c r="K26" s="6">
        <f t="shared" si="2"/>
        <v>11.435995398807195</v>
      </c>
    </row>
    <row r="27" spans="1:11" x14ac:dyDescent="0.2">
      <c r="A27" t="s">
        <v>37</v>
      </c>
      <c r="B27" t="s">
        <v>14</v>
      </c>
      <c r="C27" s="4">
        <v>49</v>
      </c>
      <c r="D27" s="7">
        <v>40.7944232907344</v>
      </c>
      <c r="E27" s="7">
        <f t="shared" si="0"/>
        <v>67.331489131642073</v>
      </c>
      <c r="F27" s="8">
        <v>7.6999999999999999E-2</v>
      </c>
      <c r="G27" s="8">
        <v>7.7408871695845594E-2</v>
      </c>
      <c r="H27" s="9">
        <f t="shared" si="1"/>
        <v>1.6717606366365241E-7</v>
      </c>
      <c r="I27" s="4">
        <v>-1.8</v>
      </c>
      <c r="J27" s="6">
        <v>-2.8721375636717701</v>
      </c>
      <c r="K27" s="6">
        <f t="shared" si="2"/>
        <v>1.1494789554360387</v>
      </c>
    </row>
    <row r="28" spans="1:11" x14ac:dyDescent="0.2">
      <c r="A28" t="s">
        <v>38</v>
      </c>
      <c r="B28" t="s">
        <v>9</v>
      </c>
      <c r="C28" s="4">
        <v>52</v>
      </c>
      <c r="D28" s="7">
        <v>38.787410174813701</v>
      </c>
      <c r="E28" s="7">
        <f t="shared" si="0"/>
        <v>174.57252988861651</v>
      </c>
      <c r="F28" s="8">
        <v>-6.6000000000000003E-2</v>
      </c>
      <c r="G28" s="8">
        <v>9.5193911290303197E-3</v>
      </c>
      <c r="H28" s="9">
        <f t="shared" si="1"/>
        <v>5.703178436499463E-3</v>
      </c>
      <c r="I28" s="4">
        <v>-8.1999999999999993</v>
      </c>
      <c r="J28" s="6">
        <v>-4.5864846639660497</v>
      </c>
      <c r="K28" s="6">
        <f t="shared" si="2"/>
        <v>13.057493083752547</v>
      </c>
    </row>
    <row r="29" spans="1:11" x14ac:dyDescent="0.2">
      <c r="A29" t="s">
        <v>39</v>
      </c>
      <c r="B29" t="s">
        <v>14</v>
      </c>
      <c r="C29" s="4">
        <v>53</v>
      </c>
      <c r="D29" s="7">
        <v>32.011037063579799</v>
      </c>
      <c r="E29" s="7">
        <f t="shared" si="0"/>
        <v>440.53656514642091</v>
      </c>
      <c r="F29" s="8">
        <v>-0.20300000000000001</v>
      </c>
      <c r="G29" s="8">
        <v>-1.3313485780542899E-2</v>
      </c>
      <c r="H29" s="9">
        <f t="shared" si="1"/>
        <v>3.5980973676728305E-2</v>
      </c>
      <c r="I29" s="4">
        <v>-15.3</v>
      </c>
      <c r="J29" s="6">
        <v>-4.8120224023013396</v>
      </c>
      <c r="K29" s="6">
        <f t="shared" si="2"/>
        <v>109.99767408982898</v>
      </c>
    </row>
    <row r="30" spans="1:11" x14ac:dyDescent="0.2">
      <c r="A30" t="s">
        <v>40</v>
      </c>
      <c r="B30" t="s">
        <v>9</v>
      </c>
      <c r="C30" s="4">
        <v>56</v>
      </c>
      <c r="D30" s="7">
        <v>47.798015189005298</v>
      </c>
      <c r="E30" s="7">
        <f t="shared" si="0"/>
        <v>67.272554839787801</v>
      </c>
      <c r="F30" s="8">
        <v>8.5999999999999993E-2</v>
      </c>
      <c r="G30" s="8">
        <v>3.4291328709022302E-2</v>
      </c>
      <c r="H30" s="9">
        <f t="shared" si="1"/>
        <v>2.6737866866783804E-3</v>
      </c>
      <c r="I30" s="4">
        <v>-1.9</v>
      </c>
      <c r="J30" s="6">
        <v>-2.1081335745469199</v>
      </c>
      <c r="K30" s="6">
        <f t="shared" si="2"/>
        <v>4.3319584853678282E-2</v>
      </c>
    </row>
    <row r="31" spans="1:11" x14ac:dyDescent="0.2">
      <c r="A31" t="s">
        <v>41</v>
      </c>
      <c r="B31" t="s">
        <v>14</v>
      </c>
      <c r="C31" s="4">
        <v>59</v>
      </c>
      <c r="D31" s="7">
        <v>32.3924766864681</v>
      </c>
      <c r="E31" s="7">
        <f t="shared" si="0"/>
        <v>707.96029688014357</v>
      </c>
      <c r="F31" s="8">
        <v>-3.1E-2</v>
      </c>
      <c r="G31" s="8">
        <v>1.54071663694495E-2</v>
      </c>
      <c r="H31" s="9">
        <f t="shared" si="1"/>
        <v>2.1536250904417645E-3</v>
      </c>
      <c r="I31" s="4">
        <v>-5.0999999999999996</v>
      </c>
      <c r="J31" s="6">
        <v>-5.10726343555414</v>
      </c>
      <c r="K31" s="6">
        <f t="shared" si="2"/>
        <v>5.2757496049149832E-5</v>
      </c>
    </row>
    <row r="32" spans="1:11" x14ac:dyDescent="0.2">
      <c r="A32" t="s">
        <v>42</v>
      </c>
      <c r="B32" t="s">
        <v>9</v>
      </c>
      <c r="C32" s="4">
        <v>3</v>
      </c>
      <c r="D32" s="7">
        <v>13.686965185493699</v>
      </c>
      <c r="E32" s="7">
        <f t="shared" si="0"/>
        <v>114.21122487595439</v>
      </c>
      <c r="F32" s="8">
        <v>-2.1000000000000001E-2</v>
      </c>
      <c r="G32" s="8">
        <v>4.7067316583706699E-2</v>
      </c>
      <c r="H32" s="9">
        <f t="shared" si="1"/>
        <v>4.6331595869065524E-3</v>
      </c>
      <c r="I32" s="4">
        <v>-5.5</v>
      </c>
      <c r="J32" s="6">
        <v>-2.7757404057862098</v>
      </c>
      <c r="K32" s="6">
        <f t="shared" si="2"/>
        <v>7.4215903366658846</v>
      </c>
    </row>
    <row r="33" spans="1:11" x14ac:dyDescent="0.2">
      <c r="A33" t="s">
        <v>43</v>
      </c>
      <c r="B33" t="s">
        <v>14</v>
      </c>
      <c r="C33" s="4">
        <v>5</v>
      </c>
      <c r="D33" s="7">
        <v>11.150761010759799</v>
      </c>
      <c r="E33" s="7">
        <f t="shared" si="0"/>
        <v>37.831861011482907</v>
      </c>
      <c r="F33" s="8">
        <v>8.5000000000000006E-2</v>
      </c>
      <c r="G33" s="8">
        <v>0.13036014223742401</v>
      </c>
      <c r="H33" s="9">
        <f t="shared" si="1"/>
        <v>2.0575425037993372E-3</v>
      </c>
      <c r="I33" s="4">
        <v>-2.8</v>
      </c>
      <c r="J33" s="6">
        <v>-1.12256379165141</v>
      </c>
      <c r="K33" s="6">
        <f t="shared" si="2"/>
        <v>2.8137922330788938</v>
      </c>
    </row>
    <row r="34" spans="1:11" x14ac:dyDescent="0.2">
      <c r="A34" t="s">
        <v>44</v>
      </c>
      <c r="B34" t="s">
        <v>14</v>
      </c>
      <c r="C34" s="4">
        <v>6</v>
      </c>
      <c r="D34" s="7">
        <v>29.273368059606401</v>
      </c>
      <c r="E34" s="7">
        <f t="shared" si="0"/>
        <v>541.64966083790739</v>
      </c>
      <c r="F34" s="8">
        <v>0.155</v>
      </c>
      <c r="G34" s="8">
        <v>3.4671852422117198E-2</v>
      </c>
      <c r="H34" s="9">
        <f t="shared" si="1"/>
        <v>1.4478863099524741E-2</v>
      </c>
      <c r="I34" s="4">
        <v>3.2</v>
      </c>
      <c r="J34" s="6">
        <v>-4.0558642454957496</v>
      </c>
      <c r="K34" s="6">
        <f t="shared" si="2"/>
        <v>52.647565949063605</v>
      </c>
    </row>
    <row r="35" spans="1:11" x14ac:dyDescent="0.2">
      <c r="A35" t="s">
        <v>45</v>
      </c>
      <c r="B35" t="s">
        <v>14</v>
      </c>
      <c r="C35" s="4">
        <v>7</v>
      </c>
      <c r="D35" s="7">
        <v>36.971129651892099</v>
      </c>
      <c r="E35" s="7">
        <f t="shared" si="0"/>
        <v>898.26861261052579</v>
      </c>
      <c r="F35" s="8">
        <v>5.8000000000000003E-2</v>
      </c>
      <c r="G35" s="8">
        <v>1.7670224312625799E-2</v>
      </c>
      <c r="H35" s="9">
        <f t="shared" si="1"/>
        <v>1.6264908069939196E-3</v>
      </c>
      <c r="I35" s="4">
        <v>-1.3</v>
      </c>
      <c r="J35" s="6">
        <v>-4.8448232768171797</v>
      </c>
      <c r="K35" s="6">
        <f t="shared" si="2"/>
        <v>12.565772063864889</v>
      </c>
    </row>
    <row r="36" spans="1:11" x14ac:dyDescent="0.2">
      <c r="A36" t="s">
        <v>46</v>
      </c>
      <c r="B36" t="s">
        <v>16</v>
      </c>
      <c r="C36" s="4">
        <v>8</v>
      </c>
      <c r="D36" s="7">
        <v>15.3914998650353</v>
      </c>
      <c r="E36" s="7">
        <f t="shared" si="0"/>
        <v>54.634270254816855</v>
      </c>
      <c r="F36" s="8">
        <v>8.7999999999999995E-2</v>
      </c>
      <c r="G36" s="8">
        <v>7.0616825543450196E-2</v>
      </c>
      <c r="H36" s="9">
        <f t="shared" si="1"/>
        <v>3.0217475418684541E-4</v>
      </c>
      <c r="I36" s="4">
        <v>0.5</v>
      </c>
      <c r="J36" s="6">
        <v>-2.41127370833114</v>
      </c>
      <c r="K36" s="6">
        <f t="shared" si="2"/>
        <v>8.4755146048201482</v>
      </c>
    </row>
    <row r="37" spans="1:11" x14ac:dyDescent="0.2">
      <c r="A37" t="s">
        <v>47</v>
      </c>
      <c r="B37" t="s">
        <v>14</v>
      </c>
      <c r="C37" s="4">
        <v>11</v>
      </c>
      <c r="D37" s="7">
        <v>24.133029441426</v>
      </c>
      <c r="E37" s="7">
        <f t="shared" si="0"/>
        <v>172.47646230936212</v>
      </c>
      <c r="F37" s="8">
        <v>0.13</v>
      </c>
      <c r="G37" s="8">
        <v>1.8638333624735499E-3</v>
      </c>
      <c r="H37" s="9">
        <f t="shared" si="1"/>
        <v>1.6418877200559946E-2</v>
      </c>
      <c r="I37" s="4">
        <v>0</v>
      </c>
      <c r="J37" s="6">
        <v>-4.7523313123506599</v>
      </c>
      <c r="K37" s="6">
        <f t="shared" si="2"/>
        <v>22.584652902348545</v>
      </c>
    </row>
    <row r="38" spans="1:11" x14ac:dyDescent="0.2">
      <c r="A38" t="s">
        <v>48</v>
      </c>
      <c r="B38" t="s">
        <v>14</v>
      </c>
      <c r="C38" s="4">
        <v>12</v>
      </c>
      <c r="D38" s="7">
        <v>30.0490149377415</v>
      </c>
      <c r="E38" s="7">
        <f t="shared" si="0"/>
        <v>325.76694022281583</v>
      </c>
      <c r="F38" s="8">
        <v>5.5E-2</v>
      </c>
      <c r="G38" s="8">
        <v>2.5150147501612E-2</v>
      </c>
      <c r="H38" s="9">
        <f t="shared" si="1"/>
        <v>8.9101369417552041E-4</v>
      </c>
      <c r="I38" s="4">
        <v>-2.8</v>
      </c>
      <c r="J38" s="6">
        <v>-4.1784153914219804</v>
      </c>
      <c r="K38" s="6">
        <f t="shared" si="2"/>
        <v>1.9000289913090118</v>
      </c>
    </row>
    <row r="39" spans="1:11" x14ac:dyDescent="0.2">
      <c r="A39" t="s">
        <v>49</v>
      </c>
      <c r="B39" t="s">
        <v>9</v>
      </c>
      <c r="C39" s="4">
        <v>14</v>
      </c>
      <c r="D39" s="7">
        <v>23.972073804609199</v>
      </c>
      <c r="E39" s="7">
        <f t="shared" si="0"/>
        <v>99.442255964572979</v>
      </c>
      <c r="F39" s="8">
        <v>0.127</v>
      </c>
      <c r="G39" s="8">
        <v>3.9895743869135102E-2</v>
      </c>
      <c r="H39" s="9">
        <f t="shared" si="1"/>
        <v>7.587151436111314E-3</v>
      </c>
      <c r="I39" s="4">
        <v>1.7</v>
      </c>
      <c r="J39" s="6">
        <v>-2.02262116027434</v>
      </c>
      <c r="K39" s="6">
        <f t="shared" si="2"/>
        <v>13.857908302922272</v>
      </c>
    </row>
    <row r="40" spans="1:11" x14ac:dyDescent="0.2">
      <c r="A40" t="s">
        <v>50</v>
      </c>
      <c r="B40" t="s">
        <v>16</v>
      </c>
      <c r="C40" s="4">
        <v>15</v>
      </c>
      <c r="D40" s="7">
        <v>7.8717667189316796</v>
      </c>
      <c r="E40" s="7">
        <f t="shared" si="0"/>
        <v>50.811709709330032</v>
      </c>
      <c r="F40" s="8">
        <v>5.0000000000000001E-3</v>
      </c>
      <c r="G40" s="8">
        <v>7.0295794736356707E-2</v>
      </c>
      <c r="H40" s="9">
        <f t="shared" si="1"/>
        <v>4.2635408102524273E-3</v>
      </c>
      <c r="I40" s="4">
        <v>-5.7</v>
      </c>
      <c r="J40" s="6">
        <v>-3.8361484963978199</v>
      </c>
      <c r="K40" s="6">
        <f t="shared" si="2"/>
        <v>3.4739424274801083</v>
      </c>
    </row>
    <row r="41" spans="1:11" x14ac:dyDescent="0.2">
      <c r="A41" t="s">
        <v>51</v>
      </c>
      <c r="B41" t="s">
        <v>14</v>
      </c>
      <c r="C41" s="4">
        <v>16</v>
      </c>
      <c r="D41" s="7">
        <v>40.382392422982498</v>
      </c>
      <c r="E41" s="7">
        <f t="shared" si="0"/>
        <v>594.50106026831429</v>
      </c>
      <c r="F41" s="8">
        <v>6.4000000000000001E-2</v>
      </c>
      <c r="G41" s="8">
        <v>3.7031395051727099E-3</v>
      </c>
      <c r="H41" s="9">
        <f t="shared" si="1"/>
        <v>3.6357113855326642E-3</v>
      </c>
      <c r="I41" s="4">
        <v>-2.7</v>
      </c>
      <c r="J41" s="6">
        <v>-3.9991277409261299</v>
      </c>
      <c r="K41" s="6">
        <f t="shared" si="2"/>
        <v>1.6877328872438291</v>
      </c>
    </row>
    <row r="42" spans="1:11" x14ac:dyDescent="0.2">
      <c r="A42" t="s">
        <v>52</v>
      </c>
      <c r="B42" t="s">
        <v>9</v>
      </c>
      <c r="C42" s="4">
        <v>19</v>
      </c>
      <c r="D42" s="7">
        <v>12.997534371924599</v>
      </c>
      <c r="E42" s="7">
        <f t="shared" si="0"/>
        <v>36.029593616226613</v>
      </c>
      <c r="F42" s="8">
        <v>0</v>
      </c>
      <c r="G42" s="8">
        <v>5.9992705424226002E-2</v>
      </c>
      <c r="H42" s="9">
        <f t="shared" si="1"/>
        <v>3.5991247041179558E-3</v>
      </c>
      <c r="I42" s="4">
        <v>-5.4</v>
      </c>
      <c r="J42" s="6">
        <v>-1.9399965881604699</v>
      </c>
      <c r="K42" s="6">
        <f t="shared" si="2"/>
        <v>11.971623609941192</v>
      </c>
    </row>
    <row r="43" spans="1:11" x14ac:dyDescent="0.2">
      <c r="A43" t="s">
        <v>53</v>
      </c>
      <c r="B43" t="s">
        <v>9</v>
      </c>
      <c r="C43" s="4">
        <v>20</v>
      </c>
      <c r="D43" s="7">
        <v>22.814148537466199</v>
      </c>
      <c r="E43" s="7">
        <f t="shared" si="0"/>
        <v>7.9194319909231465</v>
      </c>
      <c r="F43" s="8">
        <v>0.113</v>
      </c>
      <c r="G43" s="8">
        <v>5.95184652688402E-2</v>
      </c>
      <c r="H43" s="9">
        <f t="shared" si="1"/>
        <v>2.8602745572002524E-3</v>
      </c>
      <c r="I43" s="4">
        <v>0.9</v>
      </c>
      <c r="J43" s="6">
        <v>-2.1386301241885599</v>
      </c>
      <c r="K43" s="6">
        <f t="shared" si="2"/>
        <v>9.2332730316261831</v>
      </c>
    </row>
    <row r="44" spans="1:11" x14ac:dyDescent="0.2">
      <c r="A44" t="s">
        <v>54</v>
      </c>
      <c r="B44" t="s">
        <v>16</v>
      </c>
      <c r="C44" s="4">
        <v>21</v>
      </c>
      <c r="D44" s="7">
        <v>32.877527769809397</v>
      </c>
      <c r="E44" s="7">
        <f t="shared" si="0"/>
        <v>141.0756659225934</v>
      </c>
      <c r="F44" s="8">
        <v>0.107</v>
      </c>
      <c r="G44" s="8">
        <v>9.9202393776655795E-2</v>
      </c>
      <c r="H44" s="9">
        <f t="shared" si="1"/>
        <v>6.0802662814336245E-5</v>
      </c>
      <c r="I44" s="4">
        <v>1.4</v>
      </c>
      <c r="J44" s="6">
        <v>0.89775799044370297</v>
      </c>
      <c r="K44" s="6">
        <f t="shared" si="2"/>
        <v>0.25224703616314748</v>
      </c>
    </row>
    <row r="45" spans="1:11" x14ac:dyDescent="0.2">
      <c r="A45" t="s">
        <v>30</v>
      </c>
      <c r="B45" t="s">
        <v>9</v>
      </c>
      <c r="C45" s="4">
        <v>22</v>
      </c>
      <c r="D45" s="7">
        <v>43.172959556312101</v>
      </c>
      <c r="E45" s="7">
        <f t="shared" si="0"/>
        <v>448.29421637322793</v>
      </c>
      <c r="F45" s="8">
        <v>-1E-3</v>
      </c>
      <c r="G45" s="8">
        <v>-4.54995889461753E-3</v>
      </c>
      <c r="H45" s="9">
        <f t="shared" si="1"/>
        <v>1.2602208153474116E-5</v>
      </c>
      <c r="I45" s="4">
        <v>-4.5999999999999996</v>
      </c>
      <c r="J45" s="6">
        <v>-4.5452026688892699</v>
      </c>
      <c r="K45" s="6">
        <f t="shared" si="2"/>
        <v>3.002747496858946E-3</v>
      </c>
    </row>
    <row r="46" spans="1:11" x14ac:dyDescent="0.2">
      <c r="A46" t="s">
        <v>55</v>
      </c>
      <c r="B46" t="s">
        <v>16</v>
      </c>
      <c r="C46" s="4">
        <v>24</v>
      </c>
      <c r="D46" s="7">
        <v>20.491370160410501</v>
      </c>
      <c r="E46" s="7">
        <f t="shared" si="0"/>
        <v>12.310483351257835</v>
      </c>
      <c r="F46" s="8">
        <v>0.156</v>
      </c>
      <c r="G46" s="8">
        <v>7.6585253975873999E-2</v>
      </c>
      <c r="H46" s="9">
        <f t="shared" si="1"/>
        <v>6.3067018860764367E-3</v>
      </c>
      <c r="I46" s="4">
        <v>3.8</v>
      </c>
      <c r="J46" s="6">
        <v>-1.1989903224520699</v>
      </c>
      <c r="K46" s="6">
        <f t="shared" si="2"/>
        <v>24.989904243969445</v>
      </c>
    </row>
    <row r="47" spans="1:11" x14ac:dyDescent="0.2">
      <c r="A47" t="s">
        <v>56</v>
      </c>
      <c r="B47" t="s">
        <v>9</v>
      </c>
      <c r="C47" s="4">
        <v>25</v>
      </c>
      <c r="D47" s="7">
        <v>28.620776070191699</v>
      </c>
      <c r="E47" s="7">
        <f t="shared" si="0"/>
        <v>13.110019350472843</v>
      </c>
      <c r="F47" s="8">
        <v>0.06</v>
      </c>
      <c r="G47" s="8">
        <v>2.60979855714925E-2</v>
      </c>
      <c r="H47" s="9">
        <f t="shared" si="1"/>
        <v>1.1493465823107308E-3</v>
      </c>
      <c r="I47" s="4">
        <v>-2.2999999999999998</v>
      </c>
      <c r="J47" s="6">
        <v>-2.8120439792916301</v>
      </c>
      <c r="K47" s="6">
        <f t="shared" si="2"/>
        <v>0.2621890367288075</v>
      </c>
    </row>
    <row r="48" spans="1:11" x14ac:dyDescent="0.2">
      <c r="A48" t="s">
        <v>57</v>
      </c>
      <c r="B48" t="s">
        <v>16</v>
      </c>
      <c r="C48" s="4">
        <v>26</v>
      </c>
      <c r="D48" s="7">
        <v>34.672759816600397</v>
      </c>
      <c r="E48" s="7">
        <f t="shared" si="0"/>
        <v>75.216762836438562</v>
      </c>
      <c r="F48" s="8">
        <v>6.8000000000000005E-2</v>
      </c>
      <c r="G48" s="8">
        <v>2.8543076497629299E-2</v>
      </c>
      <c r="H48" s="9">
        <f t="shared" si="1"/>
        <v>1.5568488122719337E-3</v>
      </c>
      <c r="I48" s="4">
        <v>-1.4</v>
      </c>
      <c r="J48" s="6">
        <v>-4.4352494067074302</v>
      </c>
      <c r="K48" s="6">
        <f t="shared" si="2"/>
        <v>9.2127389609178074</v>
      </c>
    </row>
    <row r="49" spans="1:11" x14ac:dyDescent="0.2">
      <c r="A49" t="s">
        <v>58</v>
      </c>
      <c r="B49" t="s">
        <v>14</v>
      </c>
      <c r="C49" s="4">
        <v>28</v>
      </c>
      <c r="D49" s="7">
        <v>39.422156632292698</v>
      </c>
      <c r="E49" s="7">
        <f t="shared" si="0"/>
        <v>130.46566213262807</v>
      </c>
      <c r="F49" s="8">
        <v>-8.8999999999999996E-2</v>
      </c>
      <c r="G49" s="8">
        <v>-1.13663007245908E-2</v>
      </c>
      <c r="H49" s="9">
        <f t="shared" si="1"/>
        <v>6.02699126318467E-3</v>
      </c>
      <c r="I49" s="4">
        <v>-10.4</v>
      </c>
      <c r="J49" s="6">
        <v>-4.7520573696309896</v>
      </c>
      <c r="K49" s="6">
        <f t="shared" si="2"/>
        <v>31.899255955939619</v>
      </c>
    </row>
    <row r="50" spans="1:11" x14ac:dyDescent="0.2">
      <c r="A50" t="s">
        <v>59</v>
      </c>
      <c r="B50" t="s">
        <v>14</v>
      </c>
      <c r="C50" s="4">
        <v>29</v>
      </c>
      <c r="D50" s="7">
        <v>36.517946698724799</v>
      </c>
      <c r="E50" s="7">
        <f t="shared" si="0"/>
        <v>56.519522564867103</v>
      </c>
      <c r="F50" s="8">
        <v>-2.7E-2</v>
      </c>
      <c r="G50" s="8">
        <v>1.3394045398294799E-3</v>
      </c>
      <c r="H50" s="9">
        <f t="shared" si="1"/>
        <v>8.0312184967210769E-4</v>
      </c>
      <c r="I50" s="4">
        <v>-4.9000000000000004</v>
      </c>
      <c r="J50" s="6">
        <v>-3.2291245007109799</v>
      </c>
      <c r="K50" s="6">
        <f t="shared" si="2"/>
        <v>2.7918249341243335</v>
      </c>
    </row>
    <row r="51" spans="1:11" x14ac:dyDescent="0.2">
      <c r="A51" t="s">
        <v>60</v>
      </c>
      <c r="B51" t="s">
        <v>14</v>
      </c>
      <c r="C51" s="4">
        <v>31</v>
      </c>
      <c r="D51" s="7">
        <v>36.945499471793703</v>
      </c>
      <c r="E51" s="7">
        <f t="shared" si="0"/>
        <v>35.348963969099195</v>
      </c>
      <c r="F51" s="8">
        <v>6.2E-2</v>
      </c>
      <c r="G51" s="8">
        <v>1.93929933551728E-3</v>
      </c>
      <c r="H51" s="9">
        <f t="shared" si="1"/>
        <v>3.607287764308595E-3</v>
      </c>
      <c r="I51" s="4">
        <v>-3.4</v>
      </c>
      <c r="J51" s="6">
        <v>-4.6586759939915297</v>
      </c>
      <c r="K51" s="6">
        <f t="shared" si="2"/>
        <v>1.5842652578505654</v>
      </c>
    </row>
    <row r="52" spans="1:11" x14ac:dyDescent="0.2">
      <c r="A52" t="s">
        <v>61</v>
      </c>
      <c r="B52" t="s">
        <v>14</v>
      </c>
      <c r="C52" s="4">
        <v>32</v>
      </c>
      <c r="D52" s="7">
        <v>40.480821969195503</v>
      </c>
      <c r="E52" s="7">
        <f t="shared" si="0"/>
        <v>71.924341273189086</v>
      </c>
      <c r="F52" s="8">
        <v>0.123</v>
      </c>
      <c r="G52" s="8">
        <v>6.5659454689473595E-2</v>
      </c>
      <c r="H52" s="9">
        <f t="shared" si="1"/>
        <v>3.2879381365085313E-3</v>
      </c>
      <c r="I52" s="4">
        <v>-0.9</v>
      </c>
      <c r="J52" s="6">
        <v>-3.7975537345822801</v>
      </c>
      <c r="K52" s="6">
        <f t="shared" si="2"/>
        <v>8.3958176447917197</v>
      </c>
    </row>
    <row r="53" spans="1:11" x14ac:dyDescent="0.2">
      <c r="A53" t="s">
        <v>62</v>
      </c>
      <c r="B53" t="s">
        <v>16</v>
      </c>
      <c r="C53" s="4">
        <v>33</v>
      </c>
      <c r="D53" s="7">
        <v>22.894448705802699</v>
      </c>
      <c r="E53" s="7">
        <f t="shared" si="0"/>
        <v>102.12216695965276</v>
      </c>
      <c r="F53" s="8">
        <v>7.8E-2</v>
      </c>
      <c r="G53" s="8">
        <v>6.8899726665192507E-2</v>
      </c>
      <c r="H53" s="9">
        <f t="shared" si="1"/>
        <v>8.28149747682083E-5</v>
      </c>
      <c r="I53" s="4">
        <v>-2.9</v>
      </c>
      <c r="J53" s="6">
        <v>-3.3464137713950599</v>
      </c>
      <c r="K53" s="6">
        <f t="shared" si="2"/>
        <v>0.1992852552911609</v>
      </c>
    </row>
    <row r="54" spans="1:11" x14ac:dyDescent="0.2">
      <c r="A54" t="s">
        <v>63</v>
      </c>
      <c r="B54" t="s">
        <v>14</v>
      </c>
      <c r="C54" s="4">
        <v>34</v>
      </c>
      <c r="D54" s="7">
        <v>35.574376430437297</v>
      </c>
      <c r="E54" s="7">
        <f t="shared" si="0"/>
        <v>2.4786611447164861</v>
      </c>
      <c r="F54" s="8">
        <v>3.5000000000000003E-2</v>
      </c>
      <c r="G54" s="8">
        <v>7.7414243260655005E-2</v>
      </c>
      <c r="H54" s="9">
        <f t="shared" si="1"/>
        <v>1.7989680313740181E-3</v>
      </c>
      <c r="I54" s="4">
        <v>-4.7</v>
      </c>
      <c r="J54" s="6">
        <v>-1.9730148587474801</v>
      </c>
      <c r="K54" s="6">
        <f t="shared" si="2"/>
        <v>7.4364479606120257</v>
      </c>
    </row>
    <row r="55" spans="1:11" x14ac:dyDescent="0.2">
      <c r="A55" t="s">
        <v>64</v>
      </c>
      <c r="B55" t="s">
        <v>9</v>
      </c>
      <c r="C55" s="4">
        <v>35</v>
      </c>
      <c r="D55" s="7">
        <v>18.601146526117599</v>
      </c>
      <c r="E55" s="7">
        <f t="shared" si="0"/>
        <v>268.92239525786488</v>
      </c>
      <c r="F55" s="8">
        <v>8.6999999999999994E-2</v>
      </c>
      <c r="G55" s="8">
        <v>8.7527695878241399E-2</v>
      </c>
      <c r="H55" s="9">
        <f t="shared" si="1"/>
        <v>2.7846293991296757E-7</v>
      </c>
      <c r="I55" s="4">
        <v>0.9</v>
      </c>
      <c r="J55" s="6">
        <v>0.627782697258638</v>
      </c>
      <c r="K55" s="6">
        <f t="shared" si="2"/>
        <v>7.4102259911782348E-2</v>
      </c>
    </row>
    <row r="56" spans="1:11" x14ac:dyDescent="0.2">
      <c r="A56" t="s">
        <v>65</v>
      </c>
      <c r="B56" t="s">
        <v>14</v>
      </c>
      <c r="C56" s="4">
        <v>36</v>
      </c>
      <c r="D56" s="7">
        <v>38.525184327213097</v>
      </c>
      <c r="E56" s="7">
        <f t="shared" si="0"/>
        <v>6.3765558864026612</v>
      </c>
      <c r="F56" s="8">
        <v>0.113</v>
      </c>
      <c r="G56" s="8">
        <v>8.9407457228421194E-2</v>
      </c>
      <c r="H56" s="9">
        <f t="shared" si="1"/>
        <v>5.5660807442877553E-4</v>
      </c>
      <c r="I56" s="4">
        <v>-1.5</v>
      </c>
      <c r="J56" s="6">
        <v>-1.5827045992183699</v>
      </c>
      <c r="K56" s="6">
        <f t="shared" si="2"/>
        <v>6.840050731871195E-3</v>
      </c>
    </row>
    <row r="57" spans="1:11" x14ac:dyDescent="0.2">
      <c r="A57" t="s">
        <v>66</v>
      </c>
      <c r="B57" t="s">
        <v>14</v>
      </c>
      <c r="C57" s="4">
        <v>37</v>
      </c>
      <c r="D57" s="7">
        <v>48.984294624546898</v>
      </c>
      <c r="E57" s="7">
        <f t="shared" si="0"/>
        <v>143.62331764794368</v>
      </c>
      <c r="F57" s="8">
        <v>0.06</v>
      </c>
      <c r="G57" s="8">
        <v>2.7468583849295101E-2</v>
      </c>
      <c r="H57" s="9">
        <f t="shared" si="1"/>
        <v>1.0582930367703436E-3</v>
      </c>
      <c r="I57" s="4">
        <v>-3.5</v>
      </c>
      <c r="J57" s="6">
        <v>-2.8918308396733101</v>
      </c>
      <c r="K57" s="6">
        <f t="shared" si="2"/>
        <v>0.36986972757247105</v>
      </c>
    </row>
    <row r="58" spans="1:11" x14ac:dyDescent="0.2">
      <c r="A58" t="s">
        <v>67</v>
      </c>
      <c r="B58" t="s">
        <v>14</v>
      </c>
      <c r="C58" s="4">
        <v>39</v>
      </c>
      <c r="D58" s="7">
        <v>40.533255368130398</v>
      </c>
      <c r="E58" s="7">
        <f t="shared" si="0"/>
        <v>2.3508720239006817</v>
      </c>
      <c r="F58" s="8">
        <v>2.4E-2</v>
      </c>
      <c r="G58" s="8">
        <v>2.0154059160128499E-2</v>
      </c>
      <c r="H58" s="9">
        <f t="shared" si="1"/>
        <v>1.4791260943791509E-5</v>
      </c>
      <c r="I58" s="4">
        <v>-3.4</v>
      </c>
      <c r="J58" s="6">
        <v>-4.0609923570176898</v>
      </c>
      <c r="K58" s="6">
        <f t="shared" si="2"/>
        <v>0.43691089603580119</v>
      </c>
    </row>
    <row r="59" spans="1:11" x14ac:dyDescent="0.2">
      <c r="A59" t="s">
        <v>68</v>
      </c>
      <c r="B59" t="s">
        <v>14</v>
      </c>
      <c r="C59" s="4">
        <v>41</v>
      </c>
      <c r="D59" s="7">
        <v>31.244812641255599</v>
      </c>
      <c r="E59" s="7">
        <f t="shared" si="0"/>
        <v>95.163680404206559</v>
      </c>
      <c r="F59" s="8">
        <v>0.10100000000000001</v>
      </c>
      <c r="G59" s="8">
        <v>0.126474087075337</v>
      </c>
      <c r="H59" s="9">
        <f t="shared" si="1"/>
        <v>6.4892911232185128E-4</v>
      </c>
      <c r="I59" s="4">
        <v>-2.2000000000000002</v>
      </c>
      <c r="J59" s="6">
        <v>-0.44776382515500501</v>
      </c>
      <c r="K59" s="6">
        <f t="shared" si="2"/>
        <v>3.070331612435421</v>
      </c>
    </row>
    <row r="60" spans="1:11" x14ac:dyDescent="0.2">
      <c r="A60" t="s">
        <v>69</v>
      </c>
      <c r="B60" t="s">
        <v>9</v>
      </c>
      <c r="C60" s="4">
        <v>45</v>
      </c>
      <c r="D60" s="7">
        <v>31.039469275674701</v>
      </c>
      <c r="E60" s="7">
        <f t="shared" si="0"/>
        <v>194.89641810483064</v>
      </c>
      <c r="F60" s="8">
        <v>5.6000000000000001E-2</v>
      </c>
      <c r="G60" s="8">
        <v>5.0410044650192998E-2</v>
      </c>
      <c r="H60" s="9">
        <f t="shared" si="1"/>
        <v>3.1247600812835939E-5</v>
      </c>
      <c r="I60" s="4">
        <v>-4.3</v>
      </c>
      <c r="J60" s="6">
        <v>-4.6552201834040003</v>
      </c>
      <c r="K60" s="6">
        <f t="shared" si="2"/>
        <v>0.12618137869757176</v>
      </c>
    </row>
    <row r="61" spans="1:11" x14ac:dyDescent="0.2">
      <c r="A61" t="s">
        <v>70</v>
      </c>
      <c r="B61" t="s">
        <v>14</v>
      </c>
      <c r="C61" s="4">
        <v>46</v>
      </c>
      <c r="D61" s="7">
        <v>49.678539706062303</v>
      </c>
      <c r="E61" s="7">
        <f t="shared" si="0"/>
        <v>13.531654369076932</v>
      </c>
      <c r="F61" s="8">
        <v>8.0000000000000002E-3</v>
      </c>
      <c r="G61" s="8">
        <v>1.40104950593961E-2</v>
      </c>
      <c r="H61" s="9">
        <f t="shared" si="1"/>
        <v>3.6126050859024931E-5</v>
      </c>
      <c r="I61" s="4">
        <v>-4.0999999999999996</v>
      </c>
      <c r="J61" s="6">
        <v>-3.6771831196693601</v>
      </c>
      <c r="K61" s="6">
        <f t="shared" si="2"/>
        <v>0.1787741142925344</v>
      </c>
    </row>
    <row r="62" spans="1:11" x14ac:dyDescent="0.2">
      <c r="A62" t="s">
        <v>71</v>
      </c>
      <c r="B62" t="s">
        <v>9</v>
      </c>
      <c r="C62" s="4">
        <v>47</v>
      </c>
      <c r="D62" s="7">
        <v>10.405077282149</v>
      </c>
      <c r="E62" s="7">
        <f t="shared" si="0"/>
        <v>1339.1883687254872</v>
      </c>
      <c r="F62" s="8">
        <v>0.153</v>
      </c>
      <c r="G62" s="8">
        <v>0.15765268430697299</v>
      </c>
      <c r="H62" s="9">
        <f t="shared" si="1"/>
        <v>2.1647471260352757E-5</v>
      </c>
      <c r="I62" s="4">
        <v>3.2</v>
      </c>
      <c r="J62" s="6">
        <v>2.0872113176071898</v>
      </c>
      <c r="K62" s="6">
        <f t="shared" si="2"/>
        <v>1.2382986516615271</v>
      </c>
    </row>
    <row r="63" spans="1:11" x14ac:dyDescent="0.2">
      <c r="A63" t="s">
        <v>72</v>
      </c>
      <c r="B63" t="s">
        <v>9</v>
      </c>
      <c r="C63" s="4">
        <v>49</v>
      </c>
      <c r="D63" s="7">
        <v>23.118564842113098</v>
      </c>
      <c r="E63" s="7">
        <f t="shared" si="0"/>
        <v>669.84868583190416</v>
      </c>
      <c r="F63" s="8">
        <v>0.17399999999999999</v>
      </c>
      <c r="G63" s="8">
        <v>7.9147171298430297E-2</v>
      </c>
      <c r="H63" s="9">
        <f t="shared" si="1"/>
        <v>8.9970591126893231E-3</v>
      </c>
      <c r="I63" s="4">
        <v>-2.2999999999999998</v>
      </c>
      <c r="J63" s="6">
        <v>-9.6796537534234298E-2</v>
      </c>
      <c r="K63" s="6">
        <f t="shared" si="2"/>
        <v>4.8541054970211377</v>
      </c>
    </row>
    <row r="64" spans="1:11" x14ac:dyDescent="0.2">
      <c r="A64" t="s">
        <v>73</v>
      </c>
      <c r="B64" t="s">
        <v>14</v>
      </c>
      <c r="C64" s="4">
        <v>54</v>
      </c>
      <c r="D64" s="7">
        <v>26.801368676273899</v>
      </c>
      <c r="E64" s="7">
        <f t="shared" si="0"/>
        <v>739.7655458839746</v>
      </c>
      <c r="F64" s="8">
        <v>7.1999999999999995E-2</v>
      </c>
      <c r="G64" s="8">
        <v>4.5981441940949698E-2</v>
      </c>
      <c r="H64" s="9">
        <f t="shared" si="1"/>
        <v>6.7696536347217116E-4</v>
      </c>
      <c r="I64" s="4">
        <v>-4.4000000000000004</v>
      </c>
      <c r="J64" s="6">
        <v>-2.44632581701878</v>
      </c>
      <c r="K64" s="6">
        <f t="shared" si="2"/>
        <v>3.8168428132473387</v>
      </c>
    </row>
    <row r="65" spans="1:11" x14ac:dyDescent="0.2">
      <c r="A65" t="s">
        <v>74</v>
      </c>
      <c r="B65" t="s">
        <v>9</v>
      </c>
      <c r="C65" s="4">
        <v>60</v>
      </c>
      <c r="D65" s="7">
        <v>28.432248988653399</v>
      </c>
      <c r="E65" s="7">
        <f t="shared" si="0"/>
        <v>996.52290391437441</v>
      </c>
      <c r="F65" s="8">
        <v>-3.2000000000000001E-2</v>
      </c>
      <c r="G65" s="8">
        <v>3.1988007131670999E-2</v>
      </c>
      <c r="H65" s="9">
        <f t="shared" si="1"/>
        <v>4.0944650566827777E-3</v>
      </c>
      <c r="I65" s="4">
        <v>-5.7</v>
      </c>
      <c r="J65" s="6">
        <v>-1.85043086282651</v>
      </c>
      <c r="K65" s="6">
        <f t="shared" si="2"/>
        <v>14.81918254187865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zoomScale="211" workbookViewId="0">
      <selection activeCell="O12" sqref="O12"/>
    </sheetView>
  </sheetViews>
  <sheetFormatPr baseColWidth="10" defaultRowHeight="16" x14ac:dyDescent="0.2"/>
  <cols>
    <col min="1" max="1" width="15.1640625" customWidth="1"/>
    <col min="3" max="3" width="11.1640625" customWidth="1"/>
    <col min="5" max="5" width="13" customWidth="1"/>
    <col min="6" max="6" width="12.5" customWidth="1"/>
    <col min="8" max="8" width="13" customWidth="1"/>
    <col min="9" max="9" width="11.83203125" customWidth="1"/>
    <col min="11" max="11" width="13.83203125" customWidth="1"/>
  </cols>
  <sheetData>
    <row r="1" spans="1:16" x14ac:dyDescent="0.2">
      <c r="A1" s="5" t="s">
        <v>1</v>
      </c>
      <c r="B1" s="5" t="s">
        <v>2</v>
      </c>
      <c r="C1" s="4" t="s">
        <v>0</v>
      </c>
      <c r="D1" s="4" t="s">
        <v>3</v>
      </c>
      <c r="E1" s="4" t="s">
        <v>75</v>
      </c>
      <c r="F1" s="4" t="s">
        <v>4</v>
      </c>
      <c r="G1" s="4" t="s">
        <v>5</v>
      </c>
      <c r="H1" s="4" t="s">
        <v>76</v>
      </c>
      <c r="I1" s="4" t="s">
        <v>6</v>
      </c>
      <c r="J1" s="4" t="s">
        <v>7</v>
      </c>
      <c r="K1" s="4" t="s">
        <v>77</v>
      </c>
    </row>
    <row r="2" spans="1:16" x14ac:dyDescent="0.2">
      <c r="A2" t="s">
        <v>26</v>
      </c>
      <c r="B2" t="s">
        <v>27</v>
      </c>
      <c r="C2" s="4">
        <v>29</v>
      </c>
      <c r="D2" s="6">
        <v>45.0104207166031</v>
      </c>
      <c r="E2" s="7">
        <f t="shared" ref="E2:E33" si="0">(D2-C2)^2</f>
        <v>256.33357152263375</v>
      </c>
      <c r="F2" s="8">
        <v>4.4999999999999998E-2</v>
      </c>
      <c r="G2" s="8">
        <v>2.3618927549253599E-2</v>
      </c>
      <c r="H2" s="9">
        <f t="shared" ref="H2:H33" si="1">(G2-F2)^2</f>
        <v>4.5715025914406664E-4</v>
      </c>
      <c r="I2" s="4">
        <v>-6.7</v>
      </c>
      <c r="J2" s="6">
        <v>-5.4220221734644198</v>
      </c>
      <c r="K2" s="6">
        <f t="shared" ref="K2:K33" si="2">(J2-I2)^2</f>
        <v>1.6332273251166058</v>
      </c>
    </row>
    <row r="3" spans="1:16" x14ac:dyDescent="0.2">
      <c r="A3" t="s">
        <v>15</v>
      </c>
      <c r="B3" t="s">
        <v>16</v>
      </c>
      <c r="C3" s="4">
        <v>13</v>
      </c>
      <c r="D3" s="6">
        <v>21.806608591922</v>
      </c>
      <c r="E3" s="7">
        <f t="shared" si="0"/>
        <v>77.556354891314399</v>
      </c>
      <c r="F3" s="8">
        <v>6.0999999999999999E-2</v>
      </c>
      <c r="G3" s="8">
        <v>8.8704130049398602E-2</v>
      </c>
      <c r="H3" s="9">
        <f t="shared" si="1"/>
        <v>7.6751882179399073E-4</v>
      </c>
      <c r="I3" s="4">
        <v>-1.3</v>
      </c>
      <c r="J3" s="6">
        <v>-2.1479787716821201</v>
      </c>
      <c r="K3" s="6">
        <f t="shared" si="2"/>
        <v>0.71906799722351722</v>
      </c>
    </row>
    <row r="4" spans="1:16" x14ac:dyDescent="0.2">
      <c r="A4" t="s">
        <v>18</v>
      </c>
      <c r="B4" t="s">
        <v>16</v>
      </c>
      <c r="C4" s="4">
        <v>15</v>
      </c>
      <c r="D4" s="6">
        <v>20.7895888004204</v>
      </c>
      <c r="E4" s="7">
        <f t="shared" si="0"/>
        <v>33.519338477953333</v>
      </c>
      <c r="F4" s="8">
        <v>7.6999999999999999E-2</v>
      </c>
      <c r="G4" s="8">
        <v>5.7370302461044E-2</v>
      </c>
      <c r="H4" s="9">
        <f t="shared" si="1"/>
        <v>3.853250254708952E-4</v>
      </c>
      <c r="I4" s="4">
        <v>-1.4</v>
      </c>
      <c r="J4" s="6">
        <v>-2.7726290782309602</v>
      </c>
      <c r="K4" s="6">
        <f t="shared" si="2"/>
        <v>1.8841105864051757</v>
      </c>
    </row>
    <row r="5" spans="1:16" x14ac:dyDescent="0.2">
      <c r="A5" t="s">
        <v>22</v>
      </c>
      <c r="B5" t="s">
        <v>16</v>
      </c>
      <c r="C5" s="4">
        <v>23</v>
      </c>
      <c r="D5" s="6">
        <v>27.205136520832301</v>
      </c>
      <c r="E5" s="7">
        <f t="shared" si="0"/>
        <v>17.68317315883759</v>
      </c>
      <c r="F5" s="8">
        <v>6.9000000000000006E-2</v>
      </c>
      <c r="G5" s="8">
        <v>5.70428617330496E-2</v>
      </c>
      <c r="H5" s="9">
        <f t="shared" si="1"/>
        <v>1.4297315553496974E-4</v>
      </c>
      <c r="I5" s="4">
        <v>-0.8</v>
      </c>
      <c r="J5" s="6">
        <v>-1.7086977759939601</v>
      </c>
      <c r="K5" s="6">
        <f t="shared" si="2"/>
        <v>0.82573164809636923</v>
      </c>
      <c r="N5" t="s">
        <v>83</v>
      </c>
      <c r="O5" t="s">
        <v>81</v>
      </c>
      <c r="P5" t="s">
        <v>82</v>
      </c>
    </row>
    <row r="6" spans="1:16" x14ac:dyDescent="0.2">
      <c r="A6" t="s">
        <v>30</v>
      </c>
      <c r="B6" t="s">
        <v>16</v>
      </c>
      <c r="C6" s="4">
        <v>33</v>
      </c>
      <c r="D6" s="6">
        <v>20.021035818312999</v>
      </c>
      <c r="E6" s="7">
        <f t="shared" si="0"/>
        <v>168.45351122951413</v>
      </c>
      <c r="F6" s="8">
        <v>-8.4000000000000005E-2</v>
      </c>
      <c r="G6" s="8">
        <v>6.9191496177442996E-2</v>
      </c>
      <c r="H6" s="9">
        <f t="shared" si="1"/>
        <v>2.346763450108353E-2</v>
      </c>
      <c r="I6" s="4">
        <v>-7.5</v>
      </c>
      <c r="J6" s="6">
        <v>-2.4016195124165498</v>
      </c>
      <c r="K6" s="6">
        <f t="shared" si="2"/>
        <v>25.993483596171654</v>
      </c>
      <c r="M6" t="s">
        <v>27</v>
      </c>
      <c r="N6" s="3">
        <f>D2-C2</f>
        <v>16.0104207166031</v>
      </c>
      <c r="O6" s="1">
        <f>ABS(G2-F2)</f>
        <v>2.13810724507464E-2</v>
      </c>
      <c r="P6" s="2">
        <f>ABS(J2-I2)</f>
        <v>1.2779778265355803</v>
      </c>
    </row>
    <row r="7" spans="1:16" x14ac:dyDescent="0.2">
      <c r="A7" t="s">
        <v>34</v>
      </c>
      <c r="B7" t="s">
        <v>16</v>
      </c>
      <c r="C7" s="4">
        <v>37</v>
      </c>
      <c r="D7" s="6">
        <v>17.658206766841701</v>
      </c>
      <c r="E7" s="7">
        <f t="shared" si="0"/>
        <v>374.10496547424816</v>
      </c>
      <c r="F7" s="8">
        <v>0.107</v>
      </c>
      <c r="G7" s="8">
        <v>0.113259913598578</v>
      </c>
      <c r="H7" s="9">
        <f t="shared" si="1"/>
        <v>3.918651826166175E-5</v>
      </c>
      <c r="I7" s="4">
        <v>1</v>
      </c>
      <c r="J7" s="6">
        <v>-1.2268131102842501</v>
      </c>
      <c r="K7" s="6">
        <f t="shared" si="2"/>
        <v>4.9586966281338158</v>
      </c>
      <c r="M7" t="s">
        <v>16</v>
      </c>
      <c r="N7" s="3">
        <f>(SUM(E3:E13)/11)^0.5</f>
        <v>10.033980458539858</v>
      </c>
      <c r="O7" s="1">
        <f>(SUM(H3:H13)/11)^0.5</f>
        <v>5.829043420861315E-2</v>
      </c>
      <c r="P7" s="2">
        <f>(SUM(K3:K13)/11)^0.5</f>
        <v>2.7133461894975959</v>
      </c>
    </row>
    <row r="8" spans="1:16" x14ac:dyDescent="0.2">
      <c r="A8" t="s">
        <v>46</v>
      </c>
      <c r="B8" t="s">
        <v>16</v>
      </c>
      <c r="C8" s="4">
        <v>8</v>
      </c>
      <c r="D8" s="6">
        <v>15.3914998650353</v>
      </c>
      <c r="E8" s="7">
        <f t="shared" si="0"/>
        <v>54.634270254816855</v>
      </c>
      <c r="F8" s="8">
        <v>8.7999999999999995E-2</v>
      </c>
      <c r="G8" s="8">
        <v>7.0616825543450196E-2</v>
      </c>
      <c r="H8" s="9">
        <f t="shared" si="1"/>
        <v>3.0217475418684541E-4</v>
      </c>
      <c r="I8" s="4">
        <v>0.5</v>
      </c>
      <c r="J8" s="6">
        <v>-2.41127370833114</v>
      </c>
      <c r="K8" s="6">
        <f t="shared" si="2"/>
        <v>8.4755146048201482</v>
      </c>
      <c r="M8" t="s">
        <v>14</v>
      </c>
      <c r="N8" s="3">
        <f>(SUM(E14:E42)/29)^0.5</f>
        <v>16.084784759877152</v>
      </c>
      <c r="O8" s="1">
        <f>(SUM(H14:H42)/29)^0.5</f>
        <v>6.5704122974939008E-2</v>
      </c>
      <c r="P8" s="2">
        <f>(SUM(K14:K42)/29)^0.5</f>
        <v>3.4807316015328102</v>
      </c>
    </row>
    <row r="9" spans="1:16" x14ac:dyDescent="0.2">
      <c r="A9" t="s">
        <v>50</v>
      </c>
      <c r="B9" t="s">
        <v>16</v>
      </c>
      <c r="C9" s="4">
        <v>15</v>
      </c>
      <c r="D9" s="6">
        <v>7.8717667189316796</v>
      </c>
      <c r="E9" s="7">
        <f t="shared" si="0"/>
        <v>50.811709709330032</v>
      </c>
      <c r="F9" s="8">
        <v>5.0000000000000001E-3</v>
      </c>
      <c r="G9" s="8">
        <v>7.0295794736356707E-2</v>
      </c>
      <c r="H9" s="9">
        <f t="shared" si="1"/>
        <v>4.2635408102524273E-3</v>
      </c>
      <c r="I9" s="4">
        <v>-5.7</v>
      </c>
      <c r="J9" s="6">
        <v>-3.8361484963978199</v>
      </c>
      <c r="K9" s="6">
        <f t="shared" si="2"/>
        <v>3.4739424274801083</v>
      </c>
      <c r="M9" t="s">
        <v>84</v>
      </c>
      <c r="N9" s="3">
        <f>(SUM(E43:E65)/23)^0.5</f>
        <v>17.339136645038035</v>
      </c>
      <c r="O9" s="1">
        <f>(SUM(H43:H65)/23)^0.5</f>
        <v>4.6884525704174292E-2</v>
      </c>
      <c r="P9" s="2">
        <f>(SUM(K43:K65)/23)^0.5</f>
        <v>2.3390532149930876</v>
      </c>
    </row>
    <row r="10" spans="1:16" x14ac:dyDescent="0.2">
      <c r="A10" t="s">
        <v>54</v>
      </c>
      <c r="B10" t="s">
        <v>16</v>
      </c>
      <c r="C10" s="4">
        <v>21</v>
      </c>
      <c r="D10" s="6">
        <v>32.877527769809397</v>
      </c>
      <c r="E10" s="7">
        <f t="shared" si="0"/>
        <v>141.0756659225934</v>
      </c>
      <c r="F10" s="8">
        <v>0.107</v>
      </c>
      <c r="G10" s="8">
        <v>9.9202393776655795E-2</v>
      </c>
      <c r="H10" s="9">
        <f t="shared" si="1"/>
        <v>6.0802662814336245E-5</v>
      </c>
      <c r="I10" s="4">
        <v>1.4</v>
      </c>
      <c r="J10" s="6">
        <v>0.89775799044370297</v>
      </c>
      <c r="K10" s="6">
        <f t="shared" si="2"/>
        <v>0.25224703616314748</v>
      </c>
    </row>
    <row r="11" spans="1:16" x14ac:dyDescent="0.2">
      <c r="A11" t="s">
        <v>55</v>
      </c>
      <c r="B11" t="s">
        <v>16</v>
      </c>
      <c r="C11" s="4">
        <v>24</v>
      </c>
      <c r="D11" s="6">
        <v>20.491370160410501</v>
      </c>
      <c r="E11" s="7">
        <f t="shared" si="0"/>
        <v>12.310483351257835</v>
      </c>
      <c r="F11" s="8">
        <v>0.156</v>
      </c>
      <c r="G11" s="8">
        <v>7.6585253975873999E-2</v>
      </c>
      <c r="H11" s="9">
        <f t="shared" si="1"/>
        <v>6.3067018860764367E-3</v>
      </c>
      <c r="I11" s="4">
        <v>3.8</v>
      </c>
      <c r="J11" s="6">
        <v>-1.1989903224520699</v>
      </c>
      <c r="K11" s="6">
        <f t="shared" si="2"/>
        <v>24.989904243969445</v>
      </c>
    </row>
    <row r="12" spans="1:16" x14ac:dyDescent="0.2">
      <c r="A12" t="s">
        <v>57</v>
      </c>
      <c r="B12" t="s">
        <v>16</v>
      </c>
      <c r="C12" s="4">
        <v>26</v>
      </c>
      <c r="D12" s="6">
        <v>34.672759816600397</v>
      </c>
      <c r="E12" s="7">
        <f t="shared" si="0"/>
        <v>75.216762836438562</v>
      </c>
      <c r="F12" s="8">
        <v>6.8000000000000005E-2</v>
      </c>
      <c r="G12" s="8">
        <v>2.8543076497629299E-2</v>
      </c>
      <c r="H12" s="9">
        <f t="shared" si="1"/>
        <v>1.5568488122719337E-3</v>
      </c>
      <c r="I12" s="4">
        <v>-1.4</v>
      </c>
      <c r="J12" s="6">
        <v>-4.4352494067074302</v>
      </c>
      <c r="K12" s="6">
        <f t="shared" si="2"/>
        <v>9.2127389609178074</v>
      </c>
    </row>
    <row r="13" spans="1:16" x14ac:dyDescent="0.2">
      <c r="A13" t="s">
        <v>62</v>
      </c>
      <c r="B13" t="s">
        <v>16</v>
      </c>
      <c r="C13" s="4">
        <v>33</v>
      </c>
      <c r="D13" s="6">
        <v>22.894448705802699</v>
      </c>
      <c r="E13" s="7">
        <f t="shared" si="0"/>
        <v>102.12216695965276</v>
      </c>
      <c r="F13" s="8">
        <v>7.8E-2</v>
      </c>
      <c r="G13" s="8">
        <v>6.8899726665192507E-2</v>
      </c>
      <c r="H13" s="9">
        <f t="shared" si="1"/>
        <v>8.28149747682083E-5</v>
      </c>
      <c r="I13" s="4">
        <v>-2.9</v>
      </c>
      <c r="J13" s="6">
        <v>-3.3464137713950599</v>
      </c>
      <c r="K13" s="6">
        <f t="shared" si="2"/>
        <v>0.1992852552911609</v>
      </c>
    </row>
    <row r="14" spans="1:16" x14ac:dyDescent="0.2">
      <c r="A14" t="s">
        <v>13</v>
      </c>
      <c r="B14" t="s">
        <v>14</v>
      </c>
      <c r="C14" s="4">
        <v>11</v>
      </c>
      <c r="D14" s="6">
        <v>42.115106069591903</v>
      </c>
      <c r="E14" s="7">
        <f t="shared" si="0"/>
        <v>968.14982572195493</v>
      </c>
      <c r="F14" s="8">
        <v>3.2000000000000001E-2</v>
      </c>
      <c r="G14" s="8">
        <v>1.28021961028662E-2</v>
      </c>
      <c r="H14" s="9">
        <f t="shared" si="1"/>
        <v>3.6855567447280574E-4</v>
      </c>
      <c r="I14" s="4">
        <v>-5.4</v>
      </c>
      <c r="J14" s="6">
        <v>-3.46698441451827</v>
      </c>
      <c r="K14" s="6">
        <f t="shared" si="2"/>
        <v>3.7365492537152769</v>
      </c>
    </row>
    <row r="15" spans="1:16" x14ac:dyDescent="0.2">
      <c r="A15" t="s">
        <v>17</v>
      </c>
      <c r="B15" t="s">
        <v>14</v>
      </c>
      <c r="C15" s="4">
        <v>14</v>
      </c>
      <c r="D15" s="6">
        <v>22.421762367765702</v>
      </c>
      <c r="E15" s="7">
        <f t="shared" si="0"/>
        <v>70.926081379114564</v>
      </c>
      <c r="F15" s="8">
        <v>3.5000000000000003E-2</v>
      </c>
      <c r="G15" s="8">
        <v>3.7768041256445103E-2</v>
      </c>
      <c r="H15" s="9">
        <f t="shared" si="1"/>
        <v>7.6620523973821693E-6</v>
      </c>
      <c r="I15" s="4">
        <v>-3.5</v>
      </c>
      <c r="J15" s="6">
        <v>-3.73551730360554</v>
      </c>
      <c r="K15" s="6">
        <f t="shared" si="2"/>
        <v>5.5468400297624114E-2</v>
      </c>
    </row>
    <row r="16" spans="1:16" x14ac:dyDescent="0.2">
      <c r="A16" t="s">
        <v>21</v>
      </c>
      <c r="B16" t="s">
        <v>14</v>
      </c>
      <c r="C16" s="4">
        <v>22</v>
      </c>
      <c r="D16" s="6">
        <v>54.6068716521523</v>
      </c>
      <c r="E16" s="7">
        <f t="shared" si="0"/>
        <v>1063.2080789399333</v>
      </c>
      <c r="F16" s="8">
        <v>0.10299999999999999</v>
      </c>
      <c r="G16" s="8">
        <v>1.9511816883736099E-2</v>
      </c>
      <c r="H16" s="9">
        <f t="shared" si="1"/>
        <v>6.9702767200548119E-3</v>
      </c>
      <c r="I16" s="4">
        <v>1</v>
      </c>
      <c r="J16" s="6">
        <v>-3.0537459998804599</v>
      </c>
      <c r="K16" s="6">
        <f t="shared" si="2"/>
        <v>16.432856631546834</v>
      </c>
    </row>
    <row r="17" spans="1:11" x14ac:dyDescent="0.2">
      <c r="A17" t="s">
        <v>23</v>
      </c>
      <c r="B17" t="s">
        <v>14</v>
      </c>
      <c r="C17" s="4">
        <v>25</v>
      </c>
      <c r="D17" s="6">
        <v>26.651876614916201</v>
      </c>
      <c r="E17" s="7">
        <f t="shared" si="0"/>
        <v>2.7286963509070077</v>
      </c>
      <c r="F17" s="8">
        <v>5.0000000000000001E-3</v>
      </c>
      <c r="G17" s="8">
        <v>3.4314782623645901E-2</v>
      </c>
      <c r="H17" s="9">
        <f t="shared" si="1"/>
        <v>8.5935648027161157E-4</v>
      </c>
      <c r="I17" s="4">
        <v>-6.4</v>
      </c>
      <c r="J17" s="6">
        <v>-4.4956304897620702</v>
      </c>
      <c r="K17" s="6">
        <f t="shared" si="2"/>
        <v>3.6266232315238538</v>
      </c>
    </row>
    <row r="18" spans="1:11" x14ac:dyDescent="0.2">
      <c r="A18" t="s">
        <v>24</v>
      </c>
      <c r="B18" t="s">
        <v>14</v>
      </c>
      <c r="C18" s="4">
        <v>26</v>
      </c>
      <c r="D18" s="6">
        <v>38.3056913770086</v>
      </c>
      <c r="E18" s="7">
        <f t="shared" si="0"/>
        <v>151.43004026618382</v>
      </c>
      <c r="F18" s="8">
        <v>6.9000000000000006E-2</v>
      </c>
      <c r="G18" s="8">
        <v>4.1484232102170102E-2</v>
      </c>
      <c r="H18" s="9">
        <f t="shared" si="1"/>
        <v>7.5711748300724669E-4</v>
      </c>
      <c r="I18" s="4">
        <v>-1.8</v>
      </c>
      <c r="J18" s="6">
        <v>-3.99710873238174</v>
      </c>
      <c r="K18" s="6">
        <f t="shared" si="2"/>
        <v>4.8272867819080973</v>
      </c>
    </row>
    <row r="19" spans="1:11" x14ac:dyDescent="0.2">
      <c r="A19" t="s">
        <v>31</v>
      </c>
      <c r="B19" t="s">
        <v>14</v>
      </c>
      <c r="C19" s="4">
        <v>34</v>
      </c>
      <c r="D19" s="6">
        <v>32.112523557903401</v>
      </c>
      <c r="E19" s="7">
        <f t="shared" si="0"/>
        <v>3.5625673194696352</v>
      </c>
      <c r="F19" s="8">
        <v>0.14799999999999999</v>
      </c>
      <c r="G19" s="8">
        <v>0.12251308309622699</v>
      </c>
      <c r="H19" s="9">
        <f t="shared" si="1"/>
        <v>6.4958293325982988E-4</v>
      </c>
      <c r="I19" s="4">
        <v>-0.1</v>
      </c>
      <c r="J19" s="6">
        <v>0.36757627079606298</v>
      </c>
      <c r="K19" s="6">
        <f t="shared" si="2"/>
        <v>0.21862756901155325</v>
      </c>
    </row>
    <row r="20" spans="1:11" x14ac:dyDescent="0.2">
      <c r="A20" t="s">
        <v>33</v>
      </c>
      <c r="B20" t="s">
        <v>14</v>
      </c>
      <c r="C20" s="4">
        <v>36</v>
      </c>
      <c r="D20" s="6">
        <v>41.145609451777098</v>
      </c>
      <c r="E20" s="7">
        <f t="shared" si="0"/>
        <v>26.477296630217804</v>
      </c>
      <c r="F20" s="8">
        <v>0</v>
      </c>
      <c r="G20" s="8">
        <v>5.2951468676145003E-2</v>
      </c>
      <c r="H20" s="9">
        <f t="shared" si="1"/>
        <v>2.8038580349607654E-3</v>
      </c>
      <c r="I20" s="4">
        <v>-7.6</v>
      </c>
      <c r="J20" s="6">
        <v>-4.1569339598886099</v>
      </c>
      <c r="K20" s="6">
        <f t="shared" si="2"/>
        <v>11.854703756568325</v>
      </c>
    </row>
    <row r="21" spans="1:11" x14ac:dyDescent="0.2">
      <c r="A21" t="s">
        <v>35</v>
      </c>
      <c r="B21" t="s">
        <v>14</v>
      </c>
      <c r="C21" s="4">
        <v>42</v>
      </c>
      <c r="D21" s="6">
        <v>35.500210680423898</v>
      </c>
      <c r="E21" s="7">
        <f t="shared" si="0"/>
        <v>42.24726119887557</v>
      </c>
      <c r="F21" s="8">
        <v>0.14699999999999999</v>
      </c>
      <c r="G21" s="8">
        <v>2.1236712789411898E-2</v>
      </c>
      <c r="H21" s="9">
        <f t="shared" si="1"/>
        <v>1.5816404410012874E-2</v>
      </c>
      <c r="I21" s="4">
        <v>0.6</v>
      </c>
      <c r="J21" s="6">
        <v>-5.2161189082311097</v>
      </c>
      <c r="K21" s="6">
        <f t="shared" si="2"/>
        <v>33.827239154683433</v>
      </c>
    </row>
    <row r="22" spans="1:11" x14ac:dyDescent="0.2">
      <c r="A22" t="s">
        <v>36</v>
      </c>
      <c r="B22" t="s">
        <v>14</v>
      </c>
      <c r="C22" s="4">
        <v>47</v>
      </c>
      <c r="D22" s="6">
        <v>37.498044998504902</v>
      </c>
      <c r="E22" s="7">
        <f t="shared" si="0"/>
        <v>90.287148850437703</v>
      </c>
      <c r="F22" s="8">
        <v>3.6999999999999998E-2</v>
      </c>
      <c r="G22" s="8">
        <v>2.33267914634456E-3</v>
      </c>
      <c r="H22" s="9">
        <f t="shared" si="1"/>
        <v>1.2018231351702932E-3</v>
      </c>
      <c r="I22" s="4">
        <v>-1.6</v>
      </c>
      <c r="J22" s="6">
        <v>-4.9817148606597801</v>
      </c>
      <c r="K22" s="6">
        <f t="shared" si="2"/>
        <v>11.435995398807195</v>
      </c>
    </row>
    <row r="23" spans="1:11" x14ac:dyDescent="0.2">
      <c r="A23" t="s">
        <v>37</v>
      </c>
      <c r="B23" t="s">
        <v>14</v>
      </c>
      <c r="C23" s="4">
        <v>49</v>
      </c>
      <c r="D23" s="6">
        <v>40.7944232907344</v>
      </c>
      <c r="E23" s="7">
        <f t="shared" si="0"/>
        <v>67.331489131642073</v>
      </c>
      <c r="F23" s="8">
        <v>7.6999999999999999E-2</v>
      </c>
      <c r="G23" s="8">
        <v>7.7408871695845594E-2</v>
      </c>
      <c r="H23" s="9">
        <f t="shared" si="1"/>
        <v>1.6717606366365241E-7</v>
      </c>
      <c r="I23" s="4">
        <v>-1.8</v>
      </c>
      <c r="J23" s="6">
        <v>-2.8721375636717701</v>
      </c>
      <c r="K23" s="6">
        <f t="shared" si="2"/>
        <v>1.1494789554360387</v>
      </c>
    </row>
    <row r="24" spans="1:11" x14ac:dyDescent="0.2">
      <c r="A24" t="s">
        <v>39</v>
      </c>
      <c r="B24" t="s">
        <v>14</v>
      </c>
      <c r="C24" s="4">
        <v>53</v>
      </c>
      <c r="D24" s="6">
        <v>32.011037063579799</v>
      </c>
      <c r="E24" s="7">
        <f t="shared" si="0"/>
        <v>440.53656514642091</v>
      </c>
      <c r="F24" s="8">
        <v>-0.20300000000000001</v>
      </c>
      <c r="G24" s="8">
        <v>-1.3313485780542899E-2</v>
      </c>
      <c r="H24" s="9">
        <f t="shared" si="1"/>
        <v>3.5980973676728305E-2</v>
      </c>
      <c r="I24" s="4">
        <v>-15.3</v>
      </c>
      <c r="J24" s="6">
        <v>-4.8120224023013396</v>
      </c>
      <c r="K24" s="6">
        <f t="shared" si="2"/>
        <v>109.99767408982898</v>
      </c>
    </row>
    <row r="25" spans="1:11" x14ac:dyDescent="0.2">
      <c r="A25" t="s">
        <v>41</v>
      </c>
      <c r="B25" t="s">
        <v>14</v>
      </c>
      <c r="C25" s="4">
        <v>59</v>
      </c>
      <c r="D25" s="6">
        <v>32.3924766864681</v>
      </c>
      <c r="E25" s="7">
        <f t="shared" si="0"/>
        <v>707.96029688014357</v>
      </c>
      <c r="F25" s="8">
        <v>-3.1E-2</v>
      </c>
      <c r="G25" s="8">
        <v>1.54071663694495E-2</v>
      </c>
      <c r="H25" s="9">
        <f t="shared" si="1"/>
        <v>2.1536250904417645E-3</v>
      </c>
      <c r="I25" s="4">
        <v>-5.0999999999999996</v>
      </c>
      <c r="J25" s="6">
        <v>-5.10726343555414</v>
      </c>
      <c r="K25" s="6">
        <f t="shared" si="2"/>
        <v>5.2757496049149832E-5</v>
      </c>
    </row>
    <row r="26" spans="1:11" x14ac:dyDescent="0.2">
      <c r="A26" t="s">
        <v>43</v>
      </c>
      <c r="B26" t="s">
        <v>14</v>
      </c>
      <c r="C26" s="4">
        <v>5</v>
      </c>
      <c r="D26" s="6">
        <v>11.150761010759799</v>
      </c>
      <c r="E26" s="7">
        <f t="shared" si="0"/>
        <v>37.831861011482907</v>
      </c>
      <c r="F26" s="8">
        <v>8.5000000000000006E-2</v>
      </c>
      <c r="G26" s="8">
        <v>0.13036014223742401</v>
      </c>
      <c r="H26" s="9">
        <f t="shared" si="1"/>
        <v>2.0575425037993372E-3</v>
      </c>
      <c r="I26" s="4">
        <v>-2.8</v>
      </c>
      <c r="J26" s="6">
        <v>-1.12256379165141</v>
      </c>
      <c r="K26" s="6">
        <f t="shared" si="2"/>
        <v>2.8137922330788938</v>
      </c>
    </row>
    <row r="27" spans="1:11" x14ac:dyDescent="0.2">
      <c r="A27" t="s">
        <v>44</v>
      </c>
      <c r="B27" t="s">
        <v>14</v>
      </c>
      <c r="C27" s="4">
        <v>6</v>
      </c>
      <c r="D27" s="6">
        <v>29.273368059606401</v>
      </c>
      <c r="E27" s="7">
        <f t="shared" si="0"/>
        <v>541.64966083790739</v>
      </c>
      <c r="F27" s="8">
        <v>0.155</v>
      </c>
      <c r="G27" s="8">
        <v>3.4671852422117198E-2</v>
      </c>
      <c r="H27" s="9">
        <f t="shared" si="1"/>
        <v>1.4478863099524741E-2</v>
      </c>
      <c r="I27" s="4">
        <v>3.2</v>
      </c>
      <c r="J27" s="6">
        <v>-4.0558642454957496</v>
      </c>
      <c r="K27" s="6">
        <f t="shared" si="2"/>
        <v>52.647565949063605</v>
      </c>
    </row>
    <row r="28" spans="1:11" x14ac:dyDescent="0.2">
      <c r="A28" t="s">
        <v>45</v>
      </c>
      <c r="B28" t="s">
        <v>14</v>
      </c>
      <c r="C28" s="4">
        <v>7</v>
      </c>
      <c r="D28" s="6">
        <v>36.971129651892099</v>
      </c>
      <c r="E28" s="7">
        <f t="shared" si="0"/>
        <v>898.26861261052579</v>
      </c>
      <c r="F28" s="8">
        <v>5.8000000000000003E-2</v>
      </c>
      <c r="G28" s="8">
        <v>1.7670224312625799E-2</v>
      </c>
      <c r="H28" s="9">
        <f t="shared" si="1"/>
        <v>1.6264908069939196E-3</v>
      </c>
      <c r="I28" s="4">
        <v>-1.3</v>
      </c>
      <c r="J28" s="6">
        <v>-4.8448232768171797</v>
      </c>
      <c r="K28" s="6">
        <f t="shared" si="2"/>
        <v>12.565772063864889</v>
      </c>
    </row>
    <row r="29" spans="1:11" x14ac:dyDescent="0.2">
      <c r="A29" t="s">
        <v>47</v>
      </c>
      <c r="B29" t="s">
        <v>14</v>
      </c>
      <c r="C29" s="4">
        <v>11</v>
      </c>
      <c r="D29" s="6">
        <v>24.133029441426</v>
      </c>
      <c r="E29" s="7">
        <f t="shared" si="0"/>
        <v>172.47646230936212</v>
      </c>
      <c r="F29" s="8">
        <v>0.13</v>
      </c>
      <c r="G29" s="8">
        <v>1.8638333624735499E-3</v>
      </c>
      <c r="H29" s="9">
        <f t="shared" si="1"/>
        <v>1.6418877200559946E-2</v>
      </c>
      <c r="I29" s="4">
        <v>0</v>
      </c>
      <c r="J29" s="6">
        <v>-4.7523313123506599</v>
      </c>
      <c r="K29" s="6">
        <f t="shared" si="2"/>
        <v>22.584652902348545</v>
      </c>
    </row>
    <row r="30" spans="1:11" x14ac:dyDescent="0.2">
      <c r="A30" t="s">
        <v>48</v>
      </c>
      <c r="B30" t="s">
        <v>14</v>
      </c>
      <c r="C30" s="4">
        <v>12</v>
      </c>
      <c r="D30" s="6">
        <v>30.0490149377415</v>
      </c>
      <c r="E30" s="7">
        <f t="shared" si="0"/>
        <v>325.76694022281583</v>
      </c>
      <c r="F30" s="8">
        <v>5.5E-2</v>
      </c>
      <c r="G30" s="8">
        <v>2.5150147501612E-2</v>
      </c>
      <c r="H30" s="9">
        <f t="shared" si="1"/>
        <v>8.9101369417552041E-4</v>
      </c>
      <c r="I30" s="4">
        <v>-2.8</v>
      </c>
      <c r="J30" s="6">
        <v>-4.1784153914219804</v>
      </c>
      <c r="K30" s="6">
        <f t="shared" si="2"/>
        <v>1.9000289913090118</v>
      </c>
    </row>
    <row r="31" spans="1:11" x14ac:dyDescent="0.2">
      <c r="A31" t="s">
        <v>51</v>
      </c>
      <c r="B31" t="s">
        <v>14</v>
      </c>
      <c r="C31" s="4">
        <v>16</v>
      </c>
      <c r="D31" s="6">
        <v>40.382392422982498</v>
      </c>
      <c r="E31" s="7">
        <f t="shared" si="0"/>
        <v>594.50106026831429</v>
      </c>
      <c r="F31" s="8">
        <v>6.4000000000000001E-2</v>
      </c>
      <c r="G31" s="8">
        <v>3.7031395051727099E-3</v>
      </c>
      <c r="H31" s="9">
        <f t="shared" si="1"/>
        <v>3.6357113855326642E-3</v>
      </c>
      <c r="I31" s="4">
        <v>-2.7</v>
      </c>
      <c r="J31" s="6">
        <v>-3.9991277409261299</v>
      </c>
      <c r="K31" s="6">
        <f t="shared" si="2"/>
        <v>1.6877328872438291</v>
      </c>
    </row>
    <row r="32" spans="1:11" x14ac:dyDescent="0.2">
      <c r="A32" t="s">
        <v>58</v>
      </c>
      <c r="B32" t="s">
        <v>14</v>
      </c>
      <c r="C32" s="4">
        <v>28</v>
      </c>
      <c r="D32" s="6">
        <v>39.422156632292698</v>
      </c>
      <c r="E32" s="7">
        <f t="shared" si="0"/>
        <v>130.46566213262807</v>
      </c>
      <c r="F32" s="8">
        <v>-8.8999999999999996E-2</v>
      </c>
      <c r="G32" s="8">
        <v>-1.13663007245908E-2</v>
      </c>
      <c r="H32" s="9">
        <f t="shared" si="1"/>
        <v>6.02699126318467E-3</v>
      </c>
      <c r="I32" s="4">
        <v>-10.4</v>
      </c>
      <c r="J32" s="6">
        <v>-4.7520573696309896</v>
      </c>
      <c r="K32" s="6">
        <f t="shared" si="2"/>
        <v>31.899255955939619</v>
      </c>
    </row>
    <row r="33" spans="1:11" x14ac:dyDescent="0.2">
      <c r="A33" t="s">
        <v>59</v>
      </c>
      <c r="B33" t="s">
        <v>14</v>
      </c>
      <c r="C33" s="4">
        <v>29</v>
      </c>
      <c r="D33" s="6">
        <v>36.517946698724799</v>
      </c>
      <c r="E33" s="7">
        <f t="shared" si="0"/>
        <v>56.519522564867103</v>
      </c>
      <c r="F33" s="8">
        <v>-2.7E-2</v>
      </c>
      <c r="G33" s="8">
        <v>1.3394045398294799E-3</v>
      </c>
      <c r="H33" s="9">
        <f t="shared" si="1"/>
        <v>8.0312184967210769E-4</v>
      </c>
      <c r="I33" s="4">
        <v>-4.9000000000000004</v>
      </c>
      <c r="J33" s="6">
        <v>-3.2291245007109799</v>
      </c>
      <c r="K33" s="6">
        <f t="shared" si="2"/>
        <v>2.7918249341243335</v>
      </c>
    </row>
    <row r="34" spans="1:11" x14ac:dyDescent="0.2">
      <c r="A34" t="s">
        <v>60</v>
      </c>
      <c r="B34" t="s">
        <v>14</v>
      </c>
      <c r="C34" s="4">
        <v>31</v>
      </c>
      <c r="D34" s="6">
        <v>36.945499471793703</v>
      </c>
      <c r="E34" s="7">
        <f t="shared" ref="E34:E65" si="3">(D34-C34)^2</f>
        <v>35.348963969099195</v>
      </c>
      <c r="F34" s="8">
        <v>6.2E-2</v>
      </c>
      <c r="G34" s="8">
        <v>1.93929933551728E-3</v>
      </c>
      <c r="H34" s="9">
        <f t="shared" ref="H34:H65" si="4">(G34-F34)^2</f>
        <v>3.607287764308595E-3</v>
      </c>
      <c r="I34" s="4">
        <v>-3.4</v>
      </c>
      <c r="J34" s="6">
        <v>-4.6586759939915297</v>
      </c>
      <c r="K34" s="6">
        <f t="shared" ref="K34:K65" si="5">(J34-I34)^2</f>
        <v>1.5842652578505654</v>
      </c>
    </row>
    <row r="35" spans="1:11" x14ac:dyDescent="0.2">
      <c r="A35" t="s">
        <v>61</v>
      </c>
      <c r="B35" t="s">
        <v>14</v>
      </c>
      <c r="C35" s="4">
        <v>32</v>
      </c>
      <c r="D35" s="6">
        <v>40.480821969195503</v>
      </c>
      <c r="E35" s="7">
        <f t="shared" si="3"/>
        <v>71.924341273189086</v>
      </c>
      <c r="F35" s="8">
        <v>0.123</v>
      </c>
      <c r="G35" s="8">
        <v>6.5659454689473595E-2</v>
      </c>
      <c r="H35" s="9">
        <f t="shared" si="4"/>
        <v>3.2879381365085313E-3</v>
      </c>
      <c r="I35" s="4">
        <v>-0.9</v>
      </c>
      <c r="J35" s="6">
        <v>-3.7975537345822801</v>
      </c>
      <c r="K35" s="6">
        <f t="shared" si="5"/>
        <v>8.3958176447917197</v>
      </c>
    </row>
    <row r="36" spans="1:11" x14ac:dyDescent="0.2">
      <c r="A36" t="s">
        <v>63</v>
      </c>
      <c r="B36" t="s">
        <v>14</v>
      </c>
      <c r="C36" s="4">
        <v>34</v>
      </c>
      <c r="D36" s="6">
        <v>35.574376430437297</v>
      </c>
      <c r="E36" s="7">
        <f t="shared" si="3"/>
        <v>2.4786611447164861</v>
      </c>
      <c r="F36" s="8">
        <v>3.5000000000000003E-2</v>
      </c>
      <c r="G36" s="8">
        <v>7.7414243260655005E-2</v>
      </c>
      <c r="H36" s="9">
        <f t="shared" si="4"/>
        <v>1.7989680313740181E-3</v>
      </c>
      <c r="I36" s="4">
        <v>-4.7</v>
      </c>
      <c r="J36" s="6">
        <v>-1.9730148587474801</v>
      </c>
      <c r="K36" s="6">
        <f t="shared" si="5"/>
        <v>7.4364479606120257</v>
      </c>
    </row>
    <row r="37" spans="1:11" x14ac:dyDescent="0.2">
      <c r="A37" t="s">
        <v>65</v>
      </c>
      <c r="B37" t="s">
        <v>14</v>
      </c>
      <c r="C37" s="4">
        <v>36</v>
      </c>
      <c r="D37" s="6">
        <v>38.525184327213097</v>
      </c>
      <c r="E37" s="7">
        <f t="shared" si="3"/>
        <v>6.3765558864026612</v>
      </c>
      <c r="F37" s="8">
        <v>0.113</v>
      </c>
      <c r="G37" s="8">
        <v>8.9407457228421194E-2</v>
      </c>
      <c r="H37" s="9">
        <f t="shared" si="4"/>
        <v>5.5660807442877553E-4</v>
      </c>
      <c r="I37" s="4">
        <v>-1.5</v>
      </c>
      <c r="J37" s="6">
        <v>-1.5827045992183699</v>
      </c>
      <c r="K37" s="6">
        <f t="shared" si="5"/>
        <v>6.840050731871195E-3</v>
      </c>
    </row>
    <row r="38" spans="1:11" x14ac:dyDescent="0.2">
      <c r="A38" t="s">
        <v>66</v>
      </c>
      <c r="B38" t="s">
        <v>14</v>
      </c>
      <c r="C38" s="4">
        <v>37</v>
      </c>
      <c r="D38" s="6">
        <v>48.984294624546898</v>
      </c>
      <c r="E38" s="7">
        <f t="shared" si="3"/>
        <v>143.62331764794368</v>
      </c>
      <c r="F38" s="8">
        <v>0.06</v>
      </c>
      <c r="G38" s="8">
        <v>2.7468583849295101E-2</v>
      </c>
      <c r="H38" s="9">
        <f t="shared" si="4"/>
        <v>1.0582930367703436E-3</v>
      </c>
      <c r="I38" s="4">
        <v>-3.5</v>
      </c>
      <c r="J38" s="6">
        <v>-2.8918308396733101</v>
      </c>
      <c r="K38" s="6">
        <f t="shared" si="5"/>
        <v>0.36986972757247105</v>
      </c>
    </row>
    <row r="39" spans="1:11" x14ac:dyDescent="0.2">
      <c r="A39" t="s">
        <v>67</v>
      </c>
      <c r="B39" t="s">
        <v>14</v>
      </c>
      <c r="C39" s="4">
        <v>39</v>
      </c>
      <c r="D39" s="6">
        <v>40.533255368130398</v>
      </c>
      <c r="E39" s="7">
        <f t="shared" si="3"/>
        <v>2.3508720239006817</v>
      </c>
      <c r="F39" s="8">
        <v>2.4E-2</v>
      </c>
      <c r="G39" s="8">
        <v>2.0154059160128499E-2</v>
      </c>
      <c r="H39" s="9">
        <f t="shared" si="4"/>
        <v>1.4791260943791509E-5</v>
      </c>
      <c r="I39" s="4">
        <v>-3.4</v>
      </c>
      <c r="J39" s="6">
        <v>-4.0609923570176898</v>
      </c>
      <c r="K39" s="6">
        <f t="shared" si="5"/>
        <v>0.43691089603580119</v>
      </c>
    </row>
    <row r="40" spans="1:11" x14ac:dyDescent="0.2">
      <c r="A40" t="s">
        <v>68</v>
      </c>
      <c r="B40" t="s">
        <v>14</v>
      </c>
      <c r="C40" s="4">
        <v>41</v>
      </c>
      <c r="D40" s="6">
        <v>31.244812641255599</v>
      </c>
      <c r="E40" s="7">
        <f t="shared" si="3"/>
        <v>95.163680404206559</v>
      </c>
      <c r="F40" s="8">
        <v>0.10100000000000001</v>
      </c>
      <c r="G40" s="8">
        <v>0.126474087075337</v>
      </c>
      <c r="H40" s="9">
        <f t="shared" si="4"/>
        <v>6.4892911232185128E-4</v>
      </c>
      <c r="I40" s="4">
        <v>-2.2000000000000002</v>
      </c>
      <c r="J40" s="6">
        <v>-0.44776382515500501</v>
      </c>
      <c r="K40" s="6">
        <f t="shared" si="5"/>
        <v>3.070331612435421</v>
      </c>
    </row>
    <row r="41" spans="1:11" x14ac:dyDescent="0.2">
      <c r="A41" t="s">
        <v>70</v>
      </c>
      <c r="B41" t="s">
        <v>14</v>
      </c>
      <c r="C41" s="4">
        <v>46</v>
      </c>
      <c r="D41" s="6">
        <v>49.678539706062303</v>
      </c>
      <c r="E41" s="7">
        <f t="shared" si="3"/>
        <v>13.531654369076932</v>
      </c>
      <c r="F41" s="8">
        <v>8.0000000000000002E-3</v>
      </c>
      <c r="G41" s="8">
        <v>1.40104950593961E-2</v>
      </c>
      <c r="H41" s="9">
        <f t="shared" si="4"/>
        <v>3.6126050859024931E-5</v>
      </c>
      <c r="I41" s="4">
        <v>-4.0999999999999996</v>
      </c>
      <c r="J41" s="6">
        <v>-3.6771831196693601</v>
      </c>
      <c r="K41" s="6">
        <f t="shared" si="5"/>
        <v>0.1787741142925344</v>
      </c>
    </row>
    <row r="42" spans="1:11" x14ac:dyDescent="0.2">
      <c r="A42" t="s">
        <v>73</v>
      </c>
      <c r="B42" t="s">
        <v>14</v>
      </c>
      <c r="C42" s="4">
        <v>54</v>
      </c>
      <c r="D42" s="6">
        <v>26.801368676273899</v>
      </c>
      <c r="E42" s="7">
        <f t="shared" si="3"/>
        <v>739.7655458839746</v>
      </c>
      <c r="F42" s="8">
        <v>7.1999999999999995E-2</v>
      </c>
      <c r="G42" s="8">
        <v>4.5981441940949698E-2</v>
      </c>
      <c r="H42" s="9">
        <f t="shared" si="4"/>
        <v>6.7696536347217116E-4</v>
      </c>
      <c r="I42" s="4">
        <v>-4.4000000000000004</v>
      </c>
      <c r="J42" s="6">
        <v>-2.44632581701878</v>
      </c>
      <c r="K42" s="6">
        <f t="shared" si="5"/>
        <v>3.8168428132473387</v>
      </c>
    </row>
    <row r="43" spans="1:11" x14ac:dyDescent="0.2">
      <c r="A43" t="s">
        <v>8</v>
      </c>
      <c r="B43" t="s">
        <v>9</v>
      </c>
      <c r="C43" s="4">
        <v>3</v>
      </c>
      <c r="D43" s="6">
        <v>30.764500069627498</v>
      </c>
      <c r="E43" s="7">
        <f t="shared" si="3"/>
        <v>770.86746411634533</v>
      </c>
      <c r="F43" s="8">
        <v>0.159</v>
      </c>
      <c r="G43" s="8">
        <v>0.12388185015448799</v>
      </c>
      <c r="H43" s="9">
        <f t="shared" si="4"/>
        <v>1.2332844485718351E-3</v>
      </c>
      <c r="I43" s="4">
        <v>3.2</v>
      </c>
      <c r="J43" s="6">
        <v>0.759925247328466</v>
      </c>
      <c r="K43" s="6">
        <f t="shared" si="5"/>
        <v>5.9539647986250479</v>
      </c>
    </row>
    <row r="44" spans="1:11" x14ac:dyDescent="0.2">
      <c r="A44" t="s">
        <v>10</v>
      </c>
      <c r="B44" t="s">
        <v>9</v>
      </c>
      <c r="C44" s="4">
        <v>5</v>
      </c>
      <c r="D44" s="6">
        <v>28.519871271499799</v>
      </c>
      <c r="E44" s="7">
        <f t="shared" si="3"/>
        <v>553.18434462792152</v>
      </c>
      <c r="F44" s="8">
        <v>7.3999999999999996E-2</v>
      </c>
      <c r="G44" s="8">
        <v>4.8191438825376097E-2</v>
      </c>
      <c r="H44" s="9">
        <f t="shared" si="4"/>
        <v>6.6608182990430414E-4</v>
      </c>
      <c r="I44" s="4">
        <v>-1.4</v>
      </c>
      <c r="J44" s="6">
        <v>-2.4004442657387202</v>
      </c>
      <c r="K44" s="6">
        <f t="shared" si="5"/>
        <v>1.0008887288494872</v>
      </c>
    </row>
    <row r="45" spans="1:11" x14ac:dyDescent="0.2">
      <c r="A45" t="s">
        <v>11</v>
      </c>
      <c r="B45" t="s">
        <v>9</v>
      </c>
      <c r="C45" s="4">
        <v>7</v>
      </c>
      <c r="D45" s="6">
        <v>30.5879392209246</v>
      </c>
      <c r="E45" s="7">
        <f t="shared" si="3"/>
        <v>556.390876690033</v>
      </c>
      <c r="F45" s="8">
        <v>5.8000000000000003E-2</v>
      </c>
      <c r="G45" s="8">
        <v>4.5266972811945201E-2</v>
      </c>
      <c r="H45" s="9">
        <f t="shared" si="4"/>
        <v>1.6212998137174277E-4</v>
      </c>
      <c r="I45" s="4">
        <v>-1</v>
      </c>
      <c r="J45" s="6">
        <v>-3.02505470510147</v>
      </c>
      <c r="K45" s="6">
        <f t="shared" si="5"/>
        <v>4.1008465586536014</v>
      </c>
    </row>
    <row r="46" spans="1:11" x14ac:dyDescent="0.2">
      <c r="A46" t="s">
        <v>12</v>
      </c>
      <c r="B46" t="s">
        <v>9</v>
      </c>
      <c r="C46" s="4">
        <v>9</v>
      </c>
      <c r="D46" s="6">
        <v>13.148525946915299</v>
      </c>
      <c r="E46" s="7">
        <f t="shared" si="3"/>
        <v>17.21026753222948</v>
      </c>
      <c r="F46" s="8">
        <v>0.16</v>
      </c>
      <c r="G46" s="8">
        <v>0.124342701171716</v>
      </c>
      <c r="H46" s="9">
        <f t="shared" si="4"/>
        <v>1.2714429597295437E-3</v>
      </c>
      <c r="I46" s="4">
        <v>4.0999999999999996</v>
      </c>
      <c r="J46" s="6">
        <v>-2.62136993918127E-2</v>
      </c>
      <c r="K46" s="6">
        <f t="shared" si="5"/>
        <v>17.025639493048661</v>
      </c>
    </row>
    <row r="47" spans="1:11" x14ac:dyDescent="0.2">
      <c r="A47" t="s">
        <v>19</v>
      </c>
      <c r="B47" t="s">
        <v>9</v>
      </c>
      <c r="C47" s="4">
        <v>16</v>
      </c>
      <c r="D47" s="6">
        <v>29.2342053773171</v>
      </c>
      <c r="E47" s="7">
        <f t="shared" si="3"/>
        <v>175.14419196900883</v>
      </c>
      <c r="F47" s="8">
        <v>5.3999999999999999E-2</v>
      </c>
      <c r="G47" s="8">
        <v>4.8897351525558297E-2</v>
      </c>
      <c r="H47" s="9">
        <f t="shared" si="4"/>
        <v>2.6037021453722233E-5</v>
      </c>
      <c r="I47" s="4">
        <v>-3.4</v>
      </c>
      <c r="J47" s="6">
        <v>-1.7498727534448599</v>
      </c>
      <c r="K47" s="6">
        <f t="shared" si="5"/>
        <v>2.7229199298236479</v>
      </c>
    </row>
    <row r="48" spans="1:11" x14ac:dyDescent="0.2">
      <c r="A48" t="s">
        <v>20</v>
      </c>
      <c r="B48" t="s">
        <v>9</v>
      </c>
      <c r="C48" s="4">
        <v>20</v>
      </c>
      <c r="D48" s="6">
        <v>31.371798897002598</v>
      </c>
      <c r="E48" s="7">
        <f t="shared" si="3"/>
        <v>129.31781015386952</v>
      </c>
      <c r="F48" s="8">
        <v>6.7000000000000004E-2</v>
      </c>
      <c r="G48" s="8">
        <v>8.6540157158259801E-2</v>
      </c>
      <c r="H48" s="9">
        <f t="shared" si="4"/>
        <v>3.8181774176949159E-4</v>
      </c>
      <c r="I48" s="4">
        <v>-2.7</v>
      </c>
      <c r="J48" s="6">
        <v>-1.9981127525867399</v>
      </c>
      <c r="K48" s="6">
        <f t="shared" si="5"/>
        <v>0.49264570808136321</v>
      </c>
    </row>
    <row r="49" spans="1:11" x14ac:dyDescent="0.2">
      <c r="A49" t="s">
        <v>25</v>
      </c>
      <c r="B49" t="s">
        <v>9</v>
      </c>
      <c r="C49" s="4">
        <v>27</v>
      </c>
      <c r="D49" s="6">
        <v>32.072971192705403</v>
      </c>
      <c r="E49" s="7">
        <f t="shared" si="3"/>
        <v>25.735036722018876</v>
      </c>
      <c r="F49" s="8">
        <v>7.6999999999999999E-2</v>
      </c>
      <c r="G49" s="8">
        <v>2.94821646337005E-2</v>
      </c>
      <c r="H49" s="9">
        <f t="shared" si="4"/>
        <v>2.2579446778987432E-3</v>
      </c>
      <c r="I49" s="4">
        <v>-1.1000000000000001</v>
      </c>
      <c r="J49" s="6">
        <v>-4.2762737173860597</v>
      </c>
      <c r="K49" s="6">
        <f t="shared" si="5"/>
        <v>10.088714727757457</v>
      </c>
    </row>
    <row r="50" spans="1:11" x14ac:dyDescent="0.2">
      <c r="A50" t="s">
        <v>28</v>
      </c>
      <c r="B50" t="s">
        <v>9</v>
      </c>
      <c r="C50" s="4">
        <v>31</v>
      </c>
      <c r="D50" s="6">
        <v>18.163025730743101</v>
      </c>
      <c r="E50" s="7">
        <f t="shared" si="3"/>
        <v>164.78790838956371</v>
      </c>
      <c r="F50" s="8">
        <v>0.14899999999999999</v>
      </c>
      <c r="G50" s="8">
        <v>9.8038286464099303E-2</v>
      </c>
      <c r="H50" s="9">
        <f t="shared" si="4"/>
        <v>2.5970962465152038E-3</v>
      </c>
      <c r="I50" s="4">
        <v>-1.1000000000000001</v>
      </c>
      <c r="J50" s="6">
        <v>-2.48583923825925</v>
      </c>
      <c r="K50" s="6">
        <f t="shared" si="5"/>
        <v>1.9205503942989781</v>
      </c>
    </row>
    <row r="51" spans="1:11" x14ac:dyDescent="0.2">
      <c r="A51" t="s">
        <v>29</v>
      </c>
      <c r="B51" t="s">
        <v>9</v>
      </c>
      <c r="C51" s="4">
        <v>32</v>
      </c>
      <c r="D51" s="6">
        <v>37.992760305838999</v>
      </c>
      <c r="E51" s="7">
        <f t="shared" si="3"/>
        <v>35.913176083239534</v>
      </c>
      <c r="F51" s="8">
        <v>4.2999999999999997E-2</v>
      </c>
      <c r="G51" s="8">
        <v>1.9727119747231701E-2</v>
      </c>
      <c r="H51" s="9">
        <f t="shared" si="4"/>
        <v>5.4162695525969244E-4</v>
      </c>
      <c r="I51" s="4">
        <v>-3.1</v>
      </c>
      <c r="J51" s="6">
        <v>-3.4452915902394099</v>
      </c>
      <c r="K51" s="6">
        <f t="shared" si="5"/>
        <v>0.11922628229006049</v>
      </c>
    </row>
    <row r="52" spans="1:11" x14ac:dyDescent="0.2">
      <c r="A52" t="s">
        <v>32</v>
      </c>
      <c r="B52" t="s">
        <v>9</v>
      </c>
      <c r="C52" s="4">
        <v>35</v>
      </c>
      <c r="D52" s="6">
        <v>27.512110065349201</v>
      </c>
      <c r="E52" s="7">
        <f t="shared" si="3"/>
        <v>56.068495673444737</v>
      </c>
      <c r="F52" s="8">
        <v>8.2000000000000003E-2</v>
      </c>
      <c r="G52" s="8">
        <v>8.9541054089855507E-2</v>
      </c>
      <c r="H52" s="9">
        <f t="shared" si="4"/>
        <v>5.6867496786126413E-5</v>
      </c>
      <c r="I52" s="4">
        <v>-2.2999999999999998</v>
      </c>
      <c r="J52" s="6">
        <v>3.4361153401956099E-2</v>
      </c>
      <c r="K52" s="6">
        <f t="shared" si="5"/>
        <v>5.4492419945121098</v>
      </c>
    </row>
    <row r="53" spans="1:11" x14ac:dyDescent="0.2">
      <c r="A53" t="s">
        <v>38</v>
      </c>
      <c r="B53" t="s">
        <v>9</v>
      </c>
      <c r="C53" s="4">
        <v>52</v>
      </c>
      <c r="D53" s="6">
        <v>38.787410174813701</v>
      </c>
      <c r="E53" s="7">
        <f t="shared" si="3"/>
        <v>174.57252988861651</v>
      </c>
      <c r="F53" s="8">
        <v>-6.6000000000000003E-2</v>
      </c>
      <c r="G53" s="8">
        <v>9.5193911290303197E-3</v>
      </c>
      <c r="H53" s="9">
        <f t="shared" si="4"/>
        <v>5.703178436499463E-3</v>
      </c>
      <c r="I53" s="4">
        <v>-8.1999999999999993</v>
      </c>
      <c r="J53" s="6">
        <v>-4.5864846639660497</v>
      </c>
      <c r="K53" s="6">
        <f t="shared" si="5"/>
        <v>13.057493083752547</v>
      </c>
    </row>
    <row r="54" spans="1:11" x14ac:dyDescent="0.2">
      <c r="A54" t="s">
        <v>40</v>
      </c>
      <c r="B54" t="s">
        <v>9</v>
      </c>
      <c r="C54" s="4">
        <v>56</v>
      </c>
      <c r="D54" s="6">
        <v>47.798015189005298</v>
      </c>
      <c r="E54" s="7">
        <f t="shared" si="3"/>
        <v>67.272554839787801</v>
      </c>
      <c r="F54" s="8">
        <v>8.5999999999999993E-2</v>
      </c>
      <c r="G54" s="8">
        <v>3.4291328709022302E-2</v>
      </c>
      <c r="H54" s="9">
        <f t="shared" si="4"/>
        <v>2.6737866866783804E-3</v>
      </c>
      <c r="I54" s="4">
        <v>-1.9</v>
      </c>
      <c r="J54" s="6">
        <v>-2.1081335745469199</v>
      </c>
      <c r="K54" s="6">
        <f t="shared" si="5"/>
        <v>4.3319584853678282E-2</v>
      </c>
    </row>
    <row r="55" spans="1:11" x14ac:dyDescent="0.2">
      <c r="A55" t="s">
        <v>42</v>
      </c>
      <c r="B55" t="s">
        <v>9</v>
      </c>
      <c r="C55" s="4">
        <v>3</v>
      </c>
      <c r="D55" s="6">
        <v>13.686965185493699</v>
      </c>
      <c r="E55" s="7">
        <f t="shared" si="3"/>
        <v>114.21122487595439</v>
      </c>
      <c r="F55" s="8">
        <v>-2.1000000000000001E-2</v>
      </c>
      <c r="G55" s="8">
        <v>4.7067316583706699E-2</v>
      </c>
      <c r="H55" s="9">
        <f t="shared" si="4"/>
        <v>4.6331595869065524E-3</v>
      </c>
      <c r="I55" s="4">
        <v>-5.5</v>
      </c>
      <c r="J55" s="6">
        <v>-2.7757404057862098</v>
      </c>
      <c r="K55" s="6">
        <f t="shared" si="5"/>
        <v>7.4215903366658846</v>
      </c>
    </row>
    <row r="56" spans="1:11" x14ac:dyDescent="0.2">
      <c r="A56" t="s">
        <v>49</v>
      </c>
      <c r="B56" t="s">
        <v>9</v>
      </c>
      <c r="C56" s="4">
        <v>14</v>
      </c>
      <c r="D56" s="6">
        <v>23.972073804609199</v>
      </c>
      <c r="E56" s="7">
        <f t="shared" si="3"/>
        <v>99.442255964572979</v>
      </c>
      <c r="F56" s="8">
        <v>0.127</v>
      </c>
      <c r="G56" s="8">
        <v>3.9895743869135102E-2</v>
      </c>
      <c r="H56" s="9">
        <f t="shared" si="4"/>
        <v>7.587151436111314E-3</v>
      </c>
      <c r="I56" s="4">
        <v>1.7</v>
      </c>
      <c r="J56" s="6">
        <v>-2.02262116027434</v>
      </c>
      <c r="K56" s="6">
        <f t="shared" si="5"/>
        <v>13.857908302922272</v>
      </c>
    </row>
    <row r="57" spans="1:11" x14ac:dyDescent="0.2">
      <c r="A57" t="s">
        <v>52</v>
      </c>
      <c r="B57" t="s">
        <v>9</v>
      </c>
      <c r="C57" s="4">
        <v>19</v>
      </c>
      <c r="D57" s="6">
        <v>12.997534371924599</v>
      </c>
      <c r="E57" s="7">
        <f t="shared" si="3"/>
        <v>36.029593616226613</v>
      </c>
      <c r="F57" s="8">
        <v>0</v>
      </c>
      <c r="G57" s="8">
        <v>5.9992705424226002E-2</v>
      </c>
      <c r="H57" s="9">
        <f t="shared" si="4"/>
        <v>3.5991247041179558E-3</v>
      </c>
      <c r="I57" s="4">
        <v>-5.4</v>
      </c>
      <c r="J57" s="6">
        <v>-1.9399965881604699</v>
      </c>
      <c r="K57" s="6">
        <f t="shared" si="5"/>
        <v>11.971623609941192</v>
      </c>
    </row>
    <row r="58" spans="1:11" x14ac:dyDescent="0.2">
      <c r="A58" t="s">
        <v>53</v>
      </c>
      <c r="B58" t="s">
        <v>9</v>
      </c>
      <c r="C58" s="4">
        <v>20</v>
      </c>
      <c r="D58" s="6">
        <v>22.814148537466199</v>
      </c>
      <c r="E58" s="7">
        <f t="shared" si="3"/>
        <v>7.9194319909231465</v>
      </c>
      <c r="F58" s="8">
        <v>0.113</v>
      </c>
      <c r="G58" s="8">
        <v>5.95184652688402E-2</v>
      </c>
      <c r="H58" s="9">
        <f t="shared" si="4"/>
        <v>2.8602745572002524E-3</v>
      </c>
      <c r="I58" s="4">
        <v>0.9</v>
      </c>
      <c r="J58" s="6">
        <v>-2.1386301241885599</v>
      </c>
      <c r="K58" s="6">
        <f t="shared" si="5"/>
        <v>9.2332730316261831</v>
      </c>
    </row>
    <row r="59" spans="1:11" x14ac:dyDescent="0.2">
      <c r="A59" t="s">
        <v>30</v>
      </c>
      <c r="B59" t="s">
        <v>9</v>
      </c>
      <c r="C59" s="4">
        <v>22</v>
      </c>
      <c r="D59" s="6">
        <v>43.172959556312101</v>
      </c>
      <c r="E59" s="7">
        <f t="shared" si="3"/>
        <v>448.29421637322793</v>
      </c>
      <c r="F59" s="8">
        <v>-1E-3</v>
      </c>
      <c r="G59" s="8">
        <v>-4.54995889461753E-3</v>
      </c>
      <c r="H59" s="9">
        <f t="shared" si="4"/>
        <v>1.2602208153474116E-5</v>
      </c>
      <c r="I59" s="4">
        <v>-4.5999999999999996</v>
      </c>
      <c r="J59" s="6">
        <v>-4.5452026688892699</v>
      </c>
      <c r="K59" s="6">
        <f t="shared" si="5"/>
        <v>3.002747496858946E-3</v>
      </c>
    </row>
    <row r="60" spans="1:11" x14ac:dyDescent="0.2">
      <c r="A60" t="s">
        <v>56</v>
      </c>
      <c r="B60" t="s">
        <v>9</v>
      </c>
      <c r="C60" s="4">
        <v>25</v>
      </c>
      <c r="D60" s="6">
        <v>28.620776070191699</v>
      </c>
      <c r="E60" s="7">
        <f t="shared" si="3"/>
        <v>13.110019350472843</v>
      </c>
      <c r="F60" s="8">
        <v>0.06</v>
      </c>
      <c r="G60" s="8">
        <v>2.60979855714925E-2</v>
      </c>
      <c r="H60" s="9">
        <f t="shared" si="4"/>
        <v>1.1493465823107308E-3</v>
      </c>
      <c r="I60" s="4">
        <v>-2.2999999999999998</v>
      </c>
      <c r="J60" s="6">
        <v>-2.8120439792916301</v>
      </c>
      <c r="K60" s="6">
        <f t="shared" si="5"/>
        <v>0.2621890367288075</v>
      </c>
    </row>
    <row r="61" spans="1:11" x14ac:dyDescent="0.2">
      <c r="A61" t="s">
        <v>64</v>
      </c>
      <c r="B61" t="s">
        <v>9</v>
      </c>
      <c r="C61" s="4">
        <v>35</v>
      </c>
      <c r="D61" s="6">
        <v>18.601146526117599</v>
      </c>
      <c r="E61" s="7">
        <f t="shared" si="3"/>
        <v>268.92239525786488</v>
      </c>
      <c r="F61" s="8">
        <v>8.6999999999999994E-2</v>
      </c>
      <c r="G61" s="8">
        <v>8.7527695878241399E-2</v>
      </c>
      <c r="H61" s="9">
        <f t="shared" si="4"/>
        <v>2.7846293991296757E-7</v>
      </c>
      <c r="I61" s="4">
        <v>0.9</v>
      </c>
      <c r="J61" s="6">
        <v>0.627782697258638</v>
      </c>
      <c r="K61" s="6">
        <f t="shared" si="5"/>
        <v>7.4102259911782348E-2</v>
      </c>
    </row>
    <row r="62" spans="1:11" x14ac:dyDescent="0.2">
      <c r="A62" t="s">
        <v>69</v>
      </c>
      <c r="B62" t="s">
        <v>9</v>
      </c>
      <c r="C62" s="4">
        <v>45</v>
      </c>
      <c r="D62" s="6">
        <v>31.039469275674701</v>
      </c>
      <c r="E62" s="7">
        <f t="shared" si="3"/>
        <v>194.89641810483064</v>
      </c>
      <c r="F62" s="8">
        <v>5.6000000000000001E-2</v>
      </c>
      <c r="G62" s="8">
        <v>5.0410044650192998E-2</v>
      </c>
      <c r="H62" s="9">
        <f t="shared" si="4"/>
        <v>3.1247600812835939E-5</v>
      </c>
      <c r="I62" s="4">
        <v>-4.3</v>
      </c>
      <c r="J62" s="6">
        <v>-4.6552201834040003</v>
      </c>
      <c r="K62" s="6">
        <f t="shared" si="5"/>
        <v>0.12618137869757176</v>
      </c>
    </row>
    <row r="63" spans="1:11" x14ac:dyDescent="0.2">
      <c r="A63" t="s">
        <v>71</v>
      </c>
      <c r="B63" t="s">
        <v>9</v>
      </c>
      <c r="C63" s="4">
        <v>47</v>
      </c>
      <c r="D63" s="6">
        <v>10.405077282149</v>
      </c>
      <c r="E63" s="7">
        <f t="shared" si="3"/>
        <v>1339.1883687254872</v>
      </c>
      <c r="F63" s="8">
        <v>0.153</v>
      </c>
      <c r="G63" s="8">
        <v>0.15765268430697299</v>
      </c>
      <c r="H63" s="9">
        <f t="shared" si="4"/>
        <v>2.1647471260352757E-5</v>
      </c>
      <c r="I63" s="4">
        <v>3.2</v>
      </c>
      <c r="J63" s="6">
        <v>2.0872113176071898</v>
      </c>
      <c r="K63" s="6">
        <f t="shared" si="5"/>
        <v>1.2382986516615271</v>
      </c>
    </row>
    <row r="64" spans="1:11" x14ac:dyDescent="0.2">
      <c r="A64" t="s">
        <v>72</v>
      </c>
      <c r="B64" t="s">
        <v>9</v>
      </c>
      <c r="C64" s="4">
        <v>49</v>
      </c>
      <c r="D64" s="6">
        <v>23.118564842113098</v>
      </c>
      <c r="E64" s="7">
        <f t="shared" si="3"/>
        <v>669.84868583190416</v>
      </c>
      <c r="F64" s="8">
        <v>0.17399999999999999</v>
      </c>
      <c r="G64" s="8">
        <v>7.9147171298430297E-2</v>
      </c>
      <c r="H64" s="9">
        <f t="shared" si="4"/>
        <v>8.9970591126893231E-3</v>
      </c>
      <c r="I64" s="4">
        <v>-2.2999999999999998</v>
      </c>
      <c r="J64" s="6">
        <v>-9.6796537534234298E-2</v>
      </c>
      <c r="K64" s="6">
        <f t="shared" si="5"/>
        <v>4.8541054970211377</v>
      </c>
    </row>
    <row r="65" spans="1:11" x14ac:dyDescent="0.2">
      <c r="A65" t="s">
        <v>74</v>
      </c>
      <c r="B65" t="s">
        <v>9</v>
      </c>
      <c r="C65" s="4">
        <v>60</v>
      </c>
      <c r="D65" s="6">
        <v>28.432248988653399</v>
      </c>
      <c r="E65" s="7">
        <f t="shared" si="3"/>
        <v>996.52290391437441</v>
      </c>
      <c r="F65" s="8">
        <v>-3.2000000000000001E-2</v>
      </c>
      <c r="G65" s="8">
        <v>3.1988007131670999E-2</v>
      </c>
      <c r="H65" s="9">
        <f t="shared" si="4"/>
        <v>4.0944650566827777E-3</v>
      </c>
      <c r="I65" s="4">
        <v>-5.7</v>
      </c>
      <c r="J65" s="6">
        <v>-1.85043086282651</v>
      </c>
      <c r="K65" s="6">
        <f t="shared" si="5"/>
        <v>14.81918254187865</v>
      </c>
    </row>
  </sheetData>
  <sortState xmlns:xlrd2="http://schemas.microsoft.com/office/spreadsheetml/2017/richdata2" ref="A2:K65">
    <sortCondition descending="1" ref="B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"/>
  <sheetViews>
    <sheetView tabSelected="1" topLeftCell="G1" zoomScale="140" workbookViewId="0">
      <selection activeCell="Q35" sqref="Q35"/>
    </sheetView>
  </sheetViews>
  <sheetFormatPr baseColWidth="10" defaultRowHeight="16" x14ac:dyDescent="0.2"/>
  <cols>
    <col min="1" max="1" width="16.1640625" customWidth="1"/>
    <col min="2" max="2" width="16.83203125" customWidth="1"/>
    <col min="3" max="3" width="12.83203125" customWidth="1"/>
    <col min="4" max="4" width="7.33203125" customWidth="1"/>
    <col min="5" max="5" width="16.1640625" customWidth="1"/>
    <col min="6" max="6" width="6.83203125" customWidth="1"/>
    <col min="7" max="7" width="16.33203125" customWidth="1"/>
    <col min="8" max="8" width="6.83203125" customWidth="1"/>
    <col min="9" max="9" width="15.33203125" customWidth="1"/>
    <col min="10" max="10" width="6.83203125" customWidth="1"/>
    <col min="11" max="11" width="11.83203125" customWidth="1"/>
    <col min="12" max="12" width="16.1640625" customWidth="1"/>
    <col min="13" max="13" width="16.6640625" customWidth="1"/>
    <col min="14" max="14" width="16.1640625" customWidth="1"/>
    <col min="15" max="15" width="8" customWidth="1"/>
    <col min="16" max="16" width="16.33203125" customWidth="1"/>
    <col min="17" max="17" width="7.1640625" customWidth="1"/>
    <col min="18" max="18" width="15.6640625" customWidth="1"/>
    <col min="19" max="19" width="16" customWidth="1"/>
    <col min="20" max="20" width="15.33203125" customWidth="1"/>
  </cols>
  <sheetData>
    <row r="1" spans="1:20" x14ac:dyDescent="0.2">
      <c r="A1" s="5" t="s">
        <v>1</v>
      </c>
      <c r="B1" s="12" t="s">
        <v>98</v>
      </c>
      <c r="C1" s="10" t="s">
        <v>85</v>
      </c>
      <c r="D1" s="13" t="s">
        <v>97</v>
      </c>
      <c r="E1" s="11" t="s">
        <v>88</v>
      </c>
      <c r="F1" s="13" t="s">
        <v>97</v>
      </c>
      <c r="G1" s="11" t="s">
        <v>86</v>
      </c>
      <c r="H1" s="13" t="s">
        <v>97</v>
      </c>
      <c r="I1" s="11" t="s">
        <v>87</v>
      </c>
      <c r="J1" s="13" t="s">
        <v>97</v>
      </c>
      <c r="K1" s="4" t="s">
        <v>6</v>
      </c>
      <c r="L1" s="5" t="s">
        <v>1</v>
      </c>
      <c r="M1" s="4" t="s">
        <v>99</v>
      </c>
      <c r="N1" s="11" t="s">
        <v>87</v>
      </c>
      <c r="O1" s="4" t="s">
        <v>97</v>
      </c>
      <c r="P1" s="11" t="s">
        <v>86</v>
      </c>
      <c r="Q1" s="4" t="s">
        <v>97</v>
      </c>
      <c r="R1" s="4"/>
    </row>
    <row r="2" spans="1:20" x14ac:dyDescent="0.2">
      <c r="A2" t="s">
        <v>8</v>
      </c>
      <c r="B2" s="7">
        <v>2</v>
      </c>
      <c r="C2" s="4">
        <v>1</v>
      </c>
      <c r="D2" s="4">
        <f>ABS(C2-B2)</f>
        <v>1</v>
      </c>
      <c r="E2" s="7">
        <v>14</v>
      </c>
      <c r="F2" s="7">
        <f>ABS(E2-B2)</f>
        <v>12</v>
      </c>
      <c r="G2" s="7">
        <v>2</v>
      </c>
      <c r="H2" s="7">
        <f>ABS(G2-B2)</f>
        <v>0</v>
      </c>
      <c r="I2" s="4">
        <v>11</v>
      </c>
      <c r="J2" s="4">
        <f>ABS(I2-B2)</f>
        <v>9</v>
      </c>
      <c r="K2" s="4">
        <v>3.2</v>
      </c>
      <c r="L2" t="s">
        <v>8</v>
      </c>
      <c r="M2" s="4">
        <v>2</v>
      </c>
      <c r="N2" s="4">
        <v>11</v>
      </c>
      <c r="O2" s="4">
        <f>ABS(M2-I2)</f>
        <v>9</v>
      </c>
      <c r="P2" s="7">
        <v>2</v>
      </c>
      <c r="Q2" s="4">
        <f>ABS(G2-M2)</f>
        <v>0</v>
      </c>
    </row>
    <row r="3" spans="1:20" x14ac:dyDescent="0.2">
      <c r="A3" t="s">
        <v>10</v>
      </c>
      <c r="B3" s="7">
        <v>13</v>
      </c>
      <c r="C3" s="4">
        <v>2</v>
      </c>
      <c r="D3" s="4">
        <f>ABS(C3-B3)</f>
        <v>11</v>
      </c>
      <c r="E3" s="7">
        <v>11</v>
      </c>
      <c r="F3" s="7">
        <f>ABS(E3-B3)</f>
        <v>2</v>
      </c>
      <c r="G3" s="7">
        <v>15</v>
      </c>
      <c r="H3" s="7">
        <f>ABS(G3-B3)</f>
        <v>2</v>
      </c>
      <c r="I3" s="4">
        <v>24</v>
      </c>
      <c r="J3" s="4">
        <f>ABS(I3-B3)</f>
        <v>11</v>
      </c>
      <c r="K3" s="4">
        <v>-1.4</v>
      </c>
      <c r="L3" t="s">
        <v>10</v>
      </c>
      <c r="M3" s="4">
        <v>12</v>
      </c>
      <c r="N3" s="4">
        <v>24</v>
      </c>
      <c r="O3" s="4">
        <f>ABS(M3-I3)</f>
        <v>12</v>
      </c>
      <c r="P3" s="7">
        <v>15</v>
      </c>
      <c r="Q3" s="4">
        <f t="shared" ref="Q3:Q31" si="0">ABS(G3-M3)</f>
        <v>3</v>
      </c>
    </row>
    <row r="4" spans="1:20" x14ac:dyDescent="0.2">
      <c r="A4" t="s">
        <v>11</v>
      </c>
      <c r="B4" s="7">
        <v>18</v>
      </c>
      <c r="C4" s="4">
        <v>3</v>
      </c>
      <c r="D4" s="4">
        <f>ABS(C4-B4)</f>
        <v>15</v>
      </c>
      <c r="E4" s="7">
        <v>13</v>
      </c>
      <c r="F4" s="7">
        <f>ABS(E4-B4)</f>
        <v>5</v>
      </c>
      <c r="G4" s="7">
        <v>16</v>
      </c>
      <c r="H4" s="7">
        <f>ABS(G4-B4)</f>
        <v>2</v>
      </c>
      <c r="I4" s="4">
        <v>18</v>
      </c>
      <c r="J4" s="4">
        <f>ABS(I4-B4)</f>
        <v>0</v>
      </c>
      <c r="K4" s="4">
        <v>-1</v>
      </c>
      <c r="L4" t="s">
        <v>11</v>
      </c>
      <c r="M4" s="4">
        <v>8</v>
      </c>
      <c r="N4" s="4">
        <v>18</v>
      </c>
      <c r="O4" s="4">
        <f>ABS(M4-I4)</f>
        <v>10</v>
      </c>
      <c r="P4" s="7">
        <v>16</v>
      </c>
      <c r="Q4" s="4">
        <f t="shared" si="0"/>
        <v>8</v>
      </c>
    </row>
    <row r="5" spans="1:20" x14ac:dyDescent="0.2">
      <c r="A5" t="s">
        <v>12</v>
      </c>
      <c r="B5" s="7">
        <v>1</v>
      </c>
      <c r="C5" s="4">
        <v>4</v>
      </c>
      <c r="D5" s="4">
        <f>ABS(C5-B5)</f>
        <v>3</v>
      </c>
      <c r="E5" s="7">
        <v>1</v>
      </c>
      <c r="F5" s="7">
        <f>ABS(E5-B5)</f>
        <v>0</v>
      </c>
      <c r="G5" s="7">
        <v>1</v>
      </c>
      <c r="H5" s="7">
        <f>ABS(G5-B5)</f>
        <v>0</v>
      </c>
      <c r="I5" s="4">
        <v>1</v>
      </c>
      <c r="J5" s="4">
        <f>ABS(I5-B5)</f>
        <v>0</v>
      </c>
      <c r="K5" s="4">
        <v>4.0999999999999996</v>
      </c>
      <c r="L5" t="s">
        <v>12</v>
      </c>
      <c r="M5" s="4">
        <v>1</v>
      </c>
      <c r="N5" s="4">
        <v>1</v>
      </c>
      <c r="O5" s="4">
        <f>ABS(M5-I5)</f>
        <v>0</v>
      </c>
      <c r="P5" s="7">
        <v>1</v>
      </c>
      <c r="Q5" s="4">
        <f t="shared" si="0"/>
        <v>0</v>
      </c>
      <c r="T5" t="s">
        <v>89</v>
      </c>
    </row>
    <row r="6" spans="1:20" x14ac:dyDescent="0.2">
      <c r="A6" t="s">
        <v>13</v>
      </c>
      <c r="B6" s="7">
        <v>24</v>
      </c>
      <c r="C6" s="4">
        <v>5</v>
      </c>
      <c r="D6" s="4">
        <f>ABS(C6-B6)</f>
        <v>19</v>
      </c>
      <c r="E6" s="7">
        <v>27</v>
      </c>
      <c r="F6" s="7">
        <f>ABS(E6-B6)</f>
        <v>3</v>
      </c>
      <c r="G6" s="7">
        <v>27</v>
      </c>
      <c r="H6" s="7">
        <f>ABS(G6-B6)</f>
        <v>3</v>
      </c>
      <c r="I6" s="4">
        <v>29</v>
      </c>
      <c r="J6" s="4">
        <f>ABS(I6-B6)</f>
        <v>5</v>
      </c>
      <c r="K6" s="4">
        <v>-5.4</v>
      </c>
      <c r="L6" t="s">
        <v>13</v>
      </c>
      <c r="M6" s="4">
        <v>24</v>
      </c>
      <c r="N6" s="4">
        <v>29</v>
      </c>
      <c r="O6" s="4">
        <f>ABS(M6-I6)</f>
        <v>5</v>
      </c>
      <c r="P6" s="7">
        <v>27</v>
      </c>
      <c r="Q6" s="4">
        <f t="shared" si="0"/>
        <v>3</v>
      </c>
      <c r="S6" s="14" t="s">
        <v>85</v>
      </c>
      <c r="T6" s="2">
        <f>SUM(D2:D31)/30</f>
        <v>8.6666666666666661</v>
      </c>
    </row>
    <row r="7" spans="1:20" x14ac:dyDescent="0.2">
      <c r="A7" t="s">
        <v>15</v>
      </c>
      <c r="B7" s="7">
        <v>17</v>
      </c>
      <c r="C7" s="4">
        <v>6</v>
      </c>
      <c r="D7" s="4">
        <f>ABS(C7-B7)</f>
        <v>11</v>
      </c>
      <c r="E7" s="7">
        <v>6</v>
      </c>
      <c r="F7" s="7">
        <f>ABS(E7-B7)</f>
        <v>11</v>
      </c>
      <c r="G7" s="7">
        <v>7</v>
      </c>
      <c r="H7" s="7">
        <f>ABS(G7-B7)</f>
        <v>10</v>
      </c>
      <c r="I7" s="4">
        <v>13</v>
      </c>
      <c r="J7" s="4">
        <f>ABS(I7-B7)</f>
        <v>4</v>
      </c>
      <c r="K7" s="4">
        <v>-1.3</v>
      </c>
      <c r="L7" t="s">
        <v>15</v>
      </c>
      <c r="M7" s="4">
        <v>11</v>
      </c>
      <c r="N7" s="4">
        <v>13</v>
      </c>
      <c r="O7" s="4">
        <f>ABS(M7-I7)</f>
        <v>2</v>
      </c>
      <c r="P7" s="7">
        <v>7</v>
      </c>
      <c r="Q7" s="4">
        <f t="shared" si="0"/>
        <v>4</v>
      </c>
      <c r="S7" s="14" t="s">
        <v>88</v>
      </c>
      <c r="T7" s="2">
        <f>SUM(F2:F31)/30</f>
        <v>8.3333333333333339</v>
      </c>
    </row>
    <row r="8" spans="1:20" x14ac:dyDescent="0.2">
      <c r="A8" t="s">
        <v>17</v>
      </c>
      <c r="B8" s="7">
        <v>23</v>
      </c>
      <c r="C8" s="4">
        <v>7</v>
      </c>
      <c r="D8" s="4">
        <f>ABS(C8-B8)</f>
        <v>16</v>
      </c>
      <c r="E8" s="7">
        <v>7</v>
      </c>
      <c r="F8" s="7">
        <f>ABS(E8-B8)</f>
        <v>16</v>
      </c>
      <c r="G8" s="7">
        <v>18</v>
      </c>
      <c r="H8" s="7">
        <f>ABS(G8-B8)</f>
        <v>5</v>
      </c>
      <c r="I8" s="4">
        <v>5</v>
      </c>
      <c r="J8" s="4">
        <f>ABS(I8-B8)</f>
        <v>18</v>
      </c>
      <c r="K8" s="4">
        <v>-3.5</v>
      </c>
      <c r="L8" t="s">
        <v>17</v>
      </c>
      <c r="M8" s="4">
        <v>22</v>
      </c>
      <c r="N8" s="4">
        <v>5</v>
      </c>
      <c r="O8" s="4">
        <f>ABS(M8-I8)</f>
        <v>17</v>
      </c>
      <c r="P8" s="7">
        <v>18</v>
      </c>
      <c r="Q8" s="4">
        <f t="shared" si="0"/>
        <v>4</v>
      </c>
      <c r="S8" s="14" t="s">
        <v>86</v>
      </c>
      <c r="T8" s="2">
        <f>SUM(H2:H31)/30</f>
        <v>5.333333333333333</v>
      </c>
    </row>
    <row r="9" spans="1:20" x14ac:dyDescent="0.2">
      <c r="A9" t="s">
        <v>18</v>
      </c>
      <c r="B9" s="7">
        <v>10</v>
      </c>
      <c r="C9" s="4">
        <v>8</v>
      </c>
      <c r="D9" s="4">
        <f>ABS(C9-B9)</f>
        <v>2</v>
      </c>
      <c r="E9" s="7">
        <v>5</v>
      </c>
      <c r="F9" s="7">
        <f>ABS(E9-B9)</f>
        <v>5</v>
      </c>
      <c r="G9" s="7">
        <v>11</v>
      </c>
      <c r="H9" s="7">
        <f>ABS(G9-B9)</f>
        <v>1</v>
      </c>
      <c r="I9" s="4">
        <v>8</v>
      </c>
      <c r="J9" s="4">
        <f>ABS(I9-B9)</f>
        <v>2</v>
      </c>
      <c r="K9" s="4">
        <v>-1.4</v>
      </c>
      <c r="L9" t="s">
        <v>18</v>
      </c>
      <c r="M9" s="4">
        <v>13</v>
      </c>
      <c r="N9" s="4">
        <v>8</v>
      </c>
      <c r="O9" s="4">
        <f>ABS(M9-I9)</f>
        <v>5</v>
      </c>
      <c r="P9" s="7">
        <v>11</v>
      </c>
      <c r="Q9" s="4">
        <f t="shared" si="0"/>
        <v>2</v>
      </c>
      <c r="S9" s="14" t="s">
        <v>96</v>
      </c>
      <c r="T9" s="2">
        <f>SUM(J2:J31)/30</f>
        <v>7.4666666666666668</v>
      </c>
    </row>
    <row r="10" spans="1:20" x14ac:dyDescent="0.2">
      <c r="A10" t="s">
        <v>19</v>
      </c>
      <c r="B10" s="7">
        <v>19</v>
      </c>
      <c r="C10" s="4">
        <v>9</v>
      </c>
      <c r="D10" s="4">
        <f>ABS(C10-B10)</f>
        <v>10</v>
      </c>
      <c r="E10" s="7">
        <v>12</v>
      </c>
      <c r="F10" s="7">
        <f>ABS(E10-B10)</f>
        <v>7</v>
      </c>
      <c r="G10" s="7">
        <v>14</v>
      </c>
      <c r="H10" s="7">
        <f>ABS(G10-B10)</f>
        <v>5</v>
      </c>
      <c r="I10" s="4">
        <v>12</v>
      </c>
      <c r="J10" s="4">
        <f>ABS(I10-B10)</f>
        <v>7</v>
      </c>
      <c r="K10" s="4">
        <v>-3.4</v>
      </c>
      <c r="L10" t="s">
        <v>19</v>
      </c>
      <c r="M10" s="4">
        <v>21</v>
      </c>
      <c r="N10" s="4">
        <v>12</v>
      </c>
      <c r="O10" s="4">
        <f>ABS(M10-I10)</f>
        <v>9</v>
      </c>
      <c r="P10" s="7">
        <v>14</v>
      </c>
      <c r="Q10" s="4">
        <f t="shared" si="0"/>
        <v>7</v>
      </c>
    </row>
    <row r="11" spans="1:20" x14ac:dyDescent="0.2">
      <c r="A11" t="s">
        <v>20</v>
      </c>
      <c r="B11" s="7">
        <v>16</v>
      </c>
      <c r="C11" s="4">
        <v>10</v>
      </c>
      <c r="D11" s="4">
        <f>ABS(C11-B11)</f>
        <v>6</v>
      </c>
      <c r="E11" s="7">
        <v>15</v>
      </c>
      <c r="F11" s="7">
        <f>ABS(E11-B11)</f>
        <v>1</v>
      </c>
      <c r="G11" s="7">
        <v>8</v>
      </c>
      <c r="H11" s="7">
        <f>ABS(G11-B11)</f>
        <v>8</v>
      </c>
      <c r="I11" s="4">
        <v>30</v>
      </c>
      <c r="J11" s="4">
        <f>ABS(I11-B11)</f>
        <v>14</v>
      </c>
      <c r="K11" s="4">
        <v>-2.7</v>
      </c>
      <c r="L11" t="s">
        <v>20</v>
      </c>
      <c r="M11" s="4">
        <v>19</v>
      </c>
      <c r="N11" s="4">
        <v>30</v>
      </c>
      <c r="O11" s="4">
        <f>ABS(M11-I11)</f>
        <v>11</v>
      </c>
      <c r="P11" s="7">
        <v>8</v>
      </c>
      <c r="Q11" s="4">
        <f t="shared" si="0"/>
        <v>11</v>
      </c>
    </row>
    <row r="12" spans="1:20" x14ac:dyDescent="0.2">
      <c r="A12" t="s">
        <v>21</v>
      </c>
      <c r="B12" s="7">
        <v>7</v>
      </c>
      <c r="C12" s="4">
        <v>11</v>
      </c>
      <c r="D12" s="4">
        <f>ABS(C12-B12)</f>
        <v>4</v>
      </c>
      <c r="E12" s="7">
        <v>30</v>
      </c>
      <c r="F12" s="7">
        <f>ABS(E12-B12)</f>
        <v>23</v>
      </c>
      <c r="G12" s="7">
        <v>25</v>
      </c>
      <c r="H12" s="7">
        <f>ABS(G12-B12)</f>
        <v>18</v>
      </c>
      <c r="I12" s="4">
        <v>20</v>
      </c>
      <c r="J12" s="4">
        <f>ABS(I12-B12)</f>
        <v>13</v>
      </c>
      <c r="K12" s="4">
        <v>1</v>
      </c>
      <c r="L12" t="s">
        <v>21</v>
      </c>
      <c r="M12" s="4">
        <v>3</v>
      </c>
      <c r="N12" s="4">
        <v>20</v>
      </c>
      <c r="O12" s="4">
        <f>ABS(M12-I12)</f>
        <v>17</v>
      </c>
      <c r="P12" s="7">
        <v>25</v>
      </c>
      <c r="Q12" s="4">
        <f t="shared" si="0"/>
        <v>22</v>
      </c>
    </row>
    <row r="13" spans="1:20" x14ac:dyDescent="0.2">
      <c r="A13" t="s">
        <v>22</v>
      </c>
      <c r="B13" s="7">
        <v>14</v>
      </c>
      <c r="C13" s="4">
        <v>12</v>
      </c>
      <c r="D13" s="4">
        <f>ABS(C13-B13)</f>
        <v>2</v>
      </c>
      <c r="E13" s="7">
        <v>9</v>
      </c>
      <c r="F13" s="7">
        <f>ABS(E13-B13)</f>
        <v>5</v>
      </c>
      <c r="G13" s="7">
        <v>12</v>
      </c>
      <c r="H13" s="7">
        <f>ABS(G13-B13)</f>
        <v>2</v>
      </c>
      <c r="I13" s="4">
        <v>21</v>
      </c>
      <c r="J13" s="4">
        <f>ABS(I13-B13)</f>
        <v>7</v>
      </c>
      <c r="K13" s="4">
        <v>-0.8</v>
      </c>
      <c r="L13" t="s">
        <v>22</v>
      </c>
      <c r="M13" s="4">
        <v>7</v>
      </c>
      <c r="N13" s="4">
        <v>21</v>
      </c>
      <c r="O13" s="4">
        <f>ABS(M13-I13)</f>
        <v>14</v>
      </c>
      <c r="P13" s="7">
        <v>12</v>
      </c>
      <c r="Q13" s="4">
        <f t="shared" si="0"/>
        <v>5</v>
      </c>
    </row>
    <row r="14" spans="1:20" x14ac:dyDescent="0.2">
      <c r="A14" t="s">
        <v>23</v>
      </c>
      <c r="B14" s="7">
        <v>25</v>
      </c>
      <c r="C14" s="4">
        <v>13</v>
      </c>
      <c r="D14" s="4">
        <f>ABS(C14-B14)</f>
        <v>12</v>
      </c>
      <c r="E14" s="7">
        <v>8</v>
      </c>
      <c r="F14" s="7">
        <f>ABS(E14-B14)</f>
        <v>17</v>
      </c>
      <c r="G14" s="7">
        <v>19</v>
      </c>
      <c r="H14" s="7">
        <f>ABS(G14-B14)</f>
        <v>6</v>
      </c>
      <c r="I14" s="4">
        <v>27</v>
      </c>
      <c r="J14" s="4">
        <f>ABS(I14-B14)</f>
        <v>2</v>
      </c>
      <c r="K14" s="4">
        <v>-6.4</v>
      </c>
      <c r="L14" t="s">
        <v>23</v>
      </c>
      <c r="M14" s="4">
        <v>25</v>
      </c>
      <c r="N14" s="4">
        <v>27</v>
      </c>
      <c r="O14" s="4">
        <f>ABS(M14-I14)</f>
        <v>2</v>
      </c>
      <c r="P14" s="7">
        <v>19</v>
      </c>
      <c r="Q14" s="4">
        <f t="shared" si="0"/>
        <v>6</v>
      </c>
    </row>
    <row r="15" spans="1:20" x14ac:dyDescent="0.2">
      <c r="A15" t="s">
        <v>24</v>
      </c>
      <c r="B15" s="7">
        <v>15</v>
      </c>
      <c r="C15" s="4">
        <v>14</v>
      </c>
      <c r="D15" s="4">
        <f>ABS(C15-B15)</f>
        <v>1</v>
      </c>
      <c r="E15" s="7">
        <v>23</v>
      </c>
      <c r="F15" s="7">
        <f>ABS(E15-B15)</f>
        <v>8</v>
      </c>
      <c r="G15" s="7">
        <v>17</v>
      </c>
      <c r="H15" s="7">
        <f>ABS(G15-B15)</f>
        <v>2</v>
      </c>
      <c r="I15" s="4">
        <v>23</v>
      </c>
      <c r="J15" s="4">
        <f>ABS(I15-B15)</f>
        <v>8</v>
      </c>
      <c r="K15" s="4">
        <v>-1.8</v>
      </c>
      <c r="L15" t="s">
        <v>24</v>
      </c>
      <c r="M15" s="4">
        <v>15</v>
      </c>
      <c r="N15" s="4">
        <v>23</v>
      </c>
      <c r="O15" s="4">
        <f>ABS(M15-I15)</f>
        <v>8</v>
      </c>
      <c r="P15" s="7">
        <v>17</v>
      </c>
      <c r="Q15" s="4">
        <f t="shared" si="0"/>
        <v>2</v>
      </c>
    </row>
    <row r="16" spans="1:20" x14ac:dyDescent="0.2">
      <c r="A16" t="s">
        <v>25</v>
      </c>
      <c r="B16" s="7">
        <v>11</v>
      </c>
      <c r="C16" s="4">
        <v>15</v>
      </c>
      <c r="D16" s="4">
        <f>ABS(C16-B16)</f>
        <v>4</v>
      </c>
      <c r="E16" s="7">
        <v>17</v>
      </c>
      <c r="F16" s="7">
        <f>ABS(E16-B16)</f>
        <v>6</v>
      </c>
      <c r="G16" s="7">
        <v>21</v>
      </c>
      <c r="H16" s="7">
        <f>ABS(G16-B16)</f>
        <v>10</v>
      </c>
      <c r="I16" s="4">
        <v>17</v>
      </c>
      <c r="J16" s="4">
        <f>ABS(I16-B16)</f>
        <v>6</v>
      </c>
      <c r="K16" s="4">
        <v>-1.1000000000000001</v>
      </c>
      <c r="L16" t="s">
        <v>25</v>
      </c>
      <c r="M16" s="4">
        <v>9</v>
      </c>
      <c r="N16" s="4">
        <v>17</v>
      </c>
      <c r="O16" s="4">
        <f>ABS(M16-I16)</f>
        <v>8</v>
      </c>
      <c r="P16" s="7">
        <v>21</v>
      </c>
      <c r="Q16" s="4">
        <f t="shared" si="0"/>
        <v>12</v>
      </c>
    </row>
    <row r="17" spans="1:17" x14ac:dyDescent="0.2">
      <c r="A17" t="s">
        <v>26</v>
      </c>
      <c r="B17" s="7">
        <v>20</v>
      </c>
      <c r="C17" s="4">
        <v>16</v>
      </c>
      <c r="D17" s="4">
        <f>ABS(C17-B17)</f>
        <v>4</v>
      </c>
      <c r="E17" s="7">
        <v>28</v>
      </c>
      <c r="F17" s="7">
        <f>ABS(E17-B17)</f>
        <v>8</v>
      </c>
      <c r="G17" s="7">
        <v>22</v>
      </c>
      <c r="H17" s="7">
        <f>ABS(G17-B17)</f>
        <v>2</v>
      </c>
      <c r="I17" s="4">
        <v>2</v>
      </c>
      <c r="J17" s="4">
        <f>ABS(I17-B17)</f>
        <v>18</v>
      </c>
      <c r="K17" s="4">
        <v>-6.7</v>
      </c>
      <c r="L17" t="s">
        <v>26</v>
      </c>
      <c r="M17" s="4">
        <v>26</v>
      </c>
      <c r="N17" s="4">
        <v>2</v>
      </c>
      <c r="O17" s="4">
        <f>ABS(M17-I17)</f>
        <v>24</v>
      </c>
      <c r="P17" s="7">
        <v>22</v>
      </c>
      <c r="Q17" s="4">
        <f t="shared" si="0"/>
        <v>4</v>
      </c>
    </row>
    <row r="18" spans="1:17" x14ac:dyDescent="0.2">
      <c r="A18" t="s">
        <v>28</v>
      </c>
      <c r="B18" s="7">
        <v>3</v>
      </c>
      <c r="C18" s="4">
        <v>17</v>
      </c>
      <c r="D18" s="4">
        <f>ABS(C18-B18)</f>
        <v>14</v>
      </c>
      <c r="E18" s="7">
        <v>3</v>
      </c>
      <c r="F18" s="7">
        <f>ABS(E18-B18)</f>
        <v>0</v>
      </c>
      <c r="G18" s="7">
        <v>5</v>
      </c>
      <c r="H18" s="7">
        <f>ABS(G18-B18)</f>
        <v>2</v>
      </c>
      <c r="I18" s="4">
        <v>16</v>
      </c>
      <c r="J18" s="4">
        <f>ABS(I18-B18)</f>
        <v>13</v>
      </c>
      <c r="K18" s="4">
        <v>-1.1000000000000001</v>
      </c>
      <c r="L18" t="s">
        <v>28</v>
      </c>
      <c r="M18" s="4">
        <v>10</v>
      </c>
      <c r="N18" s="4">
        <v>16</v>
      </c>
      <c r="O18" s="4">
        <f>ABS(M18-I18)</f>
        <v>6</v>
      </c>
      <c r="P18" s="7">
        <v>5</v>
      </c>
      <c r="Q18" s="4">
        <f t="shared" si="0"/>
        <v>5</v>
      </c>
    </row>
    <row r="19" spans="1:17" x14ac:dyDescent="0.2">
      <c r="A19" t="s">
        <v>29</v>
      </c>
      <c r="B19" s="7">
        <v>21</v>
      </c>
      <c r="C19" s="4">
        <v>18</v>
      </c>
      <c r="D19" s="4">
        <f>ABS(C19-B19)</f>
        <v>3</v>
      </c>
      <c r="E19" s="7">
        <v>22</v>
      </c>
      <c r="F19" s="7">
        <f>ABS(E19-B19)</f>
        <v>1</v>
      </c>
      <c r="G19" s="7">
        <v>24</v>
      </c>
      <c r="H19" s="7">
        <f>ABS(G19-B19)</f>
        <v>3</v>
      </c>
      <c r="I19" s="4">
        <v>3</v>
      </c>
      <c r="J19" s="4">
        <f>ABS(I19-B19)</f>
        <v>18</v>
      </c>
      <c r="K19" s="4">
        <v>-3.1</v>
      </c>
      <c r="L19" t="s">
        <v>29</v>
      </c>
      <c r="M19" s="4">
        <v>20</v>
      </c>
      <c r="N19" s="4">
        <v>3</v>
      </c>
      <c r="O19" s="4">
        <f>ABS(M19-I19)</f>
        <v>17</v>
      </c>
      <c r="P19" s="7">
        <v>24</v>
      </c>
      <c r="Q19" s="4">
        <f t="shared" si="0"/>
        <v>4</v>
      </c>
    </row>
    <row r="20" spans="1:17" x14ac:dyDescent="0.2">
      <c r="A20" t="s">
        <v>30</v>
      </c>
      <c r="B20" s="7">
        <v>29</v>
      </c>
      <c r="C20" s="4">
        <v>19</v>
      </c>
      <c r="D20" s="4">
        <f>ABS(C20-B20)</f>
        <v>10</v>
      </c>
      <c r="E20" s="7">
        <v>4</v>
      </c>
      <c r="F20" s="7">
        <f>ABS(E20-B20)</f>
        <v>25</v>
      </c>
      <c r="G20" s="7">
        <v>10</v>
      </c>
      <c r="H20" s="7">
        <f>ABS(G20-B20)</f>
        <v>19</v>
      </c>
      <c r="I20" s="4">
        <v>9</v>
      </c>
      <c r="J20" s="4">
        <f>ABS(I20-B20)</f>
        <v>20</v>
      </c>
      <c r="K20" s="4">
        <v>-7.5</v>
      </c>
      <c r="L20" t="s">
        <v>30</v>
      </c>
      <c r="M20" s="4">
        <v>27</v>
      </c>
      <c r="N20" s="4">
        <v>9</v>
      </c>
      <c r="O20" s="4">
        <f>ABS(M20-I20)</f>
        <v>18</v>
      </c>
      <c r="P20" s="7">
        <v>10</v>
      </c>
      <c r="Q20" s="4">
        <f t="shared" si="0"/>
        <v>17</v>
      </c>
    </row>
    <row r="21" spans="1:17" x14ac:dyDescent="0.2">
      <c r="A21" t="s">
        <v>31</v>
      </c>
      <c r="B21" s="7">
        <v>4</v>
      </c>
      <c r="C21" s="4">
        <v>20</v>
      </c>
      <c r="D21" s="4">
        <f>ABS(C21-B21)</f>
        <v>16</v>
      </c>
      <c r="E21" s="7">
        <v>18</v>
      </c>
      <c r="F21" s="7">
        <f>ABS(E21-B21)</f>
        <v>14</v>
      </c>
      <c r="G21" s="7">
        <v>3</v>
      </c>
      <c r="H21" s="7">
        <f>ABS(G21-B21)</f>
        <v>1</v>
      </c>
      <c r="I21" s="4">
        <v>4</v>
      </c>
      <c r="J21" s="4">
        <f>ABS(I21-B21)</f>
        <v>0</v>
      </c>
      <c r="K21" s="4">
        <v>-0.1</v>
      </c>
      <c r="L21" t="s">
        <v>31</v>
      </c>
      <c r="M21" s="4">
        <v>6</v>
      </c>
      <c r="N21" s="4">
        <v>4</v>
      </c>
      <c r="O21" s="4">
        <f>ABS(M21-I21)</f>
        <v>2</v>
      </c>
      <c r="P21" s="7">
        <v>3</v>
      </c>
      <c r="Q21" s="4">
        <f t="shared" si="0"/>
        <v>3</v>
      </c>
    </row>
    <row r="22" spans="1:17" x14ac:dyDescent="0.2">
      <c r="A22" t="s">
        <v>32</v>
      </c>
      <c r="B22" s="7">
        <v>9</v>
      </c>
      <c r="C22" s="4">
        <v>21</v>
      </c>
      <c r="D22" s="4">
        <f>ABS(C22-B22)</f>
        <v>12</v>
      </c>
      <c r="E22" s="7">
        <v>10</v>
      </c>
      <c r="F22" s="7">
        <f>ABS(E22-B22)</f>
        <v>1</v>
      </c>
      <c r="G22" s="7">
        <v>6</v>
      </c>
      <c r="H22" s="7">
        <f>ABS(G22-B22)</f>
        <v>3</v>
      </c>
      <c r="I22" s="4">
        <v>7</v>
      </c>
      <c r="J22" s="4">
        <f>ABS(I22-B22)</f>
        <v>2</v>
      </c>
      <c r="K22" s="4">
        <v>-2.2999999999999998</v>
      </c>
      <c r="L22" t="s">
        <v>32</v>
      </c>
      <c r="M22" s="4">
        <v>18</v>
      </c>
      <c r="N22" s="4">
        <v>7</v>
      </c>
      <c r="O22" s="4">
        <f>ABS(M22-I22)</f>
        <v>11</v>
      </c>
      <c r="P22" s="7">
        <v>6</v>
      </c>
      <c r="Q22" s="4">
        <f t="shared" si="0"/>
        <v>12</v>
      </c>
    </row>
    <row r="23" spans="1:17" x14ac:dyDescent="0.2">
      <c r="A23" t="s">
        <v>33</v>
      </c>
      <c r="B23" s="7">
        <v>26</v>
      </c>
      <c r="C23" s="4">
        <v>22</v>
      </c>
      <c r="D23" s="4">
        <f>ABS(C23-B23)</f>
        <v>4</v>
      </c>
      <c r="E23" s="7">
        <v>26</v>
      </c>
      <c r="F23" s="7">
        <f>ABS(E23-B23)</f>
        <v>0</v>
      </c>
      <c r="G23" s="7">
        <v>13</v>
      </c>
      <c r="H23" s="7">
        <f>ABS(G23-B23)</f>
        <v>13</v>
      </c>
      <c r="I23" s="4">
        <v>15</v>
      </c>
      <c r="J23" s="4">
        <f>ABS(I23-B23)</f>
        <v>11</v>
      </c>
      <c r="K23" s="4">
        <v>-7.6</v>
      </c>
      <c r="L23" t="s">
        <v>33</v>
      </c>
      <c r="M23" s="4">
        <v>28</v>
      </c>
      <c r="N23" s="4">
        <v>15</v>
      </c>
      <c r="O23" s="4">
        <f>ABS(M23-I23)</f>
        <v>13</v>
      </c>
      <c r="P23" s="7">
        <v>13</v>
      </c>
      <c r="Q23" s="4">
        <f t="shared" si="0"/>
        <v>15</v>
      </c>
    </row>
    <row r="24" spans="1:17" x14ac:dyDescent="0.2">
      <c r="A24" t="s">
        <v>34</v>
      </c>
      <c r="B24" s="7">
        <v>6</v>
      </c>
      <c r="C24" s="4">
        <v>23</v>
      </c>
      <c r="D24" s="4">
        <f>ABS(C24-B24)</f>
        <v>17</v>
      </c>
      <c r="E24" s="7">
        <v>2</v>
      </c>
      <c r="F24" s="7">
        <f>ABS(E24-B24)</f>
        <v>4</v>
      </c>
      <c r="G24" s="7">
        <v>4</v>
      </c>
      <c r="H24" s="7">
        <f>ABS(G24-B24)</f>
        <v>2</v>
      </c>
      <c r="I24" s="4">
        <v>10</v>
      </c>
      <c r="J24" s="4">
        <f>ABS(I24-B24)</f>
        <v>4</v>
      </c>
      <c r="K24" s="4">
        <v>1</v>
      </c>
      <c r="L24" t="s">
        <v>34</v>
      </c>
      <c r="M24" s="4">
        <v>4</v>
      </c>
      <c r="N24" s="4">
        <v>10</v>
      </c>
      <c r="O24" s="4">
        <f>ABS(M24-I24)</f>
        <v>6</v>
      </c>
      <c r="P24" s="7">
        <v>4</v>
      </c>
      <c r="Q24" s="4">
        <f t="shared" si="0"/>
        <v>0</v>
      </c>
    </row>
    <row r="25" spans="1:17" x14ac:dyDescent="0.2">
      <c r="A25" t="s">
        <v>35</v>
      </c>
      <c r="B25" s="7">
        <v>5</v>
      </c>
      <c r="C25" s="4">
        <v>24</v>
      </c>
      <c r="D25" s="4">
        <f>ABS(C25-B25)</f>
        <v>19</v>
      </c>
      <c r="E25" s="7">
        <v>20</v>
      </c>
      <c r="F25" s="7">
        <f>ABS(E25-B25)</f>
        <v>15</v>
      </c>
      <c r="G25" s="7">
        <v>23</v>
      </c>
      <c r="H25" s="7">
        <f>ABS(G25-B25)</f>
        <v>18</v>
      </c>
      <c r="I25" s="4">
        <v>19</v>
      </c>
      <c r="J25" s="4">
        <f>ABS(I25-B25)</f>
        <v>14</v>
      </c>
      <c r="K25" s="4">
        <v>0.6</v>
      </c>
      <c r="L25" t="s">
        <v>35</v>
      </c>
      <c r="M25" s="4">
        <v>5</v>
      </c>
      <c r="N25" s="4">
        <v>19</v>
      </c>
      <c r="O25" s="4">
        <f>ABS(M25-I25)</f>
        <v>14</v>
      </c>
      <c r="P25" s="7">
        <v>23</v>
      </c>
      <c r="Q25" s="4">
        <f t="shared" si="0"/>
        <v>18</v>
      </c>
    </row>
    <row r="26" spans="1:17" x14ac:dyDescent="0.2">
      <c r="A26" t="s">
        <v>36</v>
      </c>
      <c r="B26" s="7">
        <v>22</v>
      </c>
      <c r="C26" s="4">
        <v>25</v>
      </c>
      <c r="D26" s="4">
        <f>ABS(C26-B26)</f>
        <v>3</v>
      </c>
      <c r="E26" s="7">
        <v>21</v>
      </c>
      <c r="F26" s="7">
        <f>ABS(E26-B26)</f>
        <v>1</v>
      </c>
      <c r="G26" s="7">
        <v>29</v>
      </c>
      <c r="H26" s="7">
        <f>ABS(G26-B26)</f>
        <v>7</v>
      </c>
      <c r="I26" s="4">
        <v>22</v>
      </c>
      <c r="J26" s="4">
        <f>ABS(I26-B26)</f>
        <v>0</v>
      </c>
      <c r="K26" s="4">
        <v>-1.6</v>
      </c>
      <c r="L26" t="s">
        <v>36</v>
      </c>
      <c r="M26" s="4">
        <v>14</v>
      </c>
      <c r="N26" s="4">
        <v>22</v>
      </c>
      <c r="O26" s="4">
        <f>ABS(M26-I26)</f>
        <v>8</v>
      </c>
      <c r="P26" s="7">
        <v>29</v>
      </c>
      <c r="Q26" s="4">
        <f t="shared" si="0"/>
        <v>15</v>
      </c>
    </row>
    <row r="27" spans="1:17" x14ac:dyDescent="0.2">
      <c r="A27" t="s">
        <v>37</v>
      </c>
      <c r="B27" s="7">
        <v>12</v>
      </c>
      <c r="C27" s="4">
        <v>26</v>
      </c>
      <c r="D27" s="4">
        <f>ABS(C27-B27)</f>
        <v>14</v>
      </c>
      <c r="E27" s="7">
        <v>25</v>
      </c>
      <c r="F27" s="7">
        <f>ABS(E27-B27)</f>
        <v>13</v>
      </c>
      <c r="G27" s="7">
        <v>9</v>
      </c>
      <c r="H27" s="7">
        <f>ABS(G27-B27)</f>
        <v>3</v>
      </c>
      <c r="I27" s="4">
        <v>6</v>
      </c>
      <c r="J27" s="4">
        <f>ABS(I27-B27)</f>
        <v>6</v>
      </c>
      <c r="K27" s="4">
        <v>-1.8</v>
      </c>
      <c r="L27" t="s">
        <v>37</v>
      </c>
      <c r="M27" s="4">
        <v>16</v>
      </c>
      <c r="N27" s="4">
        <v>6</v>
      </c>
      <c r="O27" s="4">
        <f>ABS(M27-I27)</f>
        <v>10</v>
      </c>
      <c r="P27" s="7">
        <v>9</v>
      </c>
      <c r="Q27" s="4">
        <f t="shared" si="0"/>
        <v>7</v>
      </c>
    </row>
    <row r="28" spans="1:17" x14ac:dyDescent="0.2">
      <c r="A28" t="s">
        <v>38</v>
      </c>
      <c r="B28" s="7">
        <v>28</v>
      </c>
      <c r="C28" s="4">
        <v>27</v>
      </c>
      <c r="D28" s="4">
        <f>ABS(C28-B28)</f>
        <v>1</v>
      </c>
      <c r="E28" s="7">
        <v>24</v>
      </c>
      <c r="F28" s="7">
        <f>ABS(E28-B28)</f>
        <v>4</v>
      </c>
      <c r="G28" s="7">
        <v>28</v>
      </c>
      <c r="H28" s="7">
        <f>ABS(G28-B28)</f>
        <v>0</v>
      </c>
      <c r="I28" s="4">
        <v>26</v>
      </c>
      <c r="J28" s="4">
        <f>ABS(I28-B28)</f>
        <v>2</v>
      </c>
      <c r="K28" s="4">
        <v>-8.1999999999999993</v>
      </c>
      <c r="L28" t="s">
        <v>38</v>
      </c>
      <c r="M28" s="4">
        <v>29</v>
      </c>
      <c r="N28" s="4">
        <v>26</v>
      </c>
      <c r="O28" s="4">
        <f>ABS(M28-I28)</f>
        <v>3</v>
      </c>
      <c r="P28" s="7">
        <v>28</v>
      </c>
      <c r="Q28" s="4">
        <f t="shared" si="0"/>
        <v>1</v>
      </c>
    </row>
    <row r="29" spans="1:17" x14ac:dyDescent="0.2">
      <c r="A29" t="s">
        <v>39</v>
      </c>
      <c r="B29" s="7">
        <v>30</v>
      </c>
      <c r="C29" s="4">
        <v>28</v>
      </c>
      <c r="D29" s="4">
        <f>ABS(C29-B29)</f>
        <v>2</v>
      </c>
      <c r="E29" s="7">
        <v>16</v>
      </c>
      <c r="F29" s="7">
        <f>ABS(E29-B29)</f>
        <v>14</v>
      </c>
      <c r="G29" s="7">
        <v>30</v>
      </c>
      <c r="H29" s="7">
        <f>ABS(G29-B29)</f>
        <v>0</v>
      </c>
      <c r="I29" s="4">
        <v>28</v>
      </c>
      <c r="J29" s="4">
        <f>ABS(I29-B29)</f>
        <v>2</v>
      </c>
      <c r="K29" s="4">
        <v>-15.3</v>
      </c>
      <c r="L29" t="s">
        <v>39</v>
      </c>
      <c r="M29" s="4">
        <v>30</v>
      </c>
      <c r="N29" s="4">
        <v>28</v>
      </c>
      <c r="O29" s="4">
        <f>ABS(M29-I29)</f>
        <v>2</v>
      </c>
      <c r="P29" s="7">
        <v>30</v>
      </c>
      <c r="Q29" s="4">
        <f t="shared" si="0"/>
        <v>0</v>
      </c>
    </row>
    <row r="30" spans="1:17" x14ac:dyDescent="0.2">
      <c r="A30" t="s">
        <v>40</v>
      </c>
      <c r="B30" s="7">
        <v>8</v>
      </c>
      <c r="C30" s="4">
        <v>29</v>
      </c>
      <c r="D30" s="4">
        <f>ABS(C30-B30)</f>
        <v>21</v>
      </c>
      <c r="E30" s="7">
        <v>29</v>
      </c>
      <c r="F30" s="7">
        <f>ABS(E30-B30)</f>
        <v>21</v>
      </c>
      <c r="G30" s="7">
        <v>20</v>
      </c>
      <c r="H30" s="7">
        <f>ABS(G30-B30)</f>
        <v>12</v>
      </c>
      <c r="I30" s="4">
        <v>14</v>
      </c>
      <c r="J30" s="4">
        <f>ABS(I30-B30)</f>
        <v>6</v>
      </c>
      <c r="K30" s="4">
        <v>-1.9</v>
      </c>
      <c r="L30" t="s">
        <v>40</v>
      </c>
      <c r="M30" s="4">
        <v>17</v>
      </c>
      <c r="N30" s="4">
        <v>14</v>
      </c>
      <c r="O30" s="4">
        <f>ABS(M30-I30)</f>
        <v>3</v>
      </c>
      <c r="P30" s="7">
        <v>20</v>
      </c>
      <c r="Q30" s="4">
        <f t="shared" si="0"/>
        <v>3</v>
      </c>
    </row>
    <row r="31" spans="1:17" x14ac:dyDescent="0.2">
      <c r="A31" t="s">
        <v>41</v>
      </c>
      <c r="B31" s="7">
        <v>27</v>
      </c>
      <c r="C31" s="4">
        <v>30</v>
      </c>
      <c r="D31" s="4">
        <f>ABS(C31-B31)</f>
        <v>3</v>
      </c>
      <c r="E31" s="7">
        <v>19</v>
      </c>
      <c r="F31" s="7">
        <f>ABS(E31-B31)</f>
        <v>8</v>
      </c>
      <c r="G31" s="7">
        <v>26</v>
      </c>
      <c r="H31" s="7">
        <f>ABS(G31-B31)</f>
        <v>1</v>
      </c>
      <c r="I31" s="4">
        <v>25</v>
      </c>
      <c r="J31" s="4">
        <f>ABS(I31-B31)</f>
        <v>2</v>
      </c>
      <c r="K31" s="4">
        <v>-5.0999999999999996</v>
      </c>
      <c r="L31" t="s">
        <v>41</v>
      </c>
      <c r="M31" s="4">
        <v>23</v>
      </c>
      <c r="N31" s="4">
        <v>25</v>
      </c>
      <c r="O31" s="4">
        <f>ABS(M31-I31)</f>
        <v>2</v>
      </c>
      <c r="P31" s="7">
        <v>26</v>
      </c>
      <c r="Q31" s="4">
        <f t="shared" si="0"/>
        <v>3</v>
      </c>
    </row>
    <row r="33" spans="15:17" x14ac:dyDescent="0.2">
      <c r="Q33" t="s">
        <v>97</v>
      </c>
    </row>
    <row r="34" spans="15:17" x14ac:dyDescent="0.2">
      <c r="O34" t="s">
        <v>90</v>
      </c>
      <c r="Q34" s="2">
        <f>SUM(O2:O31)/30</f>
        <v>8.9333333333333336</v>
      </c>
    </row>
    <row r="35" spans="15:17" x14ac:dyDescent="0.2">
      <c r="O35" t="s">
        <v>91</v>
      </c>
      <c r="Q35" s="2">
        <f>SUM(Q2:Q31)/30</f>
        <v>6.5333333333333332</v>
      </c>
    </row>
  </sheetData>
  <sortState xmlns:xlrd2="http://schemas.microsoft.com/office/spreadsheetml/2017/richdata2" ref="A2:Q31">
    <sortCondition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</vt:lpstr>
      <vt:lpstr>appendix 3</vt:lpstr>
      <vt:lpstr>predict by class year</vt:lpstr>
      <vt:lpstr>Ideal draft Order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2020-05-05T20:55:36Z</dcterms:created>
  <dcterms:modified xsi:type="dcterms:W3CDTF">2020-05-06T04:52:36Z</dcterms:modified>
</cp:coreProperties>
</file>