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ejing\Desktop\"/>
    </mc:Choice>
  </mc:AlternateContent>
  <bookViews>
    <workbookView xWindow="0" yWindow="0" windowWidth="28800" windowHeight="12450"/>
  </bookViews>
  <sheets>
    <sheet name="测试报告" sheetId="3" r:id="rId1"/>
    <sheet name="缺陷情况" sheetId="2" r:id="rId2"/>
  </sheets>
  <definedNames>
    <definedName name="_xlnm._FilterDatabase" localSheetId="0" hidden="1">测试报告!#REF!</definedName>
    <definedName name="_xlnm._FilterDatabase" localSheetId="1" hidden="1">缺陷情况!$A$1:$N$49</definedName>
  </definedNames>
  <calcPr calcId="152511"/>
</workbook>
</file>

<file path=xl/calcChain.xml><?xml version="1.0" encoding="utf-8"?>
<calcChain xmlns="http://schemas.openxmlformats.org/spreadsheetml/2006/main">
  <c r="I19" i="3" l="1"/>
  <c r="B7" i="3" l="1"/>
  <c r="B6" i="3"/>
  <c r="I36" i="3" l="1"/>
  <c r="I37" i="3"/>
  <c r="I38" i="3"/>
  <c r="I35" i="3"/>
  <c r="I69" i="3"/>
  <c r="I70" i="3"/>
  <c r="I71" i="3"/>
  <c r="I72" i="3"/>
  <c r="I73" i="3"/>
  <c r="I68" i="3"/>
  <c r="I56" i="3"/>
  <c r="I52" i="3"/>
  <c r="I53" i="3"/>
  <c r="I54" i="3"/>
  <c r="I55" i="3"/>
  <c r="I51" i="3"/>
  <c r="I18" i="3"/>
  <c r="I20" i="3"/>
  <c r="I21" i="3"/>
  <c r="I17" i="3"/>
  <c r="K75" i="3" l="1"/>
  <c r="K57" i="3"/>
  <c r="J23" i="3"/>
  <c r="K35" i="3"/>
  <c r="K39" i="3" s="1"/>
  <c r="K17" i="3"/>
  <c r="K68" i="3"/>
  <c r="K74" i="3" s="1"/>
  <c r="K51" i="3"/>
  <c r="J51" i="3" s="1"/>
  <c r="J18" i="3" l="1"/>
  <c r="J19" i="3"/>
  <c r="J72" i="3"/>
  <c r="J35" i="3"/>
  <c r="J38" i="3"/>
  <c r="J37" i="3"/>
  <c r="J36" i="3"/>
  <c r="J20" i="3"/>
  <c r="J55" i="3"/>
  <c r="J21" i="3"/>
  <c r="J17" i="3"/>
  <c r="J22" i="3" s="1"/>
  <c r="J71" i="3"/>
  <c r="J69" i="3"/>
  <c r="J68" i="3"/>
  <c r="J70" i="3"/>
  <c r="J73" i="3"/>
  <c r="J52" i="3"/>
  <c r="J54" i="3"/>
  <c r="J53" i="3"/>
  <c r="J56" i="3"/>
  <c r="K58" i="3" l="1"/>
  <c r="K40" i="3"/>
</calcChain>
</file>

<file path=xl/sharedStrings.xml><?xml version="1.0" encoding="utf-8"?>
<sst xmlns="http://schemas.openxmlformats.org/spreadsheetml/2006/main" count="752" uniqueCount="228">
  <si>
    <t>标识</t>
  </si>
  <si>
    <t>主题</t>
  </si>
  <si>
    <t>模块</t>
  </si>
  <si>
    <t>报告人</t>
  </si>
  <si>
    <t>经办人</t>
  </si>
  <si>
    <t>最后解决人</t>
  </si>
  <si>
    <t>创建</t>
  </si>
  <si>
    <t>状态</t>
  </si>
  <si>
    <t>解决结果</t>
  </si>
  <si>
    <t>优先级</t>
  </si>
  <si>
    <t>严重程度</t>
  </si>
  <si>
    <t>缺陷分类</t>
  </si>
  <si>
    <t>发现版本</t>
  </si>
  <si>
    <t>已修复</t>
  </si>
  <si>
    <t>已解决</t>
  </si>
  <si>
    <t>2 一般</t>
  </si>
  <si>
    <t>功能</t>
  </si>
  <si>
    <t>关闭</t>
  </si>
  <si>
    <t>算法</t>
  </si>
  <si>
    <t>打开</t>
  </si>
  <si>
    <t>未解决</t>
  </si>
  <si>
    <t>不作修复</t>
  </si>
  <si>
    <t>界面</t>
  </si>
  <si>
    <t>数据</t>
  </si>
  <si>
    <t>兼容</t>
  </si>
  <si>
    <t>重要</t>
  </si>
  <si>
    <t>挂起</t>
  </si>
  <si>
    <t>拒绝</t>
  </si>
  <si>
    <t>重新打开</t>
  </si>
  <si>
    <t>产品名称：</t>
    <phoneticPr fontId="20" type="noConversion"/>
  </si>
  <si>
    <t>功能名称：</t>
    <phoneticPr fontId="20" type="noConversion"/>
  </si>
  <si>
    <r>
      <rPr>
        <b/>
        <sz val="11"/>
        <color theme="1"/>
        <rFont val="宋体"/>
        <family val="3"/>
        <charset val="134"/>
      </rPr>
      <t>测试人员：</t>
    </r>
    <phoneticPr fontId="20" type="noConversion"/>
  </si>
  <si>
    <t>数据校验结果：</t>
    <phoneticPr fontId="20" type="noConversion"/>
  </si>
  <si>
    <t>缺陷解决情况</t>
    <phoneticPr fontId="20" type="noConversion"/>
  </si>
  <si>
    <t>缺陷当前状态</t>
    <phoneticPr fontId="20" type="noConversion"/>
  </si>
  <si>
    <t>测试周期：</t>
    <phoneticPr fontId="20" type="noConversion"/>
  </si>
  <si>
    <t>版本号：</t>
    <phoneticPr fontId="20" type="noConversion"/>
  </si>
  <si>
    <t>总计</t>
    <phoneticPr fontId="20" type="noConversion"/>
  </si>
  <si>
    <t>数量</t>
    <phoneticPr fontId="20" type="noConversion"/>
  </si>
  <si>
    <t>占比</t>
    <phoneticPr fontId="20" type="noConversion"/>
  </si>
  <si>
    <t>解决情况</t>
    <phoneticPr fontId="20" type="noConversion"/>
  </si>
  <si>
    <t>缺陷严重级别</t>
    <phoneticPr fontId="20" type="noConversion"/>
  </si>
  <si>
    <t>严重级别</t>
    <phoneticPr fontId="20" type="noConversion"/>
  </si>
  <si>
    <t>缺陷分类情况</t>
    <phoneticPr fontId="20" type="noConversion"/>
  </si>
  <si>
    <t>分类</t>
    <phoneticPr fontId="20" type="noConversion"/>
  </si>
  <si>
    <t>建议</t>
    <phoneticPr fontId="20" type="noConversion"/>
  </si>
  <si>
    <t>分析：</t>
    <phoneticPr fontId="20" type="noConversion"/>
  </si>
  <si>
    <t>产品负责人：</t>
    <phoneticPr fontId="20" type="noConversion"/>
  </si>
  <si>
    <t>4 致命</t>
    <phoneticPr fontId="20" type="noConversion"/>
  </si>
  <si>
    <t>3 严重</t>
    <phoneticPr fontId="20" type="noConversion"/>
  </si>
  <si>
    <t>发现的缺陷总数为:</t>
    <phoneticPr fontId="20" type="noConversion"/>
  </si>
  <si>
    <t>严重及以上缺陷占:</t>
    <phoneticPr fontId="20" type="noConversion"/>
  </si>
  <si>
    <t>功能/界面/算法 BUG:</t>
    <phoneticPr fontId="20" type="noConversion"/>
  </si>
  <si>
    <t>功能/界面/算法 占比:</t>
    <phoneticPr fontId="20" type="noConversion"/>
  </si>
  <si>
    <t>发现的缺陷总数为:</t>
    <phoneticPr fontId="20" type="noConversion"/>
  </si>
  <si>
    <r>
      <t>未关闭</t>
    </r>
    <r>
      <rPr>
        <sz val="11"/>
        <color theme="1"/>
        <rFont val="宋体"/>
        <family val="2"/>
        <charset val="134"/>
        <scheme val="minor"/>
      </rPr>
      <t>的缺陷数为:</t>
    </r>
    <phoneticPr fontId="20" type="noConversion"/>
  </si>
  <si>
    <t>功能测试结果：</t>
    <phoneticPr fontId="20" type="noConversion"/>
  </si>
  <si>
    <t>缺陷修复率：</t>
    <phoneticPr fontId="20" type="noConversion"/>
  </si>
  <si>
    <t>未解决问题：</t>
    <phoneticPr fontId="20" type="noConversion"/>
  </si>
  <si>
    <t>1 轻微</t>
    <phoneticPr fontId="20" type="noConversion"/>
  </si>
  <si>
    <t>智库手机版-测试报告</t>
    <phoneticPr fontId="20" type="noConversion"/>
  </si>
  <si>
    <t>项目</t>
  </si>
  <si>
    <t>i-ways平台产品研发</t>
  </si>
  <si>
    <t>IW-3295</t>
  </si>
  <si>
    <t>小程序2.0-首次登录小程序，进到pva分析页面，加载失败，提示无法访问服务器的问题</t>
  </si>
  <si>
    <t>IW小程序</t>
  </si>
  <si>
    <t>谢嘉庆</t>
  </si>
  <si>
    <t>曹刚</t>
  </si>
  <si>
    <t>2019/九月/18 02:52 下午</t>
  </si>
  <si>
    <t>IW小程序 V2.0</t>
  </si>
  <si>
    <t>IW-3294</t>
  </si>
  <si>
    <t>小程序2.1-体验版与正式版都在最近使用列表时，导致登录绑定异常问题</t>
  </si>
  <si>
    <t>欧楚伦</t>
  </si>
  <si>
    <t>2019/九月/18 02:49 下午</t>
  </si>
  <si>
    <t>IW-3292</t>
  </si>
  <si>
    <t>小程序2.0-pva分析-本品车型VS竞品车型-点击更多，弹出车型选择框缺少逻辑</t>
  </si>
  <si>
    <t>伍宇轩</t>
  </si>
  <si>
    <t>2019/九月/17 10:33 上午</t>
  </si>
  <si>
    <t>IW-3289</t>
  </si>
  <si>
    <t>小程序--PVA分析主页--更多--选择子车型之后预览pva，无法左滑</t>
  </si>
  <si>
    <t>黄锦鸿</t>
  </si>
  <si>
    <t>2019/九月/16 06:50 下午</t>
  </si>
  <si>
    <t>3 严重</t>
  </si>
  <si>
    <t>IW-3288</t>
  </si>
  <si>
    <t>小程序2.0-公共组件选择车型-最多只能选择10个车型</t>
  </si>
  <si>
    <t>2019/九月/16 11:36 上午</t>
  </si>
  <si>
    <t>IW-3285</t>
  </si>
  <si>
    <t>PVA分析选择更多，选择车型报错，请求超时</t>
  </si>
  <si>
    <t>陈慧娟</t>
  </si>
  <si>
    <t>2019/九月/16 10:35 上午</t>
  </si>
  <si>
    <t>立刻解决</t>
  </si>
  <si>
    <t>IW-3284</t>
  </si>
  <si>
    <t>小程序2.0-生命周期-更多-选择车型后，设置首先显示，接口响应太慢</t>
  </si>
  <si>
    <t>2019/九月/16 10:26 上午</t>
  </si>
  <si>
    <t>IW-3283</t>
  </si>
  <si>
    <t>小程序2.0-公共主键，左滑显示删除按钮，灵敏度应该为水平左滑才显示删除按钮，上下倾斜滑动时，不要出现删除按钮</t>
  </si>
  <si>
    <t>2019/九月/16 10:16 上午</t>
  </si>
  <si>
    <t>IW-3280</t>
  </si>
  <si>
    <t>没有型号的车型，即没有节点变化的存在，加文案</t>
  </si>
  <si>
    <t>2019/九月/12 05:53 下午</t>
  </si>
  <si>
    <t>IW-3279</t>
  </si>
  <si>
    <t>小程序2.0-选择车型后-到结果页，左滑显示首页显示按钮，不点击，直接X掉弹框，下次再选择车型后，结果弹框会默认显示首页显示按钮</t>
  </si>
  <si>
    <t>2019/九月/12 05:20 下午</t>
  </si>
  <si>
    <t>IW-3277</t>
  </si>
  <si>
    <t>计算车型价格时，不需要过滤没有pv值的型号，这些型号有销量和价格就应该参与计算</t>
  </si>
  <si>
    <t>2019/九月/12 04:52 下午</t>
  </si>
  <si>
    <t>IW-3276</t>
  </si>
  <si>
    <t>小程序2.0-清缓存后，首次pva分和生命周期、管理收藏页面，会闪现删除按钮</t>
  </si>
  <si>
    <t>2019/九月/12 04:42 下午</t>
  </si>
  <si>
    <t>IW-3275</t>
  </si>
  <si>
    <t>小程序2.0-生命周期概览-更多-选择车型后，设置显示到首页，回到概览页面，左滑没有显示删除按钮</t>
  </si>
  <si>
    <t>2019/九月/12 04:38 下午</t>
  </si>
  <si>
    <t>无法重现</t>
  </si>
  <si>
    <t>IW-3274</t>
  </si>
  <si>
    <t>小程序2.0-生命周期、pva分析-更多-选择车型后的bug</t>
  </si>
  <si>
    <t>2019/九月/12 04:33 下午</t>
  </si>
  <si>
    <t>IW-3273</t>
  </si>
  <si>
    <t>如图，已隐藏数值，点中的柱图和上方还显示数值</t>
  </si>
  <si>
    <t>2019/九月/12 12:15 下午</t>
  </si>
  <si>
    <t>低优先级</t>
  </si>
  <si>
    <t>IW-3272</t>
  </si>
  <si>
    <t>小程序2.0-pva分析-概览页</t>
  </si>
  <si>
    <t>2019/九月/12 12:14 下午</t>
  </si>
  <si>
    <t>IW-3271</t>
  </si>
  <si>
    <t>如图，新车上市能源类型中，节点变化的排列顺序错乱，与需求不符</t>
  </si>
  <si>
    <t>任东冀</t>
  </si>
  <si>
    <t>2019/九月/12 12:12 下午</t>
  </si>
  <si>
    <t>IW-3270</t>
  </si>
  <si>
    <t>如图，本年与去年同期的位置顺序反了</t>
  </si>
  <si>
    <t>2019/九月/12 12:02 下午</t>
  </si>
  <si>
    <t>IW-3269</t>
  </si>
  <si>
    <t>结果页指数异常</t>
  </si>
  <si>
    <t>2019/九月/12 11:56 上午</t>
  </si>
  <si>
    <t>IW-3268</t>
  </si>
  <si>
    <t>车型对比车型指数对不上</t>
  </si>
  <si>
    <t>2019/九月/12 11:55 上午</t>
  </si>
  <si>
    <t>IW-3267</t>
  </si>
  <si>
    <t>小程序2.0-生命周期-更多-选择车型后，跳转至结果页，结果页显示的车型产品动作顺序不正确</t>
  </si>
  <si>
    <t>2019/九月/12 11:50 上午</t>
  </si>
  <si>
    <t>IW-3264</t>
  </si>
  <si>
    <t>本品对比竞品，未设置关注车型时，要提示，文案如下图</t>
  </si>
  <si>
    <t>2019/九月/11 04:23 下午</t>
  </si>
  <si>
    <t>IW-3263</t>
  </si>
  <si>
    <t>小程序2.0-pva分析-本品车型VS竞品车型-更多-选择车型组之后，跳到结果页，设置推送到首页，推送不成功</t>
  </si>
  <si>
    <t>2019/九月/11 03:52 下午</t>
  </si>
  <si>
    <t>IW-3262</t>
  </si>
  <si>
    <t>如图，我的关注车型改变了，首页和本竞品车型对比页，车型没有刷新</t>
  </si>
  <si>
    <t>2019/九月/11 03:42 下午</t>
  </si>
  <si>
    <t>IW-3261</t>
  </si>
  <si>
    <t>如图，pva分析，车型对比车型时，点击更多报错</t>
  </si>
  <si>
    <t>2019/九月/11 03:22 下午</t>
  </si>
  <si>
    <t>IW-3260</t>
  </si>
  <si>
    <t>小程序2.0-生命周期-车型生命周期概览-更多-选择车型后，设置显示在首页报错，前端传值不正确</t>
  </si>
  <si>
    <t>2019/九月/11 02:55 下午</t>
  </si>
  <si>
    <t>IW-3259</t>
  </si>
  <si>
    <t>小程序2.0-生命周期-车型生命周期概览-删除车型后，没有取消推送至首页状态</t>
  </si>
  <si>
    <t>2019/九月/11 02:27 下午</t>
  </si>
  <si>
    <t>IW-3256</t>
  </si>
  <si>
    <t>小程序2.0-pva分析-上险数和TP价格位置固定，不随上下滑动而移动</t>
  </si>
  <si>
    <t>2019/九月/10 02:57 下午</t>
  </si>
  <si>
    <t>IW-3252</t>
  </si>
  <si>
    <t>小程序2.0-车型生命周期概览显示规范</t>
  </si>
  <si>
    <t>2019/九月/10 11:24 上午</t>
  </si>
  <si>
    <t>IW-3251</t>
  </si>
  <si>
    <t>小程序2.0-车型生命周期概览-车型的产品动作排序不正确</t>
  </si>
  <si>
    <t>2019/九月/10 11:21 上午</t>
  </si>
  <si>
    <t>IW-3250</t>
  </si>
  <si>
    <t>小程序2.0-选择车型-首次点击搜索框，输入框弹出后又收起，</t>
  </si>
  <si>
    <t>2019/九月/10 11:12 上午</t>
  </si>
  <si>
    <t>IW-3249</t>
  </si>
  <si>
    <t>小程序2.0-选择车型后的结果页的bug</t>
  </si>
  <si>
    <t>2019/九月/10 11:09 上午</t>
  </si>
  <si>
    <t>IW-3248</t>
  </si>
  <si>
    <t>小程序2.0-每次点击新车上市、pva分析、生命周期都应该刷新页面数据</t>
  </si>
  <si>
    <t>2019/九月/10 10:42 上午</t>
  </si>
  <si>
    <t>IW-3247</t>
  </si>
  <si>
    <t>小程序2.0-生命周期、pva分析-删除概览车型，删除不成功</t>
  </si>
  <si>
    <t>2019/九月/10 10:39 上午</t>
  </si>
  <si>
    <t>IW-3246</t>
  </si>
  <si>
    <t>小程序2.0-生命周期-点击更多，选择车型后，点击确定，没有跳转至结果页</t>
  </si>
  <si>
    <t>2019/九月/10 10:38 上午</t>
  </si>
  <si>
    <t>IW-3245</t>
  </si>
  <si>
    <t>小程序2.0-新车上市-细分市场新车统计对比-同比数值没有 加%</t>
  </si>
  <si>
    <t>2019/九月/10 10:08 上午</t>
  </si>
  <si>
    <t>IW-3244</t>
  </si>
  <si>
    <t>小程序2.0-我的收藏-我的收藏页面不要有新增按钮</t>
  </si>
  <si>
    <t>2019/九月/10 10:04 上午</t>
  </si>
  <si>
    <t>IW-3243</t>
  </si>
  <si>
    <t>小程序2.0-管理收藏-点击管理收藏按钮，页面应该跳转到我的收藏页面</t>
  </si>
  <si>
    <t>2019/九月/10 10:03 上午</t>
  </si>
  <si>
    <t>IW-3241</t>
  </si>
  <si>
    <t>预测节点显示时间不对</t>
  </si>
  <si>
    <t>2019/九月/09 03:26 下午</t>
  </si>
  <si>
    <t>IW-3240</t>
  </si>
  <si>
    <t>生命周期，历史节点顺序反了</t>
  </si>
  <si>
    <t>2019/九月/09 03:15 下午</t>
  </si>
  <si>
    <t>IW-3238</t>
  </si>
  <si>
    <t>小程序2.0-生命周期-概览显示的车型最多显示五个</t>
  </si>
  <si>
    <t>2019/九月/09 02:10 下午</t>
  </si>
  <si>
    <t>IW-3236</t>
  </si>
  <si>
    <t>小程序2.0-新车上市-细分市场新车统计对比-点击图例：最新系统年1月~最新数据月、上年1月~同期月份，同比，没有隐藏</t>
  </si>
  <si>
    <t>2019/九月/09 10:26 上午</t>
  </si>
  <si>
    <t>IW-3233</t>
  </si>
  <si>
    <t>小程序2.0-pva分析-本品车型VS细分市场 细分市场返回的名称不正确</t>
  </si>
  <si>
    <t>2019/九月/06 10:42 上午</t>
  </si>
  <si>
    <t>IW-3230</t>
  </si>
  <si>
    <t>细分市场统计，点击展开后，20191-9的点击状态反了</t>
  </si>
  <si>
    <t>2019/九月/04 05:16 下午</t>
  </si>
  <si>
    <t>IW-3229</t>
  </si>
  <si>
    <t>百分比值统一保留一位，新车上市细分市场-图例上细分市场的同比还是两位小数</t>
  </si>
  <si>
    <t>2019/九月/04 05:11 下午</t>
  </si>
  <si>
    <t>IW-3228</t>
  </si>
  <si>
    <t>小程序2.0-新车上市-整体市场新车统计与占比</t>
  </si>
  <si>
    <t>2019/九月/04 03:32 下午</t>
  </si>
  <si>
    <t>IW-3227</t>
  </si>
  <si>
    <t>新车上市，点击柱图手机经常卡住不动，型号，vivox20安卓机</t>
  </si>
  <si>
    <t>2019/九月/04 02:38 下午</t>
  </si>
  <si>
    <t>IW-3226</t>
  </si>
  <si>
    <t>小程序2.0-新车上市-细分市场新车统计对比-点击展开更多细分市场bug</t>
  </si>
  <si>
    <t>2019/九月/04 02:35 下午</t>
  </si>
  <si>
    <t>潘烨</t>
    <phoneticPr fontId="24" type="noConversion"/>
  </si>
  <si>
    <t>IWAYS</t>
    <phoneticPr fontId="24" type="noConversion"/>
  </si>
  <si>
    <t>无法重现</t>
    <phoneticPr fontId="20" type="noConversion"/>
  </si>
  <si>
    <t>IW小程序-产品研究</t>
    <phoneticPr fontId="24" type="noConversion"/>
  </si>
  <si>
    <t>陈慧娟、谢嘉庆</t>
    <phoneticPr fontId="24" type="noConversion"/>
  </si>
  <si>
    <t>重复问题</t>
    <phoneticPr fontId="20" type="noConversion"/>
  </si>
  <si>
    <t>v2.0</t>
    <phoneticPr fontId="20" type="noConversion"/>
  </si>
  <si>
    <r>
      <t xml:space="preserve">一、测试总结：
1）本轮测试共发现缺陷46个；
2）所有问题均已解决；
3）缺陷解决情况：已修复41个，BUG修复率89.1%；
4）缺陷严重级别：严重的bug有12个，一般的34个，严重及以上占26.1%；
5）缺陷分类情况：功能性bug有41个，界面3个，算法1个，兼容1个，主要为功能、界面占95.6%；
二、本轮测试范围：
1）IWAYS小程序（新车上市、PVA分析、生命周期）功能模块
                                                                                                               三、说明：
1）测试通过标准：“致命”、“严重”问题都已修复且“一般”未解决问题不大于3个。                                                2）Web端兼容性测试针对谷歌、IE9及以上版本浏览器。
3）此次缺陷统计未包含日、英文翻译。
4）此报告只针对功能逻辑、数据准确性，不包含性能测试。
5）数据校验部分测试内容为数据ETL处理过程的准确性校验。
6）sheet“缺陷情况”为JIRA导出的本次测试的BUG详情。
</t>
    </r>
    <r>
      <rPr>
        <b/>
        <sz val="10"/>
        <color theme="1"/>
        <rFont val="宋体"/>
        <family val="3"/>
        <charset val="134"/>
        <scheme val="minor"/>
      </rPr>
      <t>结论：本轮测试通过，无需再进行下一轮测试。</t>
    </r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</si>
</sst>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_);[Red]\(0\)"/>
  </numFmts>
  <fonts count="3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8" fillId="0" borderId="0" xfId="0" applyFont="1">
      <alignment vertical="center"/>
    </xf>
    <xf numFmtId="0" fontId="19" fillId="0" borderId="10" xfId="0" applyFont="1" applyBorder="1" applyAlignment="1">
      <alignment horizontal="center" vertical="top" wrapText="1"/>
    </xf>
    <xf numFmtId="0" fontId="23" fillId="34" borderId="11" xfId="0" applyFont="1" applyFill="1" applyBorder="1">
      <alignment vertical="center"/>
    </xf>
    <xf numFmtId="0" fontId="22" fillId="33" borderId="11" xfId="0" applyFont="1" applyFill="1" applyBorder="1">
      <alignment vertical="center"/>
    </xf>
    <xf numFmtId="0" fontId="0" fillId="34" borderId="11" xfId="0" applyFill="1" applyBorder="1" applyAlignment="1">
      <alignment horizontal="center" vertical="center"/>
    </xf>
    <xf numFmtId="0" fontId="23" fillId="34" borderId="11" xfId="0" applyFont="1" applyFill="1" applyBorder="1" applyAlignment="1">
      <alignment vertical="center"/>
    </xf>
    <xf numFmtId="0" fontId="0" fillId="34" borderId="11" xfId="0" applyFill="1" applyBorder="1" applyAlignment="1">
      <alignment vertical="center"/>
    </xf>
    <xf numFmtId="0" fontId="26" fillId="33" borderId="11" xfId="0" applyFont="1" applyFill="1" applyBorder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0" fontId="25" fillId="0" borderId="11" xfId="0" applyFont="1" applyBorder="1" applyAlignment="1">
      <alignment horizontal="center" vertical="center"/>
    </xf>
    <xf numFmtId="0" fontId="25" fillId="34" borderId="11" xfId="0" applyFont="1" applyFill="1" applyBorder="1" applyAlignment="1">
      <alignment horizontal="center" vertical="center"/>
    </xf>
    <xf numFmtId="176" fontId="0" fillId="34" borderId="11" xfId="42" applyNumberFormat="1" applyFont="1" applyFill="1" applyBorder="1" applyAlignment="1">
      <alignment horizontal="center" vertical="center"/>
    </xf>
    <xf numFmtId="0" fontId="0" fillId="36" borderId="20" xfId="0" applyFill="1" applyBorder="1" applyAlignment="1">
      <alignment vertical="center"/>
    </xf>
    <xf numFmtId="176" fontId="0" fillId="36" borderId="12" xfId="0" applyNumberFormat="1" applyFill="1" applyBorder="1" applyAlignment="1">
      <alignment vertical="center"/>
    </xf>
    <xf numFmtId="177" fontId="21" fillId="36" borderId="20" xfId="0" applyNumberFormat="1" applyFont="1" applyFill="1" applyBorder="1" applyAlignment="1">
      <alignment horizontal="center" vertical="center"/>
    </xf>
    <xf numFmtId="0" fontId="0" fillId="36" borderId="12" xfId="0" applyFill="1" applyBorder="1" applyAlignment="1">
      <alignment horizontal="center" vertical="center"/>
    </xf>
    <xf numFmtId="0" fontId="0" fillId="36" borderId="20" xfId="0" applyFill="1" applyBorder="1" applyAlignment="1">
      <alignment horizontal="left" vertical="center"/>
    </xf>
    <xf numFmtId="176" fontId="0" fillId="34" borderId="11" xfId="0" applyNumberFormat="1" applyFill="1" applyBorder="1" applyAlignment="1">
      <alignment horizontal="center" vertical="center"/>
    </xf>
    <xf numFmtId="176" fontId="21" fillId="36" borderId="20" xfId="0" applyNumberFormat="1" applyFont="1" applyFill="1" applyBorder="1" applyAlignment="1">
      <alignment horizontal="center" vertical="center"/>
    </xf>
    <xf numFmtId="177" fontId="21" fillId="36" borderId="12" xfId="0" applyNumberFormat="1" applyFont="1" applyFill="1" applyBorder="1" applyAlignment="1">
      <alignment horizontal="left" vertical="center"/>
    </xf>
    <xf numFmtId="176" fontId="21" fillId="36" borderId="18" xfId="0" applyNumberFormat="1" applyFont="1" applyFill="1" applyBorder="1" applyAlignment="1">
      <alignment horizontal="left" vertical="center"/>
    </xf>
    <xf numFmtId="0" fontId="21" fillId="36" borderId="12" xfId="0" applyFont="1" applyFill="1" applyBorder="1" applyAlignment="1">
      <alignment horizontal="left" vertical="center"/>
    </xf>
    <xf numFmtId="176" fontId="21" fillId="36" borderId="12" xfId="0" applyNumberFormat="1" applyFont="1" applyFill="1" applyBorder="1" applyAlignment="1">
      <alignment horizontal="left" vertical="center"/>
    </xf>
    <xf numFmtId="0" fontId="21" fillId="36" borderId="18" xfId="0" applyFont="1" applyFill="1" applyBorder="1" applyAlignment="1">
      <alignment horizontal="left" vertical="center"/>
    </xf>
    <xf numFmtId="0" fontId="18" fillId="0" borderId="10" xfId="0" applyFont="1" applyBorder="1">
      <alignment vertical="center"/>
    </xf>
    <xf numFmtId="0" fontId="0" fillId="34" borderId="11" xfId="0" applyFill="1" applyBorder="1" applyAlignment="1">
      <alignment horizontal="center" vertical="center"/>
    </xf>
    <xf numFmtId="0" fontId="30" fillId="0" borderId="10" xfId="0" applyFont="1" applyBorder="1">
      <alignment vertical="center"/>
    </xf>
    <xf numFmtId="57" fontId="23" fillId="34" borderId="11" xfId="0" applyNumberFormat="1" applyFont="1" applyFill="1" applyBorder="1" applyAlignment="1">
      <alignment horizontal="left" vertical="center"/>
    </xf>
    <xf numFmtId="0" fontId="31" fillId="0" borderId="10" xfId="0" applyFont="1" applyBorder="1">
      <alignment vertical="center"/>
    </xf>
    <xf numFmtId="0" fontId="27" fillId="0" borderId="11" xfId="0" applyFont="1" applyBorder="1" applyAlignment="1">
      <alignment horizontal="left" vertical="top" wrapText="1"/>
    </xf>
    <xf numFmtId="0" fontId="28" fillId="0" borderId="11" xfId="0" applyFont="1" applyBorder="1" applyAlignment="1">
      <alignment horizontal="left" vertical="top"/>
    </xf>
    <xf numFmtId="0" fontId="29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 wrapText="1"/>
    </xf>
    <xf numFmtId="0" fontId="29" fillId="34" borderId="11" xfId="0" applyFont="1" applyFill="1" applyBorder="1" applyAlignment="1">
      <alignment horizontal="center" vertical="center"/>
    </xf>
    <xf numFmtId="0" fontId="29" fillId="34" borderId="13" xfId="0" applyFont="1" applyFill="1" applyBorder="1" applyAlignment="1">
      <alignment horizontal="center" vertical="center"/>
    </xf>
    <xf numFmtId="0" fontId="29" fillId="34" borderId="14" xfId="0" applyFont="1" applyFill="1" applyBorder="1" applyAlignment="1">
      <alignment horizontal="center" vertical="center"/>
    </xf>
    <xf numFmtId="0" fontId="29" fillId="34" borderId="15" xfId="0" applyFont="1" applyFill="1" applyBorder="1" applyAlignment="1">
      <alignment horizontal="center" vertical="center"/>
    </xf>
    <xf numFmtId="0" fontId="29" fillId="34" borderId="16" xfId="0" applyFont="1" applyFill="1" applyBorder="1" applyAlignment="1">
      <alignment horizontal="center" vertical="center"/>
    </xf>
    <xf numFmtId="0" fontId="29" fillId="34" borderId="17" xfId="0" applyFont="1" applyFill="1" applyBorder="1" applyAlignment="1">
      <alignment horizontal="center" vertical="center"/>
    </xf>
    <xf numFmtId="0" fontId="29" fillId="34" borderId="18" xfId="0" applyFont="1" applyFill="1" applyBorder="1" applyAlignment="1">
      <alignment horizontal="center" vertical="center"/>
    </xf>
    <xf numFmtId="0" fontId="0" fillId="36" borderId="21" xfId="0" applyFill="1" applyBorder="1" applyAlignment="1">
      <alignment horizontal="center" vertical="center"/>
    </xf>
    <xf numFmtId="0" fontId="0" fillId="36" borderId="2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6" borderId="19" xfId="0" applyFill="1" applyBorder="1" applyAlignment="1">
      <alignment horizontal="left" vertical="center"/>
    </xf>
    <xf numFmtId="0" fontId="0" fillId="36" borderId="20" xfId="0" applyFill="1" applyBorder="1" applyAlignment="1">
      <alignment horizontal="left" vertical="center"/>
    </xf>
    <xf numFmtId="0" fontId="23" fillId="36" borderId="19" xfId="0" applyFont="1" applyFill="1" applyBorder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百分比" xfId="42" builtinId="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缺陷解决情况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测试报告!$H$17</c:f>
              <c:strCache>
                <c:ptCount val="1"/>
                <c:pt idx="0">
                  <c:v>已解决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测试报告!$I$17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</c:ser>
        <c:ser>
          <c:idx val="1"/>
          <c:order val="1"/>
          <c:tx>
            <c:strRef>
              <c:f>测试报告!$H$18</c:f>
              <c:strCache>
                <c:ptCount val="1"/>
                <c:pt idx="0">
                  <c:v>未解决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测试报告!$I$18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2"/>
          <c:order val="2"/>
          <c:tx>
            <c:strRef>
              <c:f>测试报告!$H$19</c:f>
              <c:strCache>
                <c:ptCount val="1"/>
                <c:pt idx="0">
                  <c:v>重复问题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测试报告!$H$20</c:f>
              <c:strCache>
                <c:ptCount val="1"/>
                <c:pt idx="0">
                  <c:v>不作修复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val>
            <c:numRef>
              <c:f>测试报告!$I$20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tx>
            <c:strRef>
              <c:f>测试报告!$H$21</c:f>
              <c:strCache>
                <c:ptCount val="1"/>
                <c:pt idx="0">
                  <c:v>无法重现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32441760"/>
        <c:axId val="232441200"/>
        <c:axId val="0"/>
      </c:bar3DChart>
      <c:valAx>
        <c:axId val="23244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441760"/>
        <c:crosses val="autoZero"/>
        <c:crossBetween val="between"/>
      </c:valAx>
      <c:catAx>
        <c:axId val="232441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244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缺陷严重级别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19487179487179487"/>
                  <c:y val="1.384084050592812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71794871794873E-2"/>
                  <c:y val="0.1891581535810178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7.3504273504273507E-2"/>
                  <c:y val="-9.227227003952094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7777777777777784"/>
                  <c:y val="0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测试报告!$H$35:$H$38</c:f>
              <c:strCache>
                <c:ptCount val="4"/>
                <c:pt idx="0">
                  <c:v>4 致命</c:v>
                </c:pt>
                <c:pt idx="1">
                  <c:v>3 严重</c:v>
                </c:pt>
                <c:pt idx="2">
                  <c:v>2 一般</c:v>
                </c:pt>
                <c:pt idx="3">
                  <c:v>1 轻微</c:v>
                </c:pt>
              </c:strCache>
            </c:strRef>
          </c:cat>
          <c:val>
            <c:numRef>
              <c:f>测试报告!$I$35:$I$38</c:f>
              <c:numCache>
                <c:formatCode>General</c:formatCode>
                <c:ptCount val="4"/>
                <c:pt idx="0">
                  <c:v>0</c:v>
                </c:pt>
                <c:pt idx="1">
                  <c:v>13</c:v>
                </c:pt>
                <c:pt idx="2">
                  <c:v>35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缺陷分类情况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0.13622820047105996"/>
                  <c:y val="-1.388889395191526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2601108543573045"/>
                  <c:y val="0.28240751035561035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5836528304760719"/>
                  <c:y val="7.8703732394186501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6347384056527201"/>
                  <c:y val="-0.12037041424993231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6858239808293671"/>
                  <c:y val="-9.2592626346101756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6858239808293671"/>
                  <c:y val="9.72222576634068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测试报告!$H$51:$H$56</c:f>
              <c:strCache>
                <c:ptCount val="6"/>
                <c:pt idx="0">
                  <c:v>功能</c:v>
                </c:pt>
                <c:pt idx="1">
                  <c:v>界面</c:v>
                </c:pt>
                <c:pt idx="2">
                  <c:v>算法</c:v>
                </c:pt>
                <c:pt idx="3">
                  <c:v>数据</c:v>
                </c:pt>
                <c:pt idx="4">
                  <c:v>兼容</c:v>
                </c:pt>
                <c:pt idx="5">
                  <c:v>建议</c:v>
                </c:pt>
              </c:strCache>
            </c:strRef>
          </c:cat>
          <c:val>
            <c:numRef>
              <c:f>测试报告!$I$51:$I$56</c:f>
              <c:numCache>
                <c:formatCode>General</c:formatCode>
                <c:ptCount val="6"/>
                <c:pt idx="0">
                  <c:v>43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缺陷当前状态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测试报告!$H$68</c:f>
              <c:strCache>
                <c:ptCount val="1"/>
                <c:pt idx="0">
                  <c:v>关闭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测试报告!$I$68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</c:ser>
        <c:ser>
          <c:idx val="1"/>
          <c:order val="1"/>
          <c:tx>
            <c:strRef>
              <c:f>测试报告!$H$69</c:f>
              <c:strCache>
                <c:ptCount val="1"/>
                <c:pt idx="0">
                  <c:v>打开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测试报告!$I$69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2"/>
          <c:order val="2"/>
          <c:tx>
            <c:strRef>
              <c:f>测试报告!$H$70</c:f>
              <c:strCache>
                <c:ptCount val="1"/>
                <c:pt idx="0">
                  <c:v>重新打开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测试报告!$I$70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测试报告!$H$71</c:f>
              <c:strCache>
                <c:ptCount val="1"/>
                <c:pt idx="0">
                  <c:v>已修复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测试报告!$I$71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测试报告!$H$72</c:f>
              <c:strCache>
                <c:ptCount val="1"/>
                <c:pt idx="0">
                  <c:v>挂起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测试报告!$I$72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ser>
          <c:idx val="5"/>
          <c:order val="5"/>
          <c:tx>
            <c:strRef>
              <c:f>测试报告!$H$73</c:f>
              <c:strCache>
                <c:ptCount val="1"/>
                <c:pt idx="0">
                  <c:v>拒绝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测试报告!$I$73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33505616"/>
        <c:axId val="233506176"/>
        <c:axId val="0"/>
      </c:bar3DChart>
      <c:catAx>
        <c:axId val="23350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3506176"/>
        <c:crosses val="autoZero"/>
        <c:auto val="1"/>
        <c:lblAlgn val="ctr"/>
        <c:lblOffset val="100"/>
        <c:noMultiLvlLbl val="0"/>
      </c:catAx>
      <c:valAx>
        <c:axId val="2335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50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</xdr:rowOff>
    </xdr:from>
    <xdr:to>
      <xdr:col>5</xdr:col>
      <xdr:colOff>1543050</xdr:colOff>
      <xdr:row>26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2</xdr:rowOff>
    </xdr:from>
    <xdr:to>
      <xdr:col>5</xdr:col>
      <xdr:colOff>1552575</xdr:colOff>
      <xdr:row>44</xdr:row>
      <xdr:rowOff>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6</xdr:col>
      <xdr:colOff>9524</xdr:colOff>
      <xdr:row>61</xdr:row>
      <xdr:rowOff>9524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161925</xdr:rowOff>
    </xdr:from>
    <xdr:to>
      <xdr:col>5</xdr:col>
      <xdr:colOff>1552575</xdr:colOff>
      <xdr:row>77</xdr:row>
      <xdr:rowOff>95250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1095375</xdr:colOff>
      <xdr:row>0</xdr:row>
      <xdr:rowOff>317111</xdr:rowOff>
    </xdr:to>
    <xdr:pic>
      <xdr:nvPicPr>
        <xdr:cNvPr id="7" name="图片 6" descr="图片1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1095375" cy="317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"/>
  <sheetViews>
    <sheetView tabSelected="1" workbookViewId="0">
      <selection activeCell="H26" sqref="H26"/>
    </sheetView>
  </sheetViews>
  <sheetFormatPr defaultRowHeight="13.5" x14ac:dyDescent="0.15"/>
  <cols>
    <col min="1" max="1" width="14.625" style="9" customWidth="1"/>
    <col min="2" max="2" width="18.625" style="9" customWidth="1"/>
    <col min="3" max="3" width="12.625" style="9" customWidth="1"/>
    <col min="4" max="4" width="18.625" style="9" customWidth="1"/>
    <col min="5" max="5" width="12.625" style="9" customWidth="1"/>
    <col min="6" max="6" width="20.625" style="9" customWidth="1"/>
    <col min="7" max="7" width="5.125" style="9" customWidth="1"/>
    <col min="8" max="8" width="9.875" style="9" customWidth="1"/>
    <col min="9" max="9" width="10.875" style="9" customWidth="1"/>
    <col min="10" max="10" width="9.5" style="9" customWidth="1"/>
    <col min="11" max="11" width="9.75" style="9" customWidth="1"/>
    <col min="12" max="16" width="9" style="9"/>
    <col min="17" max="17" width="9" style="9" customWidth="1"/>
    <col min="18" max="16384" width="9" style="9"/>
  </cols>
  <sheetData>
    <row r="1" spans="1:23" ht="26.25" customHeight="1" x14ac:dyDescent="0.15">
      <c r="A1" s="34"/>
      <c r="B1" s="34"/>
      <c r="C1" s="34"/>
      <c r="D1" s="34"/>
      <c r="E1" s="34"/>
      <c r="F1" s="3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8" customHeight="1" x14ac:dyDescent="0.15">
      <c r="A2" s="33" t="s">
        <v>60</v>
      </c>
      <c r="B2" s="33"/>
      <c r="C2" s="33"/>
      <c r="D2" s="33"/>
      <c r="E2" s="33"/>
      <c r="F2" s="3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8" customHeight="1" x14ac:dyDescent="0.15">
      <c r="A3" s="8" t="s">
        <v>29</v>
      </c>
      <c r="B3" s="3" t="s">
        <v>221</v>
      </c>
      <c r="C3" s="8" t="s">
        <v>31</v>
      </c>
      <c r="D3" s="6" t="s">
        <v>224</v>
      </c>
      <c r="E3" s="4" t="s">
        <v>35</v>
      </c>
      <c r="F3" s="29">
        <v>43709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customHeight="1" x14ac:dyDescent="0.15">
      <c r="A4" s="8" t="s">
        <v>30</v>
      </c>
      <c r="B4" s="3" t="s">
        <v>223</v>
      </c>
      <c r="C4" s="8" t="s">
        <v>47</v>
      </c>
      <c r="D4" s="6" t="s">
        <v>220</v>
      </c>
      <c r="E4" s="8" t="s">
        <v>36</v>
      </c>
      <c r="F4" s="7" t="s">
        <v>226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8.1" customHeight="1" x14ac:dyDescent="0.15">
      <c r="A5" s="35"/>
      <c r="B5" s="35"/>
      <c r="C5" s="35"/>
      <c r="D5" s="35"/>
      <c r="E5" s="35"/>
      <c r="F5" s="35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customHeight="1" x14ac:dyDescent="0.15">
      <c r="A6" s="4" t="s">
        <v>56</v>
      </c>
      <c r="B6" s="36" t="str">
        <f>IF(COUNTIFS(缺陷情况!J:J,测试报告!H18,缺陷情况!L:L,测试报告!H35)+COUNTIFS(缺陷情况!J:J,测试报告!H18,缺陷情况!L:L,测试报告!H36)+COUNTIFS(缺陷情况!J:J,测试报告!H18,缺陷情况!L:L,测试报告!H37)&gt;3,"测试不通过","测试通过")</f>
        <v>测试通过</v>
      </c>
      <c r="C6" s="36"/>
      <c r="D6" s="36"/>
      <c r="E6" s="36"/>
      <c r="F6" s="36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8" customHeight="1" x14ac:dyDescent="0.15">
      <c r="A7" s="4" t="s">
        <v>32</v>
      </c>
      <c r="B7" s="36" t="str">
        <f>IF(COUNTIFS(缺陷情况!J:J,测试报告!H18,缺陷情况!L:L,测试报告!H35)+COUNTIFS(缺陷情况!J:J,测试报告!H18,缺陷情况!L:L,测试报告!H36)+COUNTIFS(缺陷情况!J:J,测试报告!H18,缺陷情况!L:L,测试报告!H37)&gt;3,"测试不通过","测试通过")</f>
        <v>测试通过</v>
      </c>
      <c r="C7" s="36"/>
      <c r="D7" s="36"/>
      <c r="E7" s="36"/>
      <c r="F7" s="36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8.1" customHeight="1" x14ac:dyDescent="0.15">
      <c r="A8" s="35"/>
      <c r="B8" s="35"/>
      <c r="C8" s="35"/>
      <c r="D8" s="35"/>
      <c r="E8" s="35"/>
      <c r="F8" s="35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229.5" customHeight="1" x14ac:dyDescent="0.15">
      <c r="A9" s="31" t="s">
        <v>227</v>
      </c>
      <c r="B9" s="32"/>
      <c r="C9" s="32"/>
      <c r="D9" s="32"/>
      <c r="E9" s="32"/>
      <c r="F9" s="32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1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15">
      <c r="A14" s="10"/>
      <c r="B14" s="10"/>
      <c r="C14" s="10"/>
      <c r="D14" s="10"/>
      <c r="E14" s="10"/>
      <c r="F14" s="10"/>
      <c r="G14" s="10"/>
      <c r="H14" s="37" t="s">
        <v>33</v>
      </c>
      <c r="I14" s="37"/>
      <c r="J14" s="37"/>
      <c r="K14" s="37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15">
      <c r="A15" s="10"/>
      <c r="B15" s="10"/>
      <c r="C15" s="10"/>
      <c r="D15" s="10"/>
      <c r="E15" s="10"/>
      <c r="F15" s="10"/>
      <c r="G15" s="10"/>
      <c r="H15" s="37"/>
      <c r="I15" s="37"/>
      <c r="J15" s="37"/>
      <c r="K15" s="37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15">
      <c r="A16" s="10"/>
      <c r="B16" s="10"/>
      <c r="C16" s="10"/>
      <c r="D16" s="10"/>
      <c r="E16" s="10"/>
      <c r="F16" s="10"/>
      <c r="G16" s="10"/>
      <c r="H16" s="11" t="s">
        <v>40</v>
      </c>
      <c r="I16" s="12" t="s">
        <v>38</v>
      </c>
      <c r="J16" s="12" t="s">
        <v>39</v>
      </c>
      <c r="K16" s="12" t="s">
        <v>37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15">
      <c r="A17" s="10"/>
      <c r="B17" s="10"/>
      <c r="C17" s="10"/>
      <c r="D17" s="10"/>
      <c r="E17" s="10"/>
      <c r="F17" s="10"/>
      <c r="G17" s="10"/>
      <c r="H17" s="5" t="s">
        <v>14</v>
      </c>
      <c r="I17" s="5">
        <f>COUNTIF(缺陷情况!J:J,H17)</f>
        <v>42</v>
      </c>
      <c r="J17" s="19">
        <f>I17/$K$17</f>
        <v>0.875</v>
      </c>
      <c r="K17" s="35">
        <f>SUM(I17:I21)</f>
        <v>48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15">
      <c r="A18" s="10"/>
      <c r="B18" s="10"/>
      <c r="C18" s="10"/>
      <c r="D18" s="10"/>
      <c r="E18" s="10"/>
      <c r="F18" s="10"/>
      <c r="G18" s="10"/>
      <c r="H18" s="5" t="s">
        <v>20</v>
      </c>
      <c r="I18" s="5">
        <f>COUNTIF(缺陷情况!J:J,H18)</f>
        <v>3</v>
      </c>
      <c r="J18" s="19">
        <f>I18/$K$17</f>
        <v>6.25E-2</v>
      </c>
      <c r="K18" s="35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15">
      <c r="A19" s="10"/>
      <c r="B19" s="10"/>
      <c r="C19" s="10"/>
      <c r="D19" s="10"/>
      <c r="E19" s="10"/>
      <c r="F19" s="10"/>
      <c r="G19" s="10"/>
      <c r="H19" s="27" t="s">
        <v>225</v>
      </c>
      <c r="I19" s="27">
        <f>COUNTIF(缺陷情况!J:J,H19)</f>
        <v>0</v>
      </c>
      <c r="J19" s="19">
        <f>I19/$K$17</f>
        <v>0</v>
      </c>
      <c r="K19" s="35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15">
      <c r="A20" s="10"/>
      <c r="B20" s="10"/>
      <c r="C20" s="10"/>
      <c r="D20" s="10"/>
      <c r="E20" s="10"/>
      <c r="F20" s="10"/>
      <c r="G20" s="10"/>
      <c r="H20" s="5" t="s">
        <v>21</v>
      </c>
      <c r="I20" s="5">
        <f>COUNTIF(缺陷情况!J:J,H20)</f>
        <v>2</v>
      </c>
      <c r="J20" s="19">
        <f>I20/$K$17</f>
        <v>4.1666666666666664E-2</v>
      </c>
      <c r="K20" s="35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15">
      <c r="A21" s="10"/>
      <c r="B21" s="10"/>
      <c r="C21" s="10"/>
      <c r="D21" s="10"/>
      <c r="E21" s="10"/>
      <c r="F21" s="10"/>
      <c r="G21" s="10"/>
      <c r="H21" s="5" t="s">
        <v>222</v>
      </c>
      <c r="I21" s="5">
        <f>COUNTIF(缺陷情况!J:J,H21)</f>
        <v>1</v>
      </c>
      <c r="J21" s="19">
        <f>I21/$K$17</f>
        <v>2.0833333333333332E-2</v>
      </c>
      <c r="K21" s="35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15">
      <c r="A22" s="10"/>
      <c r="B22" s="10"/>
      <c r="C22" s="10"/>
      <c r="D22" s="10"/>
      <c r="E22" s="10"/>
      <c r="F22" s="10"/>
      <c r="G22" s="10"/>
      <c r="H22" s="44" t="s">
        <v>46</v>
      </c>
      <c r="I22" s="14" t="s">
        <v>57</v>
      </c>
      <c r="J22" s="20">
        <f>J17</f>
        <v>0.875</v>
      </c>
      <c r="K22" s="15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15">
      <c r="A23" s="10"/>
      <c r="B23" s="10"/>
      <c r="C23" s="10"/>
      <c r="D23" s="10"/>
      <c r="E23" s="10"/>
      <c r="F23" s="10"/>
      <c r="G23" s="10"/>
      <c r="H23" s="45"/>
      <c r="I23" s="18" t="s">
        <v>58</v>
      </c>
      <c r="J23" s="16" t="str">
        <f>SUM(I18:I21)&amp;"个"</f>
        <v>6个</v>
      </c>
      <c r="K23" s="17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1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x14ac:dyDescent="0.1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1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1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1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1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1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4.25" customHeight="1" x14ac:dyDescent="0.15">
      <c r="A32" s="10"/>
      <c r="B32" s="10"/>
      <c r="C32" s="10"/>
      <c r="D32" s="10"/>
      <c r="E32" s="10"/>
      <c r="F32" s="10"/>
      <c r="G32" s="10"/>
      <c r="H32" s="38" t="s">
        <v>41</v>
      </c>
      <c r="I32" s="39"/>
      <c r="J32" s="39"/>
      <c r="K32" s="4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3.5" customHeight="1" x14ac:dyDescent="0.15">
      <c r="A33" s="10"/>
      <c r="B33" s="10"/>
      <c r="C33" s="10"/>
      <c r="D33" s="10"/>
      <c r="E33" s="10"/>
      <c r="F33" s="10"/>
      <c r="G33" s="10"/>
      <c r="H33" s="41"/>
      <c r="I33" s="42"/>
      <c r="J33" s="42"/>
      <c r="K33" s="43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3.5" customHeight="1" x14ac:dyDescent="0.15">
      <c r="A34" s="10"/>
      <c r="B34" s="10"/>
      <c r="C34" s="10"/>
      <c r="D34" s="10"/>
      <c r="E34" s="10"/>
      <c r="F34" s="10"/>
      <c r="G34" s="10"/>
      <c r="H34" s="11" t="s">
        <v>42</v>
      </c>
      <c r="I34" s="12" t="s">
        <v>38</v>
      </c>
      <c r="J34" s="12" t="s">
        <v>39</v>
      </c>
      <c r="K34" s="12" t="s">
        <v>37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15">
      <c r="A35" s="10"/>
      <c r="B35" s="10"/>
      <c r="C35" s="10"/>
      <c r="D35" s="10"/>
      <c r="E35" s="10"/>
      <c r="F35" s="10"/>
      <c r="G35" s="10"/>
      <c r="H35" s="5" t="s">
        <v>48</v>
      </c>
      <c r="I35" s="5">
        <f>COUNTIF(缺陷情况!L:L,H35)</f>
        <v>0</v>
      </c>
      <c r="J35" s="13">
        <f>I35/$K$35</f>
        <v>0</v>
      </c>
      <c r="K35" s="46">
        <f>SUM(I35:I38)</f>
        <v>48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15">
      <c r="A36" s="10"/>
      <c r="B36" s="10"/>
      <c r="C36" s="10"/>
      <c r="D36" s="10"/>
      <c r="E36" s="10"/>
      <c r="F36" s="10"/>
      <c r="G36" s="10"/>
      <c r="H36" s="5" t="s">
        <v>49</v>
      </c>
      <c r="I36" s="5">
        <f>COUNTIF(缺陷情况!L:L,H36)</f>
        <v>13</v>
      </c>
      <c r="J36" s="13">
        <f>I36/$K$35</f>
        <v>0.27083333333333331</v>
      </c>
      <c r="K36" s="47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x14ac:dyDescent="0.15">
      <c r="A37" s="10"/>
      <c r="B37" s="10"/>
      <c r="C37" s="10"/>
      <c r="D37" s="10"/>
      <c r="E37" s="10"/>
      <c r="F37" s="10"/>
      <c r="G37" s="10"/>
      <c r="H37" s="5" t="s">
        <v>15</v>
      </c>
      <c r="I37" s="5">
        <f>COUNTIF(缺陷情况!L:L,H37)</f>
        <v>35</v>
      </c>
      <c r="J37" s="13">
        <f>I37/$K$35</f>
        <v>0.72916666666666663</v>
      </c>
      <c r="K37" s="47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x14ac:dyDescent="0.15">
      <c r="A38" s="10"/>
      <c r="B38" s="10"/>
      <c r="C38" s="10"/>
      <c r="D38" s="10"/>
      <c r="E38" s="10"/>
      <c r="F38" s="10"/>
      <c r="G38" s="10"/>
      <c r="H38" s="5" t="s">
        <v>59</v>
      </c>
      <c r="I38" s="5">
        <f>COUNTIF(缺陷情况!L:L,H38)</f>
        <v>0</v>
      </c>
      <c r="J38" s="13">
        <f>I38/$K$35</f>
        <v>0</v>
      </c>
      <c r="K38" s="48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x14ac:dyDescent="0.15">
      <c r="A39" s="10"/>
      <c r="B39" s="10"/>
      <c r="C39" s="10"/>
      <c r="D39" s="10"/>
      <c r="E39" s="10"/>
      <c r="F39" s="10"/>
      <c r="G39" s="10"/>
      <c r="H39" s="44" t="s">
        <v>46</v>
      </c>
      <c r="I39" s="49" t="s">
        <v>50</v>
      </c>
      <c r="J39" s="50"/>
      <c r="K39" s="21" t="str">
        <f>K35&amp;"个"</f>
        <v>48个</v>
      </c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x14ac:dyDescent="0.15">
      <c r="A40" s="10"/>
      <c r="B40" s="10"/>
      <c r="C40" s="10"/>
      <c r="D40" s="10"/>
      <c r="E40" s="10"/>
      <c r="F40" s="10"/>
      <c r="G40" s="10"/>
      <c r="H40" s="45"/>
      <c r="I40" s="49" t="s">
        <v>51</v>
      </c>
      <c r="J40" s="50"/>
      <c r="K40" s="22">
        <f>J35+J36</f>
        <v>0.27083333333333331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1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x14ac:dyDescent="0.1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x14ac:dyDescent="0.1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x14ac:dyDescent="0.1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1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x14ac:dyDescent="0.1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x14ac:dyDescent="0.1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x14ac:dyDescent="0.15">
      <c r="A48" s="10"/>
      <c r="B48" s="10"/>
      <c r="C48" s="10"/>
      <c r="D48" s="10"/>
      <c r="E48" s="10"/>
      <c r="F48" s="10"/>
      <c r="G48" s="10"/>
      <c r="H48" s="37" t="s">
        <v>43</v>
      </c>
      <c r="I48" s="37"/>
      <c r="J48" s="37"/>
      <c r="K48" s="37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x14ac:dyDescent="0.15">
      <c r="A49" s="10"/>
      <c r="B49" s="10"/>
      <c r="C49" s="10"/>
      <c r="D49" s="10"/>
      <c r="E49" s="10"/>
      <c r="F49" s="10"/>
      <c r="G49" s="10"/>
      <c r="H49" s="37"/>
      <c r="I49" s="37"/>
      <c r="J49" s="37"/>
      <c r="K49" s="37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x14ac:dyDescent="0.15">
      <c r="A50" s="10"/>
      <c r="B50" s="10"/>
      <c r="C50" s="10"/>
      <c r="D50" s="10"/>
      <c r="E50" s="10"/>
      <c r="F50" s="10"/>
      <c r="G50" s="10"/>
      <c r="H50" s="11" t="s">
        <v>44</v>
      </c>
      <c r="I50" s="12" t="s">
        <v>38</v>
      </c>
      <c r="J50" s="12" t="s">
        <v>39</v>
      </c>
      <c r="K50" s="12" t="s">
        <v>37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x14ac:dyDescent="0.15">
      <c r="A51" s="10"/>
      <c r="B51" s="10"/>
      <c r="C51" s="10"/>
      <c r="D51" s="10"/>
      <c r="E51" s="10"/>
      <c r="F51" s="10"/>
      <c r="G51" s="10"/>
      <c r="H51" s="5" t="s">
        <v>16</v>
      </c>
      <c r="I51" s="5">
        <f>COUNTIF(缺陷情况!M:M,H51)</f>
        <v>43</v>
      </c>
      <c r="J51" s="13">
        <f t="shared" ref="J51:J56" si="0">I51/$K$51</f>
        <v>0.89583333333333337</v>
      </c>
      <c r="K51" s="46">
        <f>SUM(I51:I56)</f>
        <v>48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x14ac:dyDescent="0.15">
      <c r="A52" s="10"/>
      <c r="B52" s="10"/>
      <c r="C52" s="10"/>
      <c r="D52" s="10"/>
      <c r="E52" s="10"/>
      <c r="F52" s="10"/>
      <c r="G52" s="10"/>
      <c r="H52" s="5" t="s">
        <v>22</v>
      </c>
      <c r="I52" s="5">
        <f>COUNTIF(缺陷情况!M:M,H52)</f>
        <v>3</v>
      </c>
      <c r="J52" s="13">
        <f t="shared" si="0"/>
        <v>6.25E-2</v>
      </c>
      <c r="K52" s="47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15">
      <c r="A53" s="10"/>
      <c r="B53" s="10"/>
      <c r="C53" s="10"/>
      <c r="D53" s="10"/>
      <c r="E53" s="10"/>
      <c r="F53" s="10"/>
      <c r="G53" s="10"/>
      <c r="H53" s="5" t="s">
        <v>18</v>
      </c>
      <c r="I53" s="5">
        <f>COUNTIF(缺陷情况!M:M,H53)</f>
        <v>1</v>
      </c>
      <c r="J53" s="13">
        <f t="shared" si="0"/>
        <v>2.0833333333333332E-2</v>
      </c>
      <c r="K53" s="47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15">
      <c r="A54" s="10"/>
      <c r="B54" s="10"/>
      <c r="C54" s="10"/>
      <c r="D54" s="10"/>
      <c r="E54" s="10"/>
      <c r="F54" s="10"/>
      <c r="G54" s="10"/>
      <c r="H54" s="5" t="s">
        <v>23</v>
      </c>
      <c r="I54" s="5">
        <f>COUNTIF(缺陷情况!M:M,H54)</f>
        <v>0</v>
      </c>
      <c r="J54" s="13">
        <f t="shared" si="0"/>
        <v>0</v>
      </c>
      <c r="K54" s="47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x14ac:dyDescent="0.15">
      <c r="A55" s="10"/>
      <c r="B55" s="10"/>
      <c r="C55" s="10"/>
      <c r="D55" s="10"/>
      <c r="E55" s="10"/>
      <c r="F55" s="10"/>
      <c r="G55" s="10"/>
      <c r="H55" s="5" t="s">
        <v>24</v>
      </c>
      <c r="I55" s="5">
        <f>COUNTIF(缺陷情况!M:M,H55)</f>
        <v>1</v>
      </c>
      <c r="J55" s="13">
        <f t="shared" si="0"/>
        <v>2.0833333333333332E-2</v>
      </c>
      <c r="K55" s="47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x14ac:dyDescent="0.15">
      <c r="A56" s="10"/>
      <c r="B56" s="10"/>
      <c r="C56" s="10"/>
      <c r="D56" s="10"/>
      <c r="E56" s="10"/>
      <c r="F56" s="10"/>
      <c r="G56" s="10"/>
      <c r="H56" s="5" t="s">
        <v>45</v>
      </c>
      <c r="I56" s="5">
        <f>COUNTIF(缺陷情况!M:M,H56)</f>
        <v>0</v>
      </c>
      <c r="J56" s="13">
        <f t="shared" si="0"/>
        <v>0</v>
      </c>
      <c r="K56" s="48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x14ac:dyDescent="0.15">
      <c r="A57" s="10"/>
      <c r="B57" s="10"/>
      <c r="C57" s="10"/>
      <c r="D57" s="10"/>
      <c r="E57" s="10"/>
      <c r="F57" s="10"/>
      <c r="G57" s="10"/>
      <c r="H57" s="44" t="s">
        <v>46</v>
      </c>
      <c r="I57" s="49" t="s">
        <v>52</v>
      </c>
      <c r="J57" s="50"/>
      <c r="K57" s="23" t="str">
        <f>(I51+I52+I53)&amp;"个"</f>
        <v>47个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x14ac:dyDescent="0.15">
      <c r="A58" s="10"/>
      <c r="B58" s="10"/>
      <c r="C58" s="10"/>
      <c r="D58" s="10"/>
      <c r="E58" s="10"/>
      <c r="F58" s="10"/>
      <c r="G58" s="10"/>
      <c r="H58" s="45"/>
      <c r="I58" s="49" t="s">
        <v>53</v>
      </c>
      <c r="J58" s="50"/>
      <c r="K58" s="24">
        <f>J51+J52+J53</f>
        <v>0.97916666666666674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x14ac:dyDescent="0.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x14ac:dyDescent="0.1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x14ac:dyDescent="0.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x14ac:dyDescent="0.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x14ac:dyDescent="0.1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x14ac:dyDescent="0.15">
      <c r="A65" s="10"/>
      <c r="B65" s="10"/>
      <c r="C65" s="10"/>
      <c r="D65" s="10"/>
      <c r="E65" s="10"/>
      <c r="F65" s="10"/>
      <c r="G65" s="10"/>
      <c r="H65" s="37" t="s">
        <v>34</v>
      </c>
      <c r="I65" s="37"/>
      <c r="J65" s="37"/>
      <c r="K65" s="37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x14ac:dyDescent="0.15">
      <c r="A66" s="10"/>
      <c r="B66" s="10"/>
      <c r="C66" s="10"/>
      <c r="D66" s="10"/>
      <c r="E66" s="10"/>
      <c r="F66" s="10"/>
      <c r="G66" s="10"/>
      <c r="H66" s="37"/>
      <c r="I66" s="37"/>
      <c r="J66" s="37"/>
      <c r="K66" s="37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15">
      <c r="A67" s="10"/>
      <c r="B67" s="10"/>
      <c r="C67" s="10"/>
      <c r="D67" s="10"/>
      <c r="E67" s="10"/>
      <c r="F67" s="10"/>
      <c r="G67" s="10"/>
      <c r="H67" s="11" t="s">
        <v>44</v>
      </c>
      <c r="I67" s="12" t="s">
        <v>38</v>
      </c>
      <c r="J67" s="12" t="s">
        <v>39</v>
      </c>
      <c r="K67" s="12" t="s">
        <v>37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15">
      <c r="A68" s="10"/>
      <c r="B68" s="10"/>
      <c r="C68" s="10"/>
      <c r="D68" s="10"/>
      <c r="E68" s="10"/>
      <c r="F68" s="10"/>
      <c r="G68" s="10"/>
      <c r="H68" s="5" t="s">
        <v>17</v>
      </c>
      <c r="I68" s="5">
        <f>COUNTIF(缺陷情况!I:I,H68)</f>
        <v>45</v>
      </c>
      <c r="J68" s="13">
        <f t="shared" ref="J68:J73" si="1">I68/$K$68</f>
        <v>0.9375</v>
      </c>
      <c r="K68" s="46">
        <f>SUM(I68:I73)</f>
        <v>48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x14ac:dyDescent="0.15">
      <c r="A69" s="10"/>
      <c r="B69" s="10"/>
      <c r="C69" s="10"/>
      <c r="D69" s="10"/>
      <c r="E69" s="10"/>
      <c r="F69" s="10"/>
      <c r="G69" s="10"/>
      <c r="H69" s="5" t="s">
        <v>19</v>
      </c>
      <c r="I69" s="5">
        <f>COUNTIF(缺陷情况!I:I,H69)</f>
        <v>2</v>
      </c>
      <c r="J69" s="13">
        <f t="shared" si="1"/>
        <v>4.1666666666666664E-2</v>
      </c>
      <c r="K69" s="47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x14ac:dyDescent="0.15">
      <c r="A70" s="10"/>
      <c r="B70" s="10"/>
      <c r="C70" s="10"/>
      <c r="D70" s="10"/>
      <c r="E70" s="10"/>
      <c r="F70" s="10"/>
      <c r="G70" s="10"/>
      <c r="H70" s="5" t="s">
        <v>28</v>
      </c>
      <c r="I70" s="5">
        <f>COUNTIF(缺陷情况!I:I,H70)</f>
        <v>0</v>
      </c>
      <c r="J70" s="13">
        <f t="shared" si="1"/>
        <v>0</v>
      </c>
      <c r="K70" s="47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x14ac:dyDescent="0.15">
      <c r="A71" s="10"/>
      <c r="B71" s="10"/>
      <c r="C71" s="10"/>
      <c r="D71" s="10"/>
      <c r="E71" s="10"/>
      <c r="F71" s="10"/>
      <c r="G71" s="10"/>
      <c r="H71" s="5" t="s">
        <v>13</v>
      </c>
      <c r="I71" s="5">
        <f>COUNTIF(缺陷情况!I:I,H71)</f>
        <v>1</v>
      </c>
      <c r="J71" s="13">
        <f t="shared" si="1"/>
        <v>2.0833333333333332E-2</v>
      </c>
      <c r="K71" s="47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x14ac:dyDescent="0.15">
      <c r="A72" s="10"/>
      <c r="B72" s="10"/>
      <c r="C72" s="10"/>
      <c r="D72" s="10"/>
      <c r="E72" s="10"/>
      <c r="F72" s="10"/>
      <c r="G72" s="10"/>
      <c r="H72" s="5" t="s">
        <v>26</v>
      </c>
      <c r="I72" s="5">
        <f>COUNTIF(缺陷情况!I:I,H72)</f>
        <v>0</v>
      </c>
      <c r="J72" s="13">
        <f t="shared" si="1"/>
        <v>0</v>
      </c>
      <c r="K72" s="47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x14ac:dyDescent="0.15">
      <c r="A73" s="10"/>
      <c r="B73" s="10"/>
      <c r="C73" s="10"/>
      <c r="D73" s="10"/>
      <c r="E73" s="10"/>
      <c r="F73" s="10"/>
      <c r="G73" s="10"/>
      <c r="H73" s="5" t="s">
        <v>27</v>
      </c>
      <c r="I73" s="5">
        <f>COUNTIF(缺陷情况!I:I,H73)</f>
        <v>0</v>
      </c>
      <c r="J73" s="13">
        <f t="shared" si="1"/>
        <v>0</v>
      </c>
      <c r="K73" s="48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x14ac:dyDescent="0.15">
      <c r="A74" s="10"/>
      <c r="B74" s="10"/>
      <c r="C74" s="10"/>
      <c r="D74" s="10"/>
      <c r="E74" s="10"/>
      <c r="F74" s="10"/>
      <c r="G74" s="10"/>
      <c r="H74" s="44" t="s">
        <v>46</v>
      </c>
      <c r="I74" s="49" t="s">
        <v>54</v>
      </c>
      <c r="J74" s="50"/>
      <c r="K74" s="21" t="str">
        <f>K68&amp;"个"</f>
        <v>48个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x14ac:dyDescent="0.15">
      <c r="A75" s="10"/>
      <c r="B75" s="10"/>
      <c r="C75" s="10"/>
      <c r="D75" s="10"/>
      <c r="E75" s="10"/>
      <c r="F75" s="10"/>
      <c r="G75" s="10"/>
      <c r="H75" s="45"/>
      <c r="I75" s="51" t="s">
        <v>55</v>
      </c>
      <c r="J75" s="50"/>
      <c r="K75" s="25" t="str">
        <f>(I69+I70+I71+I72+I73)&amp;"个"</f>
        <v>3个</v>
      </c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x14ac:dyDescent="0.1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x14ac:dyDescent="0.1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x14ac:dyDescent="0.1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x14ac:dyDescent="0.1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x14ac:dyDescent="0.1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1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x14ac:dyDescent="0.1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x14ac:dyDescent="0.1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x14ac:dyDescent="0.1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x14ac:dyDescent="0.1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x14ac:dyDescent="0.1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x14ac:dyDescent="0.1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x14ac:dyDescent="0.1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x14ac:dyDescent="0.1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x14ac:dyDescent="0.1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x14ac:dyDescent="0.1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x14ac:dyDescent="0.1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x14ac:dyDescent="0.1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x14ac:dyDescent="0.1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x14ac:dyDescent="0.1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x14ac:dyDescent="0.1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x14ac:dyDescent="0.1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x14ac:dyDescent="0.1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x14ac:dyDescent="0.1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x14ac:dyDescent="0.1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x14ac:dyDescent="0.1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x14ac:dyDescent="0.1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x14ac:dyDescent="0.1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x14ac:dyDescent="0.1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1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1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x14ac:dyDescent="0.1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x14ac:dyDescent="0.1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x14ac:dyDescent="0.1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x14ac:dyDescent="0.1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x14ac:dyDescent="0.1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x14ac:dyDescent="0.1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x14ac:dyDescent="0.1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x14ac:dyDescent="0.1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x14ac:dyDescent="0.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</sheetData>
  <mergeCells count="25">
    <mergeCell ref="I58:J58"/>
    <mergeCell ref="I40:J40"/>
    <mergeCell ref="I74:J74"/>
    <mergeCell ref="H74:H75"/>
    <mergeCell ref="I75:J75"/>
    <mergeCell ref="H65:K66"/>
    <mergeCell ref="K68:K73"/>
    <mergeCell ref="K51:K56"/>
    <mergeCell ref="I57:J57"/>
    <mergeCell ref="H57:H58"/>
    <mergeCell ref="H14:K15"/>
    <mergeCell ref="H48:K49"/>
    <mergeCell ref="K17:K21"/>
    <mergeCell ref="H32:K33"/>
    <mergeCell ref="H22:H23"/>
    <mergeCell ref="K35:K38"/>
    <mergeCell ref="H39:H40"/>
    <mergeCell ref="I39:J39"/>
    <mergeCell ref="A9:F9"/>
    <mergeCell ref="A2:F2"/>
    <mergeCell ref="A1:F1"/>
    <mergeCell ref="A5:F5"/>
    <mergeCell ref="B6:F6"/>
    <mergeCell ref="B7:F7"/>
    <mergeCell ref="A8:F8"/>
  </mergeCells>
  <phoneticPr fontId="20" type="noConversion"/>
  <conditionalFormatting sqref="B4 D6:D7 B6:B7">
    <cfRule type="cellIs" dxfId="3" priority="5" stopIfTrue="1" operator="equal">
      <formula>"通过"</formula>
    </cfRule>
    <cfRule type="cellIs" dxfId="2" priority="6" stopIfTrue="1" operator="equal">
      <formula>"不通过"</formula>
    </cfRule>
  </conditionalFormatting>
  <conditionalFormatting sqref="B6:F7">
    <cfRule type="cellIs" dxfId="1" priority="2" operator="equal">
      <formula>"测试通过"</formula>
    </cfRule>
  </conditionalFormatting>
  <conditionalFormatting sqref="B6:F7">
    <cfRule type="cellIs" dxfId="0" priority="1" operator="equal">
      <formula>"测试不通过"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C28" sqref="C28"/>
    </sheetView>
  </sheetViews>
  <sheetFormatPr defaultRowHeight="12" x14ac:dyDescent="0.15"/>
  <cols>
    <col min="1" max="1" width="15" style="1" customWidth="1"/>
    <col min="2" max="2" width="9.25" style="1" bestFit="1" customWidth="1"/>
    <col min="3" max="3" width="39.75" style="1" bestFit="1" customWidth="1"/>
    <col min="4" max="4" width="18.375" style="1" bestFit="1" customWidth="1"/>
    <col min="5" max="6" width="11.125" style="1" bestFit="1" customWidth="1"/>
    <col min="7" max="7" width="15" style="1" bestFit="1" customWidth="1"/>
    <col min="8" max="8" width="22.75" style="1" bestFit="1" customWidth="1"/>
    <col min="9" max="9" width="9.25" style="1" bestFit="1" customWidth="1"/>
    <col min="10" max="10" width="13" style="1" bestFit="1" customWidth="1"/>
    <col min="11" max="11" width="11.125" style="1" bestFit="1" customWidth="1"/>
    <col min="12" max="14" width="13" style="1" bestFit="1" customWidth="1"/>
    <col min="15" max="16384" width="9" style="1"/>
  </cols>
  <sheetData>
    <row r="1" spans="1:14" ht="15" x14ac:dyDescent="0.15">
      <c r="A1" s="30" t="s">
        <v>61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15">
      <c r="A2" s="26" t="s">
        <v>62</v>
      </c>
      <c r="B2" s="26" t="s">
        <v>63</v>
      </c>
      <c r="C2" s="26" t="s">
        <v>64</v>
      </c>
      <c r="D2" s="26" t="s">
        <v>65</v>
      </c>
      <c r="E2" s="26" t="s">
        <v>66</v>
      </c>
      <c r="F2" s="26" t="s">
        <v>67</v>
      </c>
      <c r="G2" s="26"/>
      <c r="H2" s="26" t="s">
        <v>68</v>
      </c>
      <c r="I2" s="26" t="s">
        <v>19</v>
      </c>
      <c r="J2" s="26" t="s">
        <v>20</v>
      </c>
      <c r="K2" s="26" t="s">
        <v>25</v>
      </c>
      <c r="L2" s="26" t="s">
        <v>15</v>
      </c>
      <c r="M2" s="26" t="s">
        <v>16</v>
      </c>
      <c r="N2" s="26" t="s">
        <v>69</v>
      </c>
    </row>
    <row r="3" spans="1:14" x14ac:dyDescent="0.15">
      <c r="A3" s="26" t="s">
        <v>62</v>
      </c>
      <c r="B3" s="26" t="s">
        <v>70</v>
      </c>
      <c r="C3" s="26" t="s">
        <v>71</v>
      </c>
      <c r="D3" s="26" t="s">
        <v>65</v>
      </c>
      <c r="E3" s="26" t="s">
        <v>66</v>
      </c>
      <c r="F3" s="26" t="s">
        <v>66</v>
      </c>
      <c r="G3" s="26" t="s">
        <v>72</v>
      </c>
      <c r="H3" s="26" t="s">
        <v>73</v>
      </c>
      <c r="I3" s="26" t="s">
        <v>13</v>
      </c>
      <c r="J3" s="26" t="s">
        <v>14</v>
      </c>
      <c r="K3" s="26" t="s">
        <v>25</v>
      </c>
      <c r="L3" s="26" t="s">
        <v>15</v>
      </c>
      <c r="M3" s="26" t="s">
        <v>16</v>
      </c>
      <c r="N3" s="26" t="s">
        <v>69</v>
      </c>
    </row>
    <row r="4" spans="1:14" x14ac:dyDescent="0.15">
      <c r="A4" s="26" t="s">
        <v>62</v>
      </c>
      <c r="B4" s="26" t="s">
        <v>74</v>
      </c>
      <c r="C4" s="26" t="s">
        <v>75</v>
      </c>
      <c r="D4" s="26" t="s">
        <v>65</v>
      </c>
      <c r="E4" s="26" t="s">
        <v>66</v>
      </c>
      <c r="F4" s="26" t="s">
        <v>66</v>
      </c>
      <c r="G4" s="26" t="s">
        <v>76</v>
      </c>
      <c r="H4" s="26" t="s">
        <v>77</v>
      </c>
      <c r="I4" s="26" t="s">
        <v>17</v>
      </c>
      <c r="J4" s="26" t="s">
        <v>14</v>
      </c>
      <c r="K4" s="26" t="s">
        <v>25</v>
      </c>
      <c r="L4" s="26" t="s">
        <v>15</v>
      </c>
      <c r="M4" s="26" t="s">
        <v>16</v>
      </c>
      <c r="N4" s="26" t="s">
        <v>69</v>
      </c>
    </row>
    <row r="5" spans="1:14" x14ac:dyDescent="0.15">
      <c r="A5" s="26" t="s">
        <v>62</v>
      </c>
      <c r="B5" s="26" t="s">
        <v>78</v>
      </c>
      <c r="C5" s="26" t="s">
        <v>79</v>
      </c>
      <c r="D5" s="26" t="s">
        <v>65</v>
      </c>
      <c r="E5" s="26" t="s">
        <v>67</v>
      </c>
      <c r="F5" s="26" t="s">
        <v>80</v>
      </c>
      <c r="G5" s="26"/>
      <c r="H5" s="26" t="s">
        <v>81</v>
      </c>
      <c r="I5" s="26" t="s">
        <v>19</v>
      </c>
      <c r="J5" s="26" t="s">
        <v>20</v>
      </c>
      <c r="K5" s="26" t="s">
        <v>25</v>
      </c>
      <c r="L5" s="26" t="s">
        <v>82</v>
      </c>
      <c r="M5" s="26" t="s">
        <v>16</v>
      </c>
      <c r="N5" s="26" t="s">
        <v>69</v>
      </c>
    </row>
    <row r="6" spans="1:14" x14ac:dyDescent="0.15">
      <c r="A6" s="26" t="s">
        <v>62</v>
      </c>
      <c r="B6" s="26" t="s">
        <v>83</v>
      </c>
      <c r="C6" s="26" t="s">
        <v>84</v>
      </c>
      <c r="D6" s="26" t="s">
        <v>65</v>
      </c>
      <c r="E6" s="26" t="s">
        <v>66</v>
      </c>
      <c r="F6" s="26" t="s">
        <v>66</v>
      </c>
      <c r="G6" s="26" t="s">
        <v>72</v>
      </c>
      <c r="H6" s="26" t="s">
        <v>85</v>
      </c>
      <c r="I6" s="26" t="s">
        <v>17</v>
      </c>
      <c r="J6" s="26" t="s">
        <v>14</v>
      </c>
      <c r="K6" s="26" t="s">
        <v>25</v>
      </c>
      <c r="L6" s="26" t="s">
        <v>15</v>
      </c>
      <c r="M6" s="26" t="s">
        <v>16</v>
      </c>
      <c r="N6" s="26" t="s">
        <v>69</v>
      </c>
    </row>
    <row r="7" spans="1:14" x14ac:dyDescent="0.15">
      <c r="A7" s="26" t="s">
        <v>62</v>
      </c>
      <c r="B7" s="26" t="s">
        <v>86</v>
      </c>
      <c r="C7" s="26" t="s">
        <v>87</v>
      </c>
      <c r="D7" s="26" t="s">
        <v>65</v>
      </c>
      <c r="E7" s="26" t="s">
        <v>88</v>
      </c>
      <c r="F7" s="26" t="s">
        <v>88</v>
      </c>
      <c r="G7" s="26" t="s">
        <v>67</v>
      </c>
      <c r="H7" s="26" t="s">
        <v>89</v>
      </c>
      <c r="I7" s="26" t="s">
        <v>17</v>
      </c>
      <c r="J7" s="26" t="s">
        <v>14</v>
      </c>
      <c r="K7" s="26" t="s">
        <v>90</v>
      </c>
      <c r="L7" s="26" t="s">
        <v>82</v>
      </c>
      <c r="M7" s="26" t="s">
        <v>16</v>
      </c>
      <c r="N7" s="26" t="s">
        <v>69</v>
      </c>
    </row>
    <row r="8" spans="1:14" x14ac:dyDescent="0.15">
      <c r="A8" s="26" t="s">
        <v>62</v>
      </c>
      <c r="B8" s="26" t="s">
        <v>91</v>
      </c>
      <c r="C8" s="26" t="s">
        <v>92</v>
      </c>
      <c r="D8" s="26" t="s">
        <v>65</v>
      </c>
      <c r="E8" s="26" t="s">
        <v>66</v>
      </c>
      <c r="F8" s="26" t="s">
        <v>66</v>
      </c>
      <c r="G8" s="26" t="s">
        <v>67</v>
      </c>
      <c r="H8" s="26" t="s">
        <v>93</v>
      </c>
      <c r="I8" s="26" t="s">
        <v>17</v>
      </c>
      <c r="J8" s="26" t="s">
        <v>14</v>
      </c>
      <c r="K8" s="26" t="s">
        <v>25</v>
      </c>
      <c r="L8" s="26" t="s">
        <v>15</v>
      </c>
      <c r="M8" s="26" t="s">
        <v>16</v>
      </c>
      <c r="N8" s="26" t="s">
        <v>69</v>
      </c>
    </row>
    <row r="9" spans="1:14" x14ac:dyDescent="0.15">
      <c r="A9" s="26" t="s">
        <v>62</v>
      </c>
      <c r="B9" s="26" t="s">
        <v>94</v>
      </c>
      <c r="C9" s="26" t="s">
        <v>95</v>
      </c>
      <c r="D9" s="26" t="s">
        <v>65</v>
      </c>
      <c r="E9" s="26" t="s">
        <v>66</v>
      </c>
      <c r="F9" s="26" t="s">
        <v>66</v>
      </c>
      <c r="G9" s="26" t="s">
        <v>72</v>
      </c>
      <c r="H9" s="26" t="s">
        <v>96</v>
      </c>
      <c r="I9" s="26" t="s">
        <v>17</v>
      </c>
      <c r="J9" s="26" t="s">
        <v>20</v>
      </c>
      <c r="K9" s="26" t="s">
        <v>25</v>
      </c>
      <c r="L9" s="26" t="s">
        <v>15</v>
      </c>
      <c r="M9" s="26" t="s">
        <v>16</v>
      </c>
      <c r="N9" s="26" t="s">
        <v>69</v>
      </c>
    </row>
    <row r="10" spans="1:14" x14ac:dyDescent="0.15">
      <c r="A10" s="26" t="s">
        <v>62</v>
      </c>
      <c r="B10" s="26" t="s">
        <v>97</v>
      </c>
      <c r="C10" s="26" t="s">
        <v>98</v>
      </c>
      <c r="D10" s="26" t="s">
        <v>65</v>
      </c>
      <c r="E10" s="26" t="s">
        <v>88</v>
      </c>
      <c r="F10" s="26" t="s">
        <v>88</v>
      </c>
      <c r="G10" s="26" t="s">
        <v>80</v>
      </c>
      <c r="H10" s="26" t="s">
        <v>99</v>
      </c>
      <c r="I10" s="26" t="s">
        <v>17</v>
      </c>
      <c r="J10" s="26" t="s">
        <v>14</v>
      </c>
      <c r="K10" s="26" t="s">
        <v>25</v>
      </c>
      <c r="L10" s="26" t="s">
        <v>15</v>
      </c>
      <c r="M10" s="26" t="s">
        <v>22</v>
      </c>
      <c r="N10" s="26" t="s">
        <v>69</v>
      </c>
    </row>
    <row r="11" spans="1:14" x14ac:dyDescent="0.15">
      <c r="A11" s="26" t="s">
        <v>62</v>
      </c>
      <c r="B11" s="26" t="s">
        <v>100</v>
      </c>
      <c r="C11" s="26" t="s">
        <v>101</v>
      </c>
      <c r="D11" s="28" t="s">
        <v>65</v>
      </c>
      <c r="E11" s="26" t="s">
        <v>66</v>
      </c>
      <c r="F11" s="26" t="s">
        <v>66</v>
      </c>
      <c r="G11" s="26" t="s">
        <v>80</v>
      </c>
      <c r="H11" s="26" t="s">
        <v>102</v>
      </c>
      <c r="I11" s="26" t="s">
        <v>17</v>
      </c>
      <c r="J11" s="26" t="s">
        <v>14</v>
      </c>
      <c r="K11" s="26" t="s">
        <v>25</v>
      </c>
      <c r="L11" s="26" t="s">
        <v>15</v>
      </c>
      <c r="M11" s="26" t="s">
        <v>16</v>
      </c>
      <c r="N11" s="26" t="s">
        <v>69</v>
      </c>
    </row>
    <row r="12" spans="1:14" x14ac:dyDescent="0.15">
      <c r="A12" s="26" t="s">
        <v>62</v>
      </c>
      <c r="B12" s="26" t="s">
        <v>103</v>
      </c>
      <c r="C12" s="26" t="s">
        <v>104</v>
      </c>
      <c r="D12" s="26" t="s">
        <v>65</v>
      </c>
      <c r="E12" s="26" t="s">
        <v>88</v>
      </c>
      <c r="F12" s="26" t="s">
        <v>88</v>
      </c>
      <c r="G12" s="26" t="s">
        <v>67</v>
      </c>
      <c r="H12" s="26" t="s">
        <v>105</v>
      </c>
      <c r="I12" s="26" t="s">
        <v>17</v>
      </c>
      <c r="J12" s="26" t="s">
        <v>14</v>
      </c>
      <c r="K12" s="26" t="s">
        <v>25</v>
      </c>
      <c r="L12" s="26" t="s">
        <v>82</v>
      </c>
      <c r="M12" s="26" t="s">
        <v>18</v>
      </c>
      <c r="N12" s="26" t="s">
        <v>69</v>
      </c>
    </row>
    <row r="13" spans="1:14" x14ac:dyDescent="0.15">
      <c r="A13" s="26" t="s">
        <v>62</v>
      </c>
      <c r="B13" s="26" t="s">
        <v>106</v>
      </c>
      <c r="C13" s="26" t="s">
        <v>107</v>
      </c>
      <c r="D13" s="26" t="s">
        <v>65</v>
      </c>
      <c r="E13" s="26" t="s">
        <v>66</v>
      </c>
      <c r="F13" s="26" t="s">
        <v>66</v>
      </c>
      <c r="G13" s="26" t="s">
        <v>72</v>
      </c>
      <c r="H13" s="26" t="s">
        <v>108</v>
      </c>
      <c r="I13" s="26" t="s">
        <v>17</v>
      </c>
      <c r="J13" s="26" t="s">
        <v>14</v>
      </c>
      <c r="K13" s="26" t="s">
        <v>25</v>
      </c>
      <c r="L13" s="26" t="s">
        <v>15</v>
      </c>
      <c r="M13" s="26" t="s">
        <v>16</v>
      </c>
      <c r="N13" s="26" t="s">
        <v>69</v>
      </c>
    </row>
    <row r="14" spans="1:14" x14ac:dyDescent="0.15">
      <c r="A14" s="26" t="s">
        <v>62</v>
      </c>
      <c r="B14" s="26" t="s">
        <v>109</v>
      </c>
      <c r="C14" s="26" t="s">
        <v>110</v>
      </c>
      <c r="D14" s="26" t="s">
        <v>65</v>
      </c>
      <c r="E14" s="26" t="s">
        <v>66</v>
      </c>
      <c r="F14" s="26" t="s">
        <v>66</v>
      </c>
      <c r="G14" s="26" t="s">
        <v>80</v>
      </c>
      <c r="H14" s="26" t="s">
        <v>111</v>
      </c>
      <c r="I14" s="26" t="s">
        <v>17</v>
      </c>
      <c r="J14" s="26" t="s">
        <v>112</v>
      </c>
      <c r="K14" s="26" t="s">
        <v>25</v>
      </c>
      <c r="L14" s="26" t="s">
        <v>15</v>
      </c>
      <c r="M14" s="26" t="s">
        <v>16</v>
      </c>
      <c r="N14" s="26" t="s">
        <v>69</v>
      </c>
    </row>
    <row r="15" spans="1:14" x14ac:dyDescent="0.15">
      <c r="A15" s="26" t="s">
        <v>62</v>
      </c>
      <c r="B15" s="26" t="s">
        <v>113</v>
      </c>
      <c r="C15" s="26" t="s">
        <v>114</v>
      </c>
      <c r="D15" s="26" t="s">
        <v>65</v>
      </c>
      <c r="E15" s="26" t="s">
        <v>66</v>
      </c>
      <c r="F15" s="26" t="s">
        <v>66</v>
      </c>
      <c r="G15" s="26" t="s">
        <v>67</v>
      </c>
      <c r="H15" s="26" t="s">
        <v>115</v>
      </c>
      <c r="I15" s="26" t="s">
        <v>17</v>
      </c>
      <c r="J15" s="26" t="s">
        <v>14</v>
      </c>
      <c r="K15" s="26" t="s">
        <v>90</v>
      </c>
      <c r="L15" s="26" t="s">
        <v>82</v>
      </c>
      <c r="M15" s="26" t="s">
        <v>16</v>
      </c>
      <c r="N15" s="26" t="s">
        <v>69</v>
      </c>
    </row>
    <row r="16" spans="1:14" x14ac:dyDescent="0.15">
      <c r="A16" s="26" t="s">
        <v>62</v>
      </c>
      <c r="B16" s="26" t="s">
        <v>116</v>
      </c>
      <c r="C16" s="26" t="s">
        <v>117</v>
      </c>
      <c r="D16" s="26" t="s">
        <v>65</v>
      </c>
      <c r="E16" s="26" t="s">
        <v>88</v>
      </c>
      <c r="F16" s="26" t="s">
        <v>88</v>
      </c>
      <c r="G16" s="26" t="s">
        <v>80</v>
      </c>
      <c r="H16" s="26" t="s">
        <v>118</v>
      </c>
      <c r="I16" s="26" t="s">
        <v>17</v>
      </c>
      <c r="J16" s="26" t="s">
        <v>21</v>
      </c>
      <c r="K16" s="26" t="s">
        <v>119</v>
      </c>
      <c r="L16" s="26" t="s">
        <v>15</v>
      </c>
      <c r="M16" s="26" t="s">
        <v>22</v>
      </c>
      <c r="N16" s="26" t="s">
        <v>69</v>
      </c>
    </row>
    <row r="17" spans="1:14" x14ac:dyDescent="0.15">
      <c r="A17" s="26" t="s">
        <v>62</v>
      </c>
      <c r="B17" s="26" t="s">
        <v>120</v>
      </c>
      <c r="C17" s="26" t="s">
        <v>121</v>
      </c>
      <c r="D17" s="26" t="s">
        <v>65</v>
      </c>
      <c r="E17" s="26" t="s">
        <v>66</v>
      </c>
      <c r="F17" s="26" t="s">
        <v>66</v>
      </c>
      <c r="G17" s="26" t="s">
        <v>76</v>
      </c>
      <c r="H17" s="26" t="s">
        <v>122</v>
      </c>
      <c r="I17" s="26" t="s">
        <v>17</v>
      </c>
      <c r="J17" s="26" t="s">
        <v>14</v>
      </c>
      <c r="K17" s="26" t="s">
        <v>25</v>
      </c>
      <c r="L17" s="26" t="s">
        <v>15</v>
      </c>
      <c r="M17" s="26" t="s">
        <v>16</v>
      </c>
      <c r="N17" s="26" t="s">
        <v>69</v>
      </c>
    </row>
    <row r="18" spans="1:14" x14ac:dyDescent="0.15">
      <c r="A18" s="26" t="s">
        <v>62</v>
      </c>
      <c r="B18" s="26" t="s">
        <v>123</v>
      </c>
      <c r="C18" s="26" t="s">
        <v>124</v>
      </c>
      <c r="D18" s="26" t="s">
        <v>65</v>
      </c>
      <c r="E18" s="26" t="s">
        <v>88</v>
      </c>
      <c r="F18" s="26" t="s">
        <v>88</v>
      </c>
      <c r="G18" s="26" t="s">
        <v>125</v>
      </c>
      <c r="H18" s="26" t="s">
        <v>126</v>
      </c>
      <c r="I18" s="26" t="s">
        <v>17</v>
      </c>
      <c r="J18" s="26" t="s">
        <v>14</v>
      </c>
      <c r="K18" s="26" t="s">
        <v>25</v>
      </c>
      <c r="L18" s="26" t="s">
        <v>15</v>
      </c>
      <c r="M18" s="26" t="s">
        <v>22</v>
      </c>
      <c r="N18" s="26" t="s">
        <v>69</v>
      </c>
    </row>
    <row r="19" spans="1:14" x14ac:dyDescent="0.15">
      <c r="A19" s="26" t="s">
        <v>62</v>
      </c>
      <c r="B19" s="26" t="s">
        <v>127</v>
      </c>
      <c r="C19" s="26" t="s">
        <v>128</v>
      </c>
      <c r="D19" s="26" t="s">
        <v>65</v>
      </c>
      <c r="E19" s="26" t="s">
        <v>88</v>
      </c>
      <c r="F19" s="26" t="s">
        <v>88</v>
      </c>
      <c r="G19" s="26" t="s">
        <v>125</v>
      </c>
      <c r="H19" s="26" t="s">
        <v>129</v>
      </c>
      <c r="I19" s="26" t="s">
        <v>17</v>
      </c>
      <c r="J19" s="26" t="s">
        <v>14</v>
      </c>
      <c r="K19" s="26" t="s">
        <v>25</v>
      </c>
      <c r="L19" s="26" t="s">
        <v>15</v>
      </c>
      <c r="M19" s="26" t="s">
        <v>16</v>
      </c>
      <c r="N19" s="26" t="s">
        <v>69</v>
      </c>
    </row>
    <row r="20" spans="1:14" x14ac:dyDescent="0.15">
      <c r="A20" s="26" t="s">
        <v>62</v>
      </c>
      <c r="B20" s="26" t="s">
        <v>130</v>
      </c>
      <c r="C20" s="26" t="s">
        <v>131</v>
      </c>
      <c r="D20" s="26" t="s">
        <v>65</v>
      </c>
      <c r="E20" s="26" t="s">
        <v>88</v>
      </c>
      <c r="F20" s="26" t="s">
        <v>88</v>
      </c>
      <c r="G20" s="26" t="s">
        <v>67</v>
      </c>
      <c r="H20" s="26" t="s">
        <v>132</v>
      </c>
      <c r="I20" s="26" t="s">
        <v>17</v>
      </c>
      <c r="J20" s="26" t="s">
        <v>14</v>
      </c>
      <c r="K20" s="26" t="s">
        <v>25</v>
      </c>
      <c r="L20" s="26" t="s">
        <v>82</v>
      </c>
      <c r="M20" s="26" t="s">
        <v>16</v>
      </c>
      <c r="N20" s="26" t="s">
        <v>69</v>
      </c>
    </row>
    <row r="21" spans="1:14" x14ac:dyDescent="0.15">
      <c r="A21" s="26" t="s">
        <v>62</v>
      </c>
      <c r="B21" s="26" t="s">
        <v>133</v>
      </c>
      <c r="C21" s="26" t="s">
        <v>134</v>
      </c>
      <c r="D21" s="26" t="s">
        <v>65</v>
      </c>
      <c r="E21" s="26" t="s">
        <v>88</v>
      </c>
      <c r="F21" s="26" t="s">
        <v>88</v>
      </c>
      <c r="G21" s="26" t="s">
        <v>67</v>
      </c>
      <c r="H21" s="26" t="s">
        <v>135</v>
      </c>
      <c r="I21" s="26" t="s">
        <v>17</v>
      </c>
      <c r="J21" s="26" t="s">
        <v>14</v>
      </c>
      <c r="K21" s="26" t="s">
        <v>25</v>
      </c>
      <c r="L21" s="26" t="s">
        <v>82</v>
      </c>
      <c r="M21" s="26" t="s">
        <v>16</v>
      </c>
      <c r="N21" s="26" t="s">
        <v>69</v>
      </c>
    </row>
    <row r="22" spans="1:14" x14ac:dyDescent="0.15">
      <c r="A22" s="26" t="s">
        <v>62</v>
      </c>
      <c r="B22" s="26" t="s">
        <v>136</v>
      </c>
      <c r="C22" s="26" t="s">
        <v>137</v>
      </c>
      <c r="D22" s="26" t="s">
        <v>65</v>
      </c>
      <c r="E22" s="26" t="s">
        <v>66</v>
      </c>
      <c r="F22" s="26" t="s">
        <v>66</v>
      </c>
      <c r="G22" s="26" t="s">
        <v>76</v>
      </c>
      <c r="H22" s="26" t="s">
        <v>138</v>
      </c>
      <c r="I22" s="26" t="s">
        <v>17</v>
      </c>
      <c r="J22" s="26" t="s">
        <v>14</v>
      </c>
      <c r="K22" s="26" t="s">
        <v>90</v>
      </c>
      <c r="L22" s="26" t="s">
        <v>15</v>
      </c>
      <c r="M22" s="26" t="s">
        <v>16</v>
      </c>
      <c r="N22" s="26" t="s">
        <v>69</v>
      </c>
    </row>
    <row r="23" spans="1:14" x14ac:dyDescent="0.15">
      <c r="A23" s="26" t="s">
        <v>62</v>
      </c>
      <c r="B23" s="26" t="s">
        <v>139</v>
      </c>
      <c r="C23" s="26" t="s">
        <v>140</v>
      </c>
      <c r="D23" s="26" t="s">
        <v>65</v>
      </c>
      <c r="E23" s="26" t="s">
        <v>88</v>
      </c>
      <c r="F23" s="26" t="s">
        <v>88</v>
      </c>
      <c r="G23" s="26" t="s">
        <v>80</v>
      </c>
      <c r="H23" s="26" t="s">
        <v>141</v>
      </c>
      <c r="I23" s="26" t="s">
        <v>17</v>
      </c>
      <c r="J23" s="26" t="s">
        <v>14</v>
      </c>
      <c r="K23" s="26" t="s">
        <v>25</v>
      </c>
      <c r="L23" s="26" t="s">
        <v>15</v>
      </c>
      <c r="M23" s="26" t="s">
        <v>16</v>
      </c>
      <c r="N23" s="26" t="s">
        <v>69</v>
      </c>
    </row>
    <row r="24" spans="1:14" x14ac:dyDescent="0.15">
      <c r="A24" s="26" t="s">
        <v>62</v>
      </c>
      <c r="B24" s="26" t="s">
        <v>142</v>
      </c>
      <c r="C24" s="26" t="s">
        <v>143</v>
      </c>
      <c r="D24" s="26" t="s">
        <v>65</v>
      </c>
      <c r="E24" s="26" t="s">
        <v>66</v>
      </c>
      <c r="F24" s="26" t="s">
        <v>66</v>
      </c>
      <c r="G24" s="26" t="s">
        <v>80</v>
      </c>
      <c r="H24" s="26" t="s">
        <v>144</v>
      </c>
      <c r="I24" s="26" t="s">
        <v>17</v>
      </c>
      <c r="J24" s="26" t="s">
        <v>14</v>
      </c>
      <c r="K24" s="26" t="s">
        <v>25</v>
      </c>
      <c r="L24" s="26" t="s">
        <v>82</v>
      </c>
      <c r="M24" s="26" t="s">
        <v>16</v>
      </c>
      <c r="N24" s="26" t="s">
        <v>69</v>
      </c>
    </row>
    <row r="25" spans="1:14" x14ac:dyDescent="0.15">
      <c r="A25" s="26" t="s">
        <v>62</v>
      </c>
      <c r="B25" s="26" t="s">
        <v>145</v>
      </c>
      <c r="C25" s="26" t="s">
        <v>146</v>
      </c>
      <c r="D25" s="26" t="s">
        <v>65</v>
      </c>
      <c r="E25" s="26" t="s">
        <v>88</v>
      </c>
      <c r="F25" s="26" t="s">
        <v>88</v>
      </c>
      <c r="G25" s="26" t="s">
        <v>80</v>
      </c>
      <c r="H25" s="26" t="s">
        <v>147</v>
      </c>
      <c r="I25" s="26" t="s">
        <v>17</v>
      </c>
      <c r="J25" s="26" t="s">
        <v>14</v>
      </c>
      <c r="K25" s="26" t="s">
        <v>90</v>
      </c>
      <c r="L25" s="26" t="s">
        <v>82</v>
      </c>
      <c r="M25" s="26" t="s">
        <v>16</v>
      </c>
      <c r="N25" s="26" t="s">
        <v>69</v>
      </c>
    </row>
    <row r="26" spans="1:14" x14ac:dyDescent="0.15">
      <c r="A26" s="26" t="s">
        <v>62</v>
      </c>
      <c r="B26" s="26" t="s">
        <v>148</v>
      </c>
      <c r="C26" s="26" t="s">
        <v>149</v>
      </c>
      <c r="D26" s="26" t="s">
        <v>65</v>
      </c>
      <c r="E26" s="26" t="s">
        <v>88</v>
      </c>
      <c r="F26" s="26" t="s">
        <v>88</v>
      </c>
      <c r="G26" s="26" t="s">
        <v>80</v>
      </c>
      <c r="H26" s="26" t="s">
        <v>150</v>
      </c>
      <c r="I26" s="26" t="s">
        <v>17</v>
      </c>
      <c r="J26" s="26" t="s">
        <v>14</v>
      </c>
      <c r="K26" s="26" t="s">
        <v>25</v>
      </c>
      <c r="L26" s="26" t="s">
        <v>15</v>
      </c>
      <c r="M26" s="26" t="s">
        <v>16</v>
      </c>
      <c r="N26" s="26" t="s">
        <v>69</v>
      </c>
    </row>
    <row r="27" spans="1:14" x14ac:dyDescent="0.15">
      <c r="A27" s="26" t="s">
        <v>62</v>
      </c>
      <c r="B27" s="26" t="s">
        <v>151</v>
      </c>
      <c r="C27" s="26" t="s">
        <v>152</v>
      </c>
      <c r="D27" s="26" t="s">
        <v>65</v>
      </c>
      <c r="E27" s="26" t="s">
        <v>66</v>
      </c>
      <c r="F27" s="26" t="s">
        <v>66</v>
      </c>
      <c r="G27" s="26" t="s">
        <v>80</v>
      </c>
      <c r="H27" s="26" t="s">
        <v>153</v>
      </c>
      <c r="I27" s="26" t="s">
        <v>17</v>
      </c>
      <c r="J27" s="26" t="s">
        <v>14</v>
      </c>
      <c r="K27" s="26" t="s">
        <v>25</v>
      </c>
      <c r="L27" s="26" t="s">
        <v>82</v>
      </c>
      <c r="M27" s="26" t="s">
        <v>16</v>
      </c>
      <c r="N27" s="26" t="s">
        <v>69</v>
      </c>
    </row>
    <row r="28" spans="1:14" x14ac:dyDescent="0.15">
      <c r="A28" s="26" t="s">
        <v>62</v>
      </c>
      <c r="B28" s="26" t="s">
        <v>154</v>
      </c>
      <c r="C28" s="26" t="s">
        <v>155</v>
      </c>
      <c r="D28" s="26" t="s">
        <v>65</v>
      </c>
      <c r="E28" s="26" t="s">
        <v>66</v>
      </c>
      <c r="F28" s="26" t="s">
        <v>66</v>
      </c>
      <c r="G28" s="26" t="s">
        <v>76</v>
      </c>
      <c r="H28" s="26" t="s">
        <v>156</v>
      </c>
      <c r="I28" s="26" t="s">
        <v>17</v>
      </c>
      <c r="J28" s="26" t="s">
        <v>14</v>
      </c>
      <c r="K28" s="26" t="s">
        <v>25</v>
      </c>
      <c r="L28" s="26" t="s">
        <v>15</v>
      </c>
      <c r="M28" s="26" t="s">
        <v>16</v>
      </c>
      <c r="N28" s="26" t="s">
        <v>69</v>
      </c>
    </row>
    <row r="29" spans="1:14" x14ac:dyDescent="0.15">
      <c r="A29" s="26" t="s">
        <v>62</v>
      </c>
      <c r="B29" s="26" t="s">
        <v>157</v>
      </c>
      <c r="C29" s="26" t="s">
        <v>158</v>
      </c>
      <c r="D29" s="26" t="s">
        <v>65</v>
      </c>
      <c r="E29" s="26" t="s">
        <v>66</v>
      </c>
      <c r="F29" s="26" t="s">
        <v>66</v>
      </c>
      <c r="G29" s="26" t="s">
        <v>80</v>
      </c>
      <c r="H29" s="26" t="s">
        <v>159</v>
      </c>
      <c r="I29" s="26" t="s">
        <v>17</v>
      </c>
      <c r="J29" s="26" t="s">
        <v>14</v>
      </c>
      <c r="K29" s="26" t="s">
        <v>25</v>
      </c>
      <c r="L29" s="26" t="s">
        <v>15</v>
      </c>
      <c r="M29" s="26" t="s">
        <v>16</v>
      </c>
      <c r="N29" s="26" t="s">
        <v>69</v>
      </c>
    </row>
    <row r="30" spans="1:14" x14ac:dyDescent="0.15">
      <c r="A30" s="26" t="s">
        <v>62</v>
      </c>
      <c r="B30" s="26" t="s">
        <v>160</v>
      </c>
      <c r="C30" s="26" t="s">
        <v>161</v>
      </c>
      <c r="D30" s="26" t="s">
        <v>65</v>
      </c>
      <c r="E30" s="26" t="s">
        <v>66</v>
      </c>
      <c r="F30" s="26" t="s">
        <v>66</v>
      </c>
      <c r="G30" s="26" t="s">
        <v>80</v>
      </c>
      <c r="H30" s="26" t="s">
        <v>162</v>
      </c>
      <c r="I30" s="26" t="s">
        <v>17</v>
      </c>
      <c r="J30" s="26" t="s">
        <v>21</v>
      </c>
      <c r="K30" s="26" t="s">
        <v>25</v>
      </c>
      <c r="L30" s="26" t="s">
        <v>15</v>
      </c>
      <c r="M30" s="26" t="s">
        <v>16</v>
      </c>
      <c r="N30" s="26" t="s">
        <v>69</v>
      </c>
    </row>
    <row r="31" spans="1:14" x14ac:dyDescent="0.15">
      <c r="A31" s="26" t="s">
        <v>62</v>
      </c>
      <c r="B31" s="26" t="s">
        <v>163</v>
      </c>
      <c r="C31" s="26" t="s">
        <v>164</v>
      </c>
      <c r="D31" s="26" t="s">
        <v>65</v>
      </c>
      <c r="E31" s="26" t="s">
        <v>66</v>
      </c>
      <c r="F31" s="26" t="s">
        <v>66</v>
      </c>
      <c r="G31" s="26" t="s">
        <v>76</v>
      </c>
      <c r="H31" s="26" t="s">
        <v>165</v>
      </c>
      <c r="I31" s="26" t="s">
        <v>17</v>
      </c>
      <c r="J31" s="26" t="s">
        <v>14</v>
      </c>
      <c r="K31" s="26" t="s">
        <v>25</v>
      </c>
      <c r="L31" s="26" t="s">
        <v>15</v>
      </c>
      <c r="M31" s="26" t="s">
        <v>16</v>
      </c>
      <c r="N31" s="26" t="s">
        <v>69</v>
      </c>
    </row>
    <row r="32" spans="1:14" x14ac:dyDescent="0.15">
      <c r="A32" s="26" t="s">
        <v>62</v>
      </c>
      <c r="B32" s="26" t="s">
        <v>166</v>
      </c>
      <c r="C32" s="26" t="s">
        <v>167</v>
      </c>
      <c r="D32" s="26" t="s">
        <v>65</v>
      </c>
      <c r="E32" s="26" t="s">
        <v>66</v>
      </c>
      <c r="F32" s="26" t="s">
        <v>66</v>
      </c>
      <c r="G32" s="26" t="s">
        <v>72</v>
      </c>
      <c r="H32" s="26" t="s">
        <v>168</v>
      </c>
      <c r="I32" s="26" t="s">
        <v>17</v>
      </c>
      <c r="J32" s="26" t="s">
        <v>14</v>
      </c>
      <c r="K32" s="26" t="s">
        <v>25</v>
      </c>
      <c r="L32" s="26" t="s">
        <v>15</v>
      </c>
      <c r="M32" s="26" t="s">
        <v>16</v>
      </c>
      <c r="N32" s="26" t="s">
        <v>69</v>
      </c>
    </row>
    <row r="33" spans="1:14" x14ac:dyDescent="0.15">
      <c r="A33" s="26" t="s">
        <v>62</v>
      </c>
      <c r="B33" s="26" t="s">
        <v>169</v>
      </c>
      <c r="C33" s="26" t="s">
        <v>170</v>
      </c>
      <c r="D33" s="26" t="s">
        <v>65</v>
      </c>
      <c r="E33" s="26" t="s">
        <v>66</v>
      </c>
      <c r="F33" s="26" t="s">
        <v>66</v>
      </c>
      <c r="G33" s="26" t="s">
        <v>80</v>
      </c>
      <c r="H33" s="26" t="s">
        <v>171</v>
      </c>
      <c r="I33" s="26" t="s">
        <v>17</v>
      </c>
      <c r="J33" s="26" t="s">
        <v>14</v>
      </c>
      <c r="K33" s="26" t="s">
        <v>25</v>
      </c>
      <c r="L33" s="26" t="s">
        <v>15</v>
      </c>
      <c r="M33" s="26" t="s">
        <v>16</v>
      </c>
      <c r="N33" s="26" t="s">
        <v>69</v>
      </c>
    </row>
    <row r="34" spans="1:14" x14ac:dyDescent="0.15">
      <c r="A34" s="26" t="s">
        <v>62</v>
      </c>
      <c r="B34" s="26" t="s">
        <v>172</v>
      </c>
      <c r="C34" s="26" t="s">
        <v>173</v>
      </c>
      <c r="D34" s="26" t="s">
        <v>65</v>
      </c>
      <c r="E34" s="26" t="s">
        <v>66</v>
      </c>
      <c r="F34" s="26" t="s">
        <v>66</v>
      </c>
      <c r="G34" s="26" t="s">
        <v>80</v>
      </c>
      <c r="H34" s="26" t="s">
        <v>174</v>
      </c>
      <c r="I34" s="26" t="s">
        <v>17</v>
      </c>
      <c r="J34" s="26" t="s">
        <v>14</v>
      </c>
      <c r="K34" s="26" t="s">
        <v>25</v>
      </c>
      <c r="L34" s="26" t="s">
        <v>15</v>
      </c>
      <c r="M34" s="26" t="s">
        <v>16</v>
      </c>
      <c r="N34" s="26" t="s">
        <v>69</v>
      </c>
    </row>
    <row r="35" spans="1:14" x14ac:dyDescent="0.15">
      <c r="A35" s="26" t="s">
        <v>62</v>
      </c>
      <c r="B35" s="26" t="s">
        <v>175</v>
      </c>
      <c r="C35" s="26" t="s">
        <v>176</v>
      </c>
      <c r="D35" s="26" t="s">
        <v>65</v>
      </c>
      <c r="E35" s="26" t="s">
        <v>66</v>
      </c>
      <c r="F35" s="26" t="s">
        <v>66</v>
      </c>
      <c r="G35" s="26" t="s">
        <v>80</v>
      </c>
      <c r="H35" s="26" t="s">
        <v>177</v>
      </c>
      <c r="I35" s="26" t="s">
        <v>17</v>
      </c>
      <c r="J35" s="26" t="s">
        <v>14</v>
      </c>
      <c r="K35" s="26" t="s">
        <v>25</v>
      </c>
      <c r="L35" s="26" t="s">
        <v>82</v>
      </c>
      <c r="M35" s="26" t="s">
        <v>16</v>
      </c>
      <c r="N35" s="26" t="s">
        <v>69</v>
      </c>
    </row>
    <row r="36" spans="1:14" x14ac:dyDescent="0.15">
      <c r="A36" s="26" t="s">
        <v>62</v>
      </c>
      <c r="B36" s="26" t="s">
        <v>178</v>
      </c>
      <c r="C36" s="26" t="s">
        <v>179</v>
      </c>
      <c r="D36" s="26" t="s">
        <v>65</v>
      </c>
      <c r="E36" s="26" t="s">
        <v>66</v>
      </c>
      <c r="F36" s="26" t="s">
        <v>66</v>
      </c>
      <c r="G36" s="26" t="s">
        <v>80</v>
      </c>
      <c r="H36" s="26" t="s">
        <v>180</v>
      </c>
      <c r="I36" s="26" t="s">
        <v>17</v>
      </c>
      <c r="J36" s="26" t="s">
        <v>14</v>
      </c>
      <c r="K36" s="26" t="s">
        <v>90</v>
      </c>
      <c r="L36" s="26" t="s">
        <v>82</v>
      </c>
      <c r="M36" s="26" t="s">
        <v>16</v>
      </c>
      <c r="N36" s="26" t="s">
        <v>69</v>
      </c>
    </row>
    <row r="37" spans="1:14" x14ac:dyDescent="0.15">
      <c r="A37" s="26" t="s">
        <v>62</v>
      </c>
      <c r="B37" s="26" t="s">
        <v>181</v>
      </c>
      <c r="C37" s="26" t="s">
        <v>182</v>
      </c>
      <c r="D37" s="26" t="s">
        <v>65</v>
      </c>
      <c r="E37" s="26" t="s">
        <v>66</v>
      </c>
      <c r="F37" s="26" t="s">
        <v>66</v>
      </c>
      <c r="G37" s="26" t="s">
        <v>80</v>
      </c>
      <c r="H37" s="26" t="s">
        <v>183</v>
      </c>
      <c r="I37" s="26" t="s">
        <v>17</v>
      </c>
      <c r="J37" s="26" t="s">
        <v>14</v>
      </c>
      <c r="K37" s="26" t="s">
        <v>25</v>
      </c>
      <c r="L37" s="26" t="s">
        <v>15</v>
      </c>
      <c r="M37" s="26" t="s">
        <v>16</v>
      </c>
      <c r="N37" s="26" t="s">
        <v>69</v>
      </c>
    </row>
    <row r="38" spans="1:14" x14ac:dyDescent="0.15">
      <c r="A38" s="26" t="s">
        <v>62</v>
      </c>
      <c r="B38" s="26" t="s">
        <v>184</v>
      </c>
      <c r="C38" s="26" t="s">
        <v>185</v>
      </c>
      <c r="D38" s="26" t="s">
        <v>65</v>
      </c>
      <c r="E38" s="26" t="s">
        <v>66</v>
      </c>
      <c r="F38" s="26" t="s">
        <v>66</v>
      </c>
      <c r="G38" s="26" t="s">
        <v>72</v>
      </c>
      <c r="H38" s="26" t="s">
        <v>186</v>
      </c>
      <c r="I38" s="26" t="s">
        <v>17</v>
      </c>
      <c r="J38" s="26" t="s">
        <v>14</v>
      </c>
      <c r="K38" s="26" t="s">
        <v>25</v>
      </c>
      <c r="L38" s="26" t="s">
        <v>15</v>
      </c>
      <c r="M38" s="26" t="s">
        <v>16</v>
      </c>
      <c r="N38" s="26" t="s">
        <v>69</v>
      </c>
    </row>
    <row r="39" spans="1:14" x14ac:dyDescent="0.15">
      <c r="A39" s="26" t="s">
        <v>62</v>
      </c>
      <c r="B39" s="26" t="s">
        <v>187</v>
      </c>
      <c r="C39" s="26" t="s">
        <v>188</v>
      </c>
      <c r="D39" s="26" t="s">
        <v>65</v>
      </c>
      <c r="E39" s="26" t="s">
        <v>66</v>
      </c>
      <c r="F39" s="26" t="s">
        <v>66</v>
      </c>
      <c r="G39" s="26" t="s">
        <v>80</v>
      </c>
      <c r="H39" s="26" t="s">
        <v>189</v>
      </c>
      <c r="I39" s="26" t="s">
        <v>17</v>
      </c>
      <c r="J39" s="26" t="s">
        <v>14</v>
      </c>
      <c r="K39" s="26" t="s">
        <v>90</v>
      </c>
      <c r="L39" s="26" t="s">
        <v>82</v>
      </c>
      <c r="M39" s="26" t="s">
        <v>16</v>
      </c>
      <c r="N39" s="26" t="s">
        <v>69</v>
      </c>
    </row>
    <row r="40" spans="1:14" x14ac:dyDescent="0.15">
      <c r="A40" s="26" t="s">
        <v>62</v>
      </c>
      <c r="B40" s="26" t="s">
        <v>190</v>
      </c>
      <c r="C40" s="26" t="s">
        <v>191</v>
      </c>
      <c r="D40" s="26" t="s">
        <v>65</v>
      </c>
      <c r="E40" s="26" t="s">
        <v>88</v>
      </c>
      <c r="F40" s="26" t="s">
        <v>88</v>
      </c>
      <c r="G40" s="26" t="s">
        <v>76</v>
      </c>
      <c r="H40" s="26" t="s">
        <v>192</v>
      </c>
      <c r="I40" s="26" t="s">
        <v>17</v>
      </c>
      <c r="J40" s="26" t="s">
        <v>14</v>
      </c>
      <c r="K40" s="26" t="s">
        <v>25</v>
      </c>
      <c r="L40" s="26" t="s">
        <v>15</v>
      </c>
      <c r="M40" s="26" t="s">
        <v>16</v>
      </c>
      <c r="N40" s="26" t="s">
        <v>69</v>
      </c>
    </row>
    <row r="41" spans="1:14" x14ac:dyDescent="0.15">
      <c r="A41" s="26" t="s">
        <v>62</v>
      </c>
      <c r="B41" s="26" t="s">
        <v>193</v>
      </c>
      <c r="C41" s="26" t="s">
        <v>194</v>
      </c>
      <c r="D41" s="26" t="s">
        <v>65</v>
      </c>
      <c r="E41" s="26" t="s">
        <v>88</v>
      </c>
      <c r="F41" s="26" t="s">
        <v>88</v>
      </c>
      <c r="G41" s="26" t="s">
        <v>76</v>
      </c>
      <c r="H41" s="26" t="s">
        <v>195</v>
      </c>
      <c r="I41" s="26" t="s">
        <v>17</v>
      </c>
      <c r="J41" s="26" t="s">
        <v>14</v>
      </c>
      <c r="K41" s="26" t="s">
        <v>25</v>
      </c>
      <c r="L41" s="26" t="s">
        <v>15</v>
      </c>
      <c r="M41" s="26" t="s">
        <v>16</v>
      </c>
      <c r="N41" s="26" t="s">
        <v>69</v>
      </c>
    </row>
    <row r="42" spans="1:14" x14ac:dyDescent="0.15">
      <c r="A42" s="26" t="s">
        <v>62</v>
      </c>
      <c r="B42" s="26" t="s">
        <v>196</v>
      </c>
      <c r="C42" s="26" t="s">
        <v>197</v>
      </c>
      <c r="D42" s="26" t="s">
        <v>65</v>
      </c>
      <c r="E42" s="26" t="s">
        <v>66</v>
      </c>
      <c r="F42" s="26" t="s">
        <v>66</v>
      </c>
      <c r="G42" s="26" t="s">
        <v>76</v>
      </c>
      <c r="H42" s="26" t="s">
        <v>198</v>
      </c>
      <c r="I42" s="26" t="s">
        <v>17</v>
      </c>
      <c r="J42" s="26" t="s">
        <v>14</v>
      </c>
      <c r="K42" s="26" t="s">
        <v>25</v>
      </c>
      <c r="L42" s="26" t="s">
        <v>15</v>
      </c>
      <c r="M42" s="26" t="s">
        <v>16</v>
      </c>
      <c r="N42" s="26" t="s">
        <v>69</v>
      </c>
    </row>
    <row r="43" spans="1:14" x14ac:dyDescent="0.15">
      <c r="A43" s="26" t="s">
        <v>62</v>
      </c>
      <c r="B43" s="26" t="s">
        <v>199</v>
      </c>
      <c r="C43" s="26" t="s">
        <v>200</v>
      </c>
      <c r="D43" s="26" t="s">
        <v>65</v>
      </c>
      <c r="E43" s="26" t="s">
        <v>66</v>
      </c>
      <c r="F43" s="26" t="s">
        <v>66</v>
      </c>
      <c r="G43" s="26" t="s">
        <v>80</v>
      </c>
      <c r="H43" s="26" t="s">
        <v>201</v>
      </c>
      <c r="I43" s="26" t="s">
        <v>17</v>
      </c>
      <c r="J43" s="26" t="s">
        <v>14</v>
      </c>
      <c r="K43" s="26" t="s">
        <v>25</v>
      </c>
      <c r="L43" s="26" t="s">
        <v>15</v>
      </c>
      <c r="M43" s="26" t="s">
        <v>16</v>
      </c>
      <c r="N43" s="26" t="s">
        <v>69</v>
      </c>
    </row>
    <row r="44" spans="1:14" x14ac:dyDescent="0.15">
      <c r="A44" s="26" t="s">
        <v>62</v>
      </c>
      <c r="B44" s="26" t="s">
        <v>202</v>
      </c>
      <c r="C44" s="26" t="s">
        <v>203</v>
      </c>
      <c r="D44" s="26" t="s">
        <v>65</v>
      </c>
      <c r="E44" s="26" t="s">
        <v>66</v>
      </c>
      <c r="F44" s="26" t="s">
        <v>66</v>
      </c>
      <c r="G44" s="26" t="s">
        <v>76</v>
      </c>
      <c r="H44" s="26" t="s">
        <v>204</v>
      </c>
      <c r="I44" s="26" t="s">
        <v>17</v>
      </c>
      <c r="J44" s="26" t="s">
        <v>14</v>
      </c>
      <c r="K44" s="26" t="s">
        <v>90</v>
      </c>
      <c r="L44" s="26" t="s">
        <v>15</v>
      </c>
      <c r="M44" s="26" t="s">
        <v>16</v>
      </c>
      <c r="N44" s="26" t="s">
        <v>69</v>
      </c>
    </row>
    <row r="45" spans="1:14" x14ac:dyDescent="0.15">
      <c r="A45" s="26" t="s">
        <v>62</v>
      </c>
      <c r="B45" s="26" t="s">
        <v>205</v>
      </c>
      <c r="C45" s="26" t="s">
        <v>206</v>
      </c>
      <c r="D45" s="26" t="s">
        <v>65</v>
      </c>
      <c r="E45" s="26" t="s">
        <v>88</v>
      </c>
      <c r="F45" s="26" t="s">
        <v>88</v>
      </c>
      <c r="G45" s="26" t="s">
        <v>80</v>
      </c>
      <c r="H45" s="26" t="s">
        <v>207</v>
      </c>
      <c r="I45" s="26" t="s">
        <v>17</v>
      </c>
      <c r="J45" s="26" t="s">
        <v>14</v>
      </c>
      <c r="K45" s="26" t="s">
        <v>90</v>
      </c>
      <c r="L45" s="26" t="s">
        <v>15</v>
      </c>
      <c r="M45" s="26" t="s">
        <v>16</v>
      </c>
      <c r="N45" s="26" t="s">
        <v>69</v>
      </c>
    </row>
    <row r="46" spans="1:14" x14ac:dyDescent="0.15">
      <c r="A46" s="26" t="s">
        <v>62</v>
      </c>
      <c r="B46" s="26" t="s">
        <v>208</v>
      </c>
      <c r="C46" s="26" t="s">
        <v>209</v>
      </c>
      <c r="D46" s="26" t="s">
        <v>65</v>
      </c>
      <c r="E46" s="26" t="s">
        <v>88</v>
      </c>
      <c r="F46" s="26" t="s">
        <v>88</v>
      </c>
      <c r="G46" s="26" t="s">
        <v>80</v>
      </c>
      <c r="H46" s="26" t="s">
        <v>210</v>
      </c>
      <c r="I46" s="26" t="s">
        <v>17</v>
      </c>
      <c r="J46" s="26" t="s">
        <v>14</v>
      </c>
      <c r="K46" s="26" t="s">
        <v>25</v>
      </c>
      <c r="L46" s="26" t="s">
        <v>15</v>
      </c>
      <c r="M46" s="26" t="s">
        <v>16</v>
      </c>
      <c r="N46" s="26" t="s">
        <v>69</v>
      </c>
    </row>
    <row r="47" spans="1:14" x14ac:dyDescent="0.15">
      <c r="A47" s="26" t="s">
        <v>62</v>
      </c>
      <c r="B47" s="26" t="s">
        <v>211</v>
      </c>
      <c r="C47" s="26" t="s">
        <v>212</v>
      </c>
      <c r="D47" s="26" t="s">
        <v>65</v>
      </c>
      <c r="E47" s="26" t="s">
        <v>66</v>
      </c>
      <c r="F47" s="26" t="s">
        <v>66</v>
      </c>
      <c r="G47" s="26" t="s">
        <v>80</v>
      </c>
      <c r="H47" s="26" t="s">
        <v>213</v>
      </c>
      <c r="I47" s="26" t="s">
        <v>17</v>
      </c>
      <c r="J47" s="26" t="s">
        <v>14</v>
      </c>
      <c r="K47" s="26" t="s">
        <v>90</v>
      </c>
      <c r="L47" s="26" t="s">
        <v>15</v>
      </c>
      <c r="M47" s="26" t="s">
        <v>16</v>
      </c>
      <c r="N47" s="26" t="s">
        <v>69</v>
      </c>
    </row>
    <row r="48" spans="1:14" x14ac:dyDescent="0.15">
      <c r="A48" s="26" t="s">
        <v>62</v>
      </c>
      <c r="B48" s="26" t="s">
        <v>214</v>
      </c>
      <c r="C48" s="26" t="s">
        <v>215</v>
      </c>
      <c r="D48" s="26" t="s">
        <v>65</v>
      </c>
      <c r="E48" s="26" t="s">
        <v>88</v>
      </c>
      <c r="F48" s="26" t="s">
        <v>88</v>
      </c>
      <c r="G48" s="26" t="s">
        <v>80</v>
      </c>
      <c r="H48" s="26" t="s">
        <v>216</v>
      </c>
      <c r="I48" s="26" t="s">
        <v>17</v>
      </c>
      <c r="J48" s="26" t="s">
        <v>14</v>
      </c>
      <c r="K48" s="26" t="s">
        <v>25</v>
      </c>
      <c r="L48" s="26" t="s">
        <v>15</v>
      </c>
      <c r="M48" s="26" t="s">
        <v>24</v>
      </c>
      <c r="N48" s="26" t="s">
        <v>69</v>
      </c>
    </row>
    <row r="49" spans="1:14" x14ac:dyDescent="0.15">
      <c r="A49" s="26" t="s">
        <v>62</v>
      </c>
      <c r="B49" s="26" t="s">
        <v>217</v>
      </c>
      <c r="C49" s="26" t="s">
        <v>218</v>
      </c>
      <c r="D49" s="26" t="s">
        <v>65</v>
      </c>
      <c r="E49" s="26" t="s">
        <v>66</v>
      </c>
      <c r="F49" s="26" t="s">
        <v>66</v>
      </c>
      <c r="G49" s="26" t="s">
        <v>80</v>
      </c>
      <c r="H49" s="26" t="s">
        <v>219</v>
      </c>
      <c r="I49" s="26" t="s">
        <v>17</v>
      </c>
      <c r="J49" s="26" t="s">
        <v>14</v>
      </c>
      <c r="K49" s="26" t="s">
        <v>90</v>
      </c>
      <c r="L49" s="26" t="s">
        <v>82</v>
      </c>
      <c r="M49" s="26" t="s">
        <v>16</v>
      </c>
      <c r="N49" s="26" t="s">
        <v>69</v>
      </c>
    </row>
  </sheetData>
  <autoFilter ref="A1:N49"/>
  <phoneticPr fontId="20" type="noConversion"/>
  <printOptions horizontalCentered="1" verticalCentered="1"/>
  <pageMargins left="0.25" right="0.25" top="0.25" bottom="0.5" header="0.5" footer="0.25"/>
  <pageSetup orientation="landscape" horizontalDpi="0" verticalDpi="0"/>
  <headerFoot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测试报告</vt:lpstr>
      <vt:lpstr>缺陷情况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IWAYS多客户标准 (JIRA)</dc:title>
  <dc:creator>岳静</dc:creator>
  <cp:lastModifiedBy>岳静</cp:lastModifiedBy>
  <dcterms:created xsi:type="dcterms:W3CDTF">2019-02-21T05:48:24Z</dcterms:created>
  <dcterms:modified xsi:type="dcterms:W3CDTF">2019-09-19T08:56:24Z</dcterms:modified>
</cp:coreProperties>
</file>