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1"/>
  </bookViews>
  <sheets>
    <sheet name="Cover Page" sheetId="3" r:id="rId1"/>
    <sheet name="Levelized Cost of Energy" sheetId="1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"05/28/2019 19:20:36"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Page'!$A$1:$P$24</definedName>
  </definedNames>
  <calcPr calcId="144525"/>
</workbook>
</file>

<file path=xl/sharedStrings.xml><?xml version="1.0" encoding="utf-8"?>
<sst xmlns="http://schemas.openxmlformats.org/spreadsheetml/2006/main" count="51" uniqueCount="39">
  <si>
    <t>Levelized Cost of Energy (LCOE) Template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</si>
  <si>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</si>
  <si>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</si>
  <si>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</si>
  <si>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</si>
  <si>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</si>
  <si>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</si>
  <si>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</si>
  <si>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</si>
  <si>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</si>
  <si>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Institute®. All rights reserved.</t>
  </si>
  <si>
    <t>Levelized Cost of Energy Template (LCOE)</t>
  </si>
  <si>
    <t>Assumptions (in '000s)</t>
  </si>
  <si>
    <t>Initial Investment Cost ($)</t>
  </si>
  <si>
    <t>Operations and Maintenance Costs ($)</t>
  </si>
  <si>
    <t>O&amp;M Growth Rate (%)</t>
  </si>
  <si>
    <t>Annual Fuel Costs ($)</t>
  </si>
  <si>
    <t>Annual Electricity Output (kWH)</t>
  </si>
  <si>
    <t>Project Lifespan (years)</t>
  </si>
  <si>
    <t>Discount Rate (%)</t>
  </si>
  <si>
    <t>Entry Date</t>
  </si>
  <si>
    <t>Total Costs</t>
  </si>
  <si>
    <t>Entry</t>
  </si>
  <si>
    <t>Construction</t>
  </si>
  <si>
    <t>Operations</t>
  </si>
  <si>
    <t>Date</t>
  </si>
  <si>
    <t>Year Frac (From Start Date)</t>
  </si>
  <si>
    <t>Initial Investment</t>
  </si>
  <si>
    <t>O&amp;M Costs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</si>
  <si>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</si>
  <si>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</si>
  <si>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</si>
  <si>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</si>
  <si>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</si>
  <si>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</si>
  <si>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</si>
  <si>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</si>
  <si>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This file is for educational purposes only. E&amp;OE</t>
  </si>
  <si>
    <t xml:space="preserve">Corporate Finance Institute® </t>
  </si>
</sst>
</file>

<file path=xl/styles.xml><?xml version="1.0" encoding="utf-8"?>
<styleSheet xmlns="http://schemas.openxmlformats.org/spreadsheetml/2006/main">
  <numFmts count="15">
    <numFmt numFmtId="41" formatCode="_-* #,##0_-;\-* #,##0_-;_-* &quot;-&quot;_-;_-@_-"/>
    <numFmt numFmtId="176" formatCode="_(* #,##0.00_);_(* \(#,##0.00\);_(* &quot;-&quot;??_);_(@_)"/>
    <numFmt numFmtId="177" formatCode="_-&quot;$&quot;* #,##0.00_-;\-&quot;$&quot;* #,##0.00_-;_-&quot;$&quot;* \-??_-;_-@_-"/>
    <numFmt numFmtId="43" formatCode="_-* #,##0.00_-;\-* #,##0.00_-;_-* &quot;-&quot;??_-;_-@_-"/>
    <numFmt numFmtId="178" formatCode="_-&quot;$&quot;* #,##0_-;\-&quot;$&quot;* #,##0_-;_-&quot;$&quot;* &quot;-&quot;_-;_-@_-"/>
    <numFmt numFmtId="179" formatCode="_-* #,##0_-;\(#,##0\)_-;_-* &quot;-&quot;_-;_-@_-"/>
    <numFmt numFmtId="180" formatCode="_-* #,##0_-;\-* #,##0_-;_-* &quot;-&quot;?_-;_-@_-"/>
    <numFmt numFmtId="181" formatCode="_-* #,##0_-;\-* #,##0_-;_-* &quot;-&quot;??_-;_-@_-"/>
    <numFmt numFmtId="182" formatCode="_-* #,##0&quot; kWH&quot;_-;\-* #,##0_-;_-* &quot;-&quot;??_-;_-@_-"/>
    <numFmt numFmtId="183" formatCode="_(* #,##0_);_(* \(#,##0\);_(* &quot;-&quot;??_);_(@_)"/>
    <numFmt numFmtId="184" formatCode="0.0%"/>
    <numFmt numFmtId="185" formatCode="&quot;$&quot;#,##0"/>
    <numFmt numFmtId="186" formatCode="_-* #,##0.00_-;\(#,##0.00\)_-;_-* &quot;-&quot;_-;_-@_-"/>
    <numFmt numFmtId="187" formatCode="_-* #&quot;$&quot;##0.00&quot;/kWH&quot;_-;\(#,##0.00\)_-;_-* &quot;-&quot;_-;_-@_-"/>
    <numFmt numFmtId="188" formatCode="_ * #,##0_ ;_ * \-#,##0_ ;_ * &quot;-&quot;??_ ;_ @_ "/>
  </numFmts>
  <fonts count="46">
    <font>
      <sz val="11"/>
      <color theme="1"/>
      <name val="Calibri"/>
      <charset val="134"/>
      <scheme val="minor"/>
    </font>
    <font>
      <sz val="12"/>
      <color theme="1"/>
      <name val="Arial Narrow"/>
      <charset val="134"/>
    </font>
    <font>
      <sz val="11"/>
      <color theme="1"/>
      <name val="Arial Narrow"/>
      <charset val="134"/>
    </font>
    <font>
      <sz val="8"/>
      <color theme="0"/>
      <name val="Arial Narrow"/>
      <charset val="134"/>
    </font>
    <font>
      <b/>
      <sz val="16"/>
      <color theme="0"/>
      <name val="Arial Narrow"/>
      <charset val="134"/>
    </font>
    <font>
      <b/>
      <sz val="11"/>
      <color theme="0"/>
      <name val="Arial Narrow"/>
      <charset val="134"/>
    </font>
    <font>
      <b/>
      <sz val="12"/>
      <color rgb="FF000000"/>
      <name val="Arial Narrow"/>
      <charset val="134"/>
    </font>
    <font>
      <sz val="16"/>
      <color rgb="FF000000"/>
      <name val="Arial Narrow"/>
      <charset val="134"/>
    </font>
    <font>
      <sz val="12"/>
      <color rgb="FF000000"/>
      <name val="Arial Narrow"/>
      <charset val="134"/>
    </font>
    <font>
      <sz val="12"/>
      <color rgb="FF0000FF"/>
      <name val="Arial Narrow"/>
      <charset val="134"/>
    </font>
    <font>
      <sz val="11"/>
      <color rgb="FF0000FF"/>
      <name val="Arial Narrow"/>
      <charset val="134"/>
    </font>
    <font>
      <b/>
      <sz val="12"/>
      <color rgb="FFFFFFFF"/>
      <name val="Arial Narrow"/>
      <charset val="134"/>
    </font>
    <font>
      <sz val="12"/>
      <name val="Arial Narrow"/>
      <charset val="134"/>
    </font>
    <font>
      <sz val="11"/>
      <name val="Arial Narrow"/>
      <charset val="134"/>
    </font>
    <font>
      <i/>
      <sz val="12"/>
      <color theme="1"/>
      <name val="Arial Narrow"/>
      <charset val="134"/>
    </font>
    <font>
      <sz val="11"/>
      <color theme="2"/>
      <name val="Arial Narrow"/>
      <charset val="134"/>
    </font>
    <font>
      <u/>
      <sz val="12"/>
      <color rgb="FF0070C0"/>
      <name val="Arial Narrow"/>
      <charset val="134"/>
    </font>
    <font>
      <b/>
      <sz val="22"/>
      <color theme="1"/>
      <name val="Arial Narrow"/>
      <charset val="134"/>
    </font>
    <font>
      <u/>
      <sz val="10"/>
      <color theme="1"/>
      <name val="Arial"/>
      <charset val="134"/>
    </font>
    <font>
      <sz val="11"/>
      <color theme="0"/>
      <name val="Arial Narrow"/>
      <charset val="134"/>
    </font>
    <font>
      <b/>
      <sz val="11"/>
      <color theme="1"/>
      <name val="Arial Narrow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2"/>
      <color indexed="12"/>
      <name val="Arial Narrow"/>
      <charset val="134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theme="10"/>
      <name val="Arial Narrow"/>
      <charset val="134"/>
    </font>
    <font>
      <u/>
      <sz val="10"/>
      <color theme="10"/>
      <name val="Arial"/>
      <charset val="134"/>
    </font>
    <font>
      <u/>
      <sz val="11"/>
      <color indexed="12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A621C"/>
        <bgColor rgb="FF000000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2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13" borderId="6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1" borderId="5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25" borderId="7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6" fillId="18" borderId="9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18" borderId="7" applyNumberFormat="0" applyAlignment="0" applyProtection="0">
      <alignment vertical="center"/>
    </xf>
    <xf numFmtId="0" fontId="0" fillId="0" borderId="0"/>
    <xf numFmtId="0" fontId="39" fillId="0" borderId="10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" fillId="0" borderId="0"/>
    <xf numFmtId="0" fontId="21" fillId="3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2" fillId="0" borderId="0"/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horizontal="left" indent="1"/>
    </xf>
    <xf numFmtId="0" fontId="21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6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2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179" fontId="3" fillId="2" borderId="0" xfId="2" applyNumberFormat="1" applyFont="1" applyFill="1"/>
    <xf numFmtId="179" fontId="1" fillId="2" borderId="0" xfId="2" applyNumberFormat="1" applyFont="1" applyFill="1"/>
    <xf numFmtId="179" fontId="1" fillId="2" borderId="0" xfId="2" applyNumberFormat="1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1" xfId="0" applyFont="1" applyFill="1" applyBorder="1"/>
    <xf numFmtId="181" fontId="9" fillId="0" borderId="1" xfId="2" applyNumberFormat="1" applyFont="1" applyFill="1" applyBorder="1"/>
    <xf numFmtId="0" fontId="8" fillId="0" borderId="0" xfId="0" applyFont="1" applyFill="1" applyBorder="1"/>
    <xf numFmtId="181" fontId="9" fillId="0" borderId="0" xfId="2" applyNumberFormat="1" applyFont="1" applyFill="1" applyBorder="1" applyAlignment="1">
      <alignment horizontal="right"/>
    </xf>
    <xf numFmtId="10" fontId="9" fillId="0" borderId="0" xfId="0" applyNumberFormat="1" applyFont="1" applyFill="1" applyBorder="1"/>
    <xf numFmtId="181" fontId="9" fillId="0" borderId="0" xfId="2" applyNumberFormat="1" applyFont="1" applyFill="1" applyBorder="1"/>
    <xf numFmtId="10" fontId="9" fillId="0" borderId="0" xfId="2" applyNumberFormat="1" applyFont="1" applyFill="1" applyBorder="1"/>
    <xf numFmtId="58" fontId="10" fillId="0" borderId="0" xfId="0" applyNumberFormat="1" applyFont="1"/>
    <xf numFmtId="180" fontId="8" fillId="0" borderId="2" xfId="0" applyNumberFormat="1" applyFont="1" applyFill="1" applyBorder="1" applyAlignment="1">
      <alignment horizontal="right"/>
    </xf>
    <xf numFmtId="180" fontId="8" fillId="0" borderId="2" xfId="0" applyNumberFormat="1" applyFont="1" applyFill="1" applyBorder="1" applyAlignment="1">
      <alignment horizontal="right" vertical="center"/>
    </xf>
    <xf numFmtId="0" fontId="1" fillId="0" borderId="1" xfId="0" applyFont="1" applyBorder="1"/>
    <xf numFmtId="58" fontId="1" fillId="0" borderId="0" xfId="0" applyNumberFormat="1" applyFont="1"/>
    <xf numFmtId="183" fontId="1" fillId="0" borderId="0" xfId="2" applyNumberFormat="1" applyFont="1"/>
    <xf numFmtId="0" fontId="1" fillId="0" borderId="0" xfId="0" applyFont="1" applyBorder="1"/>
    <xf numFmtId="181" fontId="1" fillId="0" borderId="0" xfId="0" applyNumberFormat="1" applyFont="1"/>
    <xf numFmtId="176" fontId="1" fillId="0" borderId="0" xfId="2" applyFont="1"/>
    <xf numFmtId="176" fontId="2" fillId="0" borderId="0" xfId="2" applyFont="1"/>
    <xf numFmtId="181" fontId="8" fillId="0" borderId="0" xfId="0" applyNumberFormat="1" applyFont="1" applyFill="1" applyBorder="1"/>
    <xf numFmtId="180" fontId="8" fillId="0" borderId="0" xfId="0" applyNumberFormat="1" applyFont="1" applyFill="1" applyBorder="1" applyAlignment="1">
      <alignment horizontal="left" vertical="center" indent="2"/>
    </xf>
    <xf numFmtId="176" fontId="8" fillId="0" borderId="0" xfId="2" applyFont="1" applyFill="1" applyBorder="1"/>
    <xf numFmtId="183" fontId="2" fillId="0" borderId="0" xfId="2" applyNumberFormat="1" applyFont="1"/>
    <xf numFmtId="176" fontId="8" fillId="0" borderId="0" xfId="2" applyFont="1" applyFill="1" applyBorder="1" applyAlignment="1">
      <alignment horizontal="right"/>
    </xf>
    <xf numFmtId="184" fontId="8" fillId="0" borderId="0" xfId="0" applyNumberFormat="1" applyFont="1" applyFill="1" applyBorder="1"/>
    <xf numFmtId="181" fontId="8" fillId="0" borderId="1" xfId="0" applyNumberFormat="1" applyFont="1" applyFill="1" applyBorder="1"/>
    <xf numFmtId="180" fontId="8" fillId="0" borderId="1" xfId="0" applyNumberFormat="1" applyFont="1" applyFill="1" applyBorder="1" applyAlignment="1">
      <alignment horizontal="left" vertical="center" indent="2"/>
    </xf>
    <xf numFmtId="0" fontId="6" fillId="0" borderId="3" xfId="0" applyFont="1" applyFill="1" applyBorder="1"/>
    <xf numFmtId="185" fontId="6" fillId="0" borderId="3" xfId="0" applyNumberFormat="1" applyFont="1" applyFill="1" applyBorder="1"/>
    <xf numFmtId="180" fontId="8" fillId="0" borderId="2" xfId="0" applyNumberFormat="1" applyFont="1" applyFill="1" applyBorder="1"/>
    <xf numFmtId="180" fontId="8" fillId="0" borderId="2" xfId="0" applyNumberFormat="1" applyFont="1" applyFill="1" applyBorder="1" applyAlignment="1">
      <alignment horizontal="left" vertical="center" indent="2"/>
    </xf>
    <xf numFmtId="43" fontId="8" fillId="0" borderId="0" xfId="2" applyNumberFormat="1" applyFont="1" applyFill="1" applyBorder="1"/>
    <xf numFmtId="180" fontId="8" fillId="0" borderId="1" xfId="0" applyNumberFormat="1" applyFont="1" applyFill="1" applyBorder="1"/>
    <xf numFmtId="181" fontId="8" fillId="0" borderId="1" xfId="0" applyNumberFormat="1" applyFont="1" applyFill="1" applyBorder="1" applyAlignment="1">
      <alignment horizontal="left" vertical="center" indent="2"/>
    </xf>
    <xf numFmtId="182" fontId="6" fillId="0" borderId="3" xfId="2" applyNumberFormat="1" applyFont="1" applyFill="1" applyBorder="1"/>
    <xf numFmtId="186" fontId="11" fillId="3" borderId="0" xfId="56" applyNumberFormat="1" applyFont="1" applyFill="1" applyBorder="1" applyProtection="1">
      <protection locked="0"/>
    </xf>
    <xf numFmtId="187" fontId="11" fillId="3" borderId="0" xfId="56" applyNumberFormat="1" applyFont="1" applyFill="1" applyBorder="1" applyProtection="1">
      <protection locked="0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8" fontId="1" fillId="0" borderId="0" xfId="2" applyNumberFormat="1" applyFont="1"/>
    <xf numFmtId="0" fontId="16" fillId="0" borderId="0" xfId="59" applyFont="1"/>
    <xf numFmtId="0" fontId="2" fillId="4" borderId="0" xfId="27" applyFont="1" applyFill="1"/>
    <xf numFmtId="0" fontId="2" fillId="0" borderId="0" xfId="27" applyFont="1"/>
    <xf numFmtId="0" fontId="17" fillId="0" borderId="0" xfId="27" applyFont="1" applyProtection="1">
      <protection locked="0"/>
    </xf>
    <xf numFmtId="0" fontId="2" fillId="0" borderId="0" xfId="27" applyFont="1" applyProtection="1">
      <protection locked="0"/>
    </xf>
    <xf numFmtId="0" fontId="0" fillId="0" borderId="0" xfId="27"/>
    <xf numFmtId="0" fontId="2" fillId="0" borderId="1" xfId="27" applyFont="1" applyBorder="1"/>
    <xf numFmtId="0" fontId="18" fillId="0" borderId="0" xfId="58" applyFont="1"/>
    <xf numFmtId="0" fontId="19" fillId="5" borderId="0" xfId="27" applyFont="1" applyFill="1"/>
    <xf numFmtId="0" fontId="2" fillId="5" borderId="0" xfId="27" applyFont="1" applyFill="1"/>
    <xf numFmtId="0" fontId="2" fillId="6" borderId="0" xfId="27" applyFont="1" applyFill="1"/>
    <xf numFmtId="0" fontId="20" fillId="0" borderId="0" xfId="27" applyFont="1" applyAlignment="1">
      <alignment horizontal="right"/>
    </xf>
  </cellXfs>
  <cellStyles count="6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Normal 2 3 2" xfId="37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Ctx_Hyperlink" xfId="45"/>
    <cellStyle name="40% - Accent4" xfId="46" builtinId="43"/>
    <cellStyle name="Percent 2" xfId="47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Comma 2" xfId="54"/>
    <cellStyle name="Comma 3" xfId="55"/>
    <cellStyle name="Comma 4" xfId="56"/>
    <cellStyle name="Hyperlink 2" xfId="57"/>
    <cellStyle name="Hyperlink 2 2" xfId="58"/>
    <cellStyle name="Hyperlink 3" xfId="59"/>
    <cellStyle name="Hyperlink 4" xfId="60"/>
    <cellStyle name="Normal 2 2" xfId="61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165" y="762000"/>
          <a:ext cx="3446780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38101</xdr:colOff>
      <xdr:row>35</xdr:row>
      <xdr:rowOff>129314</xdr:rowOff>
    </xdr:from>
    <xdr:to>
      <xdr:col>0</xdr:col>
      <xdr:colOff>829918</xdr:colOff>
      <xdr:row>39</xdr:row>
      <xdr:rowOff>155573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701155"/>
          <a:ext cx="791210" cy="749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financeinstitute.com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financeinstitute.com/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showGridLines="0" zoomScale="70" zoomScaleNormal="70" workbookViewId="0">
      <selection activeCell="I43" sqref="I43"/>
    </sheetView>
  </sheetViews>
  <sheetFormatPr defaultColWidth="9.2" defaultRowHeight="13.5"/>
  <cols>
    <col min="1" max="2" width="11" style="51" customWidth="1"/>
    <col min="3" max="3" width="54.4666666666667" style="51" customWidth="1"/>
    <col min="4" max="22" width="11" style="51" customWidth="1"/>
    <col min="23" max="25" width="9.2" style="51"/>
    <col min="26" max="26" width="9.2" style="51" customWidth="1"/>
    <col min="27" max="16384" width="9.2" style="51"/>
  </cols>
  <sheetData>
    <row r="1" ht="19.5" customHeight="1"/>
    <row r="2" ht="19.5" customHeight="1"/>
    <row r="3" ht="19.5" customHeight="1" spans="2:1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ht="19.5" customHeight="1" spans="2:15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ht="19.5" customHeight="1" spans="2:15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ht="19.5" customHeight="1" spans="2:1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ht="19.5" customHeight="1" spans="2:15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ht="19.5" customHeight="1" spans="2:15"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ht="19.5" customHeight="1" spans="2:15"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ht="19.5" customHeight="1" spans="2:15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ht="19.5" customHeight="1" spans="2:15"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</row>
    <row r="12" ht="27" spans="2:15">
      <c r="B12" s="52"/>
      <c r="C12" s="53" t="s">
        <v>0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 t="s">
        <v>1</v>
      </c>
      <c r="O12" s="52"/>
    </row>
    <row r="13" ht="19.5" customHeight="1" spans="2:15">
      <c r="B13" s="52"/>
      <c r="C13" s="54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</row>
    <row r="14" ht="19.5" customHeight="1" spans="2:15">
      <c r="B14" s="52"/>
      <c r="C14" s="55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</row>
    <row r="15" ht="19.5" customHeight="1" spans="2:15">
      <c r="B15" s="52"/>
      <c r="C15" s="55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ht="19.5" customHeight="1" spans="2:15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ht="19.5" customHeight="1" spans="2:15">
      <c r="B17" s="52"/>
      <c r="C17" s="52" t="s">
        <v>2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ht="19.5" customHeight="1" spans="2:15">
      <c r="B18" s="52"/>
      <c r="C18" s="56" t="s">
        <v>3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2"/>
    </row>
    <row r="19" ht="19.5" customHeight="1" spans="2:15">
      <c r="B19" s="52"/>
      <c r="C19" s="52" t="s">
        <v>4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ht="19.5" customHeight="1" spans="2:15">
      <c r="B20" s="52"/>
      <c r="C20" s="57" t="s">
        <v>5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ht="19.5" customHeight="1" spans="2:15">
      <c r="B21" s="52"/>
      <c r="C21" s="57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ht="19.5" customHeight="1" spans="2:15">
      <c r="B22" s="52"/>
      <c r="C22" s="58" t="s">
        <v>6</v>
      </c>
      <c r="D22" s="58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2"/>
    </row>
    <row r="23" ht="19.5" customHeight="1" spans="2:15">
      <c r="B23" s="60"/>
      <c r="C23" s="58" t="s">
        <v>7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0"/>
    </row>
    <row r="24" ht="19.5" customHeight="1" spans="2:15">
      <c r="B24" s="60"/>
      <c r="C24" s="58" t="s">
        <v>8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60"/>
    </row>
    <row r="25" ht="19.5" customHeight="1" spans="2:15">
      <c r="B25" s="60"/>
      <c r="C25" s="58" t="s">
        <v>9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60"/>
    </row>
    <row r="26" ht="19.5" customHeight="1" spans="2:15">
      <c r="B26" s="60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60"/>
    </row>
    <row r="27" ht="19.5" customHeight="1" spans="2:15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</row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</sheetData>
  <hyperlinks>
    <hyperlink ref="C20" r:id="rId2" display="https://corporatefinanceinstitute.com/"/>
  </hyperlinks>
  <pageMargins left="0.7" right="0.7" top="0.75" bottom="0.75" header="0.3" footer="0.3"/>
  <pageSetup paperSize="1" scale="64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showGridLines="0" tabSelected="1" zoomScale="63" zoomScaleNormal="63" workbookViewId="0">
      <selection activeCell="B9" sqref="B9"/>
    </sheetView>
  </sheetViews>
  <sheetFormatPr defaultColWidth="9.2" defaultRowHeight="13.5"/>
  <cols>
    <col min="1" max="1" width="31.4666666666667" style="2" customWidth="1"/>
    <col min="2" max="2" width="17.4571428571429" style="2" customWidth="1"/>
    <col min="3" max="12" width="12.6" style="2" customWidth="1"/>
    <col min="13" max="16384" width="9.2" style="2"/>
  </cols>
  <sheetData>
    <row r="1" ht="14.25" spans="1:12">
      <c r="A1" s="3" t="s">
        <v>10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</row>
    <row r="2" ht="24" customHeight="1" spans="1:12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ht="20.25" spans="1:18">
      <c r="A3" s="8" t="s">
        <v>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6"/>
      <c r="N3" s="46"/>
      <c r="O3" s="46"/>
      <c r="P3" s="46"/>
      <c r="Q3" s="46"/>
      <c r="R3" s="46"/>
    </row>
    <row r="4" ht="14.25" spans="1:18">
      <c r="A4" s="10" t="s">
        <v>13</v>
      </c>
      <c r="B4" s="11">
        <v>535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46"/>
      <c r="N4" s="46"/>
      <c r="O4" s="46"/>
      <c r="P4" s="46"/>
      <c r="Q4" s="46"/>
      <c r="R4" s="46"/>
    </row>
    <row r="5" ht="14.25" spans="1:18">
      <c r="A5" s="12" t="s">
        <v>14</v>
      </c>
      <c r="B5" s="13">
        <v>100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46"/>
      <c r="N5" s="46"/>
      <c r="O5" s="46"/>
      <c r="P5" s="46"/>
      <c r="Q5" s="46"/>
      <c r="R5" s="46"/>
    </row>
    <row r="6" ht="14.25" spans="1:18">
      <c r="A6" s="12" t="s">
        <v>15</v>
      </c>
      <c r="B6" s="14">
        <v>0.02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46"/>
      <c r="N6" s="46"/>
      <c r="O6" s="46"/>
      <c r="P6" s="46"/>
      <c r="Q6" s="46"/>
      <c r="R6" s="46"/>
    </row>
    <row r="7" ht="14.25" spans="1:18">
      <c r="A7" s="12" t="s">
        <v>16</v>
      </c>
      <c r="B7" s="15"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46"/>
      <c r="N7" s="46"/>
      <c r="O7" s="46"/>
      <c r="P7" s="46"/>
      <c r="Q7" s="46"/>
      <c r="R7" s="46"/>
    </row>
    <row r="8" ht="14.25" spans="1:18">
      <c r="A8" s="12" t="s">
        <v>17</v>
      </c>
      <c r="B8" s="15">
        <v>4513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46"/>
      <c r="N8" s="46"/>
      <c r="O8" s="46"/>
      <c r="P8" s="46"/>
      <c r="Q8" s="46"/>
      <c r="R8" s="46"/>
    </row>
    <row r="9" ht="14.25" spans="1:18">
      <c r="A9" s="12" t="s">
        <v>18</v>
      </c>
      <c r="B9" s="15">
        <v>30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46"/>
      <c r="N9" s="46"/>
      <c r="O9" s="46"/>
      <c r="P9" s="46"/>
      <c r="Q9" s="46"/>
      <c r="R9" s="46"/>
    </row>
    <row r="10" ht="14.25" spans="1:18">
      <c r="A10" s="12" t="s">
        <v>19</v>
      </c>
      <c r="B10" s="16">
        <v>0.05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46"/>
      <c r="N10" s="46"/>
      <c r="O10" s="46"/>
      <c r="P10" s="46"/>
      <c r="Q10" s="46"/>
      <c r="R10" s="46"/>
    </row>
    <row r="11" ht="14.25" spans="1:18">
      <c r="A11" s="12" t="s">
        <v>20</v>
      </c>
      <c r="B11" s="17">
        <v>44927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46"/>
      <c r="N11" s="46"/>
      <c r="O11" s="46"/>
      <c r="P11" s="46"/>
      <c r="Q11" s="46"/>
      <c r="R11" s="46"/>
    </row>
    <row r="12" s="1" customFormat="1" ht="14.25" spans="14:18">
      <c r="N12" s="45"/>
      <c r="O12" s="45"/>
      <c r="P12" s="45"/>
      <c r="Q12" s="45"/>
      <c r="R12" s="45"/>
    </row>
    <row r="13" s="1" customFormat="1" ht="14.25" spans="1:18">
      <c r="A13" s="8" t="s">
        <v>21</v>
      </c>
      <c r="B13" s="18" t="s">
        <v>22</v>
      </c>
      <c r="C13" s="18" t="s">
        <v>23</v>
      </c>
      <c r="D13" s="19" t="s">
        <v>24</v>
      </c>
      <c r="E13" s="19" t="s">
        <v>24</v>
      </c>
      <c r="F13" s="19" t="s">
        <v>24</v>
      </c>
      <c r="G13" s="19" t="s">
        <v>24</v>
      </c>
      <c r="H13" s="19" t="s">
        <v>24</v>
      </c>
      <c r="I13" s="19" t="s">
        <v>24</v>
      </c>
      <c r="J13" s="19" t="s">
        <v>24</v>
      </c>
      <c r="K13" s="19" t="s">
        <v>24</v>
      </c>
      <c r="L13" s="19" t="s">
        <v>24</v>
      </c>
      <c r="N13" s="45"/>
      <c r="O13" s="45"/>
      <c r="P13" s="45"/>
      <c r="Q13" s="45"/>
      <c r="R13" s="45"/>
    </row>
    <row r="14" s="1" customFormat="1" ht="14.25" spans="1:18">
      <c r="A14" s="20" t="s">
        <v>25</v>
      </c>
      <c r="B14" s="21">
        <f>B11</f>
        <v>44927</v>
      </c>
      <c r="C14" s="21">
        <f>DATE(YEAR(B14)+1,MONTH(B14),DAY(B14))</f>
        <v>45292</v>
      </c>
      <c r="D14" s="21">
        <f t="shared" ref="D14:L14" si="0">DATE(YEAR(C14)+1,MONTH(C14),DAY(C14))</f>
        <v>45658</v>
      </c>
      <c r="E14" s="21">
        <f t="shared" si="0"/>
        <v>46023</v>
      </c>
      <c r="F14" s="21">
        <f t="shared" si="0"/>
        <v>46388</v>
      </c>
      <c r="G14" s="21">
        <f t="shared" si="0"/>
        <v>46753</v>
      </c>
      <c r="H14" s="21">
        <f t="shared" si="0"/>
        <v>47119</v>
      </c>
      <c r="I14" s="21">
        <f t="shared" si="0"/>
        <v>47484</v>
      </c>
      <c r="J14" s="21">
        <f t="shared" si="0"/>
        <v>47849</v>
      </c>
      <c r="K14" s="21">
        <f t="shared" si="0"/>
        <v>48214</v>
      </c>
      <c r="L14" s="21">
        <f t="shared" si="0"/>
        <v>48580</v>
      </c>
      <c r="N14" s="45"/>
      <c r="O14" s="45"/>
      <c r="P14" s="45"/>
      <c r="Q14" s="45"/>
      <c r="R14" s="45"/>
    </row>
    <row r="15" s="1" customFormat="1" ht="14.25" spans="1:18">
      <c r="A15" s="1" t="s">
        <v>26</v>
      </c>
      <c r="C15" s="22">
        <f>YEARFRAC($B$14,C14)</f>
        <v>1</v>
      </c>
      <c r="D15" s="22">
        <f t="shared" ref="D15:L15" si="1">YEARFRAC($B$14,D14)</f>
        <v>2</v>
      </c>
      <c r="E15" s="22">
        <f t="shared" si="1"/>
        <v>3</v>
      </c>
      <c r="F15" s="22">
        <f t="shared" si="1"/>
        <v>4</v>
      </c>
      <c r="G15" s="22">
        <f t="shared" si="1"/>
        <v>5</v>
      </c>
      <c r="H15" s="22">
        <f t="shared" si="1"/>
        <v>6</v>
      </c>
      <c r="I15" s="22">
        <f t="shared" si="1"/>
        <v>7</v>
      </c>
      <c r="J15" s="22">
        <f t="shared" si="1"/>
        <v>8</v>
      </c>
      <c r="K15" s="22">
        <f t="shared" si="1"/>
        <v>9</v>
      </c>
      <c r="L15" s="22">
        <f t="shared" si="1"/>
        <v>10</v>
      </c>
      <c r="M15" s="45"/>
      <c r="N15" s="45"/>
      <c r="O15" s="45"/>
      <c r="P15" s="45"/>
      <c r="Q15" s="45"/>
      <c r="R15" s="45"/>
    </row>
    <row r="16" s="1" customFormat="1" ht="14.25" spans="13:18">
      <c r="M16" s="45"/>
      <c r="N16" s="45"/>
      <c r="O16" s="45"/>
      <c r="P16" s="45"/>
      <c r="Q16" s="45"/>
      <c r="R16" s="45"/>
    </row>
    <row r="17" s="1" customFormat="1" ht="14.25" spans="1:18">
      <c r="A17" s="23" t="s">
        <v>27</v>
      </c>
      <c r="B17" s="24">
        <f>B4</f>
        <v>535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45"/>
      <c r="N17" s="45"/>
      <c r="O17" s="45"/>
      <c r="P17" s="45"/>
      <c r="Q17" s="45"/>
      <c r="R17" s="45"/>
    </row>
    <row r="18" ht="14.25" spans="1:18">
      <c r="A18" s="23" t="s">
        <v>28</v>
      </c>
      <c r="B18" s="26">
        <v>0</v>
      </c>
      <c r="C18" s="27">
        <v>0</v>
      </c>
      <c r="D18" s="28">
        <f>$B$5+$B$7</f>
        <v>100</v>
      </c>
      <c r="E18" s="28">
        <f>D18*(1+$B$6)</f>
        <v>102</v>
      </c>
      <c r="F18" s="28">
        <f t="shared" ref="F18:L18" si="2">E18*(1+$B$6)</f>
        <v>104.04</v>
      </c>
      <c r="G18" s="28">
        <f t="shared" si="2"/>
        <v>106.1208</v>
      </c>
      <c r="H18" s="28">
        <f t="shared" si="2"/>
        <v>108.243216</v>
      </c>
      <c r="I18" s="28">
        <f t="shared" si="2"/>
        <v>110.40808032</v>
      </c>
      <c r="J18" s="28">
        <f t="shared" si="2"/>
        <v>112.6162419264</v>
      </c>
      <c r="K18" s="28">
        <f t="shared" si="2"/>
        <v>114.868566764928</v>
      </c>
      <c r="L18" s="28">
        <f t="shared" si="2"/>
        <v>117.165938100227</v>
      </c>
      <c r="M18" s="46"/>
      <c r="N18" s="46"/>
      <c r="O18" s="46"/>
      <c r="P18" s="46"/>
      <c r="Q18" s="46"/>
      <c r="R18" s="46"/>
    </row>
    <row r="19" ht="14.25" spans="1:18">
      <c r="A19" s="12" t="s">
        <v>29</v>
      </c>
      <c r="B19" s="29">
        <v>0</v>
      </c>
      <c r="C19" s="30">
        <v>0</v>
      </c>
      <c r="D19" s="30">
        <f>$B$7</f>
        <v>0</v>
      </c>
      <c r="E19" s="30">
        <f t="shared" ref="E19:L19" si="3">$B$7</f>
        <v>0</v>
      </c>
      <c r="F19" s="30">
        <f t="shared" si="3"/>
        <v>0</v>
      </c>
      <c r="G19" s="30">
        <f t="shared" si="3"/>
        <v>0</v>
      </c>
      <c r="H19" s="30">
        <f t="shared" si="3"/>
        <v>0</v>
      </c>
      <c r="I19" s="30">
        <f t="shared" si="3"/>
        <v>0</v>
      </c>
      <c r="J19" s="30">
        <f t="shared" si="3"/>
        <v>0</v>
      </c>
      <c r="K19" s="30">
        <f t="shared" si="3"/>
        <v>0</v>
      </c>
      <c r="L19" s="30">
        <f t="shared" si="3"/>
        <v>0</v>
      </c>
      <c r="M19" s="46"/>
      <c r="N19" s="46"/>
      <c r="O19" s="46"/>
      <c r="P19" s="46"/>
      <c r="Q19" s="46"/>
      <c r="R19" s="46"/>
    </row>
    <row r="20" ht="14.25" spans="1:18">
      <c r="A20" s="12" t="s">
        <v>30</v>
      </c>
      <c r="B20" s="31"/>
      <c r="C20" s="32">
        <f>1/(1+$B$10)^C15</f>
        <v>0.952380952380952</v>
      </c>
      <c r="D20" s="32">
        <f t="shared" ref="D20:L20" si="4">1/(1+$B$10)^D15</f>
        <v>0.90702947845805</v>
      </c>
      <c r="E20" s="32">
        <f t="shared" si="4"/>
        <v>0.863837598531476</v>
      </c>
      <c r="F20" s="32">
        <f t="shared" si="4"/>
        <v>0.822702474791882</v>
      </c>
      <c r="G20" s="32">
        <f t="shared" si="4"/>
        <v>0.783526166468459</v>
      </c>
      <c r="H20" s="32">
        <f t="shared" si="4"/>
        <v>0.746215396636627</v>
      </c>
      <c r="I20" s="32">
        <f t="shared" si="4"/>
        <v>0.710681330130121</v>
      </c>
      <c r="J20" s="32">
        <f t="shared" si="4"/>
        <v>0.676839362028687</v>
      </c>
      <c r="K20" s="32">
        <f t="shared" si="4"/>
        <v>0.644608916217797</v>
      </c>
      <c r="L20" s="32">
        <f t="shared" si="4"/>
        <v>0.613913253540759</v>
      </c>
      <c r="M20" s="46"/>
      <c r="N20" s="46"/>
      <c r="O20" s="46"/>
      <c r="P20" s="46"/>
      <c r="Q20" s="46"/>
      <c r="R20" s="46"/>
    </row>
    <row r="21" ht="14.25" spans="1:18">
      <c r="A21" s="10" t="s">
        <v>31</v>
      </c>
      <c r="B21" s="33">
        <f>B17</f>
        <v>535</v>
      </c>
      <c r="C21" s="34">
        <f>SUM(C18:C19)*C20</f>
        <v>0</v>
      </c>
      <c r="D21" s="34">
        <f>SUM(D18:D19)*D20</f>
        <v>90.702947845805</v>
      </c>
      <c r="E21" s="34">
        <f t="shared" ref="E21:L21" si="5">SUM(E18:E19)*E20</f>
        <v>88.1114350502106</v>
      </c>
      <c r="F21" s="34">
        <f t="shared" si="5"/>
        <v>85.5939654773474</v>
      </c>
      <c r="G21" s="34">
        <f t="shared" si="5"/>
        <v>83.148423606566</v>
      </c>
      <c r="H21" s="34">
        <f t="shared" si="5"/>
        <v>80.7727543606641</v>
      </c>
      <c r="I21" s="34">
        <f t="shared" si="5"/>
        <v>78.4649613789309</v>
      </c>
      <c r="J21" s="34">
        <f t="shared" si="5"/>
        <v>76.2231053395329</v>
      </c>
      <c r="K21" s="34">
        <f t="shared" si="5"/>
        <v>74.0453023298319</v>
      </c>
      <c r="L21" s="34">
        <f t="shared" si="5"/>
        <v>71.9297222632653</v>
      </c>
      <c r="M21" s="46"/>
      <c r="N21" s="46"/>
      <c r="O21" s="46"/>
      <c r="P21" s="46"/>
      <c r="Q21" s="46"/>
      <c r="R21" s="46"/>
    </row>
    <row r="22" ht="15" spans="1:13">
      <c r="A22" s="35" t="s">
        <v>32</v>
      </c>
      <c r="B22" s="36">
        <f>SUM(B21:L21)</f>
        <v>1263.99261765215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46"/>
    </row>
    <row r="23" ht="15" spans="1:1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46"/>
    </row>
    <row r="24" ht="14.25" spans="1:1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46"/>
    </row>
    <row r="25" ht="14.25" spans="1:12">
      <c r="A25" s="8" t="s">
        <v>33</v>
      </c>
      <c r="B25" s="18" t="s">
        <v>22</v>
      </c>
      <c r="C25" s="37">
        <v>1</v>
      </c>
      <c r="D25" s="38">
        <f t="shared" ref="D25:L25" si="6">C25+1</f>
        <v>2</v>
      </c>
      <c r="E25" s="38">
        <f t="shared" si="6"/>
        <v>3</v>
      </c>
      <c r="F25" s="38">
        <f t="shared" si="6"/>
        <v>4</v>
      </c>
      <c r="G25" s="38">
        <f t="shared" si="6"/>
        <v>5</v>
      </c>
      <c r="H25" s="38">
        <f t="shared" si="6"/>
        <v>6</v>
      </c>
      <c r="I25" s="38">
        <f t="shared" si="6"/>
        <v>7</v>
      </c>
      <c r="J25" s="38">
        <f t="shared" si="6"/>
        <v>8</v>
      </c>
      <c r="K25" s="38">
        <f t="shared" si="6"/>
        <v>9</v>
      </c>
      <c r="L25" s="38">
        <f t="shared" si="6"/>
        <v>10</v>
      </c>
    </row>
    <row r="26" ht="14.25" spans="1:12">
      <c r="A26" s="10" t="s">
        <v>34</v>
      </c>
      <c r="B26" s="27">
        <v>0</v>
      </c>
      <c r="C26" s="27">
        <v>0</v>
      </c>
      <c r="D26" s="28">
        <f>B8</f>
        <v>4513</v>
      </c>
      <c r="E26" s="28">
        <f>D26</f>
        <v>4513</v>
      </c>
      <c r="F26" s="28">
        <f t="shared" ref="F26:L26" si="7">E26</f>
        <v>4513</v>
      </c>
      <c r="G26" s="28">
        <f t="shared" si="7"/>
        <v>4513</v>
      </c>
      <c r="H26" s="28">
        <f t="shared" si="7"/>
        <v>4513</v>
      </c>
      <c r="I26" s="28">
        <f t="shared" si="7"/>
        <v>4513</v>
      </c>
      <c r="J26" s="28">
        <f t="shared" si="7"/>
        <v>4513</v>
      </c>
      <c r="K26" s="28">
        <f t="shared" si="7"/>
        <v>4513</v>
      </c>
      <c r="L26" s="28">
        <f t="shared" si="7"/>
        <v>4513</v>
      </c>
    </row>
    <row r="27" ht="14.25" spans="1:12">
      <c r="A27" s="12" t="s">
        <v>30</v>
      </c>
      <c r="B27" s="39">
        <v>0</v>
      </c>
      <c r="C27" s="32">
        <f>1/(1+$B$10)^C25</f>
        <v>0.952380952380952</v>
      </c>
      <c r="D27" s="32">
        <f t="shared" ref="D27:L27" si="8">1/(1+$B$10)^D25</f>
        <v>0.90702947845805</v>
      </c>
      <c r="E27" s="32">
        <f t="shared" si="8"/>
        <v>0.863837598531476</v>
      </c>
      <c r="F27" s="32">
        <f t="shared" si="8"/>
        <v>0.822702474791882</v>
      </c>
      <c r="G27" s="32">
        <f t="shared" si="8"/>
        <v>0.783526166468459</v>
      </c>
      <c r="H27" s="32">
        <f t="shared" si="8"/>
        <v>0.746215396636627</v>
      </c>
      <c r="I27" s="32">
        <f t="shared" si="8"/>
        <v>0.710681330130121</v>
      </c>
      <c r="J27" s="32">
        <f t="shared" si="8"/>
        <v>0.676839362028687</v>
      </c>
      <c r="K27" s="32">
        <f t="shared" si="8"/>
        <v>0.644608916217797</v>
      </c>
      <c r="L27" s="32">
        <f t="shared" si="8"/>
        <v>0.613913253540759</v>
      </c>
    </row>
    <row r="28" ht="14.25" spans="1:12">
      <c r="A28" s="10" t="s">
        <v>31</v>
      </c>
      <c r="B28" s="33">
        <f>B26</f>
        <v>0</v>
      </c>
      <c r="C28" s="40">
        <f>C26*C27</f>
        <v>0</v>
      </c>
      <c r="D28" s="41">
        <f>D26*D27</f>
        <v>4093.42403628118</v>
      </c>
      <c r="E28" s="41">
        <f t="shared" ref="E28:L28" si="9">E26*E27</f>
        <v>3898.49908217255</v>
      </c>
      <c r="F28" s="41">
        <f t="shared" si="9"/>
        <v>3712.85626873576</v>
      </c>
      <c r="G28" s="41">
        <f t="shared" si="9"/>
        <v>3536.05358927215</v>
      </c>
      <c r="H28" s="41">
        <f t="shared" si="9"/>
        <v>3367.6700850211</v>
      </c>
      <c r="I28" s="41">
        <f t="shared" si="9"/>
        <v>3207.30484287724</v>
      </c>
      <c r="J28" s="41">
        <f t="shared" si="9"/>
        <v>3054.57604083546</v>
      </c>
      <c r="K28" s="41">
        <f t="shared" si="9"/>
        <v>2909.12003889092</v>
      </c>
      <c r="L28" s="41">
        <f t="shared" si="9"/>
        <v>2770.59051322945</v>
      </c>
    </row>
    <row r="29" ht="15" spans="1:12">
      <c r="A29" s="35" t="s">
        <v>35</v>
      </c>
      <c r="B29" s="42">
        <f>SUM(B28:L28)</f>
        <v>30550.0944973158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ht="15" spans="1:1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ht="14.25" spans="1:1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ht="14.25" spans="1:12">
      <c r="A32" s="43" t="s">
        <v>36</v>
      </c>
      <c r="B32" s="44">
        <f>B22/B29</f>
        <v>0.0413744257898518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ht="14.25" spans="1:8">
      <c r="A33" s="45"/>
      <c r="B33" s="46"/>
      <c r="C33" s="45"/>
      <c r="D33" s="45"/>
      <c r="E33" s="45"/>
      <c r="F33" s="45"/>
      <c r="G33" s="45"/>
      <c r="H33" s="46"/>
    </row>
    <row r="34" ht="14.25" spans="1:8">
      <c r="A34" s="47" t="s">
        <v>37</v>
      </c>
      <c r="B34" s="1"/>
      <c r="C34" s="1"/>
      <c r="D34" s="1"/>
      <c r="E34" s="1"/>
      <c r="F34" s="45"/>
      <c r="G34" s="45"/>
      <c r="H34" s="46"/>
    </row>
    <row r="35" ht="14.25" spans="1:8">
      <c r="A35" s="1"/>
      <c r="B35" s="1"/>
      <c r="C35" s="1"/>
      <c r="D35" s="1"/>
      <c r="E35" s="1"/>
      <c r="G35" s="1"/>
      <c r="H35" s="48"/>
    </row>
    <row r="36" ht="14.25" spans="1:7">
      <c r="A36" s="1"/>
      <c r="B36" s="1"/>
      <c r="C36" s="1"/>
      <c r="D36" s="1"/>
      <c r="E36" s="1"/>
      <c r="G36" s="1"/>
    </row>
    <row r="37" ht="14.25" spans="1:7">
      <c r="A37" s="1"/>
      <c r="B37" s="1"/>
      <c r="C37" s="1"/>
      <c r="D37" s="1"/>
      <c r="E37" s="1"/>
      <c r="G37" s="1"/>
    </row>
    <row r="38" ht="14.25" spans="1:7">
      <c r="A38" s="1"/>
      <c r="B38" s="1"/>
      <c r="C38" s="1"/>
      <c r="D38" s="1"/>
      <c r="E38" s="1"/>
      <c r="G38" s="1"/>
    </row>
    <row r="39" ht="14.25" spans="1:7">
      <c r="A39" s="1"/>
      <c r="B39" s="1"/>
      <c r="C39" s="1"/>
      <c r="D39" s="1"/>
      <c r="E39" s="1"/>
      <c r="G39" s="1"/>
    </row>
    <row r="40" ht="14.25" spans="1:7">
      <c r="A40" s="1"/>
      <c r="B40" s="1"/>
      <c r="C40" s="1"/>
      <c r="D40" s="1"/>
      <c r="E40" s="1"/>
      <c r="G40" s="1"/>
    </row>
    <row r="41" ht="14.25" spans="1:7">
      <c r="A41" s="1" t="s">
        <v>38</v>
      </c>
      <c r="B41" s="49"/>
      <c r="C41" s="49"/>
      <c r="D41" s="1"/>
      <c r="E41" s="1"/>
      <c r="G41" s="1"/>
    </row>
    <row r="42" ht="14.25" spans="1:7">
      <c r="A42" s="50" t="s">
        <v>5</v>
      </c>
      <c r="G42" s="1"/>
    </row>
  </sheetData>
  <hyperlinks>
    <hyperlink ref="A42" r:id="rId2" display="https://corporatefinanceinstitute.com/"/>
  </hyperlink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 Page</vt:lpstr>
      <vt:lpstr>Levelized Cost of Energy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JZ2018</cp:lastModifiedBy>
  <dcterms:created xsi:type="dcterms:W3CDTF">2018-03-08T21:19:00Z</dcterms:created>
  <dcterms:modified xsi:type="dcterms:W3CDTF">2021-06-14T04:08:15Z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