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25" yWindow="90" windowWidth="19320" windowHeight="121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2" i="1" l="1"/>
  <c r="F30" i="1"/>
  <c r="G30" i="1"/>
  <c r="H30" i="1"/>
  <c r="F31" i="1"/>
  <c r="G31" i="1"/>
  <c r="H31" i="1"/>
  <c r="F32" i="1"/>
  <c r="G32" i="1"/>
  <c r="H32" i="1"/>
  <c r="U21" i="1"/>
  <c r="I13" i="1"/>
  <c r="I14" i="1"/>
  <c r="Q58" i="1"/>
  <c r="G12" i="1"/>
  <c r="R58" i="1"/>
  <c r="G13" i="1"/>
  <c r="S58" i="1"/>
  <c r="G14" i="1"/>
  <c r="J12" i="1"/>
  <c r="J13" i="1"/>
  <c r="J14" i="1"/>
  <c r="U22" i="1"/>
  <c r="O15" i="1"/>
  <c r="H15" i="1"/>
  <c r="N15" i="1"/>
  <c r="G15" i="1"/>
  <c r="F15" i="1"/>
  <c r="I15" i="1"/>
  <c r="M15" i="1"/>
  <c r="L15" i="1"/>
  <c r="K15" i="1"/>
  <c r="J15" i="1"/>
  <c r="D15" i="1"/>
  <c r="D14" i="1"/>
  <c r="D13" i="1"/>
  <c r="D12" i="1"/>
  <c r="G19" i="1"/>
  <c r="F12" i="1"/>
  <c r="E13" i="1"/>
  <c r="F13" i="1"/>
  <c r="E14" i="1"/>
  <c r="F14" i="1"/>
  <c r="O12" i="1"/>
  <c r="H12" i="1"/>
  <c r="N12" i="1"/>
  <c r="O13" i="1"/>
  <c r="H13" i="1"/>
  <c r="O14" i="1"/>
  <c r="H14" i="1"/>
  <c r="I19" i="1"/>
  <c r="M19" i="1"/>
  <c r="K19" i="1"/>
  <c r="J19" i="1"/>
  <c r="L19" i="1"/>
  <c r="H19" i="1"/>
  <c r="N14" i="1"/>
  <c r="O19" i="1"/>
  <c r="N13" i="1"/>
  <c r="N19" i="1"/>
</calcChain>
</file>

<file path=xl/sharedStrings.xml><?xml version="1.0" encoding="utf-8"?>
<sst xmlns="http://schemas.openxmlformats.org/spreadsheetml/2006/main" count="74" uniqueCount="66">
  <si>
    <t>COLLAR ID</t>
  </si>
  <si>
    <t>SURVEY</t>
  </si>
  <si>
    <t>LOCATION</t>
  </si>
  <si>
    <t>Sample Data Sheet</t>
  </si>
  <si>
    <t>PRS</t>
  </si>
  <si>
    <t>UTM Zone 52 North</t>
  </si>
  <si>
    <t>Easting:</t>
  </si>
  <si>
    <t>Azimuth:</t>
  </si>
  <si>
    <t>Level:</t>
  </si>
  <si>
    <t>Project Name</t>
  </si>
  <si>
    <t>Northing:</t>
  </si>
  <si>
    <t>Dip/Inclination:</t>
  </si>
  <si>
    <t>Face No:</t>
  </si>
  <si>
    <t>Generated Date</t>
  </si>
  <si>
    <t>RL:</t>
  </si>
  <si>
    <t>Advance:</t>
  </si>
  <si>
    <t>Vol. of Vein Material</t>
  </si>
  <si>
    <t>Classification</t>
  </si>
  <si>
    <t>Sample ID</t>
  </si>
  <si>
    <t>From (m)</t>
  </si>
  <si>
    <t>To       (m)</t>
  </si>
  <si>
    <t>Sample Length  (m)</t>
  </si>
  <si>
    <t xml:space="preserve">Tonnage </t>
  </si>
  <si>
    <t>Au   (g/t)</t>
  </si>
  <si>
    <t>Ag   (g/t)</t>
  </si>
  <si>
    <t>Tonnage x Au</t>
  </si>
  <si>
    <t>Specific Gravity</t>
  </si>
  <si>
    <t>Lithology</t>
  </si>
  <si>
    <t>Structure</t>
  </si>
  <si>
    <t>Dip</t>
  </si>
  <si>
    <t>Dip Direction</t>
  </si>
  <si>
    <t xml:space="preserve">LUTs </t>
  </si>
  <si>
    <t>LUT</t>
  </si>
  <si>
    <t>Attached</t>
  </si>
  <si>
    <t>Total/Ave.</t>
  </si>
  <si>
    <t>Width of Face(m)</t>
  </si>
  <si>
    <t>AVERAGE</t>
  </si>
  <si>
    <t>Height of Face(m)</t>
  </si>
  <si>
    <t>WORKSHEET</t>
  </si>
  <si>
    <t>Width</t>
  </si>
  <si>
    <t>Tonnage</t>
  </si>
  <si>
    <t>Au</t>
  </si>
  <si>
    <t>HW</t>
  </si>
  <si>
    <t>MV</t>
  </si>
  <si>
    <t>FW</t>
  </si>
  <si>
    <t>Au (g/t)</t>
  </si>
  <si>
    <t>Ag (g/t)</t>
  </si>
  <si>
    <t>Date Sampled:</t>
  </si>
  <si>
    <t>WIDTH of VEIN MATERIAL (m)</t>
  </si>
  <si>
    <t>Sampled by:</t>
  </si>
  <si>
    <t>Back</t>
  </si>
  <si>
    <t>Date Blasted:</t>
  </si>
  <si>
    <t>Middle</t>
  </si>
  <si>
    <t>Date Mucked out:</t>
  </si>
  <si>
    <t>Floor</t>
  </si>
  <si>
    <t>Verified/Source:</t>
  </si>
  <si>
    <t>Cu   (ppm)</t>
  </si>
  <si>
    <t>Pb   (ppm)</t>
  </si>
  <si>
    <t>Zn   (ppm)</t>
  </si>
  <si>
    <t>Cu (ppm)</t>
  </si>
  <si>
    <t>Pb (ppm)</t>
  </si>
  <si>
    <t>Zn (ppm)</t>
  </si>
  <si>
    <t>FC_SSV1_800_E_004</t>
  </si>
  <si>
    <t>B0001187</t>
  </si>
  <si>
    <t>J. Ybañez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</si>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</sst>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0" formatCode="#,##0.000"/>
    <numFmt numFmtId="171" formatCode="dd\-mmm\-yy"/>
    <numFmt numFmtId="173" formatCode="[$-3409]dd\-mmm\-yy;@"/>
    <numFmt numFmtId="174" formatCode="0.000"/>
  </numFmts>
  <fonts count="33" x14ac:knownFonts="1">
    <font>
      <sz val="10"/>
      <name val="Arial"/>
    </font>
    <font>
      <sz val="10"/>
      <name val="Arial"/>
    </font>
    <font>
      <b/>
      <sz val="9"/>
      <color indexed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1"/>
      <color indexed="55"/>
      <name val="Arial"/>
      <family val="2"/>
    </font>
    <font>
      <b/>
      <sz val="11"/>
      <color indexed="61"/>
      <name val="Arial"/>
      <family val="2"/>
    </font>
    <font>
      <b/>
      <sz val="11"/>
      <color indexed="49"/>
      <name val="Arial"/>
      <family val="2"/>
    </font>
    <font>
      <b/>
      <sz val="11"/>
      <color indexed="14"/>
      <name val="Arial"/>
      <family val="2"/>
    </font>
    <font>
      <sz val="9"/>
      <name val="Arial"/>
      <family val="2"/>
    </font>
    <font>
      <b/>
      <sz val="10"/>
      <color indexed="10"/>
      <name val="Arial"/>
      <family val="2"/>
    </font>
    <font>
      <b/>
      <sz val="10"/>
      <color indexed="55"/>
      <name val="Arial"/>
      <family val="2"/>
    </font>
    <font>
      <b/>
      <sz val="10"/>
      <color indexed="61"/>
      <name val="Arial"/>
      <family val="2"/>
    </font>
    <font>
      <b/>
      <sz val="10"/>
      <color indexed="49"/>
      <name val="Arial"/>
      <family val="2"/>
    </font>
    <font>
      <b/>
      <sz val="10"/>
      <color indexed="14"/>
      <name val="Arial"/>
      <family val="2"/>
    </font>
    <font>
      <b/>
      <sz val="10"/>
      <color indexed="12"/>
      <name val="Arial"/>
      <family val="2"/>
    </font>
    <font>
      <sz val="9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49"/>
      <name val="Arial"/>
      <family val="2"/>
    </font>
    <font>
      <sz val="10"/>
      <color indexed="10"/>
      <name val="Arial"/>
      <family val="2"/>
    </font>
    <font>
      <sz val="9"/>
      <color indexed="49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b/>
      <sz val="9"/>
      <color indexed="49"/>
      <name val="Arial"/>
      <family val="2"/>
    </font>
    <font>
      <b/>
      <sz val="10"/>
      <color indexed="55"/>
      <name val="Arial"/>
      <family val="2"/>
    </font>
    <font>
      <b/>
      <sz val="10"/>
      <color indexed="16"/>
      <name val="Arial"/>
      <family val="2"/>
    </font>
    <font>
      <sz val="8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23"/>
      </right>
      <top/>
      <bottom style="thin">
        <color indexed="55"/>
      </bottom>
      <diagonal/>
    </border>
    <border>
      <left/>
      <right style="medium">
        <color indexed="64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medium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3"/>
      </bottom>
      <diagonal/>
    </border>
    <border>
      <left style="thin">
        <color indexed="55"/>
      </left>
      <right style="thin">
        <color indexed="23"/>
      </right>
      <top style="thin">
        <color indexed="55"/>
      </top>
      <bottom style="thin">
        <color indexed="23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55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3"/>
      </left>
      <right/>
      <top style="medium">
        <color indexed="64"/>
      </top>
      <bottom/>
      <diagonal/>
    </border>
    <border>
      <left/>
      <right style="thin">
        <color indexed="63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/>
      <bottom style="thin">
        <color indexed="23"/>
      </bottom>
      <diagonal/>
    </border>
    <border>
      <left style="thin">
        <color indexed="64"/>
      </left>
      <right/>
      <top style="medium">
        <color indexed="64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3"/>
      </bottom>
      <diagonal/>
    </border>
    <border>
      <left/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23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23"/>
      </bottom>
      <diagonal/>
    </border>
    <border>
      <left/>
      <right style="thin">
        <color indexed="23"/>
      </right>
      <top style="thin">
        <color indexed="55"/>
      </top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2" borderId="3" xfId="0" applyFont="1" applyFill="1" applyBorder="1" applyAlignment="1">
      <alignment horizontal="right"/>
    </xf>
    <xf numFmtId="0" fontId="0" fillId="2" borderId="0" xfId="0" applyFill="1" applyBorder="1"/>
    <xf numFmtId="0" fontId="0" fillId="2" borderId="4" xfId="0" applyFill="1" applyBorder="1"/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8" xfId="0" applyFont="1" applyFill="1" applyBorder="1"/>
    <xf numFmtId="0" fontId="3" fillId="2" borderId="0" xfId="0" applyFont="1" applyFill="1" applyBorder="1" applyAlignment="1">
      <alignment horizontal="right"/>
    </xf>
    <xf numFmtId="170" fontId="4" fillId="2" borderId="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170" fontId="4" fillId="2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/>
    </xf>
    <xf numFmtId="0" fontId="3" fillId="2" borderId="13" xfId="0" applyFont="1" applyFill="1" applyBorder="1" applyAlignment="1">
      <alignment horizontal="right"/>
    </xf>
    <xf numFmtId="170" fontId="4" fillId="2" borderId="14" xfId="0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/>
    </xf>
    <xf numFmtId="170" fontId="4" fillId="2" borderId="15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/>
    </xf>
    <xf numFmtId="0" fontId="0" fillId="2" borderId="0" xfId="0" applyFill="1" applyBorder="1" applyAlignment="1"/>
    <xf numFmtId="4" fontId="1" fillId="2" borderId="0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4" fillId="2" borderId="9" xfId="0" applyNumberFormat="1" applyFont="1" applyFill="1" applyBorder="1" applyAlignment="1">
      <alignment horizontal="center" vertical="center"/>
    </xf>
    <xf numFmtId="1" fontId="13" fillId="2" borderId="9" xfId="0" applyNumberFormat="1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/>
    </xf>
    <xf numFmtId="4" fontId="13" fillId="2" borderId="9" xfId="0" applyNumberFormat="1" applyFont="1" applyFill="1" applyBorder="1" applyAlignment="1">
      <alignment horizontal="center"/>
    </xf>
    <xf numFmtId="4" fontId="13" fillId="2" borderId="9" xfId="0" applyNumberFormat="1" applyFont="1" applyFill="1" applyBorder="1" applyAlignment="1">
      <alignment horizontal="center" vertical="center"/>
    </xf>
    <xf numFmtId="2" fontId="13" fillId="2" borderId="9" xfId="0" applyNumberFormat="1" applyFont="1" applyFill="1" applyBorder="1" applyAlignment="1">
      <alignment horizontal="center" vertical="center"/>
    </xf>
    <xf numFmtId="170" fontId="13" fillId="2" borderId="9" xfId="0" applyNumberFormat="1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center" vertical="center"/>
    </xf>
    <xf numFmtId="1" fontId="14" fillId="2" borderId="0" xfId="0" applyNumberFormat="1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/>
    </xf>
    <xf numFmtId="4" fontId="1" fillId="2" borderId="0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170" fontId="1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right" vertical="center" wrapText="1"/>
    </xf>
    <xf numFmtId="2" fontId="7" fillId="2" borderId="0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Border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2" fontId="17" fillId="2" borderId="0" xfId="0" applyNumberFormat="1" applyFont="1" applyFill="1" applyBorder="1" applyAlignment="1">
      <alignment horizontal="center" vertical="center"/>
    </xf>
    <xf numFmtId="2" fontId="18" fillId="2" borderId="0" xfId="0" applyNumberFormat="1" applyFont="1" applyFill="1" applyBorder="1" applyAlignment="1">
      <alignment horizontal="center" vertical="center"/>
    </xf>
    <xf numFmtId="1" fontId="7" fillId="2" borderId="0" xfId="0" applyNumberFormat="1" applyFont="1" applyFill="1" applyBorder="1" applyAlignment="1">
      <alignment horizontal="center" vertical="center" wrapText="1"/>
    </xf>
    <xf numFmtId="2" fontId="19" fillId="2" borderId="0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right" vertical="center"/>
    </xf>
    <xf numFmtId="4" fontId="20" fillId="2" borderId="9" xfId="0" applyNumberFormat="1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2" fontId="23" fillId="2" borderId="0" xfId="0" applyNumberFormat="1" applyFont="1" applyFill="1" applyBorder="1" applyAlignment="1">
      <alignment horizontal="center" vertical="center"/>
    </xf>
    <xf numFmtId="170" fontId="23" fillId="2" borderId="0" xfId="0" applyNumberFormat="1" applyFont="1" applyFill="1" applyBorder="1" applyAlignment="1">
      <alignment horizontal="center" vertical="center"/>
    </xf>
    <xf numFmtId="4" fontId="22" fillId="2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4" fillId="2" borderId="16" xfId="0" applyFont="1" applyFill="1" applyBorder="1"/>
    <xf numFmtId="0" fontId="24" fillId="2" borderId="17" xfId="0" applyFont="1" applyFill="1" applyBorder="1"/>
    <xf numFmtId="0" fontId="24" fillId="2" borderId="18" xfId="0" applyFont="1" applyFill="1" applyBorder="1"/>
    <xf numFmtId="2" fontId="1" fillId="2" borderId="0" xfId="0" applyNumberFormat="1" applyFont="1" applyFill="1" applyBorder="1"/>
    <xf numFmtId="0" fontId="24" fillId="2" borderId="19" xfId="0" applyFont="1" applyFill="1" applyBorder="1"/>
    <xf numFmtId="0" fontId="24" fillId="2" borderId="0" xfId="0" applyFont="1" applyFill="1" applyBorder="1"/>
    <xf numFmtId="0" fontId="24" fillId="2" borderId="20" xfId="0" applyFont="1" applyFill="1" applyBorder="1"/>
    <xf numFmtId="2" fontId="0" fillId="2" borderId="0" xfId="0" applyNumberFormat="1" applyFill="1" applyBorder="1"/>
    <xf numFmtId="1" fontId="1" fillId="2" borderId="21" xfId="0" applyNumberFormat="1" applyFont="1" applyFill="1" applyBorder="1" applyAlignment="1">
      <alignment horizontal="center" vertical="center"/>
    </xf>
    <xf numFmtId="170" fontId="1" fillId="2" borderId="22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1" fontId="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/>
    <xf numFmtId="2" fontId="13" fillId="2" borderId="0" xfId="0" applyNumberFormat="1" applyFont="1" applyFill="1" applyBorder="1"/>
    <xf numFmtId="170" fontId="25" fillId="2" borderId="0" xfId="0" applyNumberFormat="1" applyFont="1" applyFill="1" applyBorder="1" applyAlignment="1">
      <alignment horizontal="center" vertical="center"/>
    </xf>
    <xf numFmtId="170" fontId="13" fillId="2" borderId="0" xfId="0" applyNumberFormat="1" applyFont="1" applyFill="1" applyBorder="1" applyAlignment="1">
      <alignment horizontal="center" vertical="center"/>
    </xf>
    <xf numFmtId="4" fontId="13" fillId="2" borderId="0" xfId="0" applyNumberFormat="1" applyFont="1" applyFill="1" applyBorder="1" applyAlignment="1">
      <alignment horizontal="center" vertical="center"/>
    </xf>
    <xf numFmtId="4" fontId="1" fillId="2" borderId="2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1" fontId="14" fillId="2" borderId="21" xfId="0" applyNumberFormat="1" applyFont="1" applyFill="1" applyBorder="1" applyAlignment="1">
      <alignment horizontal="center" vertical="center"/>
    </xf>
    <xf numFmtId="1" fontId="1" fillId="2" borderId="23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2" borderId="24" xfId="0" applyFont="1" applyFill="1" applyBorder="1"/>
    <xf numFmtId="2" fontId="1" fillId="2" borderId="24" xfId="0" applyNumberFormat="1" applyFont="1" applyFill="1" applyBorder="1"/>
    <xf numFmtId="0" fontId="1" fillId="2" borderId="25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26" fillId="2" borderId="0" xfId="0" applyFont="1" applyFill="1" applyBorder="1" applyAlignment="1"/>
    <xf numFmtId="0" fontId="1" fillId="2" borderId="0" xfId="0" applyFont="1" applyFill="1" applyBorder="1" applyAlignment="1"/>
    <xf numFmtId="0" fontId="5" fillId="2" borderId="0" xfId="0" applyFont="1" applyFill="1" applyBorder="1"/>
    <xf numFmtId="0" fontId="0" fillId="2" borderId="2" xfId="0" applyFill="1" applyBorder="1"/>
    <xf numFmtId="171" fontId="1" fillId="2" borderId="0" xfId="0" applyNumberFormat="1" applyFont="1" applyFill="1" applyBorder="1" applyAlignment="1">
      <alignment horizontal="center" vertical="center"/>
    </xf>
    <xf numFmtId="0" fontId="24" fillId="2" borderId="26" xfId="0" applyFont="1" applyFill="1" applyBorder="1"/>
    <xf numFmtId="0" fontId="24" fillId="2" borderId="27" xfId="0" applyFont="1" applyFill="1" applyBorder="1"/>
    <xf numFmtId="0" fontId="24" fillId="2" borderId="28" xfId="0" applyFont="1" applyFill="1" applyBorder="1"/>
    <xf numFmtId="0" fontId="7" fillId="2" borderId="2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27" fillId="2" borderId="0" xfId="0" applyFont="1" applyFill="1" applyBorder="1" applyAlignment="1">
      <alignment horizontal="right" vertical="center"/>
    </xf>
    <xf numFmtId="0" fontId="14" fillId="2" borderId="0" xfId="0" applyFont="1" applyFill="1" applyBorder="1" applyAlignment="1">
      <alignment horizontal="right" vertical="center"/>
    </xf>
    <xf numFmtId="170" fontId="28" fillId="2" borderId="9" xfId="0" applyNumberFormat="1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right" vertical="center"/>
    </xf>
    <xf numFmtId="0" fontId="30" fillId="2" borderId="0" xfId="0" applyFont="1" applyFill="1" applyBorder="1" applyAlignment="1">
      <alignment horizontal="right" vertical="center"/>
    </xf>
    <xf numFmtId="2" fontId="3" fillId="2" borderId="29" xfId="0" applyNumberFormat="1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horizontal="right" vertical="center"/>
    </xf>
    <xf numFmtId="0" fontId="21" fillId="2" borderId="0" xfId="0" applyFont="1" applyFill="1" applyBorder="1" applyAlignment="1">
      <alignment horizontal="right" vertical="center"/>
    </xf>
    <xf numFmtId="0" fontId="31" fillId="2" borderId="30" xfId="0" applyFont="1" applyFill="1" applyBorder="1"/>
    <xf numFmtId="0" fontId="31" fillId="2" borderId="31" xfId="0" applyFont="1" applyFill="1" applyBorder="1"/>
    <xf numFmtId="2" fontId="31" fillId="2" borderId="31" xfId="0" applyNumberFormat="1" applyFont="1" applyFill="1" applyBorder="1"/>
    <xf numFmtId="0" fontId="31" fillId="2" borderId="31" xfId="0" applyFont="1" applyFill="1" applyBorder="1" applyAlignment="1">
      <alignment horizontal="center"/>
    </xf>
    <xf numFmtId="0" fontId="31" fillId="2" borderId="32" xfId="0" applyFont="1" applyFill="1" applyBorder="1"/>
    <xf numFmtId="2" fontId="17" fillId="2" borderId="29" xfId="0" applyNumberFormat="1" applyFont="1" applyFill="1" applyBorder="1" applyAlignment="1">
      <alignment horizontal="right" vertical="center" wrapText="1"/>
    </xf>
    <xf numFmtId="2" fontId="18" fillId="2" borderId="29" xfId="0" applyNumberFormat="1" applyFont="1" applyFill="1" applyBorder="1" applyAlignment="1">
      <alignment horizontal="right" vertical="center" wrapText="1"/>
    </xf>
    <xf numFmtId="1" fontId="4" fillId="3" borderId="42" xfId="0" applyNumberFormat="1" applyFont="1" applyFill="1" applyBorder="1" applyAlignment="1">
      <alignment horizontal="center" vertical="center"/>
    </xf>
    <xf numFmtId="1" fontId="4" fillId="3" borderId="50" xfId="0" applyNumberFormat="1" applyFont="1" applyFill="1" applyBorder="1" applyAlignment="1">
      <alignment horizontal="center" vertical="center"/>
    </xf>
    <xf numFmtId="1" fontId="4" fillId="3" borderId="5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170" fontId="4" fillId="2" borderId="42" xfId="0" applyNumberFormat="1" applyFont="1" applyFill="1" applyBorder="1" applyAlignment="1">
      <alignment horizontal="center" vertical="center"/>
    </xf>
    <xf numFmtId="170" fontId="4" fillId="2" borderId="50" xfId="0" applyNumberFormat="1" applyFont="1" applyFill="1" applyBorder="1" applyAlignment="1">
      <alignment horizontal="center" vertical="center"/>
    </xf>
    <xf numFmtId="170" fontId="4" fillId="2" borderId="51" xfId="0" applyNumberFormat="1" applyFont="1" applyFill="1" applyBorder="1" applyAlignment="1">
      <alignment horizontal="center" vertical="center"/>
    </xf>
    <xf numFmtId="171" fontId="1" fillId="2" borderId="0" xfId="0" applyNumberFormat="1" applyFont="1" applyFill="1" applyBorder="1" applyAlignment="1">
      <alignment horizontal="center" vertical="center"/>
    </xf>
    <xf numFmtId="173" fontId="4" fillId="2" borderId="42" xfId="0" applyNumberFormat="1" applyFont="1" applyFill="1" applyBorder="1" applyAlignment="1">
      <alignment horizontal="center" vertical="center"/>
    </xf>
    <xf numFmtId="173" fontId="4" fillId="2" borderId="50" xfId="0" applyNumberFormat="1" applyFont="1" applyFill="1" applyBorder="1" applyAlignment="1">
      <alignment horizontal="center" vertical="center"/>
    </xf>
    <xf numFmtId="173" fontId="4" fillId="2" borderId="51" xfId="0" applyNumberFormat="1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2" borderId="35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1" fontId="7" fillId="2" borderId="0" xfId="0" applyNumberFormat="1" applyFont="1" applyFill="1" applyBorder="1" applyAlignment="1">
      <alignment horizontal="right" vertical="center" wrapText="1"/>
    </xf>
    <xf numFmtId="0" fontId="21" fillId="2" borderId="0" xfId="0" applyFont="1" applyFill="1" applyBorder="1" applyAlignment="1">
      <alignment horizontal="center" vertical="center"/>
    </xf>
    <xf numFmtId="0" fontId="22" fillId="2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9" fillId="2" borderId="6" xfId="0" applyNumberFormat="1" applyFont="1" applyFill="1" applyBorder="1" applyAlignment="1">
      <alignment horizontal="center" vertical="center" wrapText="1"/>
    </xf>
    <xf numFmtId="2" fontId="10" fillId="2" borderId="0" xfId="0" applyNumberFormat="1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1" fillId="2" borderId="0" xfId="0" applyNumberFormat="1" applyFont="1" applyFill="1" applyBorder="1" applyAlignment="1">
      <alignment horizontal="center" vertical="center" wrapText="1"/>
    </xf>
    <xf numFmtId="2" fontId="11" fillId="2" borderId="6" xfId="0" applyNumberFormat="1" applyFont="1" applyFill="1" applyBorder="1" applyAlignment="1">
      <alignment horizontal="center" vertical="center" wrapText="1"/>
    </xf>
    <xf numFmtId="2" fontId="12" fillId="2" borderId="0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0" fontId="4" fillId="2" borderId="45" xfId="0" applyFont="1" applyFill="1" applyBorder="1" applyAlignment="1" applyProtection="1">
      <alignment horizontal="center" vertical="top"/>
    </xf>
    <xf numFmtId="0" fontId="4" fillId="2" borderId="46" xfId="0" applyFont="1" applyFill="1" applyBorder="1" applyAlignment="1" applyProtection="1">
      <alignment horizontal="center" vertical="top"/>
    </xf>
    <xf numFmtId="0" fontId="4" fillId="2" borderId="47" xfId="0" applyFont="1" applyFill="1" applyBorder="1" applyAlignment="1" applyProtection="1">
      <alignment horizontal="center" vertical="top"/>
    </xf>
    <xf numFmtId="170" fontId="4" fillId="2" borderId="48" xfId="0" applyNumberFormat="1" applyFont="1" applyFill="1" applyBorder="1" applyAlignment="1">
      <alignment horizontal="center" vertical="center"/>
    </xf>
    <xf numFmtId="170" fontId="4" fillId="2" borderId="49" xfId="0" applyNumberFormat="1" applyFont="1" applyFill="1" applyBorder="1" applyAlignment="1">
      <alignment horizontal="center" vertical="center"/>
    </xf>
    <xf numFmtId="170" fontId="3" fillId="2" borderId="48" xfId="0" applyNumberFormat="1" applyFont="1" applyFill="1" applyBorder="1" applyAlignment="1">
      <alignment horizontal="center" vertical="center"/>
    </xf>
    <xf numFmtId="170" fontId="3" fillId="2" borderId="49" xfId="0" applyNumberFormat="1" applyFont="1" applyFill="1" applyBorder="1" applyAlignment="1">
      <alignment horizontal="center" vertical="center"/>
    </xf>
    <xf numFmtId="170" fontId="6" fillId="2" borderId="43" xfId="0" applyNumberFormat="1" applyFont="1" applyFill="1" applyBorder="1" applyAlignment="1">
      <alignment horizontal="center" vertical="center"/>
    </xf>
    <xf numFmtId="0" fontId="3" fillId="2" borderId="44" xfId="0" applyFont="1" applyFill="1" applyBorder="1" applyAlignment="1" applyProtection="1">
      <alignment vertical="top"/>
    </xf>
    <xf numFmtId="0" fontId="4" fillId="2" borderId="39" xfId="0" applyFont="1" applyFill="1" applyBorder="1" applyAlignment="1" applyProtection="1">
      <alignment horizontal="center" vertical="top"/>
    </xf>
    <xf numFmtId="0" fontId="4" fillId="2" borderId="40" xfId="0" applyFont="1" applyFill="1" applyBorder="1" applyAlignment="1" applyProtection="1">
      <alignment horizontal="center" vertical="top"/>
    </xf>
    <xf numFmtId="0" fontId="4" fillId="2" borderId="41" xfId="0" applyFont="1" applyFill="1" applyBorder="1" applyAlignment="1" applyProtection="1">
      <alignment horizontal="center" vertical="top"/>
    </xf>
    <xf numFmtId="0" fontId="3" fillId="2" borderId="4" xfId="0" applyFont="1" applyFill="1" applyBorder="1" applyAlignment="1">
      <alignment horizontal="right" vertical="center"/>
    </xf>
    <xf numFmtId="0" fontId="3" fillId="2" borderId="29" xfId="0" applyFont="1" applyFill="1" applyBorder="1" applyAlignment="1">
      <alignment horizontal="right" vertical="center"/>
    </xf>
    <xf numFmtId="170" fontId="3" fillId="2" borderId="42" xfId="0" applyNumberFormat="1" applyFont="1" applyFill="1" applyBorder="1" applyAlignment="1">
      <alignment horizontal="center" vertical="center"/>
    </xf>
    <xf numFmtId="170" fontId="3" fillId="2" borderId="43" xfId="0" applyNumberFormat="1" applyFont="1" applyFill="1" applyBorder="1" applyAlignment="1">
      <alignment horizontal="center" vertical="center"/>
    </xf>
    <xf numFmtId="170" fontId="4" fillId="2" borderId="43" xfId="0" applyNumberFormat="1" applyFont="1" applyFill="1" applyBorder="1" applyAlignment="1">
      <alignment horizontal="center" vertical="center"/>
    </xf>
    <xf numFmtId="0" fontId="2" fillId="4" borderId="33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2" fillId="4" borderId="34" xfId="0" applyFont="1" applyFill="1" applyBorder="1" applyAlignment="1" applyProtection="1">
      <alignment horizontal="center" vertical="center"/>
    </xf>
    <xf numFmtId="0" fontId="2" fillId="4" borderId="35" xfId="0" applyFont="1" applyFill="1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3" fillId="2" borderId="37" xfId="0" applyFont="1" applyFill="1" applyBorder="1" applyAlignment="1" applyProtection="1">
      <alignment vertical="top"/>
    </xf>
    <xf numFmtId="2" fontId="8" fillId="2" borderId="0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right" vertical="center"/>
    </xf>
    <xf numFmtId="0" fontId="3" fillId="2" borderId="38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 wrapText="1"/>
    </xf>
    <xf numFmtId="174" fontId="13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9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auto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9"/>
  <sheetViews>
    <sheetView tabSelected="1" zoomScale="75" workbookViewId="0">
      <selection activeCell="U54" sqref="U54"/>
    </sheetView>
  </sheetViews>
  <sheetFormatPr defaultRowHeight="12.75" x14ac:dyDescent="0.2"/>
  <cols>
    <col min="4" max="4" width="12.7109375" bestFit="1" customWidth="1"/>
    <col min="9" max="9" width="10.140625" customWidth="1"/>
    <col min="11" max="11" width="10.28515625" customWidth="1"/>
    <col min="12" max="12" width="10.42578125" customWidth="1"/>
    <col min="13" max="13" width="11.7109375" customWidth="1"/>
    <col min="14" max="14" width="9.7109375" customWidth="1"/>
    <col min="15" max="15" width="11.140625" customWidth="1"/>
    <col min="16" max="16" width="12.140625" customWidth="1"/>
    <col min="17" max="17" width="13.5703125" customWidth="1"/>
    <col min="18" max="18" width="12.42578125" customWidth="1"/>
    <col min="19" max="19" width="10.85546875" bestFit="1" customWidth="1"/>
    <col min="20" max="20" width="12.42578125" customWidth="1"/>
    <col min="21" max="21" width="10.85546875" customWidth="1"/>
    <col min="22" max="22" width="10.28515625" customWidth="1"/>
  </cols>
  <sheetData>
    <row r="1" spans="2:23" ht="13.5" thickBot="1" x14ac:dyDescent="0.25"/>
    <row r="2" spans="2:23" x14ac:dyDescent="0.2">
      <c r="B2" s="166" t="s">
        <v>0</v>
      </c>
      <c r="C2" s="167"/>
      <c r="D2" s="167"/>
      <c r="E2" s="167"/>
      <c r="F2" s="167"/>
      <c r="G2" s="168"/>
      <c r="H2" s="1"/>
      <c r="I2" s="169" t="s">
        <v>1</v>
      </c>
      <c r="J2" s="167"/>
      <c r="K2" s="167"/>
      <c r="L2" s="170"/>
      <c r="M2" s="2"/>
      <c r="N2" s="2"/>
      <c r="O2" s="169" t="s">
        <v>2</v>
      </c>
      <c r="P2" s="167"/>
      <c r="Q2" s="170"/>
      <c r="R2" s="1"/>
      <c r="S2" s="171" t="s">
        <v>3</v>
      </c>
      <c r="T2" s="171"/>
      <c r="U2" s="158"/>
      <c r="V2" s="159"/>
      <c r="W2" s="160"/>
    </row>
    <row r="3" spans="2:23" x14ac:dyDescent="0.2">
      <c r="B3" s="3"/>
      <c r="C3" s="4"/>
      <c r="D3" s="4" t="s">
        <v>4</v>
      </c>
      <c r="E3" s="4"/>
      <c r="F3" s="4"/>
      <c r="G3" s="5" t="s">
        <v>5</v>
      </c>
      <c r="H3" s="6"/>
      <c r="I3" s="7"/>
      <c r="J3" s="6"/>
      <c r="K3" s="8"/>
      <c r="L3" s="9"/>
      <c r="M3" s="6"/>
      <c r="N3" s="6"/>
      <c r="O3" s="10"/>
      <c r="P3" s="11"/>
      <c r="Q3" s="12"/>
      <c r="R3" s="6"/>
      <c r="S3" s="4"/>
      <c r="T3" s="4"/>
      <c r="U3" s="4"/>
      <c r="V3" s="4"/>
      <c r="W3" s="13"/>
    </row>
    <row r="4" spans="2:23" x14ac:dyDescent="0.2">
      <c r="B4" s="3"/>
      <c r="C4" s="14" t="s">
        <v>6</v>
      </c>
      <c r="D4" s="15"/>
      <c r="E4" s="16"/>
      <c r="F4" s="14" t="s">
        <v>6</v>
      </c>
      <c r="G4" s="17"/>
      <c r="H4" s="6"/>
      <c r="I4" s="161" t="s">
        <v>7</v>
      </c>
      <c r="J4" s="162"/>
      <c r="K4" s="163" t="s">
        <v>65</v>
      </c>
      <c r="L4" s="164"/>
      <c r="M4" s="6"/>
      <c r="N4" s="6"/>
      <c r="O4" s="10" t="s">
        <v>8</v>
      </c>
      <c r="P4" s="122">
        <v>800</v>
      </c>
      <c r="Q4" s="165"/>
      <c r="R4" s="6"/>
      <c r="S4" s="157" t="s">
        <v>9</v>
      </c>
      <c r="T4" s="157"/>
      <c r="U4" s="149"/>
      <c r="V4" s="150"/>
      <c r="W4" s="151"/>
    </row>
    <row r="5" spans="2:23" x14ac:dyDescent="0.2">
      <c r="B5" s="3"/>
      <c r="C5" s="14" t="s">
        <v>10</v>
      </c>
      <c r="D5" s="15"/>
      <c r="E5" s="16"/>
      <c r="F5" s="14" t="s">
        <v>10</v>
      </c>
      <c r="G5" s="17"/>
      <c r="H5" s="6"/>
      <c r="I5" s="174" t="s">
        <v>11</v>
      </c>
      <c r="J5" s="175"/>
      <c r="K5" s="154">
        <v>62</v>
      </c>
      <c r="L5" s="155"/>
      <c r="M5" s="6"/>
      <c r="N5" s="6"/>
      <c r="O5" s="10" t="s">
        <v>12</v>
      </c>
      <c r="P5" s="122" t="s">
        <v>62</v>
      </c>
      <c r="Q5" s="156"/>
      <c r="R5" s="6"/>
      <c r="S5" s="157" t="s">
        <v>13</v>
      </c>
      <c r="T5" s="157"/>
      <c r="U5" s="149"/>
      <c r="V5" s="150"/>
      <c r="W5" s="151"/>
    </row>
    <row r="6" spans="2:23" x14ac:dyDescent="0.2">
      <c r="B6" s="19"/>
      <c r="C6" s="20" t="s">
        <v>14</v>
      </c>
      <c r="D6" s="21">
        <v>800</v>
      </c>
      <c r="E6" s="22"/>
      <c r="F6" s="20" t="s">
        <v>14</v>
      </c>
      <c r="G6" s="23"/>
      <c r="H6" s="6"/>
      <c r="I6" s="6"/>
      <c r="J6" s="6"/>
      <c r="K6" s="6"/>
      <c r="L6" s="6"/>
      <c r="M6" s="6"/>
      <c r="N6" s="6"/>
      <c r="O6" s="18" t="s">
        <v>15</v>
      </c>
      <c r="P6" s="152">
        <v>2.4</v>
      </c>
      <c r="Q6" s="153"/>
      <c r="R6" s="6"/>
      <c r="S6" s="6"/>
      <c r="T6" s="6"/>
      <c r="U6" s="6"/>
      <c r="V6" s="6"/>
      <c r="W6" s="13"/>
    </row>
    <row r="7" spans="2:23" x14ac:dyDescent="0.2">
      <c r="B7" s="3"/>
      <c r="C7" s="24"/>
      <c r="D7" s="25"/>
      <c r="E7" s="25"/>
      <c r="F7" s="25"/>
      <c r="G7" s="6"/>
      <c r="H7" s="6"/>
      <c r="I7" s="6"/>
      <c r="J7" s="6"/>
      <c r="K7" s="6"/>
      <c r="L7" s="26"/>
      <c r="M7" s="26"/>
      <c r="N7" s="27"/>
      <c r="O7" s="27"/>
      <c r="P7" s="16"/>
      <c r="Q7" s="6"/>
      <c r="R7" s="6"/>
      <c r="S7" s="6"/>
      <c r="T7" s="6"/>
      <c r="U7" s="6"/>
      <c r="V7" s="6"/>
      <c r="W7" s="13"/>
    </row>
    <row r="8" spans="2:23" x14ac:dyDescent="0.2">
      <c r="B8" s="3"/>
      <c r="C8" s="4"/>
      <c r="D8" s="25"/>
      <c r="E8" s="25"/>
      <c r="F8" s="25"/>
      <c r="G8" s="28"/>
      <c r="H8" s="6"/>
      <c r="I8" s="6"/>
      <c r="J8" s="6"/>
      <c r="K8" s="6"/>
      <c r="L8" s="4"/>
      <c r="M8" s="4"/>
      <c r="N8" s="27"/>
      <c r="O8" s="134" t="s">
        <v>16</v>
      </c>
      <c r="P8" s="16"/>
      <c r="Q8" s="6"/>
      <c r="R8" s="6"/>
      <c r="S8" s="6"/>
      <c r="T8" s="6"/>
      <c r="U8" s="6"/>
      <c r="V8" s="6"/>
      <c r="W8" s="13"/>
    </row>
    <row r="9" spans="2:23" x14ac:dyDescent="0.2">
      <c r="B9" s="3"/>
      <c r="C9" s="134" t="s">
        <v>17</v>
      </c>
      <c r="D9" s="134" t="s">
        <v>18</v>
      </c>
      <c r="E9" s="134" t="s">
        <v>19</v>
      </c>
      <c r="F9" s="134" t="s">
        <v>20</v>
      </c>
      <c r="G9" s="134" t="s">
        <v>21</v>
      </c>
      <c r="H9" s="134" t="s">
        <v>22</v>
      </c>
      <c r="I9" s="172" t="s">
        <v>23</v>
      </c>
      <c r="J9" s="141" t="s">
        <v>24</v>
      </c>
      <c r="K9" s="143" t="s">
        <v>56</v>
      </c>
      <c r="L9" s="145" t="s">
        <v>57</v>
      </c>
      <c r="M9" s="147" t="s">
        <v>58</v>
      </c>
      <c r="N9" s="134" t="s">
        <v>25</v>
      </c>
      <c r="O9" s="134"/>
      <c r="P9" s="139" t="s">
        <v>26</v>
      </c>
      <c r="Q9" s="134" t="s">
        <v>27</v>
      </c>
      <c r="R9" s="139" t="s">
        <v>28</v>
      </c>
      <c r="S9" s="139" t="s">
        <v>29</v>
      </c>
      <c r="T9" s="139" t="s">
        <v>30</v>
      </c>
      <c r="U9" s="6"/>
      <c r="V9" s="6"/>
      <c r="W9" s="13"/>
    </row>
    <row r="10" spans="2:23" x14ac:dyDescent="0.2">
      <c r="B10" s="29"/>
      <c r="C10" s="176"/>
      <c r="D10" s="176"/>
      <c r="E10" s="134"/>
      <c r="F10" s="134"/>
      <c r="G10" s="134"/>
      <c r="H10" s="134"/>
      <c r="I10" s="172"/>
      <c r="J10" s="141"/>
      <c r="K10" s="143"/>
      <c r="L10" s="145"/>
      <c r="M10" s="147"/>
      <c r="N10" s="134"/>
      <c r="O10" s="134"/>
      <c r="P10" s="139"/>
      <c r="Q10" s="134"/>
      <c r="R10" s="139"/>
      <c r="S10" s="139"/>
      <c r="T10" s="139"/>
      <c r="U10" s="6"/>
      <c r="V10" s="6"/>
      <c r="W10" s="13"/>
    </row>
    <row r="11" spans="2:23" x14ac:dyDescent="0.2">
      <c r="B11" s="30"/>
      <c r="C11" s="176"/>
      <c r="D11" s="176"/>
      <c r="E11" s="138"/>
      <c r="F11" s="138"/>
      <c r="G11" s="138"/>
      <c r="H11" s="138"/>
      <c r="I11" s="173"/>
      <c r="J11" s="142"/>
      <c r="K11" s="144"/>
      <c r="L11" s="146"/>
      <c r="M11" s="148"/>
      <c r="N11" s="138"/>
      <c r="O11" s="138"/>
      <c r="P11" s="140"/>
      <c r="Q11" s="138"/>
      <c r="R11" s="140"/>
      <c r="S11" s="140"/>
      <c r="T11" s="140"/>
      <c r="U11" s="6"/>
      <c r="V11" s="6"/>
      <c r="W11" s="13"/>
    </row>
    <row r="12" spans="2:23" x14ac:dyDescent="0.2">
      <c r="B12" s="31"/>
      <c r="C12" s="32" t="s">
        <v>31</v>
      </c>
      <c r="D12" s="33">
        <f>Q49</f>
        <v>91473</v>
      </c>
      <c r="E12" s="34">
        <v>0</v>
      </c>
      <c r="F12" s="35">
        <f>E12+G12</f>
        <v>0.94999999999999984</v>
      </c>
      <c r="G12" s="36">
        <f>Q58</f>
        <v>0.94999999999999984</v>
      </c>
      <c r="H12" s="36">
        <f>O12*P12</f>
        <v>14.725151999999996</v>
      </c>
      <c r="I12" s="177">
        <f>Q50</f>
        <v>0.53600000000000003</v>
      </c>
      <c r="J12" s="177">
        <f>Q51</f>
        <v>3.8879999999999999</v>
      </c>
      <c r="K12" s="36">
        <v>404.79</v>
      </c>
      <c r="L12" s="36">
        <v>1671.82</v>
      </c>
      <c r="M12" s="36">
        <v>3062.54</v>
      </c>
      <c r="N12" s="36">
        <f>H12*I12</f>
        <v>7.8926814719999987</v>
      </c>
      <c r="O12" s="36">
        <f>Q58*U22*P6</f>
        <v>6.1559999999999988</v>
      </c>
      <c r="P12" s="38">
        <v>2.3919999999999999</v>
      </c>
      <c r="Q12" s="39" t="s">
        <v>32</v>
      </c>
      <c r="R12" s="39" t="s">
        <v>32</v>
      </c>
      <c r="S12" s="15"/>
      <c r="T12" s="15"/>
      <c r="U12" s="6"/>
      <c r="V12" s="6"/>
      <c r="W12" s="13"/>
    </row>
    <row r="13" spans="2:23" x14ac:dyDescent="0.2">
      <c r="B13" s="31"/>
      <c r="C13" s="32" t="s">
        <v>33</v>
      </c>
      <c r="D13" s="33">
        <f>R49</f>
        <v>91472</v>
      </c>
      <c r="E13" s="35">
        <f>F12</f>
        <v>0.94999999999999984</v>
      </c>
      <c r="F13" s="35">
        <f>E13+G13</f>
        <v>1.7333333333333332</v>
      </c>
      <c r="G13" s="36">
        <f>R58</f>
        <v>0.78333333333333333</v>
      </c>
      <c r="H13" s="36">
        <f>O13*P13</f>
        <v>13.979303999999999</v>
      </c>
      <c r="I13" s="177">
        <f>R50</f>
        <v>1.47</v>
      </c>
      <c r="J13" s="177">
        <f>R51</f>
        <v>13.574</v>
      </c>
      <c r="K13" s="36">
        <v>827.09</v>
      </c>
      <c r="L13" s="36">
        <v>2479.79</v>
      </c>
      <c r="M13" s="38">
        <v>6253.5230000000001</v>
      </c>
      <c r="N13" s="36">
        <f>H13*I13</f>
        <v>20.549576879999996</v>
      </c>
      <c r="O13" s="36">
        <f>R58*U22*P6</f>
        <v>5.0759999999999996</v>
      </c>
      <c r="P13" s="38">
        <v>2.754</v>
      </c>
      <c r="Q13" s="39" t="s">
        <v>33</v>
      </c>
      <c r="R13" s="39" t="s">
        <v>33</v>
      </c>
      <c r="S13" s="15"/>
      <c r="T13" s="15"/>
      <c r="U13" s="6"/>
      <c r="V13" s="6"/>
      <c r="W13" s="13"/>
    </row>
    <row r="14" spans="2:23" x14ac:dyDescent="0.2">
      <c r="B14" s="31"/>
      <c r="C14" s="32"/>
      <c r="D14" s="33">
        <f>S49</f>
        <v>91471</v>
      </c>
      <c r="E14" s="35">
        <f>F13</f>
        <v>1.7333333333333332</v>
      </c>
      <c r="F14" s="35">
        <f>E14+G14</f>
        <v>3.4166666666666665</v>
      </c>
      <c r="G14" s="36">
        <f>S58</f>
        <v>1.6833333333333333</v>
      </c>
      <c r="H14" s="36">
        <f>O14*P14</f>
        <v>27.073656</v>
      </c>
      <c r="I14" s="177">
        <f>S50</f>
        <v>2.0739999999999998</v>
      </c>
      <c r="J14" s="177">
        <f>S51</f>
        <v>13.53</v>
      </c>
      <c r="K14" s="36">
        <v>1409.34</v>
      </c>
      <c r="L14" s="36">
        <v>1889.11</v>
      </c>
      <c r="M14" s="38">
        <v>5342.0559999999996</v>
      </c>
      <c r="N14" s="36">
        <f>H14*I14</f>
        <v>56.150762543999996</v>
      </c>
      <c r="O14" s="36">
        <f>S58*U22*P6</f>
        <v>10.907999999999999</v>
      </c>
      <c r="P14" s="38">
        <v>2.4820000000000002</v>
      </c>
      <c r="Q14" s="39"/>
      <c r="R14" s="39"/>
      <c r="S14" s="15"/>
      <c r="T14" s="15"/>
      <c r="U14" s="6"/>
      <c r="V14" s="6"/>
      <c r="W14" s="13"/>
    </row>
    <row r="15" spans="2:23" x14ac:dyDescent="0.2">
      <c r="B15" s="31"/>
      <c r="C15" s="32"/>
      <c r="D15" s="33">
        <f>T49</f>
        <v>0</v>
      </c>
      <c r="E15" s="35">
        <v>0</v>
      </c>
      <c r="F15" s="35">
        <f>E15+G15</f>
        <v>0</v>
      </c>
      <c r="G15" s="36">
        <f>T58</f>
        <v>0</v>
      </c>
      <c r="H15" s="36">
        <f>O15*P15</f>
        <v>0</v>
      </c>
      <c r="I15" s="37">
        <f>T50</f>
        <v>0</v>
      </c>
      <c r="J15" s="36">
        <f>T51</f>
        <v>0</v>
      </c>
      <c r="K15" s="36">
        <f>T52</f>
        <v>0</v>
      </c>
      <c r="L15" s="36">
        <f>T53</f>
        <v>0</v>
      </c>
      <c r="M15" s="36">
        <f>T54</f>
        <v>0</v>
      </c>
      <c r="N15" s="36">
        <f>H15*I15</f>
        <v>0</v>
      </c>
      <c r="O15" s="36">
        <f>T58*U22*P6</f>
        <v>0</v>
      </c>
      <c r="P15" s="38">
        <v>0</v>
      </c>
      <c r="Q15" s="39"/>
      <c r="R15" s="39"/>
      <c r="S15" s="15"/>
      <c r="T15" s="15"/>
      <c r="U15" s="6"/>
      <c r="V15" s="6"/>
      <c r="W15" s="13"/>
    </row>
    <row r="16" spans="2:23" x14ac:dyDescent="0.2">
      <c r="B16" s="31"/>
      <c r="C16" s="32"/>
      <c r="D16" s="33"/>
      <c r="E16" s="35"/>
      <c r="F16" s="35"/>
      <c r="G16" s="36"/>
      <c r="H16" s="36"/>
      <c r="I16" s="37"/>
      <c r="J16" s="36"/>
      <c r="K16" s="36"/>
      <c r="L16" s="36"/>
      <c r="M16" s="36"/>
      <c r="N16" s="36"/>
      <c r="O16" s="36"/>
      <c r="P16" s="38"/>
      <c r="Q16" s="39"/>
      <c r="R16" s="39"/>
      <c r="S16" s="15"/>
      <c r="T16" s="15"/>
      <c r="U16" s="6"/>
      <c r="V16" s="6"/>
      <c r="W16" s="13"/>
    </row>
    <row r="17" spans="2:23" x14ac:dyDescent="0.2">
      <c r="B17" s="31"/>
      <c r="C17" s="32"/>
      <c r="D17" s="33"/>
      <c r="E17" s="35"/>
      <c r="F17" s="35"/>
      <c r="G17" s="36"/>
      <c r="H17" s="36"/>
      <c r="I17" s="37"/>
      <c r="J17" s="36"/>
      <c r="K17" s="36"/>
      <c r="L17" s="36"/>
      <c r="M17" s="36"/>
      <c r="N17" s="36"/>
      <c r="O17" s="36"/>
      <c r="P17" s="38"/>
      <c r="Q17" s="39"/>
      <c r="R17" s="39"/>
      <c r="S17" s="15"/>
      <c r="T17" s="15"/>
      <c r="U17" s="6"/>
      <c r="V17" s="6"/>
      <c r="W17" s="13"/>
    </row>
    <row r="18" spans="2:23" x14ac:dyDescent="0.2">
      <c r="B18" s="31"/>
      <c r="C18" s="40"/>
      <c r="D18" s="41"/>
      <c r="E18" s="6"/>
      <c r="F18" s="6"/>
      <c r="G18" s="42"/>
      <c r="H18" s="42"/>
      <c r="I18" s="43"/>
      <c r="J18" s="42"/>
      <c r="K18" s="42"/>
      <c r="L18" s="42"/>
      <c r="M18" s="42"/>
      <c r="N18" s="42"/>
      <c r="O18" s="42"/>
      <c r="P18" s="44"/>
      <c r="Q18" s="44"/>
      <c r="R18" s="16"/>
      <c r="S18" s="6"/>
      <c r="T18" s="6"/>
      <c r="U18" s="6"/>
      <c r="V18" s="6"/>
      <c r="W18" s="13"/>
    </row>
    <row r="19" spans="2:23" x14ac:dyDescent="0.2">
      <c r="B19" s="29"/>
      <c r="C19" s="45"/>
      <c r="D19" s="6"/>
      <c r="E19" s="135" t="s">
        <v>34</v>
      </c>
      <c r="F19" s="135"/>
      <c r="G19" s="47">
        <f>SUM(G12:G18)</f>
        <v>3.4166666666666665</v>
      </c>
      <c r="H19" s="47">
        <f>SUM(H12:H18)</f>
        <v>55.778111999999993</v>
      </c>
      <c r="I19" s="48">
        <f>SUMPRODUCT(G12:G16,I12:I16)/G19</f>
        <v>1.5078829268292682</v>
      </c>
      <c r="J19" s="49">
        <f>SUMPRODUCT(G12:G17,J12:J17)/G19</f>
        <v>10.859141463414632</v>
      </c>
      <c r="K19" s="50">
        <f>SUMPRODUCT(G12:G17,K12:K17)/G19</f>
        <v>996.53463414634143</v>
      </c>
      <c r="L19" s="51">
        <f>SUMPRODUCT(G12:G17,L12:L17)/G19</f>
        <v>1964.1169756097563</v>
      </c>
      <c r="M19" s="52">
        <f>SUMPRODUCT(G12:G17,M12:M17)/G19</f>
        <v>4917.20983902439</v>
      </c>
      <c r="N19" s="47">
        <f>SUM(N12:N18)</f>
        <v>84.593020895999985</v>
      </c>
      <c r="O19" s="47">
        <f>SUM(O12:O18)</f>
        <v>22.14</v>
      </c>
      <c r="P19" s="43"/>
      <c r="Q19" s="43"/>
      <c r="R19" s="16"/>
      <c r="S19" s="6"/>
      <c r="T19" s="6"/>
      <c r="U19" s="6"/>
      <c r="V19" s="6"/>
      <c r="W19" s="13"/>
    </row>
    <row r="20" spans="2:23" x14ac:dyDescent="0.2">
      <c r="B20" s="29"/>
      <c r="C20" s="45"/>
      <c r="D20" s="6"/>
      <c r="E20" s="46"/>
      <c r="F20" s="46"/>
      <c r="G20" s="47"/>
      <c r="H20" s="47"/>
      <c r="I20" s="48"/>
      <c r="J20" s="49"/>
      <c r="K20" s="50"/>
      <c r="L20" s="51"/>
      <c r="M20" s="52"/>
      <c r="N20" s="47"/>
      <c r="O20" s="47"/>
      <c r="P20" s="43"/>
      <c r="Q20" s="43"/>
      <c r="R20" s="16"/>
      <c r="S20" s="6"/>
      <c r="T20" s="6"/>
      <c r="U20" s="6"/>
      <c r="V20" s="6"/>
      <c r="W20" s="13"/>
    </row>
    <row r="21" spans="2:23" x14ac:dyDescent="0.2">
      <c r="B21" s="29"/>
      <c r="C21" s="45"/>
      <c r="D21" s="53"/>
      <c r="E21" s="47"/>
      <c r="F21" s="47"/>
      <c r="G21" s="43"/>
      <c r="H21" s="54"/>
      <c r="I21" s="54"/>
      <c r="J21" s="54"/>
      <c r="K21" s="54"/>
      <c r="L21" s="47"/>
      <c r="M21" s="47"/>
      <c r="N21" s="43"/>
      <c r="O21" s="43"/>
      <c r="P21" s="16"/>
      <c r="Q21" s="55" t="s">
        <v>35</v>
      </c>
      <c r="R21" s="36">
        <v>4</v>
      </c>
      <c r="S21" s="36">
        <v>3.8</v>
      </c>
      <c r="T21" s="36">
        <v>2.4500000000000002</v>
      </c>
      <c r="U21" s="56">
        <f>((SUM(R21:T21))/3)</f>
        <v>3.4166666666666665</v>
      </c>
      <c r="V21" s="136" t="s">
        <v>36</v>
      </c>
      <c r="W21" s="13"/>
    </row>
    <row r="22" spans="2:23" x14ac:dyDescent="0.2">
      <c r="B22" s="29"/>
      <c r="C22" s="45"/>
      <c r="D22" s="53"/>
      <c r="E22" s="47"/>
      <c r="F22" s="47"/>
      <c r="G22" s="43"/>
      <c r="H22" s="54"/>
      <c r="I22" s="54"/>
      <c r="J22" s="54"/>
      <c r="K22" s="54"/>
      <c r="L22" s="47"/>
      <c r="M22" s="47"/>
      <c r="N22" s="43"/>
      <c r="O22" s="43"/>
      <c r="P22" s="16"/>
      <c r="Q22" s="55" t="s">
        <v>37</v>
      </c>
      <c r="R22" s="36">
        <v>2.25</v>
      </c>
      <c r="S22" s="36">
        <v>3</v>
      </c>
      <c r="T22" s="36">
        <v>2.85</v>
      </c>
      <c r="U22" s="56">
        <f>((SUM(R22:T22))/3)</f>
        <v>2.6999999999999997</v>
      </c>
      <c r="V22" s="137"/>
      <c r="W22" s="13"/>
    </row>
    <row r="23" spans="2:23" ht="13.5" thickBot="1" x14ac:dyDescent="0.25">
      <c r="B23" s="31"/>
      <c r="C23" s="58"/>
      <c r="D23" s="41"/>
      <c r="E23" s="42"/>
      <c r="F23" s="42"/>
      <c r="G23" s="59"/>
      <c r="H23" s="60"/>
      <c r="I23" s="60"/>
      <c r="J23" s="60"/>
      <c r="K23" s="60"/>
      <c r="L23" s="44"/>
      <c r="M23" s="44"/>
      <c r="N23" s="44"/>
      <c r="O23" s="44"/>
      <c r="P23" s="16"/>
      <c r="Q23" s="55"/>
      <c r="R23" s="42"/>
      <c r="S23" s="42"/>
      <c r="T23" s="42"/>
      <c r="U23" s="61"/>
      <c r="V23" s="57"/>
      <c r="W23" s="13"/>
    </row>
    <row r="24" spans="2:23" x14ac:dyDescent="0.2">
      <c r="B24" s="29"/>
      <c r="C24" s="129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62"/>
      <c r="P24" s="16"/>
      <c r="Q24" s="63"/>
      <c r="R24" s="64"/>
      <c r="S24" s="64"/>
      <c r="T24" s="64"/>
      <c r="U24" s="64"/>
      <c r="V24" s="65"/>
      <c r="W24" s="13"/>
    </row>
    <row r="25" spans="2:23" x14ac:dyDescent="0.2">
      <c r="B25" s="29"/>
      <c r="C25" s="45"/>
      <c r="D25" s="4"/>
      <c r="E25" s="4"/>
      <c r="F25" s="4"/>
      <c r="G25" s="66"/>
      <c r="H25" s="4"/>
      <c r="I25" s="4"/>
      <c r="J25" s="4"/>
      <c r="K25" s="4"/>
      <c r="L25" s="4"/>
      <c r="M25" s="4"/>
      <c r="N25" s="27"/>
      <c r="O25" s="27"/>
      <c r="P25" s="27"/>
      <c r="Q25" s="67"/>
      <c r="R25" s="68"/>
      <c r="S25" s="68"/>
      <c r="T25" s="68"/>
      <c r="U25" s="68"/>
      <c r="V25" s="69"/>
      <c r="W25" s="13"/>
    </row>
    <row r="26" spans="2:23" ht="13.5" thickBot="1" x14ac:dyDescent="0.25">
      <c r="B26" s="29"/>
      <c r="C26" s="6"/>
      <c r="D26" s="6"/>
      <c r="E26" s="6"/>
      <c r="F26" s="6"/>
      <c r="G26" s="70"/>
      <c r="H26" s="6"/>
      <c r="I26" s="6"/>
      <c r="J26" s="6"/>
      <c r="K26" s="6"/>
      <c r="L26" s="6"/>
      <c r="M26" s="6"/>
      <c r="N26" s="16"/>
      <c r="O26" s="27"/>
      <c r="P26" s="27"/>
      <c r="Q26" s="67"/>
      <c r="R26" s="68"/>
      <c r="S26" s="68"/>
      <c r="T26" s="68"/>
      <c r="U26" s="68"/>
      <c r="V26" s="69"/>
      <c r="W26" s="13"/>
    </row>
    <row r="27" spans="2:23" x14ac:dyDescent="0.2">
      <c r="B27" s="31"/>
      <c r="C27" s="6"/>
      <c r="D27" s="131" t="s">
        <v>38</v>
      </c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3"/>
      <c r="P27" s="27"/>
      <c r="Q27" s="67"/>
      <c r="R27" s="68"/>
      <c r="S27" s="68"/>
      <c r="T27" s="68"/>
      <c r="U27" s="68"/>
      <c r="V27" s="69"/>
      <c r="W27" s="13"/>
    </row>
    <row r="28" spans="2:23" x14ac:dyDescent="0.2">
      <c r="B28" s="31"/>
      <c r="C28" s="6"/>
      <c r="D28" s="71"/>
      <c r="E28" s="41"/>
      <c r="F28" s="42"/>
      <c r="G28" s="44"/>
      <c r="H28" s="44"/>
      <c r="I28" s="44"/>
      <c r="J28" s="44"/>
      <c r="K28" s="44"/>
      <c r="L28" s="44"/>
      <c r="M28" s="44"/>
      <c r="N28" s="44"/>
      <c r="O28" s="72"/>
      <c r="P28" s="27"/>
      <c r="Q28" s="67"/>
      <c r="R28" s="68"/>
      <c r="S28" s="68"/>
      <c r="T28" s="68"/>
      <c r="U28" s="68"/>
      <c r="V28" s="69"/>
      <c r="W28" s="13"/>
    </row>
    <row r="29" spans="2:23" x14ac:dyDescent="0.2">
      <c r="B29" s="31"/>
      <c r="C29" s="6"/>
      <c r="D29" s="71"/>
      <c r="E29" s="41"/>
      <c r="F29" s="73" t="s">
        <v>39</v>
      </c>
      <c r="G29" s="73" t="s">
        <v>40</v>
      </c>
      <c r="H29" s="74" t="s">
        <v>41</v>
      </c>
      <c r="I29" s="44"/>
      <c r="J29" s="44"/>
      <c r="K29" s="44"/>
      <c r="L29" s="44"/>
      <c r="M29" s="44"/>
      <c r="N29" s="44"/>
      <c r="O29" s="72"/>
      <c r="P29" s="27"/>
      <c r="Q29" s="67"/>
      <c r="R29" s="68"/>
      <c r="S29" s="68"/>
      <c r="T29" s="68"/>
      <c r="U29" s="68"/>
      <c r="V29" s="69"/>
      <c r="W29" s="13"/>
    </row>
    <row r="30" spans="2:23" x14ac:dyDescent="0.2">
      <c r="B30" s="31"/>
      <c r="C30" s="6"/>
      <c r="D30" s="75" t="s">
        <v>42</v>
      </c>
      <c r="E30" s="76"/>
      <c r="F30" s="81">
        <f t="shared" ref="F30:G32" si="0">SUM(G12)</f>
        <v>0.94999999999999984</v>
      </c>
      <c r="G30" s="81">
        <f t="shared" si="0"/>
        <v>14.725151999999996</v>
      </c>
      <c r="H30" s="78">
        <f>SUMPRODUCT(I12,G12)/F30</f>
        <v>0.53600000000000003</v>
      </c>
      <c r="I30" s="77"/>
      <c r="J30" s="77"/>
      <c r="K30" s="77"/>
      <c r="L30" s="77"/>
      <c r="M30" s="79"/>
      <c r="N30" s="80"/>
      <c r="O30" s="72"/>
      <c r="P30" s="27"/>
      <c r="Q30" s="67"/>
      <c r="R30" s="68"/>
      <c r="S30" s="68"/>
      <c r="T30" s="68"/>
      <c r="U30" s="68"/>
      <c r="V30" s="69"/>
      <c r="W30" s="13"/>
    </row>
    <row r="31" spans="2:23" x14ac:dyDescent="0.2">
      <c r="B31" s="31"/>
      <c r="C31" s="6"/>
      <c r="D31" s="75" t="s">
        <v>43</v>
      </c>
      <c r="E31" s="76"/>
      <c r="F31" s="81">
        <f t="shared" si="0"/>
        <v>0.78333333333333333</v>
      </c>
      <c r="G31" s="81">
        <f t="shared" si="0"/>
        <v>13.979303999999999</v>
      </c>
      <c r="H31" s="78">
        <f>SUMPRODUCT(I13,G13)/F31</f>
        <v>1.47</v>
      </c>
      <c r="I31" s="77"/>
      <c r="J31" s="77"/>
      <c r="K31" s="77"/>
      <c r="L31" s="77"/>
      <c r="M31" s="77"/>
      <c r="N31" s="77"/>
      <c r="O31" s="82"/>
      <c r="P31" s="27"/>
      <c r="Q31" s="67"/>
      <c r="R31" s="68"/>
      <c r="S31" s="68"/>
      <c r="T31" s="68"/>
      <c r="U31" s="68"/>
      <c r="V31" s="69"/>
      <c r="W31" s="13"/>
    </row>
    <row r="32" spans="2:23" x14ac:dyDescent="0.2">
      <c r="B32" s="31"/>
      <c r="C32" s="6"/>
      <c r="D32" s="75" t="s">
        <v>44</v>
      </c>
      <c r="E32" s="76"/>
      <c r="F32" s="81">
        <f t="shared" si="0"/>
        <v>1.6833333333333333</v>
      </c>
      <c r="G32" s="81">
        <f t="shared" si="0"/>
        <v>27.073656</v>
      </c>
      <c r="H32" s="78">
        <f>SUMPRODUCT(I14,G14)/F32</f>
        <v>2.0739999999999998</v>
      </c>
      <c r="I32" s="77"/>
      <c r="J32" s="77"/>
      <c r="K32" s="77"/>
      <c r="L32" s="77"/>
      <c r="M32" s="77"/>
      <c r="N32" s="77"/>
      <c r="O32" s="83"/>
      <c r="P32" s="27"/>
      <c r="Q32" s="67"/>
      <c r="R32" s="68"/>
      <c r="S32" s="68"/>
      <c r="T32" s="68"/>
      <c r="U32" s="68"/>
      <c r="V32" s="69"/>
      <c r="W32" s="13"/>
    </row>
    <row r="33" spans="2:23" x14ac:dyDescent="0.2">
      <c r="B33" s="31"/>
      <c r="C33" s="6"/>
      <c r="D33" s="84"/>
      <c r="E33" s="76"/>
      <c r="F33" s="77"/>
      <c r="G33" s="77"/>
      <c r="H33" s="78"/>
      <c r="I33" s="77"/>
      <c r="J33" s="77"/>
      <c r="K33" s="77"/>
      <c r="L33" s="77"/>
      <c r="M33" s="77"/>
      <c r="N33" s="77"/>
      <c r="O33" s="83"/>
      <c r="P33" s="27"/>
      <c r="Q33" s="67"/>
      <c r="R33" s="68"/>
      <c r="S33" s="68"/>
      <c r="T33" s="68"/>
      <c r="U33" s="68"/>
      <c r="V33" s="69"/>
      <c r="W33" s="13"/>
    </row>
    <row r="34" spans="2:23" x14ac:dyDescent="0.2">
      <c r="B34" s="31"/>
      <c r="C34" s="6"/>
      <c r="D34" s="84"/>
      <c r="E34" s="41"/>
      <c r="F34" s="4"/>
      <c r="G34" s="4"/>
      <c r="H34" s="66"/>
      <c r="I34" s="4"/>
      <c r="J34" s="4"/>
      <c r="K34" s="4"/>
      <c r="L34" s="4"/>
      <c r="M34" s="4"/>
      <c r="N34" s="4"/>
      <c r="O34" s="83"/>
      <c r="P34" s="27"/>
      <c r="Q34" s="67"/>
      <c r="R34" s="68"/>
      <c r="S34" s="68"/>
      <c r="T34" s="68"/>
      <c r="U34" s="68"/>
      <c r="V34" s="69"/>
      <c r="W34" s="13"/>
    </row>
    <row r="35" spans="2:23" x14ac:dyDescent="0.2">
      <c r="B35" s="31"/>
      <c r="C35" s="58"/>
      <c r="D35" s="85"/>
      <c r="E35" s="86"/>
      <c r="F35" s="87"/>
      <c r="G35" s="87"/>
      <c r="H35" s="88"/>
      <c r="I35" s="87"/>
      <c r="J35" s="87"/>
      <c r="K35" s="87"/>
      <c r="L35" s="87"/>
      <c r="M35" s="87"/>
      <c r="N35" s="87"/>
      <c r="O35" s="89"/>
      <c r="P35" s="27"/>
      <c r="Q35" s="67"/>
      <c r="R35" s="68"/>
      <c r="S35" s="68"/>
      <c r="T35" s="68"/>
      <c r="U35" s="68"/>
      <c r="V35" s="69"/>
      <c r="W35" s="13"/>
    </row>
    <row r="36" spans="2:23" x14ac:dyDescent="0.2">
      <c r="B36" s="90"/>
      <c r="C36" s="91"/>
      <c r="D36" s="41"/>
      <c r="E36" s="26"/>
      <c r="F36" s="26"/>
      <c r="G36" s="66"/>
      <c r="H36" s="66"/>
      <c r="I36" s="66"/>
      <c r="J36" s="66"/>
      <c r="K36" s="66"/>
      <c r="L36" s="4"/>
      <c r="M36" s="4"/>
      <c r="N36" s="27"/>
      <c r="O36" s="27"/>
      <c r="P36" s="27"/>
      <c r="Q36" s="67"/>
      <c r="R36" s="68"/>
      <c r="S36" s="68"/>
      <c r="T36" s="68"/>
      <c r="U36" s="68"/>
      <c r="V36" s="69"/>
      <c r="W36" s="13"/>
    </row>
    <row r="37" spans="2:23" x14ac:dyDescent="0.2">
      <c r="B37" s="90"/>
      <c r="C37" s="92"/>
      <c r="D37" s="41"/>
      <c r="E37" s="4"/>
      <c r="F37" s="4"/>
      <c r="G37" s="66"/>
      <c r="H37" s="4"/>
      <c r="I37" s="4"/>
      <c r="J37" s="4"/>
      <c r="K37" s="4"/>
      <c r="L37" s="4"/>
      <c r="M37" s="4"/>
      <c r="N37" s="27"/>
      <c r="O37" s="27"/>
      <c r="P37" s="27"/>
      <c r="Q37" s="67"/>
      <c r="R37" s="68"/>
      <c r="S37" s="68"/>
      <c r="T37" s="68"/>
      <c r="U37" s="68"/>
      <c r="V37" s="69"/>
      <c r="W37" s="13"/>
    </row>
    <row r="38" spans="2:23" x14ac:dyDescent="0.2">
      <c r="B38" s="90"/>
      <c r="C38" s="92"/>
      <c r="D38" s="41"/>
      <c r="E38" s="4"/>
      <c r="F38" s="4"/>
      <c r="G38" s="66"/>
      <c r="H38" s="4"/>
      <c r="I38" s="4"/>
      <c r="J38" s="4"/>
      <c r="K38" s="4"/>
      <c r="L38" s="4"/>
      <c r="M38" s="4"/>
      <c r="N38" s="27"/>
      <c r="O38" s="27"/>
      <c r="P38" s="27"/>
      <c r="Q38" s="67"/>
      <c r="R38" s="68"/>
      <c r="S38" s="68"/>
      <c r="T38" s="68"/>
      <c r="U38" s="68"/>
      <c r="V38" s="69"/>
      <c r="W38" s="13"/>
    </row>
    <row r="39" spans="2:23" x14ac:dyDescent="0.2">
      <c r="B39" s="90"/>
      <c r="C39" s="92"/>
      <c r="D39" s="41"/>
      <c r="E39" s="4"/>
      <c r="F39" s="4"/>
      <c r="G39" s="66"/>
      <c r="H39" s="4"/>
      <c r="I39" s="4"/>
      <c r="J39" s="4"/>
      <c r="K39" s="4"/>
      <c r="L39" s="4"/>
      <c r="M39" s="4"/>
      <c r="N39" s="27"/>
      <c r="O39" s="27"/>
      <c r="P39" s="27"/>
      <c r="Q39" s="67"/>
      <c r="R39" s="68"/>
      <c r="S39" s="68"/>
      <c r="T39" s="68"/>
      <c r="U39" s="68"/>
      <c r="V39" s="69"/>
      <c r="W39" s="13"/>
    </row>
    <row r="40" spans="2:23" x14ac:dyDescent="0.2">
      <c r="B40" s="90"/>
      <c r="C40" s="92"/>
      <c r="D40" s="41"/>
      <c r="E40" s="4"/>
      <c r="F40" s="4"/>
      <c r="G40" s="66"/>
      <c r="H40" s="4"/>
      <c r="I40" s="4"/>
      <c r="J40" s="4"/>
      <c r="K40" s="4"/>
      <c r="L40" s="4"/>
      <c r="M40" s="4"/>
      <c r="N40" s="27"/>
      <c r="O40" s="27"/>
      <c r="P40" s="27"/>
      <c r="Q40" s="67"/>
      <c r="R40" s="68"/>
      <c r="S40" s="68"/>
      <c r="T40" s="68"/>
      <c r="U40" s="68"/>
      <c r="V40" s="69"/>
      <c r="W40" s="13"/>
    </row>
    <row r="41" spans="2:23" x14ac:dyDescent="0.2">
      <c r="B41" s="90"/>
      <c r="C41" s="92"/>
      <c r="D41" s="41"/>
      <c r="E41" s="4"/>
      <c r="F41" s="4"/>
      <c r="G41" s="66"/>
      <c r="H41" s="4"/>
      <c r="I41" s="4"/>
      <c r="J41" s="4"/>
      <c r="K41" s="4"/>
      <c r="L41" s="4"/>
      <c r="M41" s="4"/>
      <c r="N41" s="27"/>
      <c r="O41" s="27"/>
      <c r="P41" s="27"/>
      <c r="Q41" s="67"/>
      <c r="R41" s="68"/>
      <c r="S41" s="68"/>
      <c r="T41" s="68"/>
      <c r="U41" s="68"/>
      <c r="V41" s="69"/>
      <c r="W41" s="13"/>
    </row>
    <row r="42" spans="2:23" x14ac:dyDescent="0.2">
      <c r="B42" s="90"/>
      <c r="C42" s="92"/>
      <c r="D42" s="41"/>
      <c r="E42" s="4"/>
      <c r="F42" s="4"/>
      <c r="G42" s="66"/>
      <c r="H42" s="4"/>
      <c r="I42" s="4"/>
      <c r="J42" s="4"/>
      <c r="K42" s="4"/>
      <c r="L42" s="4"/>
      <c r="M42" s="4"/>
      <c r="N42" s="27"/>
      <c r="O42" s="27"/>
      <c r="P42" s="27"/>
      <c r="Q42" s="67"/>
      <c r="R42" s="68"/>
      <c r="S42" s="68"/>
      <c r="T42" s="68"/>
      <c r="U42" s="68"/>
      <c r="V42" s="69"/>
      <c r="W42" s="13"/>
    </row>
    <row r="43" spans="2:23" x14ac:dyDescent="0.2">
      <c r="B43" s="90"/>
      <c r="C43" s="92"/>
      <c r="D43" s="41"/>
      <c r="E43" s="4"/>
      <c r="F43" s="4"/>
      <c r="G43" s="66"/>
      <c r="H43" s="4"/>
      <c r="I43" s="4"/>
      <c r="J43" s="93"/>
      <c r="K43" s="4"/>
      <c r="L43" s="4"/>
      <c r="M43" s="4"/>
      <c r="N43" s="27"/>
      <c r="O43" s="27"/>
      <c r="P43" s="27"/>
      <c r="Q43" s="67"/>
      <c r="R43" s="68"/>
      <c r="S43" s="68"/>
      <c r="T43" s="68"/>
      <c r="U43" s="68"/>
      <c r="V43" s="69"/>
      <c r="W43" s="13"/>
    </row>
    <row r="44" spans="2:23" x14ac:dyDescent="0.2">
      <c r="B44" s="94"/>
      <c r="C44" s="6"/>
      <c r="D44" s="6"/>
      <c r="E44" s="125"/>
      <c r="F44" s="125"/>
      <c r="G44" s="66"/>
      <c r="H44" s="4"/>
      <c r="I44" s="4"/>
      <c r="J44" s="4"/>
      <c r="K44" s="4"/>
      <c r="L44" s="4"/>
      <c r="M44" s="4"/>
      <c r="N44" s="16"/>
      <c r="O44" s="16"/>
      <c r="P44" s="27"/>
      <c r="Q44" s="67"/>
      <c r="R44" s="68"/>
      <c r="S44" s="68"/>
      <c r="T44" s="68"/>
      <c r="U44" s="68"/>
      <c r="V44" s="69"/>
      <c r="W44" s="13"/>
    </row>
    <row r="45" spans="2:23" x14ac:dyDescent="0.2">
      <c r="B45" s="94"/>
      <c r="C45" s="6"/>
      <c r="D45" s="6"/>
      <c r="E45" s="125"/>
      <c r="F45" s="125"/>
      <c r="G45" s="66"/>
      <c r="H45" s="4"/>
      <c r="I45" s="4"/>
      <c r="J45" s="4"/>
      <c r="K45" s="4"/>
      <c r="L45" s="4"/>
      <c r="M45" s="4"/>
      <c r="N45" s="16"/>
      <c r="O45" s="16"/>
      <c r="P45" s="27"/>
      <c r="Q45" s="67"/>
      <c r="R45" s="68"/>
      <c r="S45" s="68"/>
      <c r="T45" s="68"/>
      <c r="U45" s="68"/>
      <c r="V45" s="69"/>
      <c r="W45" s="13"/>
    </row>
    <row r="46" spans="2:23" x14ac:dyDescent="0.2">
      <c r="B46" s="94"/>
      <c r="C46" s="6"/>
      <c r="D46" s="6"/>
      <c r="E46" s="125"/>
      <c r="F46" s="125"/>
      <c r="G46" s="66"/>
      <c r="H46" s="4"/>
      <c r="I46" s="4"/>
      <c r="J46" s="4"/>
      <c r="K46" s="4"/>
      <c r="L46" s="4"/>
      <c r="M46" s="4"/>
      <c r="N46" s="16"/>
      <c r="O46" s="16"/>
      <c r="P46" s="27"/>
      <c r="Q46" s="67"/>
      <c r="R46" s="68"/>
      <c r="S46" s="68"/>
      <c r="T46" s="68"/>
      <c r="U46" s="68"/>
      <c r="V46" s="69"/>
      <c r="W46" s="13"/>
    </row>
    <row r="47" spans="2:23" ht="13.5" thickBot="1" x14ac:dyDescent="0.25">
      <c r="B47" s="94"/>
      <c r="C47" s="6"/>
      <c r="D47" s="6"/>
      <c r="E47" s="125"/>
      <c r="F47" s="125"/>
      <c r="G47" s="66"/>
      <c r="H47" s="4"/>
      <c r="I47" s="4"/>
      <c r="J47" s="4"/>
      <c r="K47" s="4"/>
      <c r="L47" s="4"/>
      <c r="M47" s="4"/>
      <c r="N47" s="16"/>
      <c r="O47" s="16"/>
      <c r="P47" s="27"/>
      <c r="Q47" s="96"/>
      <c r="R47" s="97"/>
      <c r="S47" s="97"/>
      <c r="T47" s="97"/>
      <c r="U47" s="97"/>
      <c r="V47" s="98"/>
      <c r="W47" s="13"/>
    </row>
    <row r="48" spans="2:23" x14ac:dyDescent="0.2">
      <c r="B48" s="94"/>
      <c r="C48" s="6"/>
      <c r="D48" s="6"/>
      <c r="E48" s="95"/>
      <c r="F48" s="95"/>
      <c r="G48" s="66"/>
      <c r="H48" s="4"/>
      <c r="I48" s="4"/>
      <c r="J48" s="4"/>
      <c r="K48" s="4"/>
      <c r="L48" s="4"/>
      <c r="M48" s="4"/>
      <c r="N48" s="16"/>
      <c r="O48" s="16"/>
      <c r="P48" s="27"/>
      <c r="Q48" s="68"/>
      <c r="R48" s="68"/>
      <c r="S48" s="68"/>
      <c r="T48" s="68"/>
      <c r="U48" s="68"/>
      <c r="V48" s="68"/>
      <c r="W48" s="13"/>
    </row>
    <row r="49" spans="2:23" ht="15" x14ac:dyDescent="0.2">
      <c r="B49" s="99"/>
      <c r="C49" s="55"/>
      <c r="D49" s="55"/>
      <c r="E49" s="95"/>
      <c r="F49" s="95"/>
      <c r="G49" s="66"/>
      <c r="H49" s="4"/>
      <c r="I49" s="4"/>
      <c r="J49" s="4"/>
      <c r="K49" s="4"/>
      <c r="L49" s="4"/>
      <c r="M49" s="100"/>
      <c r="N49" s="101"/>
      <c r="O49" s="16"/>
      <c r="P49" s="102" t="s">
        <v>18</v>
      </c>
      <c r="Q49" s="32">
        <v>91473</v>
      </c>
      <c r="R49" s="32">
        <v>91472</v>
      </c>
      <c r="S49" s="32">
        <v>91471</v>
      </c>
      <c r="T49" s="32"/>
      <c r="U49" s="32"/>
      <c r="V49" s="32"/>
      <c r="W49" s="13"/>
    </row>
    <row r="50" spans="2:23" x14ac:dyDescent="0.2">
      <c r="B50" s="99"/>
      <c r="C50" s="55"/>
      <c r="D50" s="55"/>
      <c r="E50" s="95"/>
      <c r="F50" s="95"/>
      <c r="G50" s="66"/>
      <c r="H50" s="4"/>
      <c r="I50" s="4"/>
      <c r="J50" s="4"/>
      <c r="K50" s="4"/>
      <c r="L50" s="4"/>
      <c r="M50" s="101"/>
      <c r="N50" s="101"/>
      <c r="O50" s="16"/>
      <c r="P50" s="103" t="s">
        <v>45</v>
      </c>
      <c r="Q50" s="15">
        <v>0.53600000000000003</v>
      </c>
      <c r="R50" s="15">
        <v>1.47</v>
      </c>
      <c r="S50" s="15">
        <v>2.0739999999999998</v>
      </c>
      <c r="T50" s="15"/>
      <c r="U50" s="15"/>
      <c r="V50" s="104"/>
      <c r="W50" s="13"/>
    </row>
    <row r="51" spans="2:23" x14ac:dyDescent="0.2">
      <c r="B51" s="99"/>
      <c r="C51" s="55"/>
      <c r="D51" s="55"/>
      <c r="E51" s="95"/>
      <c r="F51" s="95"/>
      <c r="G51" s="66"/>
      <c r="H51" s="4"/>
      <c r="I51" s="4"/>
      <c r="J51" s="4"/>
      <c r="K51" s="4"/>
      <c r="L51" s="4"/>
      <c r="M51" s="101"/>
      <c r="N51" s="101"/>
      <c r="O51" s="28"/>
      <c r="P51" s="105" t="s">
        <v>46</v>
      </c>
      <c r="Q51" s="15">
        <v>3.8879999999999999</v>
      </c>
      <c r="R51" s="15">
        <v>13.574</v>
      </c>
      <c r="S51" s="15">
        <v>13.53</v>
      </c>
      <c r="T51" s="15"/>
      <c r="U51" s="15"/>
      <c r="V51" s="15"/>
      <c r="W51" s="13"/>
    </row>
    <row r="52" spans="2:23" x14ac:dyDescent="0.2">
      <c r="B52" s="99"/>
      <c r="C52" s="55"/>
      <c r="D52" s="55"/>
      <c r="E52" s="95"/>
      <c r="F52" s="95"/>
      <c r="G52" s="66"/>
      <c r="H52" s="4"/>
      <c r="I52" s="4"/>
      <c r="J52" s="4"/>
      <c r="K52" s="4"/>
      <c r="L52" s="4"/>
      <c r="M52" s="101"/>
      <c r="N52" s="101"/>
      <c r="O52" s="28"/>
      <c r="P52" s="106" t="s">
        <v>59</v>
      </c>
      <c r="Q52" s="36">
        <v>404.79</v>
      </c>
      <c r="R52" s="36">
        <v>827.09</v>
      </c>
      <c r="S52" s="36">
        <v>1409.34</v>
      </c>
      <c r="T52" s="15"/>
      <c r="U52" s="15"/>
      <c r="V52" s="15"/>
      <c r="W52" s="13"/>
    </row>
    <row r="53" spans="2:23" x14ac:dyDescent="0.2">
      <c r="B53" s="99"/>
      <c r="C53" s="55"/>
      <c r="D53" s="55"/>
      <c r="E53" s="95"/>
      <c r="F53" s="95"/>
      <c r="G53" s="66"/>
      <c r="H53" s="4"/>
      <c r="I53" s="4"/>
      <c r="J53" s="4"/>
      <c r="K53" s="4"/>
      <c r="L53" s="4"/>
      <c r="M53" s="101"/>
      <c r="N53" s="101"/>
      <c r="O53" s="28"/>
      <c r="P53" s="115" t="s">
        <v>60</v>
      </c>
      <c r="Q53" s="36">
        <v>1671.82</v>
      </c>
      <c r="R53" s="36">
        <v>2479.79</v>
      </c>
      <c r="S53" s="36">
        <v>1889.11</v>
      </c>
      <c r="T53" s="15"/>
      <c r="U53" s="15"/>
      <c r="V53" s="15"/>
      <c r="W53" s="13"/>
    </row>
    <row r="54" spans="2:23" x14ac:dyDescent="0.2">
      <c r="B54" s="120" t="s">
        <v>47</v>
      </c>
      <c r="C54" s="121"/>
      <c r="D54" s="121"/>
      <c r="E54" s="126">
        <v>41106</v>
      </c>
      <c r="F54" s="127"/>
      <c r="G54" s="128"/>
      <c r="H54" s="4"/>
      <c r="I54" s="4"/>
      <c r="J54" s="4"/>
      <c r="K54" s="4"/>
      <c r="L54" s="4"/>
      <c r="M54" s="101"/>
      <c r="N54" s="134" t="s">
        <v>48</v>
      </c>
      <c r="O54" s="134"/>
      <c r="P54" s="116" t="s">
        <v>61</v>
      </c>
      <c r="Q54" s="36">
        <v>3062.54</v>
      </c>
      <c r="R54" s="38">
        <v>6253.5230000000001</v>
      </c>
      <c r="S54" s="38">
        <v>5342.0559999999996</v>
      </c>
      <c r="T54" s="15"/>
      <c r="U54" s="15"/>
      <c r="V54" s="15"/>
      <c r="W54" s="13"/>
    </row>
    <row r="55" spans="2:23" x14ac:dyDescent="0.2">
      <c r="B55" s="120" t="s">
        <v>49</v>
      </c>
      <c r="C55" s="121"/>
      <c r="D55" s="121"/>
      <c r="E55" s="117" t="s">
        <v>64</v>
      </c>
      <c r="F55" s="118"/>
      <c r="G55" s="119"/>
      <c r="H55" s="4"/>
      <c r="I55" s="4"/>
      <c r="J55" s="4"/>
      <c r="K55" s="4"/>
      <c r="L55" s="4"/>
      <c r="M55" s="101"/>
      <c r="N55" s="134"/>
      <c r="O55" s="134"/>
      <c r="P55" s="107" t="s">
        <v>50</v>
      </c>
      <c r="Q55" s="36">
        <v>1.3</v>
      </c>
      <c r="R55" s="36">
        <v>0.45</v>
      </c>
      <c r="S55" s="36">
        <v>0.7</v>
      </c>
      <c r="T55" s="36"/>
      <c r="U55" s="36"/>
      <c r="V55" s="36"/>
      <c r="W55" s="13"/>
    </row>
    <row r="56" spans="2:23" x14ac:dyDescent="0.2">
      <c r="B56" s="120" t="s">
        <v>51</v>
      </c>
      <c r="C56" s="121"/>
      <c r="D56" s="121"/>
      <c r="E56" s="122"/>
      <c r="F56" s="123"/>
      <c r="G56" s="124"/>
      <c r="H56" s="4"/>
      <c r="I56" s="4"/>
      <c r="J56" s="4"/>
      <c r="K56" s="4"/>
      <c r="L56" s="4"/>
      <c r="M56" s="101"/>
      <c r="N56" s="134"/>
      <c r="O56" s="134"/>
      <c r="P56" s="108" t="s">
        <v>52</v>
      </c>
      <c r="Q56" s="36">
        <v>1</v>
      </c>
      <c r="R56" s="36">
        <v>0.9</v>
      </c>
      <c r="S56" s="36">
        <v>1.9</v>
      </c>
      <c r="T56" s="36"/>
      <c r="U56" s="36"/>
      <c r="V56" s="36"/>
      <c r="W56" s="13"/>
    </row>
    <row r="57" spans="2:23" x14ac:dyDescent="0.2">
      <c r="B57" s="120" t="s">
        <v>53</v>
      </c>
      <c r="C57" s="121"/>
      <c r="D57" s="121"/>
      <c r="E57" s="122"/>
      <c r="F57" s="123"/>
      <c r="G57" s="124"/>
      <c r="H57" s="4"/>
      <c r="I57" s="4"/>
      <c r="J57" s="4"/>
      <c r="K57" s="4"/>
      <c r="L57" s="4"/>
      <c r="M57" s="101"/>
      <c r="N57" s="134"/>
      <c r="O57" s="134"/>
      <c r="P57" s="108" t="s">
        <v>54</v>
      </c>
      <c r="Q57" s="36">
        <v>0.55000000000000004</v>
      </c>
      <c r="R57" s="36">
        <v>1</v>
      </c>
      <c r="S57" s="36">
        <v>2.4500000000000002</v>
      </c>
      <c r="T57" s="36"/>
      <c r="U57" s="36"/>
      <c r="V57" s="36"/>
      <c r="W57" s="13"/>
    </row>
    <row r="58" spans="2:23" x14ac:dyDescent="0.2">
      <c r="B58" s="120" t="s">
        <v>55</v>
      </c>
      <c r="C58" s="121"/>
      <c r="D58" s="121"/>
      <c r="E58" s="122" t="s">
        <v>63</v>
      </c>
      <c r="F58" s="123"/>
      <c r="G58" s="124"/>
      <c r="H58" s="4"/>
      <c r="I58" s="4"/>
      <c r="J58" s="4"/>
      <c r="K58" s="4"/>
      <c r="L58" s="4"/>
      <c r="M58" s="101"/>
      <c r="N58" s="134"/>
      <c r="O58" s="134"/>
      <c r="P58" s="109" t="s">
        <v>36</v>
      </c>
      <c r="Q58" s="56">
        <f>((SUM(Q55:Q57))/3)</f>
        <v>0.94999999999999984</v>
      </c>
      <c r="R58" s="56">
        <f>((SUM(R55:R57))/3)</f>
        <v>0.78333333333333333</v>
      </c>
      <c r="S58" s="56">
        <f>((SUM(S55:S57))/3)</f>
        <v>1.6833333333333333</v>
      </c>
      <c r="T58" s="56"/>
      <c r="U58" s="56"/>
      <c r="V58" s="56"/>
      <c r="W58" s="13"/>
    </row>
    <row r="59" spans="2:23" ht="13.5" thickBot="1" x14ac:dyDescent="0.25">
      <c r="B59" s="110"/>
      <c r="C59" s="111"/>
      <c r="D59" s="111"/>
      <c r="E59" s="111"/>
      <c r="F59" s="111"/>
      <c r="G59" s="112"/>
      <c r="H59" s="111"/>
      <c r="I59" s="111"/>
      <c r="J59" s="111"/>
      <c r="K59" s="111"/>
      <c r="L59" s="111"/>
      <c r="M59" s="111"/>
      <c r="N59" s="113"/>
      <c r="O59" s="113"/>
      <c r="P59" s="113"/>
      <c r="Q59" s="111"/>
      <c r="R59" s="111"/>
      <c r="S59" s="111"/>
      <c r="T59" s="111"/>
      <c r="U59" s="111"/>
      <c r="V59" s="111"/>
      <c r="W59" s="114"/>
    </row>
  </sheetData>
  <mergeCells count="53">
    <mergeCell ref="B2:G2"/>
    <mergeCell ref="I2:L2"/>
    <mergeCell ref="O2:Q2"/>
    <mergeCell ref="S2:T2"/>
    <mergeCell ref="I9:I11"/>
    <mergeCell ref="I5:J5"/>
    <mergeCell ref="C9:C11"/>
    <mergeCell ref="D9:D11"/>
    <mergeCell ref="E9:E11"/>
    <mergeCell ref="F9:F11"/>
    <mergeCell ref="U2:W2"/>
    <mergeCell ref="I4:J4"/>
    <mergeCell ref="K4:L4"/>
    <mergeCell ref="P4:Q4"/>
    <mergeCell ref="S4:T4"/>
    <mergeCell ref="U4:W4"/>
    <mergeCell ref="G9:G11"/>
    <mergeCell ref="H9:H11"/>
    <mergeCell ref="U5:W5"/>
    <mergeCell ref="P6:Q6"/>
    <mergeCell ref="O8:O11"/>
    <mergeCell ref="K5:L5"/>
    <mergeCell ref="P5:Q5"/>
    <mergeCell ref="S5:T5"/>
    <mergeCell ref="S9:S11"/>
    <mergeCell ref="T9:T11"/>
    <mergeCell ref="E19:F19"/>
    <mergeCell ref="V21:V22"/>
    <mergeCell ref="N9:N11"/>
    <mergeCell ref="P9:P11"/>
    <mergeCell ref="Q9:Q11"/>
    <mergeCell ref="R9:R11"/>
    <mergeCell ref="J9:J11"/>
    <mergeCell ref="K9:K11"/>
    <mergeCell ref="L9:L11"/>
    <mergeCell ref="M9:M11"/>
    <mergeCell ref="E46:F46"/>
    <mergeCell ref="E47:F47"/>
    <mergeCell ref="B54:D54"/>
    <mergeCell ref="E54:G54"/>
    <mergeCell ref="C24:N24"/>
    <mergeCell ref="D27:O27"/>
    <mergeCell ref="E44:F44"/>
    <mergeCell ref="E45:F45"/>
    <mergeCell ref="N54:O58"/>
    <mergeCell ref="B55:D55"/>
    <mergeCell ref="E55:G55"/>
    <mergeCell ref="B56:D56"/>
    <mergeCell ref="E56:G56"/>
    <mergeCell ref="B57:D57"/>
    <mergeCell ref="E57:G57"/>
    <mergeCell ref="B58:D58"/>
    <mergeCell ref="E58:G58"/>
  </mergeCells>
  <phoneticPr fontId="32" type="noConversion"/>
  <conditionalFormatting sqref="G28:H28 H29 I28:L35 G36:G53 I12:I20 G21:K23 J18:M20 H36:K59 G59 H31 H33:H35">
    <cfRule type="cellIs" dxfId="38" priority="31" stopIfTrue="1" operator="lessThanOrEqual">
      <formula>3.49</formula>
    </cfRule>
    <cfRule type="cellIs" dxfId="37" priority="32" stopIfTrue="1" operator="between">
      <formula>3.5</formula>
      <formula>9.99</formula>
    </cfRule>
    <cfRule type="cellIs" dxfId="36" priority="33" stopIfTrue="1" operator="greaterThanOrEqual">
      <formula>10</formula>
    </cfRule>
  </conditionalFormatting>
  <conditionalFormatting sqref="J12:M17">
    <cfRule type="cellIs" dxfId="35" priority="34" stopIfTrue="1" operator="between">
      <formula>1</formula>
      <formula>10</formula>
    </cfRule>
    <cfRule type="cellIs" dxfId="34" priority="35" stopIfTrue="1" operator="between">
      <formula>10</formula>
      <formula>100</formula>
    </cfRule>
    <cfRule type="cellIs" dxfId="33" priority="36" stopIfTrue="1" operator="greaterThanOrEqual">
      <formula>100</formula>
    </cfRule>
  </conditionalFormatting>
  <conditionalFormatting sqref="H32">
    <cfRule type="cellIs" dxfId="32" priority="16" stopIfTrue="1" operator="lessThanOrEqual">
      <formula>3.49</formula>
    </cfRule>
    <cfRule type="cellIs" dxfId="31" priority="17" stopIfTrue="1" operator="between">
      <formula>3.5</formula>
      <formula>9.99</formula>
    </cfRule>
    <cfRule type="cellIs" dxfId="30" priority="18" stopIfTrue="1" operator="greaterThanOrEqual">
      <formula>10</formula>
    </cfRule>
  </conditionalFormatting>
  <conditionalFormatting sqref="H30">
    <cfRule type="cellIs" dxfId="29" priority="10" stopIfTrue="1" operator="lessThanOrEqual">
      <formula>3.49</formula>
    </cfRule>
    <cfRule type="cellIs" dxfId="28" priority="11" stopIfTrue="1" operator="between">
      <formula>3.5</formula>
      <formula>9.99</formula>
    </cfRule>
    <cfRule type="cellIs" dxfId="27" priority="12" stopIfTrue="1" operator="greaterThanOrEqual">
      <formula>10</formula>
    </cfRule>
  </conditionalFormatting>
  <conditionalFormatting sqref="Q52:S52">
    <cfRule type="cellIs" dxfId="23" priority="7" stopIfTrue="1" operator="between">
      <formula>1</formula>
      <formula>10</formula>
    </cfRule>
    <cfRule type="cellIs" dxfId="22" priority="8" stopIfTrue="1" operator="between">
      <formula>10</formula>
      <formula>100</formula>
    </cfRule>
    <cfRule type="cellIs" dxfId="21" priority="9" stopIfTrue="1" operator="greaterThanOrEqual">
      <formula>100</formula>
    </cfRule>
  </conditionalFormatting>
  <conditionalFormatting sqref="Q53:S53">
    <cfRule type="cellIs" dxfId="14" priority="4" stopIfTrue="1" operator="between">
      <formula>1</formula>
      <formula>10</formula>
    </cfRule>
    <cfRule type="cellIs" dxfId="13" priority="5" stopIfTrue="1" operator="between">
      <formula>10</formula>
      <formula>100</formula>
    </cfRule>
    <cfRule type="cellIs" dxfId="12" priority="6" stopIfTrue="1" operator="greaterThanOrEqual">
      <formula>100</formula>
    </cfRule>
  </conditionalFormatting>
  <conditionalFormatting sqref="Q54:S54">
    <cfRule type="cellIs" dxfId="5" priority="1" stopIfTrue="1" operator="between">
      <formula>1</formula>
      <formula>10</formula>
    </cfRule>
    <cfRule type="cellIs" dxfId="4" priority="2" stopIfTrue="1" operator="between">
      <formula>10</formula>
      <formula>100</formula>
    </cfRule>
    <cfRule type="cellIs" dxfId="3" priority="3" stopIfTrue="1" operator="greaterThanOrEqual">
      <formula>100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ydh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 Del Rosario</dc:creator>
  <cp:lastModifiedBy>Willy Del Rosario</cp:lastModifiedBy>
  <dcterms:created xsi:type="dcterms:W3CDTF">2010-01-30T07:09:11Z</dcterms:created>
  <dcterms:modified xsi:type="dcterms:W3CDTF">2014-02-25T01:21:12Z</dcterms:modified>
</cp:coreProperties>
</file>