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0\FACEMAPPING\SDN\L530 SDN MV 77S ODW\"/>
    </mc:Choice>
  </mc:AlternateContent>
  <bookViews>
    <workbookView xWindow="0" yWindow="0" windowWidth="25200" windowHeight="10980"/>
  </bookViews>
  <sheets>
    <sheet name="HEADER" sheetId="1" r:id="rId1"/>
    <sheet name="ORIG_ASSAY" sheetId="2" r:id="rId2"/>
    <sheet name="SURVEY" sheetId="3" r:id="rId3"/>
    <sheet name="Sheet1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calcPr calcId="152511"/>
</workbook>
</file>

<file path=xl/calcChain.xml><?xml version="1.0" encoding="utf-8"?>
<calcChain xmlns="http://schemas.openxmlformats.org/spreadsheetml/2006/main">
  <c r="C214" i="2" l="1"/>
  <c r="B215" i="2" s="1"/>
  <c r="C215" i="2" s="1"/>
  <c r="B214" i="2"/>
  <c r="C213" i="2"/>
  <c r="B213" i="2"/>
  <c r="C212" i="2"/>
  <c r="C199" i="2"/>
  <c r="B200" i="2" s="1"/>
  <c r="C200" i="2" s="1"/>
  <c r="B199" i="2"/>
  <c r="C198" i="2"/>
  <c r="B198" i="2"/>
  <c r="C197" i="2"/>
  <c r="B195" i="2"/>
  <c r="C195" i="2" s="1"/>
  <c r="B196" i="2" s="1"/>
  <c r="C196" i="2" s="1"/>
  <c r="C194" i="2"/>
  <c r="B194" i="2"/>
  <c r="C193" i="2"/>
  <c r="B190" i="2"/>
  <c r="C190" i="2" s="1"/>
  <c r="B191" i="2" s="1"/>
  <c r="C191" i="2" s="1"/>
  <c r="B192" i="2" s="1"/>
  <c r="C192" i="2" s="1"/>
  <c r="C189" i="2"/>
  <c r="B189" i="2"/>
  <c r="C188" i="2"/>
  <c r="B204" i="2" l="1"/>
  <c r="C204" i="2" s="1"/>
  <c r="B205" i="2" s="1"/>
  <c r="C205" i="2" s="1"/>
  <c r="C202" i="2"/>
  <c r="B202" i="2"/>
  <c r="C201" i="2"/>
  <c r="B210" i="2" l="1"/>
  <c r="C210" i="2" s="1"/>
  <c r="B211" i="2" s="1"/>
  <c r="C211" i="2" s="1"/>
  <c r="C209" i="2"/>
  <c r="B209" i="2"/>
  <c r="C208" i="2"/>
  <c r="B185" i="2" l="1"/>
  <c r="C185" i="2" s="1"/>
  <c r="B186" i="2" s="1"/>
  <c r="C186" i="2" s="1"/>
  <c r="B187" i="2" s="1"/>
  <c r="C187" i="2" s="1"/>
  <c r="C184" i="2"/>
  <c r="B184" i="2"/>
  <c r="C183" i="2"/>
  <c r="B178" i="2"/>
  <c r="C178" i="2" s="1"/>
  <c r="C177" i="2"/>
  <c r="B177" i="2"/>
  <c r="C176" i="2"/>
  <c r="C172" i="2" l="1"/>
  <c r="B173" i="2" s="1"/>
  <c r="C173" i="2" s="1"/>
  <c r="B174" i="2" s="1"/>
  <c r="C174" i="2" s="1"/>
  <c r="B175" i="2" s="1"/>
  <c r="C175" i="2" s="1"/>
  <c r="C159" i="2"/>
  <c r="B160" i="2" s="1"/>
  <c r="C160" i="2" s="1"/>
  <c r="B161" i="2" s="1"/>
  <c r="C161" i="2" s="1"/>
  <c r="B162" i="2" s="1"/>
  <c r="C162" i="2" s="1"/>
  <c r="C179" i="2" l="1"/>
  <c r="B180" i="2" s="1"/>
  <c r="C180" i="2" s="1"/>
  <c r="B181" i="2" s="1"/>
  <c r="C181" i="2" s="1"/>
  <c r="B182" i="2" s="1"/>
  <c r="C182" i="2" s="1"/>
  <c r="L163" i="2"/>
  <c r="C163" i="2"/>
  <c r="B164" i="2" s="1"/>
  <c r="C164" i="2" s="1"/>
  <c r="B165" i="2" s="1"/>
  <c r="C165" i="2" s="1"/>
  <c r="B166" i="2" s="1"/>
  <c r="C166" i="2" s="1"/>
  <c r="C155" i="2"/>
  <c r="B156" i="2" s="1"/>
  <c r="C156" i="2" s="1"/>
  <c r="B157" i="2" s="1"/>
  <c r="C157" i="2" s="1"/>
  <c r="B158" i="2" s="1"/>
  <c r="C158" i="2" s="1"/>
  <c r="C151" i="2"/>
  <c r="B152" i="2" s="1"/>
  <c r="C152" i="2" s="1"/>
  <c r="B153" i="2" s="1"/>
  <c r="C153" i="2" s="1"/>
  <c r="C150" i="2"/>
  <c r="B151" i="2" s="1"/>
  <c r="C145" i="2"/>
  <c r="B146" i="2" s="1"/>
  <c r="C146" i="2" s="1"/>
  <c r="B147" i="2" s="1"/>
  <c r="C147" i="2" s="1"/>
  <c r="B148" i="2" s="1"/>
  <c r="C148" i="2" s="1"/>
  <c r="B149" i="2" s="1"/>
  <c r="C149" i="2" s="1"/>
  <c r="C141" i="2"/>
  <c r="B142" i="2" s="1"/>
  <c r="C142" i="2" s="1"/>
  <c r="B143" i="2" s="1"/>
  <c r="C143" i="2" s="1"/>
  <c r="B144" i="2" s="1"/>
  <c r="C144" i="2" s="1"/>
  <c r="C138" i="2"/>
  <c r="B139" i="2" s="1"/>
  <c r="C139" i="2" s="1"/>
  <c r="B140" i="2" s="1"/>
  <c r="C140" i="2" s="1"/>
  <c r="L133" i="2"/>
  <c r="C131" i="2"/>
  <c r="B132" i="2" s="1"/>
  <c r="C132" i="2" s="1"/>
  <c r="B133" i="2" s="1"/>
  <c r="C133" i="2" s="1"/>
  <c r="C117" i="2"/>
  <c r="B118" i="2" s="1"/>
  <c r="C118" i="2" s="1"/>
  <c r="B119" i="2" s="1"/>
  <c r="C119" i="2" s="1"/>
  <c r="B120" i="2" s="1"/>
  <c r="C120" i="2" s="1"/>
  <c r="B121" i="2" s="1"/>
  <c r="C121" i="2" s="1"/>
  <c r="C99" i="2"/>
  <c r="B100" i="2" s="1"/>
  <c r="C100" i="2" s="1"/>
  <c r="B101" i="2" s="1"/>
  <c r="C101" i="2" s="1"/>
  <c r="B102" i="2" s="1"/>
  <c r="C102" i="2" s="1"/>
  <c r="C95" i="2"/>
  <c r="B96" i="2" s="1"/>
  <c r="C96" i="2" s="1"/>
  <c r="B97" i="2" s="1"/>
  <c r="C97" i="2" s="1"/>
  <c r="B98" i="2" s="1"/>
  <c r="C98" i="2" s="1"/>
  <c r="C43" i="2"/>
  <c r="B44" i="2" s="1"/>
  <c r="C44" i="2" s="1"/>
  <c r="C167" i="2" l="1"/>
  <c r="B168" i="2" s="1"/>
  <c r="C168" i="2" s="1"/>
  <c r="B169" i="2" s="1"/>
  <c r="C169" i="2" s="1"/>
  <c r="B170" i="2" s="1"/>
  <c r="C170" i="2" s="1"/>
  <c r="B171" i="2" s="1"/>
  <c r="C171" i="2" s="1"/>
  <c r="C26" i="2" l="1"/>
  <c r="B27" i="2" s="1"/>
  <c r="C27" i="2" s="1"/>
  <c r="B28" i="2" s="1"/>
  <c r="C28" i="2" s="1"/>
  <c r="C134" i="2" l="1"/>
  <c r="B135" i="2" s="1"/>
  <c r="C135" i="2" s="1"/>
  <c r="B136" i="2" s="1"/>
  <c r="C136" i="2" s="1"/>
  <c r="B137" i="2" s="1"/>
  <c r="C137" i="2" s="1"/>
  <c r="C19" i="2"/>
  <c r="B20" i="2" s="1"/>
  <c r="C20" i="2" s="1"/>
  <c r="B21" i="2" s="1"/>
  <c r="C21" i="2" s="1"/>
  <c r="B22" i="2" s="1"/>
  <c r="C22" i="2" s="1"/>
  <c r="C126" i="2" l="1"/>
  <c r="B127" i="2" s="1"/>
  <c r="C127" i="2" s="1"/>
  <c r="B128" i="2" s="1"/>
  <c r="C128" i="2" s="1"/>
  <c r="B129" i="2" s="1"/>
  <c r="C129" i="2" s="1"/>
  <c r="B130" i="2" s="1"/>
  <c r="C130" i="2" s="1"/>
  <c r="C122" i="2" l="1"/>
  <c r="B123" i="2" s="1"/>
  <c r="C123" i="2" s="1"/>
  <c r="B124" i="2" s="1"/>
  <c r="C124" i="2" s="1"/>
  <c r="B125" i="2" s="1"/>
  <c r="C125" i="2" s="1"/>
  <c r="C111" i="2"/>
  <c r="B112" i="2" s="1"/>
  <c r="C112" i="2" s="1"/>
  <c r="B113" i="2" s="1"/>
  <c r="C113" i="2" s="1"/>
  <c r="C103" i="2" l="1"/>
  <c r="B104" i="2" s="1"/>
  <c r="C104" i="2" s="1"/>
  <c r="B105" i="2" s="1"/>
  <c r="C105" i="2" s="1"/>
  <c r="B106" i="2" s="1"/>
  <c r="C106" i="2" s="1"/>
  <c r="C2" i="2" l="1"/>
  <c r="C114" i="2" l="1"/>
  <c r="B115" i="2" s="1"/>
  <c r="C115" i="2" s="1"/>
  <c r="B116" i="2" s="1"/>
  <c r="C116" i="2" s="1"/>
  <c r="C5" i="2"/>
  <c r="B6" i="2" s="1"/>
  <c r="C6" i="2" s="1"/>
  <c r="B7" i="2" s="1"/>
  <c r="C7" i="2" s="1"/>
  <c r="B8" i="2" s="1"/>
  <c r="C8" i="2" s="1"/>
  <c r="B9" i="2" s="1"/>
  <c r="C9" i="2" s="1"/>
  <c r="C107" i="2" l="1"/>
  <c r="B108" i="2" s="1"/>
  <c r="C108" i="2" s="1"/>
  <c r="B109" i="2" s="1"/>
  <c r="C109" i="2" s="1"/>
  <c r="B110" i="2" s="1"/>
  <c r="C110" i="2" s="1"/>
  <c r="C92" i="2"/>
  <c r="B93" i="2" s="1"/>
  <c r="C93" i="2" s="1"/>
  <c r="B94" i="2" s="1"/>
  <c r="C94" i="2" s="1"/>
  <c r="C78" i="2"/>
  <c r="B79" i="2" s="1"/>
  <c r="C79" i="2" s="1"/>
  <c r="B80" i="2" s="1"/>
  <c r="C80" i="2" s="1"/>
  <c r="L54" i="2"/>
  <c r="C53" i="2"/>
  <c r="B54" i="2" s="1"/>
  <c r="C54" i="2" s="1"/>
  <c r="L85" i="2" l="1"/>
  <c r="L86" i="2"/>
  <c r="L87" i="2"/>
  <c r="F85" i="2"/>
  <c r="G85" i="2"/>
  <c r="H85" i="2"/>
  <c r="I85" i="2"/>
  <c r="J85" i="2"/>
  <c r="F86" i="2"/>
  <c r="G86" i="2"/>
  <c r="H86" i="2"/>
  <c r="I86" i="2"/>
  <c r="J86" i="2"/>
  <c r="F87" i="2"/>
  <c r="G87" i="2"/>
  <c r="H87" i="2"/>
  <c r="I87" i="2"/>
  <c r="J87" i="2"/>
  <c r="E85" i="2"/>
  <c r="E86" i="2"/>
  <c r="E87" i="2"/>
  <c r="C85" i="2"/>
  <c r="B86" i="2" s="1"/>
  <c r="C86" i="2" s="1"/>
  <c r="B87" i="2" s="1"/>
  <c r="C87" i="2" s="1"/>
  <c r="L58" i="2"/>
  <c r="L55" i="2"/>
  <c r="L56" i="2"/>
  <c r="L57" i="2"/>
  <c r="F58" i="2"/>
  <c r="G58" i="2"/>
  <c r="H58" i="2"/>
  <c r="I58" i="2"/>
  <c r="J58" i="2"/>
  <c r="E58" i="2"/>
  <c r="F55" i="2"/>
  <c r="G55" i="2"/>
  <c r="H55" i="2"/>
  <c r="I55" i="2"/>
  <c r="J55" i="2"/>
  <c r="F56" i="2"/>
  <c r="G56" i="2"/>
  <c r="H56" i="2"/>
  <c r="I56" i="2"/>
  <c r="J56" i="2"/>
  <c r="F57" i="2"/>
  <c r="G57" i="2"/>
  <c r="H57" i="2"/>
  <c r="I57" i="2"/>
  <c r="J57" i="2"/>
  <c r="E55" i="2"/>
  <c r="E56" i="2"/>
  <c r="E57" i="2"/>
  <c r="C55" i="2"/>
  <c r="B56" i="2" s="1"/>
  <c r="C56" i="2" s="1"/>
  <c r="B57" i="2" s="1"/>
  <c r="C57" i="2" s="1"/>
  <c r="B58" i="2" s="1"/>
  <c r="C58" i="2" s="1"/>
  <c r="L91" i="2" l="1"/>
  <c r="L88" i="2"/>
  <c r="L89" i="2"/>
  <c r="L90" i="2"/>
  <c r="F91" i="2"/>
  <c r="G91" i="2"/>
  <c r="H91" i="2"/>
  <c r="I91" i="2"/>
  <c r="J91" i="2"/>
  <c r="E91" i="2"/>
  <c r="F88" i="2"/>
  <c r="G88" i="2"/>
  <c r="H88" i="2"/>
  <c r="I88" i="2"/>
  <c r="J88" i="2"/>
  <c r="F89" i="2"/>
  <c r="G89" i="2"/>
  <c r="H89" i="2"/>
  <c r="I89" i="2"/>
  <c r="J89" i="2"/>
  <c r="F90" i="2"/>
  <c r="G90" i="2"/>
  <c r="H90" i="2"/>
  <c r="I90" i="2"/>
  <c r="J90" i="2"/>
  <c r="E88" i="2"/>
  <c r="E89" i="2"/>
  <c r="E90" i="2"/>
  <c r="C88" i="2"/>
  <c r="B89" i="2" s="1"/>
  <c r="C89" i="2" s="1"/>
  <c r="B90" i="2" s="1"/>
  <c r="C90" i="2" s="1"/>
  <c r="B91" i="2" s="1"/>
  <c r="C91" i="2" s="1"/>
  <c r="L82" i="2" l="1"/>
  <c r="L83" i="2"/>
  <c r="L84" i="2"/>
  <c r="F82" i="2"/>
  <c r="G82" i="2"/>
  <c r="H82" i="2"/>
  <c r="I82" i="2"/>
  <c r="J82" i="2"/>
  <c r="F83" i="2"/>
  <c r="G83" i="2"/>
  <c r="H83" i="2"/>
  <c r="I83" i="2"/>
  <c r="J83" i="2"/>
  <c r="F84" i="2"/>
  <c r="G84" i="2"/>
  <c r="H84" i="2"/>
  <c r="I84" i="2"/>
  <c r="J84" i="2"/>
  <c r="E82" i="2"/>
  <c r="E83" i="2"/>
  <c r="E84" i="2"/>
  <c r="C82" i="2"/>
  <c r="B83" i="2" s="1"/>
  <c r="C83" i="2" s="1"/>
  <c r="B84" i="2" s="1"/>
  <c r="C84" i="2" s="1"/>
  <c r="L73" i="2" l="1"/>
  <c r="L74" i="2"/>
  <c r="L71" i="2"/>
  <c r="L72" i="2"/>
  <c r="F73" i="2"/>
  <c r="G73" i="2"/>
  <c r="H73" i="2"/>
  <c r="I73" i="2"/>
  <c r="J73" i="2"/>
  <c r="F74" i="2"/>
  <c r="G74" i="2"/>
  <c r="H74" i="2"/>
  <c r="I74" i="2"/>
  <c r="J74" i="2"/>
  <c r="E73" i="2"/>
  <c r="E74" i="2"/>
  <c r="F71" i="2"/>
  <c r="G71" i="2"/>
  <c r="H71" i="2"/>
  <c r="I71" i="2"/>
  <c r="J71" i="2"/>
  <c r="F72" i="2"/>
  <c r="G72" i="2"/>
  <c r="H72" i="2"/>
  <c r="I72" i="2"/>
  <c r="J72" i="2"/>
  <c r="E71" i="2"/>
  <c r="E72" i="2"/>
  <c r="C71" i="2"/>
  <c r="B72" i="2" s="1"/>
  <c r="C72" i="2" s="1"/>
  <c r="B73" i="2" s="1"/>
  <c r="C73" i="2" s="1"/>
  <c r="B74" i="2" s="1"/>
  <c r="C74" i="2" s="1"/>
  <c r="L75" i="2" l="1"/>
  <c r="L76" i="2"/>
  <c r="L77" i="2"/>
  <c r="F75" i="2"/>
  <c r="G75" i="2"/>
  <c r="H75" i="2"/>
  <c r="I75" i="2"/>
  <c r="F76" i="2"/>
  <c r="G76" i="2"/>
  <c r="H76" i="2"/>
  <c r="I76" i="2"/>
  <c r="F77" i="2"/>
  <c r="G77" i="2"/>
  <c r="H77" i="2"/>
  <c r="I77" i="2"/>
  <c r="E75" i="2"/>
  <c r="E76" i="2"/>
  <c r="E77" i="2"/>
  <c r="C75" i="2"/>
  <c r="B76" i="2" s="1"/>
  <c r="C76" i="2" s="1"/>
  <c r="B77" i="2" s="1"/>
  <c r="C77" i="2" s="1"/>
  <c r="L67" i="2" l="1"/>
  <c r="L68" i="2"/>
  <c r="L69" i="2"/>
  <c r="L70" i="2"/>
  <c r="F67" i="2"/>
  <c r="G67" i="2"/>
  <c r="H67" i="2"/>
  <c r="I67" i="2"/>
  <c r="F68" i="2"/>
  <c r="G68" i="2"/>
  <c r="H68" i="2"/>
  <c r="I68" i="2"/>
  <c r="F69" i="2"/>
  <c r="G69" i="2"/>
  <c r="H69" i="2"/>
  <c r="I69" i="2"/>
  <c r="F70" i="2"/>
  <c r="G70" i="2"/>
  <c r="H70" i="2"/>
  <c r="I70" i="2"/>
  <c r="E67" i="2"/>
  <c r="E68" i="2"/>
  <c r="E69" i="2"/>
  <c r="E70" i="2"/>
  <c r="C67" i="2"/>
  <c r="B68" i="2" s="1"/>
  <c r="C68" i="2" s="1"/>
  <c r="B69" i="2" s="1"/>
  <c r="C69" i="2" s="1"/>
  <c r="B70" i="2" s="1"/>
  <c r="C70" i="2" s="1"/>
  <c r="L63" i="2" l="1"/>
  <c r="L64" i="2"/>
  <c r="L65" i="2"/>
  <c r="L66" i="2"/>
  <c r="F63" i="2"/>
  <c r="G63" i="2"/>
  <c r="H63" i="2"/>
  <c r="I63" i="2"/>
  <c r="F64" i="2"/>
  <c r="G64" i="2"/>
  <c r="H64" i="2"/>
  <c r="I64" i="2"/>
  <c r="F65" i="2"/>
  <c r="G65" i="2"/>
  <c r="H65" i="2"/>
  <c r="I65" i="2"/>
  <c r="F66" i="2"/>
  <c r="G66" i="2"/>
  <c r="H66" i="2"/>
  <c r="I66" i="2"/>
  <c r="E63" i="2"/>
  <c r="E64" i="2"/>
  <c r="E65" i="2"/>
  <c r="E66" i="2"/>
  <c r="C63" i="2"/>
  <c r="B64" i="2" s="1"/>
  <c r="C64" i="2" s="1"/>
  <c r="B65" i="2" s="1"/>
  <c r="C65" i="2" s="1"/>
  <c r="B66" i="2" s="1"/>
  <c r="C66" i="2" s="1"/>
  <c r="L60" i="2"/>
  <c r="L59" i="2"/>
  <c r="L61" i="2"/>
  <c r="L62" i="2"/>
  <c r="F59" i="2"/>
  <c r="G59" i="2"/>
  <c r="H59" i="2"/>
  <c r="I59" i="2"/>
  <c r="F60" i="2"/>
  <c r="G60" i="2"/>
  <c r="H60" i="2"/>
  <c r="I60" i="2"/>
  <c r="F61" i="2"/>
  <c r="G61" i="2"/>
  <c r="H61" i="2"/>
  <c r="I61" i="2"/>
  <c r="F62" i="2"/>
  <c r="G62" i="2"/>
  <c r="H62" i="2"/>
  <c r="I62" i="2"/>
  <c r="E59" i="2"/>
  <c r="E60" i="2"/>
  <c r="E61" i="2"/>
  <c r="E62" i="2"/>
  <c r="C59" i="2"/>
  <c r="B60" i="2" s="1"/>
  <c r="C60" i="2" s="1"/>
  <c r="B61" i="2" s="1"/>
  <c r="C61" i="2" s="1"/>
  <c r="B62" i="2" s="1"/>
  <c r="C62" i="2" s="1"/>
  <c r="L45" i="2"/>
  <c r="L46" i="2"/>
  <c r="L47" i="2"/>
  <c r="F45" i="2"/>
  <c r="G45" i="2"/>
  <c r="H45" i="2"/>
  <c r="I45" i="2"/>
  <c r="F46" i="2"/>
  <c r="G46" i="2"/>
  <c r="H46" i="2"/>
  <c r="I46" i="2"/>
  <c r="F47" i="2"/>
  <c r="G47" i="2"/>
  <c r="H47" i="2"/>
  <c r="I47" i="2"/>
  <c r="E45" i="2"/>
  <c r="E46" i="2"/>
  <c r="E47" i="2"/>
  <c r="C45" i="2"/>
  <c r="B46" i="2" s="1"/>
  <c r="C46" i="2" s="1"/>
  <c r="B47" i="2" s="1"/>
  <c r="C47" i="2" s="1"/>
  <c r="L49" i="2" l="1"/>
  <c r="L50" i="2"/>
  <c r="L51" i="2"/>
  <c r="L48" i="2"/>
  <c r="F49" i="2"/>
  <c r="G49" i="2"/>
  <c r="H49" i="2"/>
  <c r="I49" i="2"/>
  <c r="F50" i="2"/>
  <c r="G50" i="2"/>
  <c r="H50" i="2"/>
  <c r="I50" i="2"/>
  <c r="F51" i="2"/>
  <c r="G51" i="2"/>
  <c r="H51" i="2"/>
  <c r="I51" i="2"/>
  <c r="E49" i="2"/>
  <c r="E50" i="2"/>
  <c r="E51" i="2"/>
  <c r="F48" i="2"/>
  <c r="G48" i="2"/>
  <c r="H48" i="2"/>
  <c r="I48" i="2"/>
  <c r="E48" i="2"/>
  <c r="C48" i="2"/>
  <c r="B49" i="2" s="1"/>
  <c r="C49" i="2" s="1"/>
  <c r="B50" i="2" s="1"/>
  <c r="C50" i="2" s="1"/>
  <c r="B51" i="2" s="1"/>
  <c r="C51" i="2" s="1"/>
  <c r="F39" i="2" l="1"/>
  <c r="G39" i="2"/>
  <c r="H39" i="2"/>
  <c r="I39" i="2"/>
  <c r="F40" i="2"/>
  <c r="G40" i="2"/>
  <c r="H40" i="2"/>
  <c r="I40" i="2"/>
  <c r="F41" i="2"/>
  <c r="G41" i="2"/>
  <c r="H41" i="2"/>
  <c r="I41" i="2"/>
  <c r="F42" i="2"/>
  <c r="G42" i="2"/>
  <c r="H42" i="2"/>
  <c r="I42" i="2"/>
  <c r="E39" i="2"/>
  <c r="E40" i="2"/>
  <c r="E41" i="2"/>
  <c r="E42" i="2"/>
  <c r="C39" i="2"/>
  <c r="B40" i="2" s="1"/>
  <c r="C40" i="2" s="1"/>
  <c r="B41" i="2" s="1"/>
  <c r="C41" i="2" s="1"/>
  <c r="B42" i="2" s="1"/>
  <c r="C42" i="2" s="1"/>
  <c r="C33" i="2" l="1"/>
  <c r="B34" i="2" s="1"/>
  <c r="C34" i="2" s="1"/>
  <c r="B35" i="2" s="1"/>
  <c r="C35" i="2" s="1"/>
  <c r="B36" i="2" s="1"/>
  <c r="C36" i="2" s="1"/>
  <c r="L36" i="2"/>
  <c r="L35" i="2"/>
  <c r="L34" i="2"/>
  <c r="L33" i="2"/>
  <c r="F36" i="2"/>
  <c r="G36" i="2"/>
  <c r="H36" i="2"/>
  <c r="I36" i="2"/>
  <c r="J36" i="2"/>
  <c r="F35" i="2"/>
  <c r="G35" i="2"/>
  <c r="H35" i="2"/>
  <c r="I35" i="2"/>
  <c r="J35" i="2"/>
  <c r="F34" i="2"/>
  <c r="G34" i="2"/>
  <c r="H34" i="2"/>
  <c r="I34" i="2"/>
  <c r="J34" i="2"/>
  <c r="F33" i="2"/>
  <c r="G33" i="2"/>
  <c r="H33" i="2"/>
  <c r="I33" i="2"/>
  <c r="J33" i="2"/>
  <c r="E33" i="2"/>
  <c r="E34" i="2"/>
  <c r="L29" i="2"/>
  <c r="L30" i="2"/>
  <c r="L31" i="2"/>
  <c r="L32" i="2"/>
  <c r="F29" i="2"/>
  <c r="G29" i="2"/>
  <c r="H29" i="2"/>
  <c r="I29" i="2"/>
  <c r="F30" i="2"/>
  <c r="G30" i="2"/>
  <c r="H30" i="2"/>
  <c r="I30" i="2"/>
  <c r="F31" i="2"/>
  <c r="G31" i="2"/>
  <c r="H31" i="2"/>
  <c r="I31" i="2"/>
  <c r="F32" i="2"/>
  <c r="G32" i="2"/>
  <c r="H32" i="2"/>
  <c r="I32" i="2"/>
  <c r="E29" i="2"/>
  <c r="E30" i="2"/>
  <c r="E31" i="2"/>
  <c r="E32" i="2"/>
  <c r="C29" i="2"/>
  <c r="B30" i="2" s="1"/>
  <c r="C30" i="2" s="1"/>
  <c r="B31" i="2" s="1"/>
  <c r="C31" i="2" s="1"/>
  <c r="B32" i="2" s="1"/>
  <c r="C32" i="2" s="1"/>
  <c r="C14" i="2"/>
  <c r="B15" i="2" s="1"/>
  <c r="C15" i="2" s="1"/>
  <c r="B16" i="2" s="1"/>
  <c r="C16" i="2" s="1"/>
  <c r="B17" i="2" s="1"/>
  <c r="C17" i="2" s="1"/>
  <c r="B18" i="2" s="1"/>
  <c r="C18" i="2" s="1"/>
  <c r="L14" i="2"/>
  <c r="L15" i="2"/>
  <c r="L16" i="2"/>
  <c r="L17" i="2"/>
  <c r="L18" i="2"/>
  <c r="F14" i="2"/>
  <c r="G14" i="2"/>
  <c r="H14" i="2"/>
  <c r="I14" i="2"/>
  <c r="J14" i="2"/>
  <c r="F15" i="2"/>
  <c r="G15" i="2"/>
  <c r="H15" i="2"/>
  <c r="I15" i="2"/>
  <c r="J15" i="2"/>
  <c r="F16" i="2"/>
  <c r="G16" i="2"/>
  <c r="H16" i="2"/>
  <c r="I16" i="2"/>
  <c r="J16" i="2"/>
  <c r="F17" i="2"/>
  <c r="G17" i="2"/>
  <c r="H17" i="2"/>
  <c r="I17" i="2"/>
  <c r="J17" i="2"/>
  <c r="F18" i="2"/>
  <c r="G18" i="2"/>
  <c r="H18" i="2"/>
  <c r="I18" i="2"/>
  <c r="J18" i="2"/>
  <c r="E14" i="2"/>
  <c r="E15" i="2"/>
  <c r="E16" i="2"/>
  <c r="E17" i="2"/>
  <c r="E18" i="2"/>
  <c r="L10" i="2"/>
  <c r="L11" i="2"/>
  <c r="L12" i="2"/>
  <c r="L13" i="2"/>
  <c r="F10" i="2"/>
  <c r="G10" i="2"/>
  <c r="H10" i="2"/>
  <c r="I10" i="2"/>
  <c r="J10" i="2"/>
  <c r="K10" i="2"/>
  <c r="F11" i="2"/>
  <c r="G11" i="2"/>
  <c r="H11" i="2"/>
  <c r="I11" i="2"/>
  <c r="J11" i="2"/>
  <c r="K11" i="2"/>
  <c r="F12" i="2"/>
  <c r="G12" i="2"/>
  <c r="H12" i="2"/>
  <c r="I12" i="2"/>
  <c r="J12" i="2"/>
  <c r="K12" i="2"/>
  <c r="F13" i="2"/>
  <c r="G13" i="2"/>
  <c r="H13" i="2"/>
  <c r="I13" i="2"/>
  <c r="J13" i="2"/>
  <c r="K13" i="2"/>
  <c r="E10" i="2"/>
  <c r="E11" i="2"/>
  <c r="E12" i="2"/>
  <c r="E13" i="2"/>
  <c r="C10" i="2"/>
  <c r="B11" i="2" s="1"/>
  <c r="C11" i="2" s="1"/>
  <c r="B12" i="2" s="1"/>
  <c r="C12" i="2" s="1"/>
  <c r="B13" i="2" s="1"/>
  <c r="C13" i="2" s="1"/>
  <c r="L2" i="2" l="1"/>
  <c r="L3" i="2"/>
  <c r="L4" i="2"/>
  <c r="F2" i="2"/>
  <c r="G2" i="2"/>
  <c r="H2" i="2"/>
  <c r="I2" i="2"/>
  <c r="J2" i="2"/>
  <c r="F3" i="2"/>
  <c r="G3" i="2"/>
  <c r="H3" i="2"/>
  <c r="I3" i="2"/>
  <c r="J3" i="2"/>
  <c r="F4" i="2"/>
  <c r="G4" i="2"/>
  <c r="H4" i="2"/>
  <c r="I4" i="2"/>
  <c r="J4" i="2"/>
  <c r="E2" i="2"/>
  <c r="E3" i="2"/>
  <c r="E4" i="2"/>
  <c r="B3" i="2"/>
  <c r="C3" i="2" s="1"/>
  <c r="B4" i="2" s="1"/>
  <c r="C4" i="2" s="1"/>
</calcChain>
</file>

<file path=xl/comments1.xml><?xml version="1.0" encoding="utf-8"?>
<comments xmlns="http://schemas.openxmlformats.org/spreadsheetml/2006/main">
  <authors>
    <author>Juvi Lou Jovita</author>
    <author>Jessa Mae Biano</author>
    <author>Edgar Biego</author>
  </authors>
  <commentList>
    <comment ref="L45" authorId="0" shapeId="0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-0.60</t>
        </r>
      </text>
    </comment>
    <comment ref="L54" authorId="1" shapeId="0">
      <text>
        <r>
          <rPr>
            <b/>
            <sz val="9"/>
            <color indexed="81"/>
            <rFont val="Tahoma"/>
            <family val="2"/>
          </rPr>
          <t>Jessa Mae Biano:</t>
        </r>
        <r>
          <rPr>
            <sz val="9"/>
            <color indexed="81"/>
            <rFont val="Tahoma"/>
            <family val="2"/>
          </rPr>
          <t xml:space="preserve">
-1.287</t>
        </r>
      </text>
    </comment>
    <comment ref="L60" authorId="0" shapeId="0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-1.03</t>
        </r>
      </text>
    </comment>
    <comment ref="L133" authorId="2" shapeId="0">
      <text>
        <r>
          <rPr>
            <b/>
            <sz val="9"/>
            <color indexed="81"/>
            <rFont val="Tahoma"/>
            <family val="2"/>
          </rPr>
          <t>Edgar Biego:</t>
        </r>
        <r>
          <rPr>
            <sz val="9"/>
            <color indexed="81"/>
            <rFont val="Tahoma"/>
            <family val="2"/>
          </rPr>
          <t xml:space="preserve">
-1.04</t>
        </r>
      </text>
    </comment>
    <comment ref="L163" authorId="2" shapeId="0">
      <text>
        <r>
          <rPr>
            <b/>
            <sz val="9"/>
            <color indexed="81"/>
            <rFont val="Tahoma"/>
            <family val="2"/>
          </rPr>
          <t>Edgar Biego:</t>
        </r>
        <r>
          <rPr>
            <sz val="9"/>
            <color indexed="81"/>
            <rFont val="Tahoma"/>
            <family val="2"/>
          </rPr>
          <t xml:space="preserve">
-0.17</t>
        </r>
      </text>
    </comment>
  </commentList>
</comments>
</file>

<file path=xl/sharedStrings.xml><?xml version="1.0" encoding="utf-8"?>
<sst xmlns="http://schemas.openxmlformats.org/spreadsheetml/2006/main" count="1149" uniqueCount="264">
  <si>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</si>
  <si>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</si>
  <si>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</si>
  <si>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</si>
  <si>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</si>
  <si>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</si>
  <si>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</si>
  <si>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</si>
  <si>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</si>
  <si>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</si>
  <si>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</si>
  <si>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</si>
  <si>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</si>
  <si>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</si>
  <si>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</si>
  <si>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</si>
  <si>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</si>
  <si>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</si>
  <si>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</si>
  <si>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</si>
  <si>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</si>
  <si>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</si>
  <si>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</si>
  <si>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</si>
  <si>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</si>
  <si>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</si>
  <si>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</si>
  <si>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</si>
  <si>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</si>
  <si>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MV</t>
  </si>
  <si>
    <t>DATE</t>
  </si>
  <si>
    <t>ENCODED</t>
  </si>
  <si>
    <t>LACKING</t>
  </si>
  <si>
    <t>MPSA_225_2005_XI</t>
  </si>
  <si>
    <t>SDN_FWS_575_100S_W_048</t>
  </si>
  <si>
    <t>FW</t>
  </si>
  <si>
    <t>SDN_530_77S_W_001</t>
  </si>
  <si>
    <t>SDN</t>
  </si>
  <si>
    <t>O. SUNGANGA</t>
  </si>
  <si>
    <t>B-19052</t>
  </si>
  <si>
    <t>SDN_530_MV_77S_W_001</t>
  </si>
  <si>
    <t>SDN_530_MV_77S_W_002</t>
  </si>
  <si>
    <t>SDN_530_MV_77S_W_003</t>
  </si>
  <si>
    <t>SDN_530_MV_77S_W_004</t>
  </si>
  <si>
    <t>SDN_530_MV_77S_W_005</t>
  </si>
  <si>
    <t>SDN_530_MV_77S_W_006</t>
  </si>
  <si>
    <t>SDN_530_MV_77S_W_007</t>
  </si>
  <si>
    <t>SDN_530_MV_77S_W_008</t>
  </si>
  <si>
    <t>SDN_530_MV_77S_W_009</t>
  </si>
  <si>
    <t>HW</t>
  </si>
  <si>
    <t>E. FAUSTINO</t>
  </si>
  <si>
    <t>6/21/2019</t>
  </si>
  <si>
    <t>B-19148</t>
  </si>
  <si>
    <t>6/24/2019</t>
  </si>
  <si>
    <t>6/22/19</t>
  </si>
  <si>
    <t>6/25/19</t>
  </si>
  <si>
    <t>B-19172</t>
  </si>
  <si>
    <t>6/29/2019</t>
  </si>
  <si>
    <t>B-19215</t>
  </si>
  <si>
    <t>B-19237</t>
  </si>
  <si>
    <t>SDN_530_MV_77S_W_010</t>
  </si>
  <si>
    <t>SDN_530_MV_77S_W_011</t>
  </si>
  <si>
    <t>SDN_530_MV_77S_W_012</t>
  </si>
  <si>
    <t xml:space="preserve">HW </t>
  </si>
  <si>
    <t>SDN_530_77S_W_002</t>
  </si>
  <si>
    <t>SDN_530_77S_W_003</t>
  </si>
  <si>
    <t>SDN_530_77S_W_004</t>
  </si>
  <si>
    <t>SDN_530_77S_W_005</t>
  </si>
  <si>
    <t>SDN_530_77S_W_006</t>
  </si>
  <si>
    <t>SDN_530_77S_W_007</t>
  </si>
  <si>
    <t>SDN_530_77S_W_008</t>
  </si>
  <si>
    <t>SDN_530_77S_W_009</t>
  </si>
  <si>
    <t>SDN_530_77S_W_010</t>
  </si>
  <si>
    <t>SDN_530_77S_W_011</t>
  </si>
  <si>
    <t>SDN_530_77S_W_012</t>
  </si>
  <si>
    <t>SDN_530_MV_77S_W_013</t>
  </si>
  <si>
    <t>SDN_530_MV_77S_W_014</t>
  </si>
  <si>
    <t>SDN_530_MV_77S_W_015</t>
  </si>
  <si>
    <t>R. YBAÑEZ</t>
  </si>
  <si>
    <t>7/26/2019</t>
  </si>
  <si>
    <t>SDN_530_77S_W_013</t>
  </si>
  <si>
    <t>SDN_530_77S_W_014</t>
  </si>
  <si>
    <t>SDN_530_77S_W_015</t>
  </si>
  <si>
    <t>7/27/2019</t>
  </si>
  <si>
    <t>B-19478</t>
  </si>
  <si>
    <t>SDN_530_MV_77S_W_016</t>
  </si>
  <si>
    <t>SDN_530_MV_77S_W_017</t>
  </si>
  <si>
    <t>SDN_530_MV_77S_W_018</t>
  </si>
  <si>
    <t>7/24/2019</t>
  </si>
  <si>
    <t>B-19454</t>
  </si>
  <si>
    <t>8/13/2019</t>
  </si>
  <si>
    <t>SDN_530_MV_77S_W_019</t>
  </si>
  <si>
    <t>B-19636</t>
  </si>
  <si>
    <t>SDN_530_77S_W_016</t>
  </si>
  <si>
    <t>SDN_530_77S_W_017</t>
  </si>
  <si>
    <t>SDN_530_77S_W_018</t>
  </si>
  <si>
    <t>8/15/2019</t>
  </si>
  <si>
    <t>8/16/2019</t>
  </si>
  <si>
    <t>B-19672</t>
  </si>
  <si>
    <t>SDN_530_77S_W_019</t>
  </si>
  <si>
    <t>SDN_530_MV_77S_W_020</t>
  </si>
  <si>
    <t>R. SUMBAGUE</t>
  </si>
  <si>
    <t>8/18/2019</t>
  </si>
  <si>
    <t>B-19697</t>
  </si>
  <si>
    <t>SDN_530_77S_W_020</t>
  </si>
  <si>
    <t>SDN_530_MV_77S_W_021</t>
  </si>
  <si>
    <t>SDN_530_MV_77S_W_022</t>
  </si>
  <si>
    <t>8/24/2019</t>
  </si>
  <si>
    <t>B-19768</t>
  </si>
  <si>
    <t>SDN_530_77S_W_021</t>
  </si>
  <si>
    <t>SDN_530_77S_W_022</t>
  </si>
  <si>
    <t>8/20/2019</t>
  </si>
  <si>
    <t>B-19720</t>
  </si>
  <si>
    <t>SDN_530_MV_77S_W_023</t>
  </si>
  <si>
    <t>SDN_530_MV_77S_W_024</t>
  </si>
  <si>
    <t>SDN_530_MV_77S_W_025</t>
  </si>
  <si>
    <t>SDN_530_MV_77S_W_026</t>
  </si>
  <si>
    <t>SDN_530_MV_77S_W_027</t>
  </si>
  <si>
    <t>SDN_530_MV_77S_W_028</t>
  </si>
  <si>
    <t>8/31/2019</t>
  </si>
  <si>
    <t>SDN_530_77S_W_023</t>
  </si>
  <si>
    <t>SDN_530_77S_W_024</t>
  </si>
  <si>
    <t>SDN_530_77S_W_025</t>
  </si>
  <si>
    <t>SDN_530_77S_W_026</t>
  </si>
  <si>
    <t>SDN_530_77S_W_027</t>
  </si>
  <si>
    <t>SDN_530_77S_W_028</t>
  </si>
  <si>
    <t>9/31/2019</t>
  </si>
  <si>
    <t>B-19842</t>
  </si>
  <si>
    <t>B-19866</t>
  </si>
  <si>
    <t>B-19624</t>
  </si>
  <si>
    <t>B-19851</t>
  </si>
  <si>
    <t>SDN_530_MV_77S_W_029</t>
  </si>
  <si>
    <t>SDN_530_MV_77S_W_030</t>
  </si>
  <si>
    <t>SDN_530_MV_77S_W_031</t>
  </si>
  <si>
    <t>SDN_530_77S_W_029</t>
  </si>
  <si>
    <t>SDN_530_77S_W_030</t>
  </si>
  <si>
    <t>SDN_530_77S_W_031</t>
  </si>
  <si>
    <t/>
  </si>
  <si>
    <t>B-19526</t>
  </si>
  <si>
    <t>B-19801</t>
  </si>
  <si>
    <t>B-19889</t>
  </si>
  <si>
    <t>SDN_530_MV_77S_W_032</t>
  </si>
  <si>
    <t>B-20038</t>
  </si>
  <si>
    <t>SDN_530_77S_W_032</t>
  </si>
  <si>
    <t>8/27/2019</t>
  </si>
  <si>
    <t>9/18/2019</t>
  </si>
  <si>
    <t>R. PARADIANG</t>
  </si>
  <si>
    <t>6/17/2019</t>
  </si>
  <si>
    <t>6/18/2019</t>
  </si>
  <si>
    <t>B-19104</t>
  </si>
  <si>
    <t>SDN_530_MV_77S_W_033</t>
  </si>
  <si>
    <t>SDN_530_MV_77S_W_034</t>
  </si>
  <si>
    <t>SDN_530_MV_77S_W_035</t>
  </si>
  <si>
    <t>9/21/2019</t>
  </si>
  <si>
    <t>B-20076</t>
  </si>
  <si>
    <t>SDN_530_77S_W_033</t>
  </si>
  <si>
    <t>SDN_530_77S_W_034</t>
  </si>
  <si>
    <t>SDN_530_77S_W_035</t>
  </si>
  <si>
    <t>7/18/2019</t>
  </si>
  <si>
    <t>7/19/2019</t>
  </si>
  <si>
    <t>B-19404</t>
  </si>
  <si>
    <t>9/16/2019</t>
  </si>
  <si>
    <t>B-20024</t>
  </si>
  <si>
    <t>SDN_530_MV_77S_W_036</t>
  </si>
  <si>
    <t>SDN_530_MV_77S_W_037</t>
  </si>
  <si>
    <t>9/19/2019</t>
  </si>
  <si>
    <t>9/20/2019</t>
  </si>
  <si>
    <t>B-20060</t>
  </si>
  <si>
    <t>SDN_530_77S_W_036</t>
  </si>
  <si>
    <t>SDN_530_77S_W_037</t>
  </si>
  <si>
    <t>B-20266</t>
  </si>
  <si>
    <t>B-20285</t>
  </si>
  <si>
    <t>6/25/2019</t>
  </si>
  <si>
    <t>B-19178</t>
  </si>
  <si>
    <t>SDN_530_MV_77S_W_038</t>
  </si>
  <si>
    <t>SDN_530_MV_77S_W_039</t>
  </si>
  <si>
    <t>SDN_530_MV_77S_W_040</t>
  </si>
  <si>
    <t>SDN_530_MV_77S_W_041</t>
  </si>
  <si>
    <t>10/15/2019</t>
  </si>
  <si>
    <t>B-20351</t>
  </si>
  <si>
    <t>SDN_530_77S_W_038</t>
  </si>
  <si>
    <t>SDN_530_77S_W_039</t>
  </si>
  <si>
    <t>J. SACLAYAN</t>
  </si>
  <si>
    <t>6/28/2019</t>
  </si>
  <si>
    <t>B-19209</t>
  </si>
  <si>
    <t>SDN_530_MV_77S_W_042</t>
  </si>
  <si>
    <t>SDN_530_MV_77S_W_043</t>
  </si>
  <si>
    <t>SDN_530_MV_77S_W_044</t>
  </si>
  <si>
    <t>SDN_530_MV_77S_W_045</t>
  </si>
  <si>
    <t>SDN_530_MV_77S_W_046</t>
  </si>
  <si>
    <t>SDN_530_MV_77S_W_047</t>
  </si>
  <si>
    <t>SDN_530_MV_77S_W_048</t>
  </si>
  <si>
    <t>SDN_530_MV_77S_W_049</t>
  </si>
  <si>
    <t>SDN_530_77S_W_040</t>
  </si>
  <si>
    <t>SDN_530_77S_W_041</t>
  </si>
  <si>
    <t>SDN_530_77S_W_042</t>
  </si>
  <si>
    <t>SDN_530_77S_W_043</t>
  </si>
  <si>
    <t>SDN_530_77S_W_044</t>
  </si>
  <si>
    <t>SDN_530_77S_W_045</t>
  </si>
  <si>
    <t>SDN_530_77S_W_046</t>
  </si>
  <si>
    <t>SDN_530_77S_W_047</t>
  </si>
  <si>
    <t>SDN_530_77S_W_048</t>
  </si>
  <si>
    <t>SDN_530_77S_W_049</t>
  </si>
  <si>
    <t>B-20582</t>
  </si>
  <si>
    <t>B-19435</t>
  </si>
  <si>
    <t>B-19960</t>
  </si>
  <si>
    <t>B-19987</t>
  </si>
  <si>
    <t>B-20115</t>
  </si>
  <si>
    <t>B-20334</t>
  </si>
  <si>
    <t>B-20358</t>
  </si>
  <si>
    <t>B-20382</t>
  </si>
  <si>
    <t>B-20406</t>
  </si>
  <si>
    <t>B-20431</t>
  </si>
  <si>
    <t>B-20494</t>
  </si>
  <si>
    <t>B-20539</t>
  </si>
  <si>
    <t>SDN_530_MV_77S_W_050</t>
  </si>
  <si>
    <t>SDN_530_MV_77S_W_051</t>
  </si>
  <si>
    <t>SDN_530_MV_77S_W_052</t>
  </si>
  <si>
    <t>SDN_530_MV_77S_W_053</t>
  </si>
  <si>
    <t>B-20692</t>
  </si>
  <si>
    <t>SDN_530_77S_W_050</t>
  </si>
  <si>
    <t>SDN_530_77S_W_051</t>
  </si>
  <si>
    <t>SDN_530_77S_W_052</t>
  </si>
  <si>
    <t>SDN_530_77S_W_053</t>
  </si>
  <si>
    <t>B-20517</t>
  </si>
  <si>
    <t>B-20652</t>
  </si>
  <si>
    <t>SDN_530_MV_77S_W_054</t>
  </si>
  <si>
    <t>SDN_530_MV_77S_W_055</t>
  </si>
  <si>
    <t>SDN_530_77S_W_054</t>
  </si>
  <si>
    <t>SDN_530_77S_W_055</t>
  </si>
  <si>
    <t>SDN_530_MV_77S_W_056</t>
  </si>
  <si>
    <t>SDN_530_MV_77S_W_057</t>
  </si>
  <si>
    <t>SDN_530_MV_77S_W_058</t>
  </si>
  <si>
    <t>SDN_530_MV_77S_W_059</t>
  </si>
  <si>
    <t>SDN_530_MV_77S_W_060</t>
  </si>
  <si>
    <t>SDN_530_77S_W_056</t>
  </si>
  <si>
    <t>SDN_530_77S_W_057</t>
  </si>
  <si>
    <t>SDN_530_77S_W_058</t>
  </si>
  <si>
    <t>SDN_530_77S_W_059</t>
  </si>
  <si>
    <t>B-20669</t>
  </si>
  <si>
    <t>D. SUNGANGA</t>
  </si>
  <si>
    <t>B-20731</t>
  </si>
  <si>
    <t>SDN_530_77S_W_060</t>
  </si>
  <si>
    <t>B-2020116</t>
  </si>
  <si>
    <t>B-2020017</t>
  </si>
  <si>
    <t>B-20755</t>
  </si>
  <si>
    <t>B-20939</t>
  </si>
  <si>
    <t>B-20955</t>
  </si>
  <si>
    <t>B-2020139</t>
  </si>
  <si>
    <t>615243.7057</t>
  </si>
  <si>
    <t>815239.4896</t>
  </si>
  <si>
    <t>615241.4462</t>
  </si>
  <si>
    <t>815242.4813</t>
  </si>
  <si>
    <t>615239.5197</t>
  </si>
  <si>
    <t>815247.1741</t>
  </si>
  <si>
    <t>615236.0742</t>
  </si>
  <si>
    <t>815257.9748</t>
  </si>
  <si>
    <t>615233.7529</t>
  </si>
  <si>
    <t>815261.3530</t>
  </si>
  <si>
    <t>51.19</t>
  </si>
  <si>
    <t>58.30</t>
  </si>
  <si>
    <t>58.54</t>
  </si>
  <si>
    <t>53.90</t>
  </si>
  <si>
    <t>52.76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</si>
</sst>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;[Red]0.00"/>
    <numFmt numFmtId="166" formatCode="mm/dd/yyyy;@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91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6" xfId="0" quotePrefix="1" applyFont="1" applyFill="1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4" fillId="0" borderId="0" xfId="1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0" fontId="3" fillId="2" borderId="6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4" fillId="2" borderId="1" xfId="1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quotePrefix="1" applyNumberFormat="1" applyFont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14" fontId="4" fillId="3" borderId="1" xfId="1" applyNumberFormat="1" applyFont="1" applyFill="1" applyBorder="1" applyAlignment="1" applyProtection="1">
      <alignment horizontal="center" vertical="center"/>
    </xf>
    <xf numFmtId="0" fontId="3" fillId="3" borderId="6" xfId="0" quotePrefix="1" applyFont="1" applyFill="1" applyBorder="1" applyAlignment="1">
      <alignment horizontal="center"/>
    </xf>
    <xf numFmtId="0" fontId="4" fillId="3" borderId="1" xfId="1" applyNumberFormat="1" applyFont="1" applyFill="1" applyBorder="1" applyAlignment="1" applyProtection="1">
      <alignment horizontal="center" vertical="center"/>
    </xf>
    <xf numFmtId="16" fontId="4" fillId="3" borderId="1" xfId="1" applyNumberFormat="1" applyFont="1" applyFill="1" applyBorder="1" applyAlignment="1" applyProtection="1">
      <alignment horizontal="center" vertical="center"/>
    </xf>
    <xf numFmtId="0" fontId="4" fillId="3" borderId="0" xfId="1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2" applyNumberFormat="1" applyFont="1" applyFill="1" applyBorder="1" applyAlignment="1" applyProtection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0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164" fontId="1" fillId="3" borderId="1" xfId="1" applyNumberFormat="1" applyFont="1" applyFill="1" applyBorder="1" applyAlignment="1" applyProtection="1">
      <alignment horizontal="center" vertical="center"/>
    </xf>
    <xf numFmtId="2" fontId="4" fillId="3" borderId="7" xfId="1" applyNumberFormat="1" applyFont="1" applyFill="1" applyBorder="1" applyAlignment="1">
      <alignment horizontal="center" vertical="center"/>
    </xf>
    <xf numFmtId="164" fontId="4" fillId="3" borderId="7" xfId="2" applyNumberFormat="1" applyFont="1" applyFill="1" applyBorder="1" applyAlignment="1" applyProtection="1">
      <alignment horizontal="center"/>
    </xf>
    <xf numFmtId="2" fontId="1" fillId="3" borderId="7" xfId="0" applyNumberFormat="1" applyFont="1" applyFill="1" applyBorder="1" applyAlignment="1">
      <alignment horizontal="center"/>
    </xf>
    <xf numFmtId="2" fontId="1" fillId="3" borderId="7" xfId="1" applyNumberFormat="1" applyFont="1" applyFill="1" applyBorder="1" applyAlignment="1" applyProtection="1">
      <alignment horizontal="center" vertical="center"/>
    </xf>
    <xf numFmtId="164" fontId="1" fillId="3" borderId="7" xfId="1" applyNumberFormat="1" applyFont="1" applyFill="1" applyBorder="1" applyAlignment="1" applyProtection="1">
      <alignment horizontal="center" vertical="center"/>
    </xf>
    <xf numFmtId="0" fontId="4" fillId="3" borderId="0" xfId="3" applyFont="1" applyFill="1" applyBorder="1" applyAlignment="1" applyProtection="1">
      <alignment horizontal="center"/>
    </xf>
    <xf numFmtId="2" fontId="4" fillId="3" borderId="8" xfId="1" applyNumberFormat="1" applyFont="1" applyFill="1" applyBorder="1" applyAlignment="1">
      <alignment horizontal="center" vertical="center"/>
    </xf>
    <xf numFmtId="164" fontId="4" fillId="3" borderId="8" xfId="2" applyNumberFormat="1" applyFont="1" applyFill="1" applyBorder="1" applyAlignment="1" applyProtection="1">
      <alignment horizontal="center"/>
    </xf>
    <xf numFmtId="2" fontId="1" fillId="3" borderId="8" xfId="0" applyNumberFormat="1" applyFont="1" applyFill="1" applyBorder="1" applyAlignment="1">
      <alignment horizontal="center"/>
    </xf>
    <xf numFmtId="2" fontId="1" fillId="3" borderId="8" xfId="1" applyNumberFormat="1" applyFont="1" applyFill="1" applyBorder="1" applyAlignment="1" applyProtection="1">
      <alignment horizontal="center" vertical="center"/>
    </xf>
    <xf numFmtId="0" fontId="1" fillId="3" borderId="0" xfId="0" applyFont="1" applyFill="1" applyBorder="1" applyAlignment="1">
      <alignment horizontal="center"/>
    </xf>
    <xf numFmtId="165" fontId="1" fillId="3" borderId="0" xfId="0" applyNumberFormat="1" applyFont="1" applyFill="1" applyBorder="1" applyAlignment="1">
      <alignment horizontal="center"/>
    </xf>
    <xf numFmtId="2" fontId="4" fillId="3" borderId="1" xfId="1" applyNumberFormat="1" applyFont="1" applyFill="1" applyBorder="1" applyAlignment="1" applyProtection="1">
      <alignment horizontal="center" vertical="center"/>
    </xf>
    <xf numFmtId="2" fontId="1" fillId="3" borderId="1" xfId="1" quotePrefix="1" applyNumberFormat="1" applyFont="1" applyFill="1" applyBorder="1" applyAlignment="1" applyProtection="1">
      <alignment horizontal="center" vertic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66" fontId="1" fillId="3" borderId="0" xfId="0" applyNumberFormat="1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quotePrefix="1" applyNumberFormat="1" applyFont="1" applyFill="1" applyAlignment="1">
      <alignment horizontal="center"/>
    </xf>
    <xf numFmtId="1" fontId="1" fillId="3" borderId="0" xfId="0" applyNumberFormat="1" applyFont="1" applyFill="1" applyBorder="1" applyAlignment="1">
      <alignment horizontal="center" vertic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6%20JUNE/MINE/MINE-19052-521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8%20AUGUST/MINE/MINE-19636-576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8%20AUGUST/MINE/MINE-19672-5897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8%20AUGUST/MINE/MINE-19697-582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8%20AUGUST/MINE/MINE-19720-5844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8%20AUGUST/MINE/MINE-19768-5888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8%20AUGUST/MINE/MINE-19842-596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8%20AUGUST/MINE/MINE-19851-596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9%20SEPTEMBER/MINE/MINE-19866-598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adorable\AppData\Local\Microsoft\Windows\INetCache\Content.MSO\Copy%20of%20MINE-19148-53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adorable\AppData\Local\Microsoft\Windows\INetCache\Content.MSO\Copy%20of%20MINE-19172-532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adorable\AppData\Local\Microsoft\Windows\INetCache\Content.MSO\Copy%20of%20MINE-19215-536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adorable\AppData\Local\Microsoft\Windows\INetCache\Content.MSO\Copy%20of%20MINE-19237-539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7%20JULY/MINE/MINE-19404-555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7%20JULY/MINE/MINE-19454-559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7%20JULY/MINE/MINE-19478-5618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8%20AUGUST/MINE/MINE-19624-575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10">
          <cell r="B10">
            <v>374537</v>
          </cell>
          <cell r="E10">
            <v>0.47399999999999998</v>
          </cell>
          <cell r="F10">
            <v>7.0000000000000001E-3</v>
          </cell>
          <cell r="G10">
            <v>3.5999999999999997E-2</v>
          </cell>
          <cell r="H10">
            <v>2.1999999999999999E-2</v>
          </cell>
          <cell r="I10">
            <v>2.777777777777771</v>
          </cell>
          <cell r="K10">
            <v>1.4870000000000001</v>
          </cell>
        </row>
        <row r="11">
          <cell r="B11">
            <v>374538</v>
          </cell>
          <cell r="E11">
            <v>1.8879999999999999</v>
          </cell>
          <cell r="F11">
            <v>1.4E-2</v>
          </cell>
          <cell r="G11">
            <v>6.2E-2</v>
          </cell>
          <cell r="H11">
            <v>0.27200000000000002</v>
          </cell>
          <cell r="I11">
            <v>2.8571428571428572</v>
          </cell>
          <cell r="K11">
            <v>6.8609999999999998</v>
          </cell>
        </row>
        <row r="12">
          <cell r="B12">
            <v>374539</v>
          </cell>
          <cell r="E12">
            <v>4.452</v>
          </cell>
          <cell r="F12">
            <v>0.13600000000000001</v>
          </cell>
          <cell r="G12">
            <v>0.05</v>
          </cell>
          <cell r="H12">
            <v>0.215</v>
          </cell>
          <cell r="I12">
            <v>2.8776978417266115</v>
          </cell>
          <cell r="K12">
            <v>35.048999999999999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B8">
            <v>384181</v>
          </cell>
          <cell r="E8">
            <v>1.3740000000000001</v>
          </cell>
          <cell r="F8">
            <v>7.0999999999999994E-2</v>
          </cell>
          <cell r="G8">
            <v>0.03</v>
          </cell>
          <cell r="H8">
            <v>5.1999999999999998E-2</v>
          </cell>
          <cell r="K8">
            <v>4.05</v>
          </cell>
        </row>
        <row r="9">
          <cell r="B9">
            <v>384182</v>
          </cell>
          <cell r="E9">
            <v>0.44600000000000001</v>
          </cell>
          <cell r="F9">
            <v>3.5000000000000003E-2</v>
          </cell>
          <cell r="G9">
            <v>5.0000000000000001E-3</v>
          </cell>
          <cell r="H9">
            <v>6.0000000000000001E-3</v>
          </cell>
        </row>
        <row r="10">
          <cell r="B10">
            <v>384183</v>
          </cell>
          <cell r="E10">
            <v>0.95200000000000007</v>
          </cell>
          <cell r="F10">
            <v>2.1999999999999999E-2</v>
          </cell>
          <cell r="G10">
            <v>6.0000000000000001E-3</v>
          </cell>
          <cell r="H10">
            <v>1.4E-2</v>
          </cell>
          <cell r="K10">
            <v>1.0229999999999999</v>
          </cell>
        </row>
        <row r="11">
          <cell r="B11">
            <v>384184</v>
          </cell>
          <cell r="E11">
            <v>10.036</v>
          </cell>
          <cell r="F11">
            <v>8.9999999999999993E-3</v>
          </cell>
          <cell r="G11">
            <v>1.0999999999999999E-2</v>
          </cell>
          <cell r="H11">
            <v>3.4000000000000002E-2</v>
          </cell>
          <cell r="K11">
            <v>2.827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"/>
      <sheetName val="Entry"/>
      <sheetName val="Sheet1"/>
      <sheetName val="Sheet2"/>
      <sheetName val="Sheet3"/>
    </sheetNames>
    <sheetDataSet>
      <sheetData sheetId="0"/>
      <sheetData sheetId="1">
        <row r="15">
          <cell r="B15">
            <v>384703</v>
          </cell>
          <cell r="E15">
            <v>1.756</v>
          </cell>
          <cell r="F15">
            <v>6.0999999999999999E-2</v>
          </cell>
          <cell r="G15">
            <v>4.0000000000000001E-3</v>
          </cell>
          <cell r="H15">
            <v>1.7999999999999999E-2</v>
          </cell>
          <cell r="K15">
            <v>1.444</v>
          </cell>
        </row>
        <row r="16">
          <cell r="B16">
            <v>384704</v>
          </cell>
          <cell r="E16">
            <v>0.156</v>
          </cell>
          <cell r="F16">
            <v>3.6999999999999998E-2</v>
          </cell>
          <cell r="G16">
            <v>8.9999999999999993E-3</v>
          </cell>
          <cell r="H16">
            <v>2.9000000000000001E-2</v>
          </cell>
          <cell r="K16">
            <v>2.2549999999999999</v>
          </cell>
        </row>
        <row r="17">
          <cell r="B17">
            <v>384705</v>
          </cell>
          <cell r="E17">
            <v>1.4580000000000002</v>
          </cell>
          <cell r="F17">
            <v>3.9E-2</v>
          </cell>
          <cell r="G17">
            <v>0.03</v>
          </cell>
          <cell r="H17">
            <v>3.7999999999999999E-2</v>
          </cell>
          <cell r="K17">
            <v>10.750999999999999</v>
          </cell>
        </row>
        <row r="18">
          <cell r="B18">
            <v>384706</v>
          </cell>
          <cell r="E18">
            <v>2.46</v>
          </cell>
          <cell r="F18">
            <v>1.2999999999999999E-2</v>
          </cell>
          <cell r="G18">
            <v>0.01</v>
          </cell>
          <cell r="H18">
            <v>4.7E-2</v>
          </cell>
          <cell r="K18">
            <v>0.88500000000000001</v>
          </cell>
        </row>
      </sheetData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14">
          <cell r="B14">
            <v>385161</v>
          </cell>
          <cell r="E14">
            <v>0.09</v>
          </cell>
          <cell r="F14">
            <v>2.4E-2</v>
          </cell>
          <cell r="G14">
            <v>6.0000000000000001E-3</v>
          </cell>
          <cell r="H14">
            <v>1.9E-2</v>
          </cell>
          <cell r="K14">
            <v>0.34100000000000003</v>
          </cell>
        </row>
        <row r="15">
          <cell r="B15">
            <v>385162</v>
          </cell>
          <cell r="E15">
            <v>0.73</v>
          </cell>
          <cell r="F15">
            <v>8.9999999999999993E-3</v>
          </cell>
          <cell r="G15">
            <v>2.9000000000000001E-2</v>
          </cell>
          <cell r="H15">
            <v>0.05</v>
          </cell>
          <cell r="K15">
            <v>2.6360000000000001</v>
          </cell>
        </row>
        <row r="16">
          <cell r="B16">
            <v>385163</v>
          </cell>
          <cell r="E16">
            <v>1.224</v>
          </cell>
          <cell r="F16">
            <v>3.2000000000000001E-2</v>
          </cell>
          <cell r="G16">
            <v>2.5000000000000001E-2</v>
          </cell>
          <cell r="H16">
            <v>7.4999999999999997E-2</v>
          </cell>
          <cell r="K16">
            <v>4.0990000000000002</v>
          </cell>
        </row>
        <row r="17">
          <cell r="B17">
            <v>385164</v>
          </cell>
          <cell r="E17">
            <v>0.32400000000000001</v>
          </cell>
          <cell r="F17">
            <v>2.4E-2</v>
          </cell>
          <cell r="G17">
            <v>5.0000000000000001E-3</v>
          </cell>
          <cell r="H17">
            <v>2.1000000000000001E-2</v>
          </cell>
          <cell r="K17">
            <v>1.2589999999999999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11">
          <cell r="B11">
            <v>385504</v>
          </cell>
          <cell r="E11">
            <v>0.496</v>
          </cell>
          <cell r="F11">
            <v>3.5999999999999997E-2</v>
          </cell>
          <cell r="G11">
            <v>1.0999999999999999E-2</v>
          </cell>
          <cell r="H11">
            <v>0.03</v>
          </cell>
          <cell r="I11">
            <v>2.8169014084507067</v>
          </cell>
          <cell r="K11">
            <v>2.2040000000000002</v>
          </cell>
        </row>
        <row r="12">
          <cell r="B12">
            <v>385505</v>
          </cell>
          <cell r="E12">
            <v>4.5999999999999999E-2</v>
          </cell>
          <cell r="F12">
            <v>2.1000000000000001E-2</v>
          </cell>
          <cell r="G12">
            <v>8.6999999999999994E-2</v>
          </cell>
          <cell r="H12">
            <v>0.14000000000000001</v>
          </cell>
          <cell r="I12">
            <v>2.8368794326241202</v>
          </cell>
          <cell r="K12">
            <v>3.0230000000000001</v>
          </cell>
        </row>
        <row r="14">
          <cell r="B14">
            <v>385507</v>
          </cell>
          <cell r="E14">
            <v>1.804</v>
          </cell>
          <cell r="F14">
            <v>0.13900000000000001</v>
          </cell>
          <cell r="G14">
            <v>2.1000000000000001E-2</v>
          </cell>
          <cell r="H14">
            <v>0.05</v>
          </cell>
          <cell r="I14">
            <v>2.8368794326241087</v>
          </cell>
          <cell r="K14">
            <v>5.9889999999999999</v>
          </cell>
        </row>
        <row r="15">
          <cell r="B15">
            <v>385508</v>
          </cell>
          <cell r="E15">
            <v>0.81799999999999995</v>
          </cell>
          <cell r="F15">
            <v>2.8000000000000001E-2</v>
          </cell>
          <cell r="G15">
            <v>8.9999999999999993E-3</v>
          </cell>
          <cell r="H15">
            <v>2.8000000000000001E-2</v>
          </cell>
          <cell r="I15">
            <v>2.777777777777771</v>
          </cell>
          <cell r="K15">
            <v>3.5859999999999999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B8">
            <v>386198</v>
          </cell>
          <cell r="E8">
            <v>2.988</v>
          </cell>
          <cell r="F8">
            <v>1.6E-2</v>
          </cell>
          <cell r="G8">
            <v>5.8000000000000003E-2</v>
          </cell>
          <cell r="H8">
            <v>0.13200000000000001</v>
          </cell>
          <cell r="K8">
            <v>5.2690000000000001</v>
          </cell>
        </row>
        <row r="9">
          <cell r="B9">
            <v>386199</v>
          </cell>
          <cell r="E9">
            <v>1.03</v>
          </cell>
          <cell r="F9">
            <v>4.0000000000000001E-3</v>
          </cell>
          <cell r="G9">
            <v>6.0000000000000001E-3</v>
          </cell>
          <cell r="H9">
            <v>0.04</v>
          </cell>
          <cell r="K9">
            <v>4.9189999999999996</v>
          </cell>
        </row>
        <row r="10">
          <cell r="B10">
            <v>386200</v>
          </cell>
          <cell r="E10">
            <v>0.37799999999999995</v>
          </cell>
          <cell r="F10">
            <v>1.6E-2</v>
          </cell>
          <cell r="G10">
            <v>2E-3</v>
          </cell>
          <cell r="H10">
            <v>0.02</v>
          </cell>
          <cell r="K10">
            <v>1.0640000000000001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13">
          <cell r="B13">
            <v>387459</v>
          </cell>
          <cell r="E13">
            <v>0.47199999999999998</v>
          </cell>
          <cell r="F13">
            <v>0.156</v>
          </cell>
          <cell r="G13">
            <v>7.0000000000000001E-3</v>
          </cell>
          <cell r="H13">
            <v>1.2999999999999999E-2</v>
          </cell>
          <cell r="I13">
            <v>2.631578947368423</v>
          </cell>
          <cell r="K13">
            <v>0.19500000000000001</v>
          </cell>
        </row>
        <row r="14">
          <cell r="B14">
            <v>387460</v>
          </cell>
          <cell r="E14">
            <v>19.066000000000003</v>
          </cell>
          <cell r="F14">
            <v>1.133</v>
          </cell>
          <cell r="G14">
            <v>0.17499999999999999</v>
          </cell>
          <cell r="H14">
            <v>0.36599999999999999</v>
          </cell>
          <cell r="I14">
            <v>2.8169014084506951</v>
          </cell>
          <cell r="K14">
            <v>4.6130000000000004</v>
          </cell>
        </row>
        <row r="15">
          <cell r="B15">
            <v>387461</v>
          </cell>
          <cell r="E15">
            <v>0.91800000000000015</v>
          </cell>
          <cell r="F15">
            <v>5.8999999999999997E-2</v>
          </cell>
          <cell r="G15">
            <v>1.0999999999999999E-2</v>
          </cell>
          <cell r="H15">
            <v>3.1E-2</v>
          </cell>
          <cell r="I15">
            <v>2.8368794326241202</v>
          </cell>
          <cell r="K15">
            <v>0.21299999999999999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B8">
            <v>387556</v>
          </cell>
          <cell r="E8">
            <v>1.4580000000000002</v>
          </cell>
          <cell r="F8">
            <v>8.0000000000000002E-3</v>
          </cell>
          <cell r="G8">
            <v>2E-3</v>
          </cell>
          <cell r="H8">
            <v>4.0000000000000001E-3</v>
          </cell>
          <cell r="I8">
            <v>2.8368794326241202</v>
          </cell>
          <cell r="K8">
            <v>0.57199999999999995</v>
          </cell>
        </row>
        <row r="9">
          <cell r="B9">
            <v>387557</v>
          </cell>
          <cell r="E9">
            <v>83.305999999999997</v>
          </cell>
          <cell r="F9">
            <v>3.37</v>
          </cell>
          <cell r="G9">
            <v>1.9E-2</v>
          </cell>
          <cell r="H9">
            <v>6.9000000000000006E-2</v>
          </cell>
          <cell r="I9">
            <v>2.8169014084507067</v>
          </cell>
          <cell r="K9">
            <v>5.4269999999999996</v>
          </cell>
        </row>
        <row r="10">
          <cell r="B10">
            <v>387558</v>
          </cell>
          <cell r="E10">
            <v>0.48599999999999993</v>
          </cell>
          <cell r="F10">
            <v>3.3000000000000002E-2</v>
          </cell>
          <cell r="G10">
            <v>2.1999999999999999E-2</v>
          </cell>
          <cell r="H10">
            <v>0.02</v>
          </cell>
          <cell r="I10">
            <v>2.7777777777777821</v>
          </cell>
          <cell r="K10">
            <v>2.2389999999999999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20">
          <cell r="B20">
            <v>387807</v>
          </cell>
          <cell r="E20">
            <v>0.318</v>
          </cell>
          <cell r="F20">
            <v>1.6E-2</v>
          </cell>
          <cell r="G20">
            <v>1.6E-2</v>
          </cell>
          <cell r="H20">
            <v>4.7E-2</v>
          </cell>
          <cell r="I20">
            <v>2.515723270440255</v>
          </cell>
          <cell r="K20">
            <v>0.20499999999999999</v>
          </cell>
        </row>
        <row r="21">
          <cell r="B21">
            <v>387808</v>
          </cell>
          <cell r="E21">
            <v>0.53799999999999992</v>
          </cell>
          <cell r="F21">
            <v>3.5000000000000003E-2</v>
          </cell>
          <cell r="G21">
            <v>2E-3</v>
          </cell>
          <cell r="H21">
            <v>1.4E-2</v>
          </cell>
          <cell r="I21">
            <v>2.515723270440255</v>
          </cell>
          <cell r="K21">
            <v>3.4049999999999998</v>
          </cell>
        </row>
        <row r="22">
          <cell r="B22">
            <v>387809</v>
          </cell>
          <cell r="E22">
            <v>7.2540000000000013</v>
          </cell>
          <cell r="F22">
            <v>0.56499999999999995</v>
          </cell>
          <cell r="G22">
            <v>0.30199999999999999</v>
          </cell>
          <cell r="H22">
            <v>0.63500000000000001</v>
          </cell>
          <cell r="I22">
            <v>2.9197080291970825</v>
          </cell>
          <cell r="K22">
            <v>18.116</v>
          </cell>
        </row>
        <row r="24">
          <cell r="B24">
            <v>387811</v>
          </cell>
          <cell r="E24">
            <v>0.39</v>
          </cell>
          <cell r="F24">
            <v>1.2999999999999999E-2</v>
          </cell>
          <cell r="G24">
            <v>1.0999999999999999E-2</v>
          </cell>
          <cell r="H24">
            <v>2.7E-2</v>
          </cell>
          <cell r="I24">
            <v>2.5641025641025696</v>
          </cell>
          <cell r="K24">
            <v>0.17799999999999999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B8">
            <v>375946</v>
          </cell>
          <cell r="D8">
            <v>0.2014</v>
          </cell>
          <cell r="E8">
            <v>4.0280000000000005</v>
          </cell>
          <cell r="F8">
            <v>0.374</v>
          </cell>
          <cell r="G8">
            <v>0.64600000000000002</v>
          </cell>
          <cell r="H8">
            <v>3.3860000000000001</v>
          </cell>
          <cell r="I8">
            <v>2.9411764705882426</v>
          </cell>
          <cell r="K8">
            <v>33.093000000000004</v>
          </cell>
        </row>
        <row r="9">
          <cell r="B9">
            <v>375947</v>
          </cell>
          <cell r="D9">
            <v>0.99139999999999995</v>
          </cell>
          <cell r="E9">
            <v>19.827999999999999</v>
          </cell>
          <cell r="F9">
            <v>4.7E-2</v>
          </cell>
          <cell r="G9">
            <v>1.63</v>
          </cell>
          <cell r="H9">
            <v>3.0059999999999998</v>
          </cell>
          <cell r="I9">
            <v>2.8169014084507067</v>
          </cell>
          <cell r="K9">
            <v>20.140999999999998</v>
          </cell>
        </row>
        <row r="10">
          <cell r="B10">
            <v>375948</v>
          </cell>
          <cell r="D10">
            <v>3.2800000000000003E-2</v>
          </cell>
          <cell r="E10">
            <v>0.65600000000000014</v>
          </cell>
          <cell r="F10">
            <v>0.01</v>
          </cell>
          <cell r="G10">
            <v>8.2000000000000003E-2</v>
          </cell>
          <cell r="H10">
            <v>0.06</v>
          </cell>
          <cell r="I10">
            <v>2.8368794326241087</v>
          </cell>
          <cell r="K10">
            <v>6.1890000000000001</v>
          </cell>
        </row>
        <row r="11">
          <cell r="B11">
            <v>375949</v>
          </cell>
          <cell r="D11">
            <v>5.8299999999999998E-2</v>
          </cell>
          <cell r="E11">
            <v>1.1659999999999999</v>
          </cell>
          <cell r="F11">
            <v>5.2999999999999999E-2</v>
          </cell>
          <cell r="G11">
            <v>0.128</v>
          </cell>
          <cell r="H11">
            <v>0.182</v>
          </cell>
          <cell r="I11">
            <v>2.7777777777777821</v>
          </cell>
          <cell r="K11">
            <v>11.112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B8">
            <v>376342</v>
          </cell>
          <cell r="E8">
            <v>1.036</v>
          </cell>
          <cell r="F8">
            <v>3.2000000000000001E-2</v>
          </cell>
          <cell r="G8">
            <v>0.02</v>
          </cell>
          <cell r="H8">
            <v>5.7000000000000002E-2</v>
          </cell>
          <cell r="I8">
            <v>2.8776978417266235</v>
          </cell>
          <cell r="K8">
            <v>4.47</v>
          </cell>
        </row>
        <row r="9">
          <cell r="B9">
            <v>376343</v>
          </cell>
          <cell r="E9">
            <v>14.628000000000002</v>
          </cell>
          <cell r="F9">
            <v>6.2E-2</v>
          </cell>
          <cell r="G9">
            <v>0.749</v>
          </cell>
          <cell r="H9">
            <v>1.0269999999999999</v>
          </cell>
          <cell r="I9">
            <v>2.777777777777771</v>
          </cell>
          <cell r="K9">
            <v>16.384</v>
          </cell>
        </row>
        <row r="10">
          <cell r="B10">
            <v>376344</v>
          </cell>
          <cell r="E10">
            <v>8.36</v>
          </cell>
          <cell r="F10">
            <v>0.69299999999999995</v>
          </cell>
          <cell r="G10">
            <v>1.5489999999999999</v>
          </cell>
          <cell r="H10">
            <v>3.1309999999999998</v>
          </cell>
          <cell r="I10">
            <v>2.8571428571428572</v>
          </cell>
          <cell r="K10">
            <v>12.583</v>
          </cell>
        </row>
        <row r="11">
          <cell r="B11">
            <v>376345</v>
          </cell>
          <cell r="E11">
            <v>4.5019999999999998</v>
          </cell>
          <cell r="F11">
            <v>3.9E-2</v>
          </cell>
          <cell r="G11">
            <v>0.39500000000000002</v>
          </cell>
          <cell r="H11">
            <v>1.3320000000000001</v>
          </cell>
          <cell r="I11">
            <v>2.7210884353741411</v>
          </cell>
          <cell r="K11">
            <v>24.263999999999999</v>
          </cell>
        </row>
        <row r="12">
          <cell r="B12">
            <v>376346</v>
          </cell>
          <cell r="E12">
            <v>1.804</v>
          </cell>
          <cell r="F12">
            <v>3.7999999999999999E-2</v>
          </cell>
          <cell r="G12">
            <v>0.27500000000000002</v>
          </cell>
          <cell r="H12">
            <v>0.19500000000000001</v>
          </cell>
          <cell r="I12">
            <v>2.7397260273972561</v>
          </cell>
          <cell r="K12">
            <v>8.6590000000000007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B8">
            <v>377033</v>
          </cell>
          <cell r="E8">
            <v>0.61</v>
          </cell>
          <cell r="F8">
            <v>3.9E-2</v>
          </cell>
          <cell r="G8">
            <v>1.4E-2</v>
          </cell>
          <cell r="H8">
            <v>2.5000000000000001E-2</v>
          </cell>
          <cell r="K8">
            <v>3.7650000000000001</v>
          </cell>
        </row>
        <row r="9">
          <cell r="B9">
            <v>377034</v>
          </cell>
          <cell r="E9">
            <v>3.1040000000000005</v>
          </cell>
          <cell r="F9">
            <v>7.2999999999999995E-2</v>
          </cell>
          <cell r="G9">
            <v>9.1999999999999998E-2</v>
          </cell>
          <cell r="H9">
            <v>0.876</v>
          </cell>
          <cell r="K9">
            <v>7.2539999999999996</v>
          </cell>
        </row>
        <row r="10">
          <cell r="B10">
            <v>377035</v>
          </cell>
          <cell r="E10">
            <v>2.3111999999999999</v>
          </cell>
          <cell r="F10">
            <v>0.24</v>
          </cell>
          <cell r="G10">
            <v>0.17799999999999999</v>
          </cell>
          <cell r="H10">
            <v>2.2090000000000001</v>
          </cell>
          <cell r="K10">
            <v>8.4239999999999995</v>
          </cell>
        </row>
        <row r="11">
          <cell r="B11">
            <v>377036</v>
          </cell>
          <cell r="E11">
            <v>5.8420000000000005</v>
          </cell>
          <cell r="F11">
            <v>0.13700000000000001</v>
          </cell>
          <cell r="G11">
            <v>0.104</v>
          </cell>
          <cell r="H11">
            <v>0.375</v>
          </cell>
          <cell r="K11">
            <v>5.6189999999999998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16">
          <cell r="B16">
            <v>377407</v>
          </cell>
          <cell r="D16">
            <v>1.5100000000000001E-2</v>
          </cell>
          <cell r="E16">
            <v>0.30200000000000005</v>
          </cell>
          <cell r="F16">
            <v>2.7E-2</v>
          </cell>
          <cell r="G16">
            <v>8.0000000000000002E-3</v>
          </cell>
          <cell r="H16">
            <v>7.5999999999999998E-2</v>
          </cell>
          <cell r="K16">
            <v>3.03</v>
          </cell>
        </row>
        <row r="17">
          <cell r="B17">
            <v>377408</v>
          </cell>
          <cell r="D17">
            <v>2.3E-2</v>
          </cell>
          <cell r="E17">
            <v>0.46</v>
          </cell>
          <cell r="F17">
            <v>3.5999999999999997E-2</v>
          </cell>
          <cell r="G17">
            <v>1.0999999999999999E-2</v>
          </cell>
          <cell r="H17">
            <v>3.1E-2</v>
          </cell>
          <cell r="K17">
            <v>2.8029999999999999</v>
          </cell>
        </row>
        <row r="19">
          <cell r="D19">
            <v>2.53E-2</v>
          </cell>
          <cell r="E19">
            <v>0.50600000000000001</v>
          </cell>
          <cell r="F19">
            <v>2.7E-2</v>
          </cell>
          <cell r="G19">
            <v>1.9E-2</v>
          </cell>
          <cell r="H19">
            <v>5.8999999999999997E-2</v>
          </cell>
          <cell r="K19">
            <v>4.6580000000000004</v>
          </cell>
        </row>
        <row r="20">
          <cell r="D20">
            <v>4.4000000000000003E-3</v>
          </cell>
          <cell r="E20">
            <v>8.8000000000000009E-2</v>
          </cell>
          <cell r="F20">
            <v>5.8999999999999997E-2</v>
          </cell>
          <cell r="G20">
            <v>6.2E-2</v>
          </cell>
          <cell r="H20">
            <v>0.52100000000000002</v>
          </cell>
          <cell r="K20">
            <v>4.601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14">
          <cell r="B14">
            <v>380600</v>
          </cell>
          <cell r="E14">
            <v>0.55199999999999994</v>
          </cell>
          <cell r="F14">
            <v>2.9000000000000001E-2</v>
          </cell>
          <cell r="G14">
            <v>1.0999999999999999E-2</v>
          </cell>
          <cell r="H14">
            <v>1.7999999999999999E-2</v>
          </cell>
        </row>
        <row r="15">
          <cell r="B15">
            <v>380601</v>
          </cell>
          <cell r="E15">
            <v>0.64400000000000002</v>
          </cell>
          <cell r="F15">
            <v>0.04</v>
          </cell>
          <cell r="G15">
            <v>1.7000000000000001E-2</v>
          </cell>
          <cell r="H15">
            <v>2.5000000000000001E-2</v>
          </cell>
        </row>
        <row r="16">
          <cell r="B16">
            <v>380602</v>
          </cell>
          <cell r="E16">
            <v>0.83</v>
          </cell>
          <cell r="F16">
            <v>3.3000000000000002E-2</v>
          </cell>
          <cell r="G16">
            <v>5.6000000000000001E-2</v>
          </cell>
          <cell r="H16">
            <v>0.249</v>
          </cell>
        </row>
        <row r="17">
          <cell r="B17">
            <v>380603</v>
          </cell>
          <cell r="E17">
            <v>2.06</v>
          </cell>
          <cell r="F17">
            <v>0.10199999999999999</v>
          </cell>
          <cell r="G17">
            <v>1.2470000000000001</v>
          </cell>
          <cell r="H17">
            <v>3.802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B8">
            <v>381435</v>
          </cell>
          <cell r="E8">
            <v>0.252</v>
          </cell>
          <cell r="F8">
            <v>1.9E-2</v>
          </cell>
          <cell r="G8">
            <v>5.0000000000000001E-3</v>
          </cell>
          <cell r="H8">
            <v>1.7000000000000001E-2</v>
          </cell>
        </row>
        <row r="9">
          <cell r="B9">
            <v>381436</v>
          </cell>
          <cell r="E9">
            <v>1.1379999999999999</v>
          </cell>
          <cell r="F9">
            <v>5.2999999999999999E-2</v>
          </cell>
          <cell r="G9">
            <v>1.9E-2</v>
          </cell>
          <cell r="H9">
            <v>3.5999999999999997E-2</v>
          </cell>
          <cell r="K9">
            <v>1.5329999999999999</v>
          </cell>
        </row>
        <row r="10">
          <cell r="B10">
            <v>381437</v>
          </cell>
          <cell r="E10">
            <v>1.8859999999999999</v>
          </cell>
          <cell r="F10">
            <v>9.8000000000000004E-2</v>
          </cell>
          <cell r="G10">
            <v>0.04</v>
          </cell>
          <cell r="H10">
            <v>0.10299999999999999</v>
          </cell>
          <cell r="K10">
            <v>2.1429999999999998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12">
          <cell r="B12">
            <v>381762</v>
          </cell>
          <cell r="E12">
            <v>0.21600000000000003</v>
          </cell>
          <cell r="F12">
            <v>2.5000000000000001E-2</v>
          </cell>
          <cell r="G12">
            <v>1.4E-2</v>
          </cell>
          <cell r="H12">
            <v>2.9000000000000001E-2</v>
          </cell>
          <cell r="K12">
            <v>1.4179999999999999</v>
          </cell>
        </row>
        <row r="14">
          <cell r="B14">
            <v>381764</v>
          </cell>
          <cell r="E14">
            <v>0.318</v>
          </cell>
          <cell r="F14">
            <v>3.5999999999999997E-2</v>
          </cell>
          <cell r="G14">
            <v>2.5999999999999999E-2</v>
          </cell>
          <cell r="H14">
            <v>5.5E-2</v>
          </cell>
          <cell r="K14">
            <v>1.0940000000000001</v>
          </cell>
        </row>
        <row r="15">
          <cell r="B15">
            <v>381765</v>
          </cell>
          <cell r="E15">
            <v>0.70799999999999996</v>
          </cell>
          <cell r="F15">
            <v>7.0000000000000001E-3</v>
          </cell>
          <cell r="G15">
            <v>5.6000000000000001E-2</v>
          </cell>
          <cell r="H15">
            <v>0.10100000000000001</v>
          </cell>
          <cell r="K15">
            <v>6.0060000000000002</v>
          </cell>
        </row>
        <row r="16">
          <cell r="B16">
            <v>381766</v>
          </cell>
          <cell r="E16">
            <v>0.33799999999999997</v>
          </cell>
          <cell r="F16">
            <v>2.5999999999999999E-2</v>
          </cell>
          <cell r="G16">
            <v>1.9E-2</v>
          </cell>
          <cell r="H16">
            <v>4.4999999999999998E-2</v>
          </cell>
          <cell r="K16">
            <v>2.359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10">
          <cell r="B10">
            <v>383967</v>
          </cell>
          <cell r="E10">
            <v>1.8379999999999999</v>
          </cell>
          <cell r="F10">
            <v>9.4E-2</v>
          </cell>
          <cell r="G10">
            <v>1.8371199999999997E-2</v>
          </cell>
          <cell r="H10">
            <v>3.9183300000000004E-2</v>
          </cell>
          <cell r="I10">
            <v>2.8776978417266235</v>
          </cell>
          <cell r="K10">
            <v>2.3679999999999999</v>
          </cell>
        </row>
        <row r="11">
          <cell r="B11">
            <v>383968</v>
          </cell>
          <cell r="E11">
            <v>0.19400000000000003</v>
          </cell>
          <cell r="F11">
            <v>6.8000000000000005E-2</v>
          </cell>
          <cell r="G11">
            <v>2.2290999999999999E-3</v>
          </cell>
          <cell r="H11">
            <v>9.2321999999999994E-3</v>
          </cell>
          <cell r="I11">
            <v>2.9197080291970825</v>
          </cell>
          <cell r="K11">
            <v>0.16300000000000001</v>
          </cell>
        </row>
        <row r="12">
          <cell r="B12">
            <v>383969</v>
          </cell>
          <cell r="E12">
            <v>0.72799999999999998</v>
          </cell>
          <cell r="F12">
            <v>2.8000000000000001E-2</v>
          </cell>
          <cell r="G12">
            <v>9.0153999999999998E-3</v>
          </cell>
          <cell r="H12">
            <v>2.87233E-2</v>
          </cell>
          <cell r="I12">
            <v>2.9411764705882426</v>
          </cell>
          <cell r="K12">
            <v>3.0990000000000002</v>
          </cell>
        </row>
        <row r="14">
          <cell r="B14">
            <v>383971</v>
          </cell>
          <cell r="E14">
            <v>2.3879999999999999</v>
          </cell>
          <cell r="F14">
            <v>3.2000000000000001E-2</v>
          </cell>
          <cell r="G14">
            <v>0.02</v>
          </cell>
          <cell r="H14">
            <v>0.125</v>
          </cell>
          <cell r="I14">
            <v>2.777777777777771</v>
          </cell>
          <cell r="K14">
            <v>9.2029999999999994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62"/>
  <sheetViews>
    <sheetView tabSelected="1" workbookViewId="0">
      <pane ySplit="1" topLeftCell="A41" activePane="bottomLeft" state="frozen"/>
      <selection pane="bottomLeft" activeCell="B72" sqref="B72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13.85546875" style="17" customWidth="1"/>
    <col min="10" max="10" width="12.42578125" style="43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42" t="s">
        <v>9</v>
      </c>
      <c r="K1" s="13" t="s">
        <v>10</v>
      </c>
    </row>
    <row r="2" spans="1:11" x14ac:dyDescent="0.2">
      <c r="A2" s="52" t="s">
        <v>40</v>
      </c>
      <c r="B2" s="54">
        <v>615439.43059999996</v>
      </c>
      <c r="C2" s="54">
        <v>815072.95440000005</v>
      </c>
      <c r="D2" s="84">
        <v>530</v>
      </c>
      <c r="E2" s="84">
        <v>3.5</v>
      </c>
      <c r="F2" s="85">
        <v>530</v>
      </c>
      <c r="G2" s="85" t="s">
        <v>37</v>
      </c>
      <c r="H2" s="85"/>
      <c r="I2" s="85" t="s">
        <v>38</v>
      </c>
      <c r="J2" s="86">
        <v>43775</v>
      </c>
      <c r="K2" s="52" t="s">
        <v>33</v>
      </c>
    </row>
    <row r="3" spans="1:11" x14ac:dyDescent="0.2">
      <c r="A3" s="52" t="s">
        <v>41</v>
      </c>
      <c r="B3" s="54">
        <v>615435.09409999999</v>
      </c>
      <c r="C3" s="54">
        <v>815074.18980000005</v>
      </c>
      <c r="D3" s="84">
        <v>530</v>
      </c>
      <c r="E3" s="84">
        <v>4.2</v>
      </c>
      <c r="F3" s="85">
        <v>530</v>
      </c>
      <c r="G3" s="85" t="s">
        <v>37</v>
      </c>
      <c r="H3" s="85"/>
      <c r="I3" s="85" t="s">
        <v>146</v>
      </c>
      <c r="J3" s="86" t="s">
        <v>147</v>
      </c>
      <c r="K3" s="52" t="s">
        <v>33</v>
      </c>
    </row>
    <row r="4" spans="1:11" x14ac:dyDescent="0.2">
      <c r="A4" s="52" t="s">
        <v>42</v>
      </c>
      <c r="B4" s="54">
        <v>615430.8199</v>
      </c>
      <c r="C4" s="54">
        <v>815073.93680000002</v>
      </c>
      <c r="D4" s="84">
        <v>530</v>
      </c>
      <c r="E4" s="84">
        <v>4.2</v>
      </c>
      <c r="F4" s="85">
        <v>530</v>
      </c>
      <c r="G4" s="85" t="s">
        <v>37</v>
      </c>
      <c r="H4" s="85"/>
      <c r="I4" s="85" t="s">
        <v>50</v>
      </c>
      <c r="J4" s="87" t="s">
        <v>51</v>
      </c>
      <c r="K4" s="52" t="s">
        <v>33</v>
      </c>
    </row>
    <row r="5" spans="1:11" x14ac:dyDescent="0.2">
      <c r="A5" s="52" t="s">
        <v>43</v>
      </c>
      <c r="B5" s="54">
        <v>615426.59479999996</v>
      </c>
      <c r="C5" s="54">
        <v>815073.32830000005</v>
      </c>
      <c r="D5" s="84">
        <v>530</v>
      </c>
      <c r="E5" s="84">
        <v>5.0999999999999996</v>
      </c>
      <c r="F5" s="85">
        <v>530</v>
      </c>
      <c r="G5" s="85" t="s">
        <v>37</v>
      </c>
      <c r="H5" s="85"/>
      <c r="I5" s="85" t="s">
        <v>50</v>
      </c>
      <c r="J5" s="88" t="s">
        <v>53</v>
      </c>
      <c r="K5" s="52" t="s">
        <v>33</v>
      </c>
    </row>
    <row r="6" spans="1:11" x14ac:dyDescent="0.2">
      <c r="A6" s="52" t="s">
        <v>44</v>
      </c>
      <c r="B6" s="54">
        <v>615424.15289999999</v>
      </c>
      <c r="C6" s="54">
        <v>815072.87890000001</v>
      </c>
      <c r="D6" s="84">
        <v>530</v>
      </c>
      <c r="E6" s="84">
        <v>4.5</v>
      </c>
      <c r="F6" s="85">
        <v>530</v>
      </c>
      <c r="G6" s="85" t="s">
        <v>37</v>
      </c>
      <c r="H6" s="85"/>
      <c r="I6" s="85" t="s">
        <v>78</v>
      </c>
      <c r="J6" s="88" t="s">
        <v>172</v>
      </c>
      <c r="K6" s="52" t="s">
        <v>33</v>
      </c>
    </row>
    <row r="7" spans="1:11" x14ac:dyDescent="0.2">
      <c r="A7" s="52" t="s">
        <v>45</v>
      </c>
      <c r="B7" s="54">
        <v>615420.26</v>
      </c>
      <c r="C7" s="54">
        <v>815072.41590000002</v>
      </c>
      <c r="D7" s="84">
        <v>530</v>
      </c>
      <c r="E7" s="84"/>
      <c r="F7" s="85">
        <v>530</v>
      </c>
      <c r="G7" s="85" t="s">
        <v>37</v>
      </c>
      <c r="H7" s="85"/>
      <c r="I7" s="85"/>
      <c r="J7" s="88"/>
      <c r="K7" s="52" t="s">
        <v>33</v>
      </c>
    </row>
    <row r="8" spans="1:11" x14ac:dyDescent="0.2">
      <c r="A8" s="52" t="s">
        <v>46</v>
      </c>
      <c r="B8" s="54">
        <v>615411.89540000004</v>
      </c>
      <c r="C8" s="54">
        <v>815072.95849999995</v>
      </c>
      <c r="D8" s="84">
        <v>530</v>
      </c>
      <c r="E8" s="84">
        <v>3.5</v>
      </c>
      <c r="F8" s="85">
        <v>530</v>
      </c>
      <c r="G8" s="85" t="s">
        <v>37</v>
      </c>
      <c r="H8" s="85"/>
      <c r="I8" s="85" t="s">
        <v>182</v>
      </c>
      <c r="J8" s="88" t="s">
        <v>183</v>
      </c>
      <c r="K8" s="52" t="s">
        <v>33</v>
      </c>
    </row>
    <row r="9" spans="1:11" x14ac:dyDescent="0.2">
      <c r="A9" s="52" t="s">
        <v>47</v>
      </c>
      <c r="B9" s="54">
        <v>615409.92469999997</v>
      </c>
      <c r="C9" s="54">
        <v>815073.63699999999</v>
      </c>
      <c r="D9" s="84">
        <v>530</v>
      </c>
      <c r="E9" s="84">
        <v>3.5</v>
      </c>
      <c r="F9" s="85">
        <v>530</v>
      </c>
      <c r="G9" s="85" t="s">
        <v>37</v>
      </c>
      <c r="H9" s="85"/>
      <c r="I9" s="85" t="s">
        <v>78</v>
      </c>
      <c r="J9" s="88" t="s">
        <v>57</v>
      </c>
      <c r="K9" s="52" t="s">
        <v>33</v>
      </c>
    </row>
    <row r="10" spans="1:11" x14ac:dyDescent="0.2">
      <c r="A10" s="52" t="s">
        <v>48</v>
      </c>
      <c r="B10" s="54">
        <v>615402.14950000006</v>
      </c>
      <c r="C10" s="54">
        <v>815075.5085</v>
      </c>
      <c r="D10" s="84">
        <v>530</v>
      </c>
      <c r="E10" s="84">
        <v>4.3</v>
      </c>
      <c r="F10" s="85">
        <v>530</v>
      </c>
      <c r="G10" s="85" t="s">
        <v>37</v>
      </c>
      <c r="H10" s="85"/>
      <c r="I10" s="85" t="s">
        <v>78</v>
      </c>
      <c r="J10" s="87">
        <v>43472</v>
      </c>
      <c r="K10" s="52" t="s">
        <v>33</v>
      </c>
    </row>
    <row r="11" spans="1:11" x14ac:dyDescent="0.2">
      <c r="A11" s="52" t="s">
        <v>60</v>
      </c>
      <c r="B11" s="54">
        <v>615397.56629999995</v>
      </c>
      <c r="C11" s="54">
        <v>815079.13029999996</v>
      </c>
      <c r="D11" s="84">
        <v>530</v>
      </c>
      <c r="E11" s="84"/>
      <c r="F11" s="85">
        <v>530</v>
      </c>
      <c r="G11" s="85" t="s">
        <v>37</v>
      </c>
      <c r="H11" s="85"/>
      <c r="I11" s="85"/>
      <c r="J11" s="88"/>
      <c r="K11" s="52" t="s">
        <v>33</v>
      </c>
    </row>
    <row r="12" spans="1:11" x14ac:dyDescent="0.2">
      <c r="A12" s="52" t="s">
        <v>61</v>
      </c>
      <c r="B12" s="54">
        <v>615389.75179999997</v>
      </c>
      <c r="C12" s="54">
        <v>815086.85479999997</v>
      </c>
      <c r="D12" s="84">
        <v>530</v>
      </c>
      <c r="E12" s="84"/>
      <c r="F12" s="85">
        <v>530</v>
      </c>
      <c r="G12" s="85" t="s">
        <v>37</v>
      </c>
      <c r="H12" s="85"/>
      <c r="I12" s="85"/>
      <c r="J12" s="88"/>
      <c r="K12" s="52" t="s">
        <v>33</v>
      </c>
    </row>
    <row r="13" spans="1:11" x14ac:dyDescent="0.2">
      <c r="A13" s="52" t="s">
        <v>62</v>
      </c>
      <c r="B13" s="54">
        <v>615387.46380000003</v>
      </c>
      <c r="C13" s="54">
        <v>815088.98600000003</v>
      </c>
      <c r="D13" s="84">
        <v>530</v>
      </c>
      <c r="E13" s="84">
        <v>5.5</v>
      </c>
      <c r="F13" s="85">
        <v>530</v>
      </c>
      <c r="G13" s="85" t="s">
        <v>37</v>
      </c>
      <c r="H13" s="85"/>
      <c r="I13" s="85" t="s">
        <v>78</v>
      </c>
      <c r="J13" s="87">
        <v>43664</v>
      </c>
      <c r="K13" s="52" t="s">
        <v>33</v>
      </c>
    </row>
    <row r="14" spans="1:11" x14ac:dyDescent="0.2">
      <c r="A14" s="52" t="s">
        <v>75</v>
      </c>
      <c r="B14" s="54">
        <v>615374.36459999997</v>
      </c>
      <c r="C14" s="54">
        <v>815102.62699999998</v>
      </c>
      <c r="D14" s="84">
        <v>530</v>
      </c>
      <c r="E14" s="84">
        <v>3.2</v>
      </c>
      <c r="F14" s="85">
        <v>530</v>
      </c>
      <c r="G14" s="85" t="s">
        <v>37</v>
      </c>
      <c r="H14" s="85"/>
      <c r="I14" s="85" t="s">
        <v>101</v>
      </c>
      <c r="J14" s="87">
        <v>43668</v>
      </c>
      <c r="K14" s="52" t="s">
        <v>33</v>
      </c>
    </row>
    <row r="15" spans="1:11" x14ac:dyDescent="0.2">
      <c r="A15" s="52" t="s">
        <v>76</v>
      </c>
      <c r="B15" s="54">
        <v>615369.99080000003</v>
      </c>
      <c r="C15" s="54">
        <v>815107.92169999995</v>
      </c>
      <c r="D15" s="84">
        <v>530</v>
      </c>
      <c r="E15" s="84">
        <v>3.9</v>
      </c>
      <c r="F15" s="85">
        <v>530</v>
      </c>
      <c r="G15" s="85" t="s">
        <v>37</v>
      </c>
      <c r="H15" s="85"/>
      <c r="I15" s="85" t="s">
        <v>78</v>
      </c>
      <c r="J15" s="88" t="s">
        <v>88</v>
      </c>
      <c r="K15" s="52" t="s">
        <v>33</v>
      </c>
    </row>
    <row r="16" spans="1:11" x14ac:dyDescent="0.2">
      <c r="A16" s="52" t="s">
        <v>77</v>
      </c>
      <c r="B16" s="54">
        <v>615366.44149999996</v>
      </c>
      <c r="C16" s="54">
        <v>815113.36159999995</v>
      </c>
      <c r="D16" s="84">
        <v>530</v>
      </c>
      <c r="E16" s="84">
        <v>3.7</v>
      </c>
      <c r="F16" s="85">
        <v>530</v>
      </c>
      <c r="G16" s="85" t="s">
        <v>37</v>
      </c>
      <c r="H16" s="85"/>
      <c r="I16" s="85" t="s">
        <v>50</v>
      </c>
      <c r="J16" s="88" t="s">
        <v>79</v>
      </c>
      <c r="K16" s="52" t="s">
        <v>33</v>
      </c>
    </row>
    <row r="17" spans="1:11" x14ac:dyDescent="0.2">
      <c r="A17" s="52" t="s">
        <v>85</v>
      </c>
      <c r="B17" s="54">
        <v>615361.3628</v>
      </c>
      <c r="C17" s="54">
        <v>815120.9719</v>
      </c>
      <c r="D17" s="84">
        <v>530</v>
      </c>
      <c r="E17" s="84">
        <v>4.2</v>
      </c>
      <c r="F17" s="85">
        <v>530</v>
      </c>
      <c r="G17" s="85" t="s">
        <v>37</v>
      </c>
      <c r="H17" s="85"/>
      <c r="I17" s="85" t="s">
        <v>50</v>
      </c>
      <c r="J17" s="87">
        <v>43473</v>
      </c>
      <c r="K17" s="52" t="s">
        <v>33</v>
      </c>
    </row>
    <row r="18" spans="1:11" x14ac:dyDescent="0.2">
      <c r="A18" s="52" t="s">
        <v>86</v>
      </c>
      <c r="B18" s="54">
        <v>615359.4693</v>
      </c>
      <c r="C18" s="54">
        <v>815125.29180000001</v>
      </c>
      <c r="D18" s="84">
        <v>530</v>
      </c>
      <c r="E18" s="84">
        <v>4.0999999999999996</v>
      </c>
      <c r="F18" s="85">
        <v>530</v>
      </c>
      <c r="G18" s="85" t="s">
        <v>37</v>
      </c>
      <c r="H18" s="85"/>
      <c r="I18" s="85" t="s">
        <v>101</v>
      </c>
      <c r="J18" s="87">
        <v>43777</v>
      </c>
      <c r="K18" s="52" t="s">
        <v>33</v>
      </c>
    </row>
    <row r="19" spans="1:11" x14ac:dyDescent="0.2">
      <c r="A19" s="52" t="s">
        <v>87</v>
      </c>
      <c r="B19" s="54">
        <v>615357.86369999999</v>
      </c>
      <c r="C19" s="54">
        <v>815127.91559999995</v>
      </c>
      <c r="D19" s="84">
        <v>530</v>
      </c>
      <c r="E19" s="84">
        <v>3.4</v>
      </c>
      <c r="F19" s="85">
        <v>530</v>
      </c>
      <c r="G19" s="85" t="s">
        <v>37</v>
      </c>
      <c r="H19" s="85"/>
      <c r="I19" s="85" t="s">
        <v>78</v>
      </c>
      <c r="J19" s="88" t="s">
        <v>90</v>
      </c>
      <c r="K19" s="52" t="s">
        <v>33</v>
      </c>
    </row>
    <row r="20" spans="1:11" x14ac:dyDescent="0.2">
      <c r="A20" s="52" t="s">
        <v>91</v>
      </c>
      <c r="B20" s="54">
        <v>615356.56770000001</v>
      </c>
      <c r="C20" s="54">
        <v>815129.77300000004</v>
      </c>
      <c r="D20" s="84">
        <v>530</v>
      </c>
      <c r="E20" s="84">
        <v>2.7</v>
      </c>
      <c r="F20" s="85">
        <v>530</v>
      </c>
      <c r="G20" s="85" t="s">
        <v>37</v>
      </c>
      <c r="H20" s="85"/>
      <c r="I20" s="85" t="s">
        <v>78</v>
      </c>
      <c r="J20" s="88" t="s">
        <v>96</v>
      </c>
      <c r="K20" s="52" t="s">
        <v>33</v>
      </c>
    </row>
    <row r="21" spans="1:11" s="17" customFormat="1" x14ac:dyDescent="0.2">
      <c r="A21" s="52" t="s">
        <v>100</v>
      </c>
      <c r="B21" s="54">
        <v>615354.33429999999</v>
      </c>
      <c r="C21" s="54">
        <v>815132.85990000004</v>
      </c>
      <c r="D21" s="84">
        <v>530</v>
      </c>
      <c r="E21" s="84">
        <v>4.3</v>
      </c>
      <c r="F21" s="85">
        <v>530</v>
      </c>
      <c r="G21" s="85" t="s">
        <v>37</v>
      </c>
      <c r="H21" s="85"/>
      <c r="I21" s="85" t="s">
        <v>101</v>
      </c>
      <c r="J21" s="88" t="s">
        <v>102</v>
      </c>
      <c r="K21" s="52" t="s">
        <v>33</v>
      </c>
    </row>
    <row r="22" spans="1:11" x14ac:dyDescent="0.2">
      <c r="A22" s="52" t="s">
        <v>105</v>
      </c>
      <c r="B22" s="54">
        <v>615351.33559999999</v>
      </c>
      <c r="C22" s="54">
        <v>815136.10199999996</v>
      </c>
      <c r="D22" s="84">
        <v>530</v>
      </c>
      <c r="E22" s="84">
        <v>3.3</v>
      </c>
      <c r="F22" s="85">
        <v>530</v>
      </c>
      <c r="G22" s="85" t="s">
        <v>37</v>
      </c>
      <c r="H22" s="85"/>
      <c r="I22" s="85" t="s">
        <v>78</v>
      </c>
      <c r="J22" s="88" t="s">
        <v>111</v>
      </c>
      <c r="K22" s="52" t="s">
        <v>33</v>
      </c>
    </row>
    <row r="23" spans="1:11" x14ac:dyDescent="0.2">
      <c r="A23" s="52" t="s">
        <v>106</v>
      </c>
      <c r="B23" s="54">
        <v>615346.67330000002</v>
      </c>
      <c r="C23" s="54">
        <v>815137.22239999997</v>
      </c>
      <c r="D23" s="84">
        <v>530</v>
      </c>
      <c r="E23" s="84">
        <v>5.4</v>
      </c>
      <c r="F23" s="85">
        <v>530</v>
      </c>
      <c r="G23" s="85" t="s">
        <v>37</v>
      </c>
      <c r="H23" s="85"/>
      <c r="I23" s="85" t="s">
        <v>50</v>
      </c>
      <c r="J23" s="88" t="s">
        <v>107</v>
      </c>
      <c r="K23" s="52" t="s">
        <v>33</v>
      </c>
    </row>
    <row r="24" spans="1:11" s="17" customFormat="1" x14ac:dyDescent="0.2">
      <c r="A24" s="52" t="s">
        <v>113</v>
      </c>
      <c r="B24" s="54">
        <v>615339.14839999995</v>
      </c>
      <c r="C24" s="54">
        <v>815140.54619999998</v>
      </c>
      <c r="D24" s="84">
        <v>530</v>
      </c>
      <c r="E24" s="84">
        <v>3.8</v>
      </c>
      <c r="F24" s="85">
        <v>530</v>
      </c>
      <c r="G24" s="85" t="s">
        <v>37</v>
      </c>
      <c r="H24" s="85"/>
      <c r="I24" s="85" t="s">
        <v>38</v>
      </c>
      <c r="J24" s="87" t="s">
        <v>144</v>
      </c>
      <c r="K24" s="52" t="s">
        <v>33</v>
      </c>
    </row>
    <row r="25" spans="1:11" s="17" customFormat="1" x14ac:dyDescent="0.2">
      <c r="A25" s="52" t="s">
        <v>114</v>
      </c>
      <c r="B25" s="54">
        <v>615333.92740000004</v>
      </c>
      <c r="C25" s="54">
        <v>815144.35739999998</v>
      </c>
      <c r="D25" s="84">
        <v>530</v>
      </c>
      <c r="E25" s="84"/>
      <c r="F25" s="85">
        <v>530</v>
      </c>
      <c r="G25" s="85" t="s">
        <v>37</v>
      </c>
      <c r="H25" s="85"/>
      <c r="I25" s="85"/>
      <c r="J25" s="88"/>
      <c r="K25" s="52" t="s">
        <v>33</v>
      </c>
    </row>
    <row r="26" spans="1:11" x14ac:dyDescent="0.2">
      <c r="A26" s="52" t="s">
        <v>115</v>
      </c>
      <c r="B26" s="54">
        <v>615332.27980000002</v>
      </c>
      <c r="C26" s="54">
        <v>815147.83649999998</v>
      </c>
      <c r="D26" s="84">
        <v>530</v>
      </c>
      <c r="E26" s="84">
        <v>3.6</v>
      </c>
      <c r="F26" s="85">
        <v>530</v>
      </c>
      <c r="G26" s="85" t="s">
        <v>37</v>
      </c>
      <c r="H26" s="85"/>
      <c r="I26" s="85" t="s">
        <v>50</v>
      </c>
      <c r="J26" s="88" t="s">
        <v>119</v>
      </c>
      <c r="K26" s="52" t="s">
        <v>33</v>
      </c>
    </row>
    <row r="27" spans="1:11" s="17" customFormat="1" x14ac:dyDescent="0.2">
      <c r="A27" s="52" t="s">
        <v>116</v>
      </c>
      <c r="B27" s="54">
        <v>615330.44960000005</v>
      </c>
      <c r="C27" s="54">
        <v>815149.98320000002</v>
      </c>
      <c r="D27" s="84">
        <v>530</v>
      </c>
      <c r="E27" s="84">
        <v>3.6</v>
      </c>
      <c r="F27" s="85">
        <v>530</v>
      </c>
      <c r="G27" s="85" t="s">
        <v>37</v>
      </c>
      <c r="H27" s="85"/>
      <c r="I27" s="85" t="s">
        <v>101</v>
      </c>
      <c r="J27" s="88" t="s">
        <v>119</v>
      </c>
      <c r="K27" s="52" t="s">
        <v>33</v>
      </c>
    </row>
    <row r="28" spans="1:11" s="17" customFormat="1" x14ac:dyDescent="0.2">
      <c r="A28" s="52" t="s">
        <v>117</v>
      </c>
      <c r="B28" s="54">
        <v>615328.98400000005</v>
      </c>
      <c r="C28" s="54">
        <v>815151.7047</v>
      </c>
      <c r="D28" s="84">
        <v>530</v>
      </c>
      <c r="E28" s="84">
        <v>4</v>
      </c>
      <c r="F28" s="85">
        <v>530</v>
      </c>
      <c r="G28" s="85" t="s">
        <v>37</v>
      </c>
      <c r="H28" s="85"/>
      <c r="I28" s="85" t="s">
        <v>78</v>
      </c>
      <c r="J28" s="87">
        <v>43505</v>
      </c>
      <c r="K28" s="52" t="s">
        <v>33</v>
      </c>
    </row>
    <row r="29" spans="1:11" s="17" customFormat="1" x14ac:dyDescent="0.2">
      <c r="A29" s="52" t="s">
        <v>118</v>
      </c>
      <c r="B29" s="54">
        <v>615324.39240000001</v>
      </c>
      <c r="C29" s="54">
        <v>815157.16059999994</v>
      </c>
      <c r="D29" s="84">
        <v>530</v>
      </c>
      <c r="E29" s="84">
        <v>4.5999999999999996</v>
      </c>
      <c r="F29" s="85">
        <v>530</v>
      </c>
      <c r="G29" s="85" t="s">
        <v>37</v>
      </c>
      <c r="H29" s="85"/>
      <c r="I29" s="85" t="s">
        <v>38</v>
      </c>
      <c r="J29" s="87">
        <v>43564</v>
      </c>
      <c r="K29" s="52" t="s">
        <v>33</v>
      </c>
    </row>
    <row r="30" spans="1:11" s="17" customFormat="1" x14ac:dyDescent="0.2">
      <c r="A30" s="52" t="s">
        <v>131</v>
      </c>
      <c r="B30" s="54">
        <v>615322.5723</v>
      </c>
      <c r="C30" s="54">
        <v>815159.33360000001</v>
      </c>
      <c r="D30" s="84">
        <v>530</v>
      </c>
      <c r="E30" s="84">
        <v>3.1</v>
      </c>
      <c r="F30" s="85">
        <v>530</v>
      </c>
      <c r="G30" s="85" t="s">
        <v>37</v>
      </c>
      <c r="H30" s="85"/>
      <c r="I30" s="85" t="s">
        <v>101</v>
      </c>
      <c r="J30" s="87">
        <v>43718</v>
      </c>
      <c r="K30" s="52" t="s">
        <v>33</v>
      </c>
    </row>
    <row r="31" spans="1:11" s="17" customFormat="1" x14ac:dyDescent="0.2">
      <c r="A31" s="52" t="s">
        <v>132</v>
      </c>
      <c r="B31" s="54">
        <v>615320.44640000002</v>
      </c>
      <c r="C31" s="54">
        <v>815161.45739999996</v>
      </c>
      <c r="D31" s="84">
        <v>530</v>
      </c>
      <c r="E31" s="84">
        <v>3.5</v>
      </c>
      <c r="F31" s="85">
        <v>530</v>
      </c>
      <c r="G31" s="85" t="s">
        <v>37</v>
      </c>
      <c r="H31" s="85"/>
      <c r="I31" s="85" t="s">
        <v>101</v>
      </c>
      <c r="J31" s="87">
        <v>43720</v>
      </c>
      <c r="K31" s="52" t="s">
        <v>33</v>
      </c>
    </row>
    <row r="32" spans="1:11" s="17" customFormat="1" x14ac:dyDescent="0.2">
      <c r="A32" s="52" t="s">
        <v>133</v>
      </c>
      <c r="B32" s="89">
        <v>615315.85860000004</v>
      </c>
      <c r="C32" s="89">
        <v>815164.38919999998</v>
      </c>
      <c r="D32" s="84">
        <v>530</v>
      </c>
      <c r="E32" s="84">
        <v>3.7</v>
      </c>
      <c r="F32" s="85">
        <v>530</v>
      </c>
      <c r="G32" s="85" t="s">
        <v>37</v>
      </c>
      <c r="H32" s="85"/>
      <c r="I32" s="85" t="s">
        <v>78</v>
      </c>
      <c r="J32" s="88" t="s">
        <v>161</v>
      </c>
      <c r="K32" s="52" t="s">
        <v>33</v>
      </c>
    </row>
    <row r="33" spans="1:11" s="17" customFormat="1" x14ac:dyDescent="0.2">
      <c r="A33" s="52" t="s">
        <v>141</v>
      </c>
      <c r="B33" s="89">
        <v>615315.85869999998</v>
      </c>
      <c r="C33" s="89">
        <v>815165.94669999997</v>
      </c>
      <c r="D33" s="84">
        <v>530</v>
      </c>
      <c r="E33" s="84">
        <v>4.2</v>
      </c>
      <c r="F33" s="85">
        <v>530</v>
      </c>
      <c r="G33" s="85" t="s">
        <v>37</v>
      </c>
      <c r="H33" s="85"/>
      <c r="I33" s="85" t="s">
        <v>38</v>
      </c>
      <c r="J33" s="87" t="s">
        <v>145</v>
      </c>
      <c r="K33" s="52" t="s">
        <v>33</v>
      </c>
    </row>
    <row r="34" spans="1:11" s="17" customFormat="1" x14ac:dyDescent="0.2">
      <c r="A34" s="52" t="s">
        <v>150</v>
      </c>
      <c r="B34" s="89">
        <v>615315.85880000005</v>
      </c>
      <c r="C34" s="89">
        <v>815168.13919999998</v>
      </c>
      <c r="D34" s="84">
        <v>530</v>
      </c>
      <c r="E34" s="84">
        <v>4.5</v>
      </c>
      <c r="F34" s="85">
        <v>530</v>
      </c>
      <c r="G34" s="85" t="s">
        <v>37</v>
      </c>
      <c r="H34" s="85"/>
      <c r="I34" s="85" t="s">
        <v>38</v>
      </c>
      <c r="J34" s="88" t="s">
        <v>165</v>
      </c>
      <c r="K34" s="52" t="s">
        <v>33</v>
      </c>
    </row>
    <row r="35" spans="1:11" s="17" customFormat="1" x14ac:dyDescent="0.2">
      <c r="A35" s="52" t="s">
        <v>151</v>
      </c>
      <c r="B35" s="89">
        <v>615315.85889999999</v>
      </c>
      <c r="C35" s="89">
        <v>815169.8639</v>
      </c>
      <c r="D35" s="84">
        <v>530</v>
      </c>
      <c r="E35" s="84">
        <v>3.6</v>
      </c>
      <c r="F35" s="85">
        <v>530</v>
      </c>
      <c r="G35" s="85" t="s">
        <v>37</v>
      </c>
      <c r="H35" s="85"/>
      <c r="I35" s="85" t="s">
        <v>146</v>
      </c>
      <c r="J35" s="88" t="s">
        <v>153</v>
      </c>
      <c r="K35" s="52" t="s">
        <v>33</v>
      </c>
    </row>
    <row r="36" spans="1:11" s="17" customFormat="1" x14ac:dyDescent="0.2">
      <c r="A36" s="52" t="s">
        <v>152</v>
      </c>
      <c r="B36" s="89">
        <v>615315.85900000005</v>
      </c>
      <c r="C36" s="89">
        <v>815176.69480000006</v>
      </c>
      <c r="D36" s="84">
        <v>530</v>
      </c>
      <c r="E36" s="84">
        <v>3.6</v>
      </c>
      <c r="F36" s="85">
        <v>530</v>
      </c>
      <c r="G36" s="85" t="s">
        <v>37</v>
      </c>
      <c r="H36" s="85"/>
      <c r="I36" s="85" t="s">
        <v>101</v>
      </c>
      <c r="J36" s="87">
        <v>43733</v>
      </c>
      <c r="K36" s="52" t="s">
        <v>33</v>
      </c>
    </row>
    <row r="37" spans="1:11" s="17" customFormat="1" x14ac:dyDescent="0.2">
      <c r="A37" s="52" t="s">
        <v>163</v>
      </c>
      <c r="B37" s="89">
        <v>615315.8591</v>
      </c>
      <c r="C37" s="89">
        <v>815179.48510000005</v>
      </c>
      <c r="D37" s="84">
        <v>530</v>
      </c>
      <c r="E37" s="84">
        <v>3.9</v>
      </c>
      <c r="F37" s="85">
        <v>530</v>
      </c>
      <c r="G37" s="85" t="s">
        <v>37</v>
      </c>
      <c r="H37" s="85"/>
      <c r="I37" s="85" t="s">
        <v>50</v>
      </c>
      <c r="J37" s="87">
        <v>43687</v>
      </c>
      <c r="K37" s="52" t="s">
        <v>33</v>
      </c>
    </row>
    <row r="38" spans="1:11" s="17" customFormat="1" x14ac:dyDescent="0.2">
      <c r="A38" s="52" t="s">
        <v>164</v>
      </c>
      <c r="B38" s="89">
        <v>615315.85919999995</v>
      </c>
      <c r="C38" s="89">
        <v>815180.83010000002</v>
      </c>
      <c r="D38" s="84">
        <v>530</v>
      </c>
      <c r="E38" s="84">
        <v>5.0999999999999996</v>
      </c>
      <c r="F38" s="85">
        <v>530</v>
      </c>
      <c r="G38" s="85" t="s">
        <v>37</v>
      </c>
      <c r="H38" s="85"/>
      <c r="I38" s="85" t="s">
        <v>78</v>
      </c>
      <c r="J38" s="87">
        <v>43718</v>
      </c>
      <c r="K38" s="52" t="s">
        <v>33</v>
      </c>
    </row>
    <row r="39" spans="1:11" x14ac:dyDescent="0.2">
      <c r="A39" s="52" t="s">
        <v>174</v>
      </c>
      <c r="B39" s="89">
        <v>615315.85930000001</v>
      </c>
      <c r="C39" s="89">
        <v>815187.30249999999</v>
      </c>
      <c r="D39" s="84">
        <v>530</v>
      </c>
      <c r="E39" s="84">
        <v>4.5999999999999996</v>
      </c>
      <c r="F39" s="85">
        <v>530</v>
      </c>
      <c r="G39" s="85" t="s">
        <v>37</v>
      </c>
      <c r="H39" s="85"/>
      <c r="I39" s="85" t="s">
        <v>38</v>
      </c>
      <c r="J39" s="87">
        <v>43751</v>
      </c>
      <c r="K39" s="52" t="s">
        <v>33</v>
      </c>
    </row>
    <row r="40" spans="1:11" x14ac:dyDescent="0.2">
      <c r="A40" s="52" t="s">
        <v>175</v>
      </c>
      <c r="B40" s="89">
        <v>615315.85939999996</v>
      </c>
      <c r="C40" s="89">
        <v>815188.85569999996</v>
      </c>
      <c r="D40" s="84">
        <v>530</v>
      </c>
      <c r="E40" s="84">
        <v>3.9</v>
      </c>
      <c r="F40" s="85">
        <v>530</v>
      </c>
      <c r="G40" s="85" t="s">
        <v>37</v>
      </c>
      <c r="H40" s="85"/>
      <c r="I40" s="85" t="s">
        <v>78</v>
      </c>
      <c r="J40" s="88" t="s">
        <v>178</v>
      </c>
      <c r="K40" s="52" t="s">
        <v>33</v>
      </c>
    </row>
    <row r="41" spans="1:11" x14ac:dyDescent="0.2">
      <c r="A41" s="52" t="s">
        <v>176</v>
      </c>
      <c r="B41" s="89">
        <v>615315.85950000002</v>
      </c>
      <c r="C41" s="89">
        <v>815190.99650000001</v>
      </c>
      <c r="D41" s="84">
        <v>530</v>
      </c>
      <c r="E41" s="84">
        <v>3.9</v>
      </c>
      <c r="F41" s="85">
        <v>530</v>
      </c>
      <c r="G41" s="85" t="s">
        <v>37</v>
      </c>
      <c r="H41" s="85"/>
      <c r="I41" s="85" t="s">
        <v>38</v>
      </c>
      <c r="J41" s="87">
        <v>43754</v>
      </c>
      <c r="K41" s="52" t="s">
        <v>33</v>
      </c>
    </row>
    <row r="42" spans="1:11" x14ac:dyDescent="0.2">
      <c r="A42" s="52" t="s">
        <v>177</v>
      </c>
      <c r="B42" s="89">
        <v>615315.85959999997</v>
      </c>
      <c r="C42" s="89">
        <v>815193.1618</v>
      </c>
      <c r="D42" s="84">
        <v>530</v>
      </c>
      <c r="E42" s="84">
        <v>3.7</v>
      </c>
      <c r="F42" s="85">
        <v>530</v>
      </c>
      <c r="G42" s="85" t="s">
        <v>37</v>
      </c>
      <c r="H42" s="85"/>
      <c r="I42" s="85" t="s">
        <v>38</v>
      </c>
      <c r="J42" s="87">
        <v>43755</v>
      </c>
      <c r="K42" s="52" t="s">
        <v>33</v>
      </c>
    </row>
    <row r="43" spans="1:11" x14ac:dyDescent="0.2">
      <c r="A43" s="52" t="s">
        <v>185</v>
      </c>
      <c r="B43" s="89">
        <v>615315.85970000003</v>
      </c>
      <c r="C43" s="89">
        <v>815195.59479999996</v>
      </c>
      <c r="D43" s="84">
        <v>530</v>
      </c>
      <c r="E43" s="84">
        <v>3.6</v>
      </c>
      <c r="F43" s="85">
        <v>530</v>
      </c>
      <c r="G43" s="85" t="s">
        <v>37</v>
      </c>
      <c r="H43" s="85"/>
      <c r="I43" s="85" t="s">
        <v>38</v>
      </c>
      <c r="J43" s="87">
        <v>43757</v>
      </c>
      <c r="K43" s="52" t="s">
        <v>33</v>
      </c>
    </row>
    <row r="44" spans="1:11" x14ac:dyDescent="0.2">
      <c r="A44" s="52" t="s">
        <v>186</v>
      </c>
      <c r="B44" s="89">
        <v>615315.85979999998</v>
      </c>
      <c r="C44" s="89">
        <v>815197.96660000004</v>
      </c>
      <c r="D44" s="84">
        <v>530</v>
      </c>
      <c r="E44" s="84">
        <v>3.4</v>
      </c>
      <c r="F44" s="85">
        <v>530</v>
      </c>
      <c r="G44" s="85" t="s">
        <v>37</v>
      </c>
      <c r="H44" s="85"/>
      <c r="I44" s="85" t="s">
        <v>38</v>
      </c>
      <c r="J44" s="87">
        <v>43760</v>
      </c>
      <c r="K44" s="52" t="s">
        <v>33</v>
      </c>
    </row>
    <row r="45" spans="1:11" x14ac:dyDescent="0.2">
      <c r="A45" s="47" t="s">
        <v>187</v>
      </c>
      <c r="B45" s="51">
        <v>615315.85990000004</v>
      </c>
      <c r="C45" s="51">
        <v>815201.51729999995</v>
      </c>
      <c r="D45" s="37">
        <v>530</v>
      </c>
      <c r="F45" s="17">
        <v>530</v>
      </c>
      <c r="G45" s="17" t="s">
        <v>37</v>
      </c>
      <c r="K45" s="47" t="s">
        <v>33</v>
      </c>
    </row>
    <row r="46" spans="1:11" x14ac:dyDescent="0.2">
      <c r="A46" s="52" t="s">
        <v>188</v>
      </c>
      <c r="B46" s="89">
        <v>615315.86</v>
      </c>
      <c r="C46" s="89">
        <v>815203.60459999996</v>
      </c>
      <c r="D46" s="84">
        <v>530</v>
      </c>
      <c r="E46" s="84">
        <v>3.9</v>
      </c>
      <c r="F46" s="85">
        <v>530</v>
      </c>
      <c r="G46" s="85" t="s">
        <v>37</v>
      </c>
      <c r="H46" s="85"/>
      <c r="I46" s="85" t="s">
        <v>101</v>
      </c>
      <c r="J46" s="87">
        <v>43765</v>
      </c>
      <c r="K46" s="52" t="s">
        <v>33</v>
      </c>
    </row>
    <row r="47" spans="1:11" x14ac:dyDescent="0.2">
      <c r="A47" s="52" t="s">
        <v>189</v>
      </c>
      <c r="B47" s="89">
        <v>615315.86010000005</v>
      </c>
      <c r="C47" s="89">
        <v>815206.24529999995</v>
      </c>
      <c r="D47" s="84">
        <v>530</v>
      </c>
      <c r="E47" s="84">
        <v>4</v>
      </c>
      <c r="F47" s="85">
        <v>530</v>
      </c>
      <c r="G47" s="85" t="s">
        <v>37</v>
      </c>
      <c r="H47" s="85"/>
      <c r="I47" s="85" t="s">
        <v>78</v>
      </c>
      <c r="J47" s="87">
        <v>43767</v>
      </c>
      <c r="K47" s="52" t="s">
        <v>33</v>
      </c>
    </row>
    <row r="48" spans="1:11" x14ac:dyDescent="0.2">
      <c r="A48" s="52" t="s">
        <v>190</v>
      </c>
      <c r="B48" s="89">
        <v>615315.8602</v>
      </c>
      <c r="C48" s="89">
        <v>815208.62719999999</v>
      </c>
      <c r="D48" s="84">
        <v>530</v>
      </c>
      <c r="E48" s="84">
        <v>3.8</v>
      </c>
      <c r="F48" s="85">
        <v>530</v>
      </c>
      <c r="G48" s="85" t="s">
        <v>37</v>
      </c>
      <c r="H48" s="85"/>
      <c r="I48" s="85" t="s">
        <v>38</v>
      </c>
      <c r="J48" s="87">
        <v>43769</v>
      </c>
      <c r="K48" s="52" t="s">
        <v>33</v>
      </c>
    </row>
    <row r="49" spans="1:11" x14ac:dyDescent="0.2">
      <c r="A49" s="52" t="s">
        <v>191</v>
      </c>
      <c r="B49" s="89">
        <v>615315.86029999994</v>
      </c>
      <c r="C49" s="89">
        <v>815210.86470000003</v>
      </c>
      <c r="D49" s="84">
        <v>530</v>
      </c>
      <c r="E49" s="84">
        <v>4.3</v>
      </c>
      <c r="F49" s="85">
        <v>530</v>
      </c>
      <c r="G49" s="85" t="s">
        <v>37</v>
      </c>
      <c r="H49" s="85"/>
      <c r="I49" s="85" t="s">
        <v>146</v>
      </c>
      <c r="J49" s="87">
        <v>43596</v>
      </c>
      <c r="K49" s="52" t="s">
        <v>33</v>
      </c>
    </row>
    <row r="50" spans="1:11" x14ac:dyDescent="0.2">
      <c r="A50" s="52" t="s">
        <v>192</v>
      </c>
      <c r="B50" s="89">
        <v>615315.86040000001</v>
      </c>
      <c r="C50" s="89">
        <v>815215.08369999996</v>
      </c>
      <c r="D50" s="84">
        <v>530</v>
      </c>
      <c r="E50" s="84">
        <v>3.9</v>
      </c>
      <c r="F50" s="85">
        <v>530</v>
      </c>
      <c r="G50" s="85" t="s">
        <v>37</v>
      </c>
      <c r="H50" s="85"/>
      <c r="I50" s="85" t="s">
        <v>78</v>
      </c>
      <c r="J50" s="87">
        <v>43780</v>
      </c>
      <c r="K50" s="52" t="s">
        <v>33</v>
      </c>
    </row>
    <row r="51" spans="1:11" x14ac:dyDescent="0.2">
      <c r="A51" s="52" t="s">
        <v>215</v>
      </c>
      <c r="B51" s="89">
        <v>615315.86049999995</v>
      </c>
      <c r="C51" s="89">
        <v>815219.4547</v>
      </c>
      <c r="D51" s="84">
        <v>530</v>
      </c>
      <c r="E51" s="84">
        <v>4.2</v>
      </c>
      <c r="F51" s="85">
        <v>530</v>
      </c>
      <c r="G51" s="85" t="s">
        <v>37</v>
      </c>
      <c r="H51" s="85"/>
      <c r="I51" s="85" t="s">
        <v>50</v>
      </c>
      <c r="J51" s="87">
        <v>43781</v>
      </c>
      <c r="K51" s="52" t="s">
        <v>33</v>
      </c>
    </row>
    <row r="52" spans="1:11" x14ac:dyDescent="0.2">
      <c r="A52" s="52" t="s">
        <v>216</v>
      </c>
      <c r="B52" s="89">
        <v>615315.86060000001</v>
      </c>
      <c r="C52" s="89">
        <v>815222.23499999999</v>
      </c>
      <c r="D52" s="84">
        <v>530</v>
      </c>
      <c r="E52" s="84">
        <v>4.3</v>
      </c>
      <c r="F52" s="85">
        <v>530</v>
      </c>
      <c r="G52" s="85" t="s">
        <v>37</v>
      </c>
      <c r="H52" s="85"/>
      <c r="I52" s="85" t="s">
        <v>101</v>
      </c>
      <c r="J52" s="87">
        <v>43783</v>
      </c>
      <c r="K52" s="52" t="s">
        <v>33</v>
      </c>
    </row>
    <row r="53" spans="1:11" x14ac:dyDescent="0.2">
      <c r="A53" s="52" t="s">
        <v>217</v>
      </c>
      <c r="B53" s="89">
        <v>615315.86069999996</v>
      </c>
      <c r="C53" s="89">
        <v>815225.85840000003</v>
      </c>
      <c r="D53" s="84">
        <v>530</v>
      </c>
      <c r="E53" s="84">
        <v>3.6</v>
      </c>
      <c r="F53" s="85">
        <v>530</v>
      </c>
      <c r="G53" s="85" t="s">
        <v>37</v>
      </c>
      <c r="H53" s="85"/>
      <c r="I53" s="85" t="s">
        <v>240</v>
      </c>
      <c r="J53" s="87">
        <v>43787</v>
      </c>
      <c r="K53" s="52" t="s">
        <v>33</v>
      </c>
    </row>
    <row r="54" spans="1:11" x14ac:dyDescent="0.2">
      <c r="A54" s="52" t="s">
        <v>218</v>
      </c>
      <c r="B54" s="89">
        <v>615315.86080000002</v>
      </c>
      <c r="C54" s="89">
        <v>815228.29839999997</v>
      </c>
      <c r="D54" s="84">
        <v>530</v>
      </c>
      <c r="E54" s="84">
        <v>3.2</v>
      </c>
      <c r="F54" s="85">
        <v>530</v>
      </c>
      <c r="G54" s="85" t="s">
        <v>37</v>
      </c>
      <c r="H54" s="85"/>
      <c r="I54" s="85" t="s">
        <v>38</v>
      </c>
      <c r="J54" s="87">
        <v>43789</v>
      </c>
      <c r="K54" s="52" t="s">
        <v>33</v>
      </c>
    </row>
    <row r="55" spans="1:11" x14ac:dyDescent="0.2">
      <c r="A55" s="52" t="s">
        <v>226</v>
      </c>
      <c r="B55" s="89">
        <v>615315.86089999997</v>
      </c>
      <c r="C55" s="89">
        <v>815231.93389999995</v>
      </c>
      <c r="D55" s="84">
        <v>530</v>
      </c>
      <c r="E55" s="84">
        <v>3.8</v>
      </c>
      <c r="F55" s="85">
        <v>530</v>
      </c>
      <c r="G55" s="85" t="s">
        <v>37</v>
      </c>
      <c r="H55" s="85"/>
      <c r="I55" s="85" t="s">
        <v>38</v>
      </c>
      <c r="J55" s="87">
        <v>43805</v>
      </c>
      <c r="K55" s="52" t="s">
        <v>33</v>
      </c>
    </row>
    <row r="56" spans="1:11" x14ac:dyDescent="0.2">
      <c r="A56" s="52" t="s">
        <v>227</v>
      </c>
      <c r="B56" s="89">
        <v>615315.86100000003</v>
      </c>
      <c r="C56" s="89">
        <v>815234.48840000003</v>
      </c>
      <c r="D56" s="84">
        <v>530</v>
      </c>
      <c r="E56" s="84">
        <v>3.5</v>
      </c>
      <c r="F56" s="85">
        <v>530</v>
      </c>
      <c r="G56" s="85" t="s">
        <v>37</v>
      </c>
      <c r="H56" s="85"/>
      <c r="I56" s="85" t="s">
        <v>38</v>
      </c>
      <c r="J56" s="87">
        <v>43807</v>
      </c>
      <c r="K56" s="52" t="s">
        <v>33</v>
      </c>
    </row>
    <row r="57" spans="1:11" x14ac:dyDescent="0.25">
      <c r="A57" s="52" t="s">
        <v>230</v>
      </c>
      <c r="B57" s="90" t="s">
        <v>249</v>
      </c>
      <c r="C57" s="90" t="s">
        <v>250</v>
      </c>
      <c r="D57" s="84">
        <v>530</v>
      </c>
      <c r="E57" s="84">
        <v>2.9</v>
      </c>
      <c r="F57" s="85">
        <v>530</v>
      </c>
      <c r="G57" s="85" t="s">
        <v>37</v>
      </c>
      <c r="H57" s="85"/>
      <c r="I57" s="85" t="s">
        <v>78</v>
      </c>
      <c r="J57" s="87">
        <v>43833</v>
      </c>
      <c r="K57" s="52" t="s">
        <v>33</v>
      </c>
    </row>
    <row r="58" spans="1:11" x14ac:dyDescent="0.25">
      <c r="A58" s="47" t="s">
        <v>231</v>
      </c>
      <c r="B58" s="11" t="s">
        <v>251</v>
      </c>
      <c r="C58" s="11" t="s">
        <v>252</v>
      </c>
      <c r="D58" s="37">
        <v>530</v>
      </c>
      <c r="F58" s="17">
        <v>530</v>
      </c>
      <c r="G58" s="17" t="s">
        <v>37</v>
      </c>
      <c r="K58" s="47" t="s">
        <v>33</v>
      </c>
    </row>
    <row r="59" spans="1:11" x14ac:dyDescent="0.25">
      <c r="A59" s="47" t="s">
        <v>232</v>
      </c>
      <c r="B59" s="11" t="s">
        <v>253</v>
      </c>
      <c r="C59" s="11" t="s">
        <v>254</v>
      </c>
      <c r="D59" s="37">
        <v>530</v>
      </c>
      <c r="F59" s="17">
        <v>530</v>
      </c>
      <c r="G59" s="17" t="s">
        <v>37</v>
      </c>
      <c r="K59" s="47" t="s">
        <v>33</v>
      </c>
    </row>
    <row r="60" spans="1:11" x14ac:dyDescent="0.25">
      <c r="A60" s="52" t="s">
        <v>233</v>
      </c>
      <c r="B60" s="90" t="s">
        <v>255</v>
      </c>
      <c r="C60" s="90" t="s">
        <v>256</v>
      </c>
      <c r="D60" s="84">
        <v>530</v>
      </c>
      <c r="E60" s="84">
        <v>3.6</v>
      </c>
      <c r="F60" s="85">
        <v>530</v>
      </c>
      <c r="G60" s="85" t="s">
        <v>37</v>
      </c>
      <c r="H60" s="85"/>
      <c r="I60" s="85" t="s">
        <v>50</v>
      </c>
      <c r="J60" s="87">
        <v>43843</v>
      </c>
      <c r="K60" s="52" t="s">
        <v>33</v>
      </c>
    </row>
    <row r="61" spans="1:11" x14ac:dyDescent="0.25">
      <c r="A61" s="52" t="s">
        <v>234</v>
      </c>
      <c r="B61" s="90" t="s">
        <v>257</v>
      </c>
      <c r="C61" s="90" t="s">
        <v>258</v>
      </c>
      <c r="D61" s="84">
        <v>530</v>
      </c>
      <c r="E61" s="84">
        <v>4.2</v>
      </c>
      <c r="F61" s="85">
        <v>530</v>
      </c>
      <c r="G61" s="85" t="s">
        <v>37</v>
      </c>
      <c r="H61" s="85"/>
      <c r="I61" s="85" t="s">
        <v>38</v>
      </c>
      <c r="J61" s="87">
        <v>43845</v>
      </c>
      <c r="K61" s="52" t="s">
        <v>33</v>
      </c>
    </row>
    <row r="1048562" spans="1:4" x14ac:dyDescent="0.25">
      <c r="A1048562" s="22" t="s">
        <v>34</v>
      </c>
      <c r="D1048562" s="37"/>
    </row>
  </sheetData>
  <sortState ref="A2:Q48">
    <sortCondition ref="A2"/>
  </sortState>
  <pageMargins left="0.7" right="0.7" top="0.75" bottom="0.75" header="0.3" footer="0.3"/>
  <pageSetup paperSize="9" orientation="portrait" r:id="rId1"/>
  <ignoredErrors>
    <ignoredError sqref="B57:C6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18"/>
  <sheetViews>
    <sheetView zoomScaleNormal="100" workbookViewId="0">
      <pane ySplit="1" topLeftCell="A187" activePane="bottomLeft" state="frozen"/>
      <selection pane="bottomLeft" activeCell="T208" sqref="T208"/>
    </sheetView>
  </sheetViews>
  <sheetFormatPr defaultRowHeight="12.75" x14ac:dyDescent="0.2"/>
  <cols>
    <col min="1" max="1" width="27.85546875" style="12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3" width="11" style="4" bestFit="1" customWidth="1"/>
    <col min="14" max="14" width="11" style="30" bestFit="1" customWidth="1"/>
    <col min="15" max="15" width="12.140625" style="46" bestFit="1" customWidth="1"/>
    <col min="16" max="16" width="12" style="46" bestFit="1" customWidth="1"/>
    <col min="17" max="17" width="10.7109375" style="5" bestFit="1" customWidth="1"/>
    <col min="18" max="20" width="9.140625" style="4"/>
    <col min="21" max="21" width="9.140625" style="14"/>
    <col min="22" max="16384" width="9.140625" style="4"/>
  </cols>
  <sheetData>
    <row r="1" spans="1:17" s="8" customFormat="1" ht="24.75" customHeight="1" thickBot="1" x14ac:dyDescent="0.3">
      <c r="A1" s="6" t="s">
        <v>0</v>
      </c>
      <c r="B1" s="7" t="s">
        <v>11</v>
      </c>
      <c r="C1" s="7" t="s">
        <v>12</v>
      </c>
      <c r="D1" s="7" t="s">
        <v>4</v>
      </c>
      <c r="E1" s="39" t="s">
        <v>13</v>
      </c>
      <c r="F1" s="40" t="s">
        <v>14</v>
      </c>
      <c r="G1" s="40" t="s">
        <v>16</v>
      </c>
      <c r="H1" s="40" t="s">
        <v>20</v>
      </c>
      <c r="I1" s="40" t="s">
        <v>21</v>
      </c>
      <c r="J1" s="40" t="s">
        <v>19</v>
      </c>
      <c r="K1" s="41" t="s">
        <v>28</v>
      </c>
      <c r="L1" s="40" t="s">
        <v>15</v>
      </c>
      <c r="M1" s="8" t="s">
        <v>17</v>
      </c>
      <c r="N1" s="29" t="s">
        <v>18</v>
      </c>
      <c r="O1" s="44" t="s">
        <v>22</v>
      </c>
      <c r="P1" s="44" t="s">
        <v>23</v>
      </c>
      <c r="Q1" s="9" t="s">
        <v>24</v>
      </c>
    </row>
    <row r="2" spans="1:17" x14ac:dyDescent="0.2">
      <c r="A2" s="52" t="s">
        <v>40</v>
      </c>
      <c r="B2" s="53">
        <v>0</v>
      </c>
      <c r="C2" s="53">
        <f>D2</f>
        <v>2.4</v>
      </c>
      <c r="D2" s="53">
        <v>2.4</v>
      </c>
      <c r="E2" s="54">
        <f>[1]Entry!B10</f>
        <v>374537</v>
      </c>
      <c r="F2" s="55">
        <f>[1]Entry!E10</f>
        <v>0.47399999999999998</v>
      </c>
      <c r="G2" s="56">
        <f>[1]Entry!F10</f>
        <v>7.0000000000000001E-3</v>
      </c>
      <c r="H2" s="56">
        <f>[1]Entry!G10</f>
        <v>3.5999999999999997E-2</v>
      </c>
      <c r="I2" s="56">
        <f>[1]Entry!H10</f>
        <v>2.1999999999999999E-2</v>
      </c>
      <c r="J2" s="56">
        <f>[1]Entry!I10</f>
        <v>2.777777777777771</v>
      </c>
      <c r="K2" s="55"/>
      <c r="L2" s="56">
        <f>[1]Entry!K10</f>
        <v>1.4870000000000001</v>
      </c>
      <c r="M2" s="54" t="s">
        <v>35</v>
      </c>
      <c r="N2" s="57"/>
      <c r="O2" s="58">
        <v>43775</v>
      </c>
      <c r="P2" s="58">
        <v>43775</v>
      </c>
      <c r="Q2" s="59" t="s">
        <v>39</v>
      </c>
    </row>
    <row r="3" spans="1:17" x14ac:dyDescent="0.2">
      <c r="A3" s="52" t="s">
        <v>40</v>
      </c>
      <c r="B3" s="53">
        <f>C2</f>
        <v>2.4</v>
      </c>
      <c r="C3" s="53">
        <f>B3+D3</f>
        <v>3</v>
      </c>
      <c r="D3" s="53">
        <v>0.6</v>
      </c>
      <c r="E3" s="54">
        <f>[1]Entry!B11</f>
        <v>374538</v>
      </c>
      <c r="F3" s="55">
        <f>[1]Entry!E11</f>
        <v>1.8879999999999999</v>
      </c>
      <c r="G3" s="56">
        <f>[1]Entry!F11</f>
        <v>1.4E-2</v>
      </c>
      <c r="H3" s="56">
        <f>[1]Entry!G11</f>
        <v>6.2E-2</v>
      </c>
      <c r="I3" s="56">
        <f>[1]Entry!H11</f>
        <v>0.27200000000000002</v>
      </c>
      <c r="J3" s="56">
        <f>[1]Entry!I11</f>
        <v>2.8571428571428572</v>
      </c>
      <c r="K3" s="55"/>
      <c r="L3" s="56">
        <f>[1]Entry!K11</f>
        <v>6.8609999999999998</v>
      </c>
      <c r="M3" s="54" t="s">
        <v>35</v>
      </c>
      <c r="N3" s="57"/>
      <c r="O3" s="58">
        <v>43775</v>
      </c>
      <c r="P3" s="58">
        <v>43775</v>
      </c>
      <c r="Q3" s="59" t="s">
        <v>39</v>
      </c>
    </row>
    <row r="4" spans="1:17" x14ac:dyDescent="0.2">
      <c r="A4" s="52" t="s">
        <v>40</v>
      </c>
      <c r="B4" s="53">
        <f>C3</f>
        <v>3</v>
      </c>
      <c r="C4" s="53">
        <f>B4+D4</f>
        <v>3.5</v>
      </c>
      <c r="D4" s="53">
        <v>0.5</v>
      </c>
      <c r="E4" s="54">
        <f>[1]Entry!B12</f>
        <v>374539</v>
      </c>
      <c r="F4" s="55">
        <f>[1]Entry!E12</f>
        <v>4.452</v>
      </c>
      <c r="G4" s="56">
        <f>[1]Entry!F12</f>
        <v>0.13600000000000001</v>
      </c>
      <c r="H4" s="56">
        <f>[1]Entry!G12</f>
        <v>0.05</v>
      </c>
      <c r="I4" s="56">
        <f>[1]Entry!H12</f>
        <v>0.215</v>
      </c>
      <c r="J4" s="56">
        <f>[1]Entry!I12</f>
        <v>2.8776978417266115</v>
      </c>
      <c r="K4" s="55"/>
      <c r="L4" s="56">
        <f>[1]Entry!K12</f>
        <v>35.048999999999999</v>
      </c>
      <c r="M4" s="57" t="s">
        <v>29</v>
      </c>
      <c r="N4" s="57">
        <v>0.5</v>
      </c>
      <c r="O4" s="58">
        <v>43775</v>
      </c>
      <c r="P4" s="58">
        <v>43775</v>
      </c>
      <c r="Q4" s="59" t="s">
        <v>39</v>
      </c>
    </row>
    <row r="5" spans="1:17" x14ac:dyDescent="0.2">
      <c r="A5" s="52" t="s">
        <v>41</v>
      </c>
      <c r="B5" s="53">
        <v>0</v>
      </c>
      <c r="C5" s="53">
        <f>D5</f>
        <v>1</v>
      </c>
      <c r="D5" s="53">
        <v>1</v>
      </c>
      <c r="E5" s="54">
        <v>375327</v>
      </c>
      <c r="F5" s="55">
        <v>0.66799999999999993</v>
      </c>
      <c r="G5" s="56">
        <v>1.6E-2</v>
      </c>
      <c r="H5" s="56">
        <v>2.4E-2</v>
      </c>
      <c r="I5" s="56">
        <v>3.9E-2</v>
      </c>
      <c r="J5" s="56">
        <v>2.8985507246376789</v>
      </c>
      <c r="K5" s="55"/>
      <c r="L5" s="56">
        <v>3.28</v>
      </c>
      <c r="M5" s="57" t="s">
        <v>35</v>
      </c>
      <c r="N5" s="57"/>
      <c r="O5" s="60" t="s">
        <v>147</v>
      </c>
      <c r="P5" s="60" t="s">
        <v>148</v>
      </c>
      <c r="Q5" s="59" t="s">
        <v>149</v>
      </c>
    </row>
    <row r="6" spans="1:17" x14ac:dyDescent="0.2">
      <c r="A6" s="52" t="s">
        <v>41</v>
      </c>
      <c r="B6" s="53">
        <f>C5</f>
        <v>1</v>
      </c>
      <c r="C6" s="53">
        <f>B6+D6</f>
        <v>1.4</v>
      </c>
      <c r="D6" s="53">
        <v>0.4</v>
      </c>
      <c r="E6" s="54">
        <v>375329</v>
      </c>
      <c r="F6" s="55">
        <v>2.59</v>
      </c>
      <c r="G6" s="56">
        <v>4.3999999999999997E-2</v>
      </c>
      <c r="H6" s="56">
        <v>9.4E-2</v>
      </c>
      <c r="I6" s="56">
        <v>0.40200000000000002</v>
      </c>
      <c r="J6" s="56">
        <v>2.7586206896551726</v>
      </c>
      <c r="K6" s="55"/>
      <c r="L6" s="56">
        <v>15.923999999999999</v>
      </c>
      <c r="M6" s="57" t="s">
        <v>29</v>
      </c>
      <c r="N6" s="57">
        <v>0.4</v>
      </c>
      <c r="O6" s="60" t="s">
        <v>147</v>
      </c>
      <c r="P6" s="60" t="s">
        <v>148</v>
      </c>
      <c r="Q6" s="59" t="s">
        <v>149</v>
      </c>
    </row>
    <row r="7" spans="1:17" x14ac:dyDescent="0.2">
      <c r="A7" s="52" t="s">
        <v>41</v>
      </c>
      <c r="B7" s="53">
        <f>C6</f>
        <v>1.4</v>
      </c>
      <c r="C7" s="53">
        <f>B7+D7</f>
        <v>2.0999999999999996</v>
      </c>
      <c r="D7" s="53">
        <v>0.7</v>
      </c>
      <c r="E7" s="54">
        <v>375330</v>
      </c>
      <c r="F7" s="55">
        <v>3.8279999999999994</v>
      </c>
      <c r="G7" s="56">
        <v>0.51</v>
      </c>
      <c r="H7" s="56">
        <v>8.1000000000000003E-2</v>
      </c>
      <c r="I7" s="56">
        <v>0.75600000000000001</v>
      </c>
      <c r="J7" s="56">
        <v>2.777777777777771</v>
      </c>
      <c r="K7" s="55"/>
      <c r="L7" s="56">
        <v>7.609</v>
      </c>
      <c r="M7" s="54" t="s">
        <v>29</v>
      </c>
      <c r="N7" s="57">
        <v>0.7</v>
      </c>
      <c r="O7" s="60" t="s">
        <v>147</v>
      </c>
      <c r="P7" s="60" t="s">
        <v>148</v>
      </c>
      <c r="Q7" s="59" t="s">
        <v>149</v>
      </c>
    </row>
    <row r="8" spans="1:17" x14ac:dyDescent="0.2">
      <c r="A8" s="52" t="s">
        <v>41</v>
      </c>
      <c r="B8" s="53">
        <f>C7</f>
        <v>2.0999999999999996</v>
      </c>
      <c r="C8" s="53">
        <f>B8+D8</f>
        <v>3.8999999999999995</v>
      </c>
      <c r="D8" s="53">
        <v>1.8</v>
      </c>
      <c r="E8" s="54">
        <v>375331</v>
      </c>
      <c r="F8" s="55">
        <v>8.5399999999999991</v>
      </c>
      <c r="G8" s="56">
        <v>1.911</v>
      </c>
      <c r="H8" s="56">
        <v>0.189</v>
      </c>
      <c r="I8" s="56">
        <v>0.38200000000000001</v>
      </c>
      <c r="J8" s="56">
        <v>2.797202797202806</v>
      </c>
      <c r="K8" s="55"/>
      <c r="L8" s="56">
        <v>14.356</v>
      </c>
      <c r="M8" s="54" t="s">
        <v>49</v>
      </c>
      <c r="N8" s="57"/>
      <c r="O8" s="60" t="s">
        <v>147</v>
      </c>
      <c r="P8" s="60" t="s">
        <v>148</v>
      </c>
      <c r="Q8" s="59" t="s">
        <v>149</v>
      </c>
    </row>
    <row r="9" spans="1:17" x14ac:dyDescent="0.2">
      <c r="A9" s="52" t="s">
        <v>41</v>
      </c>
      <c r="B9" s="53">
        <f>C8</f>
        <v>3.8999999999999995</v>
      </c>
      <c r="C9" s="53">
        <f>B9+D9</f>
        <v>4.1999999999999993</v>
      </c>
      <c r="D9" s="53">
        <v>0.3</v>
      </c>
      <c r="E9" s="54">
        <v>375332</v>
      </c>
      <c r="F9" s="55">
        <v>0.89200000000000002</v>
      </c>
      <c r="G9" s="56">
        <v>0.122</v>
      </c>
      <c r="H9" s="56">
        <v>0.04</v>
      </c>
      <c r="I9" s="56">
        <v>0.27100000000000002</v>
      </c>
      <c r="J9" s="56">
        <v>2.7586206896551726</v>
      </c>
      <c r="K9" s="55"/>
      <c r="L9" s="56">
        <v>5.968</v>
      </c>
      <c r="M9" s="54" t="s">
        <v>49</v>
      </c>
      <c r="N9" s="57"/>
      <c r="O9" s="60" t="s">
        <v>147</v>
      </c>
      <c r="P9" s="60" t="s">
        <v>148</v>
      </c>
      <c r="Q9" s="59" t="s">
        <v>149</v>
      </c>
    </row>
    <row r="10" spans="1:17" x14ac:dyDescent="0.2">
      <c r="A10" s="52" t="s">
        <v>42</v>
      </c>
      <c r="B10" s="53">
        <v>0</v>
      </c>
      <c r="C10" s="53">
        <f>D10</f>
        <v>1.8</v>
      </c>
      <c r="D10" s="53">
        <v>1.8</v>
      </c>
      <c r="E10" s="54">
        <f>[2]Entry!B8</f>
        <v>375946</v>
      </c>
      <c r="F10" s="55">
        <f>[2]Entry!D8</f>
        <v>0.2014</v>
      </c>
      <c r="G10" s="56">
        <f>[2]Entry!E8</f>
        <v>4.0280000000000005</v>
      </c>
      <c r="H10" s="56">
        <f>[2]Entry!F8</f>
        <v>0.374</v>
      </c>
      <c r="I10" s="56">
        <f>[2]Entry!G8</f>
        <v>0.64600000000000002</v>
      </c>
      <c r="J10" s="56">
        <f>[2]Entry!H8</f>
        <v>3.3860000000000001</v>
      </c>
      <c r="K10" s="55">
        <f>[2]Entry!I8</f>
        <v>2.9411764705882426</v>
      </c>
      <c r="L10" s="56">
        <f>[2]Entry!K8</f>
        <v>33.093000000000004</v>
      </c>
      <c r="M10" s="54" t="s">
        <v>29</v>
      </c>
      <c r="N10" s="57">
        <v>1.8</v>
      </c>
      <c r="O10" s="60" t="s">
        <v>51</v>
      </c>
      <c r="P10" s="60" t="s">
        <v>54</v>
      </c>
      <c r="Q10" s="59" t="s">
        <v>52</v>
      </c>
    </row>
    <row r="11" spans="1:17" x14ac:dyDescent="0.2">
      <c r="A11" s="52" t="s">
        <v>42</v>
      </c>
      <c r="B11" s="53">
        <f>C10</f>
        <v>1.8</v>
      </c>
      <c r="C11" s="53">
        <f>B11+D11</f>
        <v>2.2000000000000002</v>
      </c>
      <c r="D11" s="53">
        <v>0.4</v>
      </c>
      <c r="E11" s="54">
        <f>[2]Entry!B9</f>
        <v>375947</v>
      </c>
      <c r="F11" s="55">
        <f>[2]Entry!D9</f>
        <v>0.99139999999999995</v>
      </c>
      <c r="G11" s="56">
        <f>[2]Entry!E9</f>
        <v>19.827999999999999</v>
      </c>
      <c r="H11" s="56">
        <f>[2]Entry!F9</f>
        <v>4.7E-2</v>
      </c>
      <c r="I11" s="56">
        <f>[2]Entry!G9</f>
        <v>1.63</v>
      </c>
      <c r="J11" s="56">
        <f>[2]Entry!H9</f>
        <v>3.0059999999999998</v>
      </c>
      <c r="K11" s="55">
        <f>[2]Entry!I9</f>
        <v>2.8169014084507067</v>
      </c>
      <c r="L11" s="56">
        <f>[2]Entry!K9</f>
        <v>20.140999999999998</v>
      </c>
      <c r="M11" s="54" t="s">
        <v>29</v>
      </c>
      <c r="N11" s="57">
        <v>0.4</v>
      </c>
      <c r="O11" s="60" t="s">
        <v>51</v>
      </c>
      <c r="P11" s="60" t="s">
        <v>54</v>
      </c>
      <c r="Q11" s="59" t="s">
        <v>52</v>
      </c>
    </row>
    <row r="12" spans="1:17" x14ac:dyDescent="0.2">
      <c r="A12" s="52" t="s">
        <v>42</v>
      </c>
      <c r="B12" s="53">
        <f>C11</f>
        <v>2.2000000000000002</v>
      </c>
      <c r="C12" s="53">
        <f>B12+D12</f>
        <v>3</v>
      </c>
      <c r="D12" s="53">
        <v>0.8</v>
      </c>
      <c r="E12" s="54">
        <f>[2]Entry!B10</f>
        <v>375948</v>
      </c>
      <c r="F12" s="55">
        <f>[2]Entry!D10</f>
        <v>3.2800000000000003E-2</v>
      </c>
      <c r="G12" s="56">
        <f>[2]Entry!E10</f>
        <v>0.65600000000000014</v>
      </c>
      <c r="H12" s="56">
        <f>[2]Entry!F10</f>
        <v>0.01</v>
      </c>
      <c r="I12" s="56">
        <f>[2]Entry!G10</f>
        <v>8.2000000000000003E-2</v>
      </c>
      <c r="J12" s="56">
        <f>[2]Entry!H10</f>
        <v>0.06</v>
      </c>
      <c r="K12" s="55">
        <f>[2]Entry!I10</f>
        <v>2.8368794326241087</v>
      </c>
      <c r="L12" s="56">
        <f>[2]Entry!K10</f>
        <v>6.1890000000000001</v>
      </c>
      <c r="M12" s="54" t="s">
        <v>49</v>
      </c>
      <c r="N12" s="57"/>
      <c r="O12" s="60" t="s">
        <v>51</v>
      </c>
      <c r="P12" s="60" t="s">
        <v>54</v>
      </c>
      <c r="Q12" s="59" t="s">
        <v>52</v>
      </c>
    </row>
    <row r="13" spans="1:17" x14ac:dyDescent="0.2">
      <c r="A13" s="52" t="s">
        <v>42</v>
      </c>
      <c r="B13" s="53">
        <f>C12</f>
        <v>3</v>
      </c>
      <c r="C13" s="53">
        <f>B13+D13</f>
        <v>4.2</v>
      </c>
      <c r="D13" s="53">
        <v>1.2</v>
      </c>
      <c r="E13" s="54">
        <f>[2]Entry!B11</f>
        <v>375949</v>
      </c>
      <c r="F13" s="55">
        <f>[2]Entry!D11</f>
        <v>5.8299999999999998E-2</v>
      </c>
      <c r="G13" s="56">
        <f>[2]Entry!E11</f>
        <v>1.1659999999999999</v>
      </c>
      <c r="H13" s="56">
        <f>[2]Entry!F11</f>
        <v>5.2999999999999999E-2</v>
      </c>
      <c r="I13" s="56">
        <f>[2]Entry!G11</f>
        <v>0.128</v>
      </c>
      <c r="J13" s="56">
        <f>[2]Entry!H11</f>
        <v>0.182</v>
      </c>
      <c r="K13" s="55">
        <f>[2]Entry!I11</f>
        <v>2.7777777777777821</v>
      </c>
      <c r="L13" s="56">
        <f>[2]Entry!K11</f>
        <v>11.112</v>
      </c>
      <c r="M13" s="54" t="s">
        <v>49</v>
      </c>
      <c r="N13" s="57"/>
      <c r="O13" s="60" t="s">
        <v>51</v>
      </c>
      <c r="P13" s="60" t="s">
        <v>54</v>
      </c>
      <c r="Q13" s="59" t="s">
        <v>52</v>
      </c>
    </row>
    <row r="14" spans="1:17" x14ac:dyDescent="0.2">
      <c r="A14" s="52" t="s">
        <v>43</v>
      </c>
      <c r="B14" s="53">
        <v>0</v>
      </c>
      <c r="C14" s="53">
        <f>D14</f>
        <v>1.9</v>
      </c>
      <c r="D14" s="53">
        <v>1.9</v>
      </c>
      <c r="E14" s="54">
        <f>[3]Entry!B8</f>
        <v>376342</v>
      </c>
      <c r="F14" s="55">
        <f>[3]Entry!E8</f>
        <v>1.036</v>
      </c>
      <c r="G14" s="56">
        <f>[3]Entry!F8</f>
        <v>3.2000000000000001E-2</v>
      </c>
      <c r="H14" s="56">
        <f>[3]Entry!G8</f>
        <v>0.02</v>
      </c>
      <c r="I14" s="56">
        <f>[3]Entry!H8</f>
        <v>5.7000000000000002E-2</v>
      </c>
      <c r="J14" s="56">
        <f>[3]Entry!I8</f>
        <v>2.8776978417266235</v>
      </c>
      <c r="K14" s="55"/>
      <c r="L14" s="56">
        <f>[3]Entry!K8</f>
        <v>4.47</v>
      </c>
      <c r="M14" s="54" t="s">
        <v>35</v>
      </c>
      <c r="N14" s="57"/>
      <c r="O14" s="60" t="s">
        <v>53</v>
      </c>
      <c r="P14" s="60" t="s">
        <v>55</v>
      </c>
      <c r="Q14" s="59" t="s">
        <v>56</v>
      </c>
    </row>
    <row r="15" spans="1:17" x14ac:dyDescent="0.2">
      <c r="A15" s="52" t="s">
        <v>43</v>
      </c>
      <c r="B15" s="53">
        <f>C14</f>
        <v>1.9</v>
      </c>
      <c r="C15" s="53">
        <f>B15+D15</f>
        <v>2.5999999999999996</v>
      </c>
      <c r="D15" s="53">
        <v>0.7</v>
      </c>
      <c r="E15" s="54">
        <f>[3]Entry!B9</f>
        <v>376343</v>
      </c>
      <c r="F15" s="55">
        <f>[3]Entry!E9</f>
        <v>14.628000000000002</v>
      </c>
      <c r="G15" s="56">
        <f>[3]Entry!F9</f>
        <v>6.2E-2</v>
      </c>
      <c r="H15" s="56">
        <f>[3]Entry!G9</f>
        <v>0.749</v>
      </c>
      <c r="I15" s="56">
        <f>[3]Entry!H9</f>
        <v>1.0269999999999999</v>
      </c>
      <c r="J15" s="56">
        <f>[3]Entry!I9</f>
        <v>2.777777777777771</v>
      </c>
      <c r="K15" s="55"/>
      <c r="L15" s="56">
        <f>[3]Entry!K9</f>
        <v>16.384</v>
      </c>
      <c r="M15" s="54" t="s">
        <v>29</v>
      </c>
      <c r="N15" s="57">
        <v>0.7</v>
      </c>
      <c r="O15" s="60" t="s">
        <v>53</v>
      </c>
      <c r="P15" s="60" t="s">
        <v>55</v>
      </c>
      <c r="Q15" s="59" t="s">
        <v>56</v>
      </c>
    </row>
    <row r="16" spans="1:17" x14ac:dyDescent="0.2">
      <c r="A16" s="52" t="s">
        <v>43</v>
      </c>
      <c r="B16" s="53">
        <f>C15</f>
        <v>2.5999999999999996</v>
      </c>
      <c r="C16" s="53">
        <f>B16+D16</f>
        <v>3.1999999999999997</v>
      </c>
      <c r="D16" s="53">
        <v>0.6</v>
      </c>
      <c r="E16" s="54">
        <f>[3]Entry!B10</f>
        <v>376344</v>
      </c>
      <c r="F16" s="55">
        <f>[3]Entry!E10</f>
        <v>8.36</v>
      </c>
      <c r="G16" s="56">
        <f>[3]Entry!F10</f>
        <v>0.69299999999999995</v>
      </c>
      <c r="H16" s="56">
        <f>[3]Entry!G10</f>
        <v>1.5489999999999999</v>
      </c>
      <c r="I16" s="56">
        <f>[3]Entry!H10</f>
        <v>3.1309999999999998</v>
      </c>
      <c r="J16" s="56">
        <f>[3]Entry!I10</f>
        <v>2.8571428571428572</v>
      </c>
      <c r="K16" s="55"/>
      <c r="L16" s="56">
        <f>[3]Entry!K10</f>
        <v>12.583</v>
      </c>
      <c r="M16" s="54" t="s">
        <v>29</v>
      </c>
      <c r="N16" s="57">
        <v>0.6</v>
      </c>
      <c r="O16" s="60" t="s">
        <v>53</v>
      </c>
      <c r="P16" s="60" t="s">
        <v>55</v>
      </c>
      <c r="Q16" s="59" t="s">
        <v>56</v>
      </c>
    </row>
    <row r="17" spans="1:23" x14ac:dyDescent="0.2">
      <c r="A17" s="52" t="s">
        <v>43</v>
      </c>
      <c r="B17" s="53">
        <f>C16</f>
        <v>3.1999999999999997</v>
      </c>
      <c r="C17" s="53">
        <f>B17+D17</f>
        <v>4.3999999999999995</v>
      </c>
      <c r="D17" s="53">
        <v>1.2</v>
      </c>
      <c r="E17" s="54">
        <f>[3]Entry!B11</f>
        <v>376345</v>
      </c>
      <c r="F17" s="55">
        <f>[3]Entry!E11</f>
        <v>4.5019999999999998</v>
      </c>
      <c r="G17" s="56">
        <f>[3]Entry!F11</f>
        <v>3.9E-2</v>
      </c>
      <c r="H17" s="56">
        <f>[3]Entry!G11</f>
        <v>0.39500000000000002</v>
      </c>
      <c r="I17" s="56">
        <f>[3]Entry!H11</f>
        <v>1.3320000000000001</v>
      </c>
      <c r="J17" s="56">
        <f>[3]Entry!I11</f>
        <v>2.7210884353741411</v>
      </c>
      <c r="K17" s="55"/>
      <c r="L17" s="56">
        <f>[3]Entry!K11</f>
        <v>24.263999999999999</v>
      </c>
      <c r="M17" s="54" t="s">
        <v>49</v>
      </c>
      <c r="N17" s="57"/>
      <c r="O17" s="60" t="s">
        <v>53</v>
      </c>
      <c r="P17" s="60" t="s">
        <v>55</v>
      </c>
      <c r="Q17" s="59" t="s">
        <v>56</v>
      </c>
    </row>
    <row r="18" spans="1:23" x14ac:dyDescent="0.2">
      <c r="A18" s="52" t="s">
        <v>43</v>
      </c>
      <c r="B18" s="53">
        <f>C17</f>
        <v>4.3999999999999995</v>
      </c>
      <c r="C18" s="53">
        <f>B18+D18</f>
        <v>5.0999999999999996</v>
      </c>
      <c r="D18" s="53">
        <v>0.7</v>
      </c>
      <c r="E18" s="54">
        <f>[3]Entry!B12</f>
        <v>376346</v>
      </c>
      <c r="F18" s="55">
        <f>[3]Entry!E12</f>
        <v>1.804</v>
      </c>
      <c r="G18" s="56">
        <f>[3]Entry!F12</f>
        <v>3.7999999999999999E-2</v>
      </c>
      <c r="H18" s="56">
        <f>[3]Entry!G12</f>
        <v>0.27500000000000002</v>
      </c>
      <c r="I18" s="56">
        <f>[3]Entry!H12</f>
        <v>0.19500000000000001</v>
      </c>
      <c r="J18" s="56">
        <f>[3]Entry!I12</f>
        <v>2.7397260273972561</v>
      </c>
      <c r="K18" s="55"/>
      <c r="L18" s="56">
        <f>[3]Entry!K12</f>
        <v>8.6590000000000007</v>
      </c>
      <c r="M18" s="54" t="s">
        <v>49</v>
      </c>
      <c r="N18" s="57"/>
      <c r="O18" s="60" t="s">
        <v>53</v>
      </c>
      <c r="P18" s="60" t="s">
        <v>55</v>
      </c>
      <c r="Q18" s="59" t="s">
        <v>56</v>
      </c>
    </row>
    <row r="19" spans="1:23" s="49" customFormat="1" x14ac:dyDescent="0.2">
      <c r="A19" s="52" t="s">
        <v>44</v>
      </c>
      <c r="B19" s="53">
        <v>0</v>
      </c>
      <c r="C19" s="53">
        <f>D19</f>
        <v>1.3</v>
      </c>
      <c r="D19" s="53">
        <v>1.3</v>
      </c>
      <c r="E19" s="54">
        <v>376448</v>
      </c>
      <c r="F19" s="55">
        <v>7.7780000000000005</v>
      </c>
      <c r="G19" s="56">
        <v>0.438</v>
      </c>
      <c r="H19" s="56">
        <v>0.108</v>
      </c>
      <c r="I19" s="56">
        <v>0.22700000000000001</v>
      </c>
      <c r="J19" s="56">
        <v>2.777777777777771</v>
      </c>
      <c r="K19" s="55"/>
      <c r="L19" s="56">
        <v>4.3689999999999998</v>
      </c>
      <c r="M19" s="57" t="s">
        <v>35</v>
      </c>
      <c r="N19" s="57"/>
      <c r="O19" s="61" t="s">
        <v>172</v>
      </c>
      <c r="P19" s="61" t="s">
        <v>172</v>
      </c>
      <c r="Q19" s="59" t="s">
        <v>173</v>
      </c>
      <c r="U19" s="50"/>
    </row>
    <row r="20" spans="1:23" s="49" customFormat="1" x14ac:dyDescent="0.2">
      <c r="A20" s="52" t="s">
        <v>44</v>
      </c>
      <c r="B20" s="53">
        <f>C19</f>
        <v>1.3</v>
      </c>
      <c r="C20" s="53">
        <f>B20+D20</f>
        <v>2</v>
      </c>
      <c r="D20" s="53">
        <v>0.7</v>
      </c>
      <c r="E20" s="54">
        <v>376449</v>
      </c>
      <c r="F20" s="55">
        <v>9.3680000000000003</v>
      </c>
      <c r="G20" s="56">
        <v>0.71399999999999997</v>
      </c>
      <c r="H20" s="56">
        <v>0.24</v>
      </c>
      <c r="I20" s="56">
        <v>0.66300000000000003</v>
      </c>
      <c r="J20" s="56">
        <v>2.7397260273972561</v>
      </c>
      <c r="K20" s="55"/>
      <c r="L20" s="56">
        <v>6.6210000000000004</v>
      </c>
      <c r="M20" s="57" t="s">
        <v>29</v>
      </c>
      <c r="N20" s="57">
        <v>0.7</v>
      </c>
      <c r="O20" s="61" t="s">
        <v>172</v>
      </c>
      <c r="P20" s="61" t="s">
        <v>172</v>
      </c>
      <c r="Q20" s="59" t="s">
        <v>173</v>
      </c>
      <c r="U20" s="50"/>
    </row>
    <row r="21" spans="1:23" s="49" customFormat="1" x14ac:dyDescent="0.2">
      <c r="A21" s="52" t="s">
        <v>44</v>
      </c>
      <c r="B21" s="53">
        <f t="shared" ref="B21:B22" si="0">C20</f>
        <v>2</v>
      </c>
      <c r="C21" s="53">
        <f t="shared" ref="C21:C22" si="1">B21+D21</f>
        <v>2.8</v>
      </c>
      <c r="D21" s="53">
        <v>0.8</v>
      </c>
      <c r="E21" s="54">
        <v>376451</v>
      </c>
      <c r="F21" s="55">
        <v>16.448</v>
      </c>
      <c r="G21" s="56">
        <v>0.97799999999999998</v>
      </c>
      <c r="H21" s="56">
        <v>0.69</v>
      </c>
      <c r="I21" s="56">
        <v>1.972</v>
      </c>
      <c r="J21" s="56">
        <v>2.797202797202806</v>
      </c>
      <c r="K21" s="55"/>
      <c r="L21" s="56">
        <v>17.939</v>
      </c>
      <c r="M21" s="57" t="s">
        <v>29</v>
      </c>
      <c r="N21" s="57">
        <v>0.8</v>
      </c>
      <c r="O21" s="61" t="s">
        <v>172</v>
      </c>
      <c r="P21" s="61" t="s">
        <v>172</v>
      </c>
      <c r="Q21" s="59" t="s">
        <v>173</v>
      </c>
      <c r="U21" s="50"/>
    </row>
    <row r="22" spans="1:23" s="49" customFormat="1" x14ac:dyDescent="0.2">
      <c r="A22" s="52" t="s">
        <v>44</v>
      </c>
      <c r="B22" s="53">
        <f t="shared" si="0"/>
        <v>2.8</v>
      </c>
      <c r="C22" s="53">
        <f t="shared" si="1"/>
        <v>4.5</v>
      </c>
      <c r="D22" s="53">
        <v>1.7</v>
      </c>
      <c r="E22" s="54">
        <v>376452</v>
      </c>
      <c r="F22" s="55">
        <v>7.6180000000000003</v>
      </c>
      <c r="G22" s="56">
        <v>0.25</v>
      </c>
      <c r="H22" s="56">
        <v>0.26100000000000001</v>
      </c>
      <c r="I22" s="56">
        <v>0.44900000000000001</v>
      </c>
      <c r="J22" s="56">
        <v>2.8776978417266115</v>
      </c>
      <c r="K22" s="55"/>
      <c r="L22" s="56">
        <v>4.8529999999999998</v>
      </c>
      <c r="M22" s="57" t="s">
        <v>49</v>
      </c>
      <c r="N22" s="57"/>
      <c r="O22" s="61" t="s">
        <v>172</v>
      </c>
      <c r="P22" s="61" t="s">
        <v>172</v>
      </c>
      <c r="Q22" s="59" t="s">
        <v>173</v>
      </c>
      <c r="U22" s="50"/>
    </row>
    <row r="23" spans="1:23" x14ac:dyDescent="0.2">
      <c r="A23" s="47" t="s">
        <v>45</v>
      </c>
      <c r="F23" s="3"/>
      <c r="M23" s="30"/>
      <c r="O23" s="45"/>
      <c r="P23" s="45"/>
      <c r="Q23" s="23"/>
    </row>
    <row r="24" spans="1:23" x14ac:dyDescent="0.2">
      <c r="A24" s="47" t="s">
        <v>45</v>
      </c>
      <c r="E24" s="31"/>
      <c r="F24" s="32"/>
      <c r="G24" s="33"/>
      <c r="H24" s="33"/>
      <c r="I24" s="33"/>
      <c r="J24" s="33"/>
      <c r="L24" s="34"/>
      <c r="Q24" s="36"/>
      <c r="U24" s="4"/>
      <c r="W24" s="14"/>
    </row>
    <row r="25" spans="1:23" x14ac:dyDescent="0.2">
      <c r="A25" s="47" t="s">
        <v>45</v>
      </c>
      <c r="E25" s="31"/>
      <c r="F25" s="32"/>
      <c r="G25" s="33"/>
      <c r="H25" s="33"/>
      <c r="I25" s="33"/>
      <c r="J25" s="33"/>
      <c r="L25" s="34"/>
      <c r="Q25" s="36"/>
      <c r="U25" s="4"/>
      <c r="W25" s="14"/>
    </row>
    <row r="26" spans="1:23" x14ac:dyDescent="0.2">
      <c r="A26" s="52" t="s">
        <v>46</v>
      </c>
      <c r="B26" s="53">
        <v>0</v>
      </c>
      <c r="C26" s="53">
        <f>D26</f>
        <v>1.9</v>
      </c>
      <c r="D26" s="53">
        <v>1.9</v>
      </c>
      <c r="E26" s="62">
        <v>376940</v>
      </c>
      <c r="F26" s="63">
        <v>0.53799999999999992</v>
      </c>
      <c r="G26" s="64">
        <v>1.7999999999999999E-2</v>
      </c>
      <c r="H26" s="64">
        <v>0.02</v>
      </c>
      <c r="I26" s="64">
        <v>2.7E-2</v>
      </c>
      <c r="J26" s="64">
        <v>2.8368794326241202</v>
      </c>
      <c r="K26" s="55"/>
      <c r="L26" s="65">
        <v>1.2709999999999999</v>
      </c>
      <c r="M26" s="54" t="s">
        <v>35</v>
      </c>
      <c r="N26" s="57"/>
      <c r="O26" s="66" t="s">
        <v>183</v>
      </c>
      <c r="P26" s="66" t="s">
        <v>57</v>
      </c>
      <c r="Q26" s="67" t="s">
        <v>184</v>
      </c>
      <c r="U26" s="4"/>
      <c r="W26" s="14"/>
    </row>
    <row r="27" spans="1:23" x14ac:dyDescent="0.2">
      <c r="A27" s="52" t="s">
        <v>46</v>
      </c>
      <c r="B27" s="53">
        <f>C26</f>
        <v>1.9</v>
      </c>
      <c r="C27" s="53">
        <f>B27+D27</f>
        <v>2.5999999999999996</v>
      </c>
      <c r="D27" s="53">
        <v>0.7</v>
      </c>
      <c r="E27" s="62">
        <v>376942</v>
      </c>
      <c r="F27" s="63">
        <v>1.7719999999999998</v>
      </c>
      <c r="G27" s="64">
        <v>6.5000000000000002E-2</v>
      </c>
      <c r="H27" s="64">
        <v>2.3E-2</v>
      </c>
      <c r="I27" s="64">
        <v>5.3999999999999999E-2</v>
      </c>
      <c r="J27" s="64">
        <v>2.8776978417266235</v>
      </c>
      <c r="K27" s="55"/>
      <c r="L27" s="65">
        <v>6.3929999999999998</v>
      </c>
      <c r="M27" s="54" t="s">
        <v>29</v>
      </c>
      <c r="N27" s="57">
        <v>0.7</v>
      </c>
      <c r="O27" s="66" t="s">
        <v>183</v>
      </c>
      <c r="P27" s="66" t="s">
        <v>57</v>
      </c>
      <c r="Q27" s="67" t="s">
        <v>184</v>
      </c>
      <c r="U27" s="4"/>
      <c r="W27" s="14"/>
    </row>
    <row r="28" spans="1:23" x14ac:dyDescent="0.2">
      <c r="A28" s="52" t="s">
        <v>46</v>
      </c>
      <c r="B28" s="53">
        <f>C27</f>
        <v>2.5999999999999996</v>
      </c>
      <c r="C28" s="53">
        <f>B28+D28</f>
        <v>3.4999999999999996</v>
      </c>
      <c r="D28" s="53">
        <v>0.9</v>
      </c>
      <c r="E28" s="62">
        <v>376943</v>
      </c>
      <c r="F28" s="63">
        <v>12.796000000000001</v>
      </c>
      <c r="G28" s="64">
        <v>0.92900000000000005</v>
      </c>
      <c r="H28" s="64">
        <v>0.14099999999999999</v>
      </c>
      <c r="I28" s="64">
        <v>0.56999999999999995</v>
      </c>
      <c r="J28" s="64">
        <v>2.9850746268656638</v>
      </c>
      <c r="K28" s="55"/>
      <c r="L28" s="65">
        <v>19.449000000000002</v>
      </c>
      <c r="M28" s="54" t="s">
        <v>29</v>
      </c>
      <c r="N28" s="57">
        <v>0.9</v>
      </c>
      <c r="O28" s="66" t="s">
        <v>183</v>
      </c>
      <c r="P28" s="66" t="s">
        <v>57</v>
      </c>
      <c r="Q28" s="67" t="s">
        <v>184</v>
      </c>
      <c r="U28" s="4"/>
      <c r="W28" s="14"/>
    </row>
    <row r="29" spans="1:23" x14ac:dyDescent="0.2">
      <c r="A29" s="52" t="s">
        <v>47</v>
      </c>
      <c r="B29" s="53">
        <v>0</v>
      </c>
      <c r="C29" s="53">
        <f>D29</f>
        <v>1.3</v>
      </c>
      <c r="D29" s="53">
        <v>1.3</v>
      </c>
      <c r="E29" s="62">
        <f>[4]Entry!B8</f>
        <v>377033</v>
      </c>
      <c r="F29" s="63">
        <f>[4]Entry!E8</f>
        <v>0.61</v>
      </c>
      <c r="G29" s="64">
        <f>[4]Entry!F8</f>
        <v>3.9E-2</v>
      </c>
      <c r="H29" s="64">
        <f>[4]Entry!G8</f>
        <v>1.4E-2</v>
      </c>
      <c r="I29" s="64">
        <f>[4]Entry!H8</f>
        <v>2.5000000000000001E-2</v>
      </c>
      <c r="J29" s="64"/>
      <c r="K29" s="55"/>
      <c r="L29" s="65">
        <f>[4]Entry!K8</f>
        <v>3.7650000000000001</v>
      </c>
      <c r="M29" s="54" t="s">
        <v>35</v>
      </c>
      <c r="N29" s="57"/>
      <c r="O29" s="66" t="s">
        <v>57</v>
      </c>
      <c r="P29" s="66" t="s">
        <v>57</v>
      </c>
      <c r="Q29" s="59" t="s">
        <v>58</v>
      </c>
      <c r="U29" s="4"/>
      <c r="W29" s="14"/>
    </row>
    <row r="30" spans="1:23" x14ac:dyDescent="0.2">
      <c r="A30" s="52" t="s">
        <v>47</v>
      </c>
      <c r="B30" s="53">
        <f>C29</f>
        <v>1.3</v>
      </c>
      <c r="C30" s="53">
        <f>B30+D30</f>
        <v>2.4000000000000004</v>
      </c>
      <c r="D30" s="53">
        <v>1.1000000000000001</v>
      </c>
      <c r="E30" s="62">
        <f>[4]Entry!B9</f>
        <v>377034</v>
      </c>
      <c r="F30" s="63">
        <f>[4]Entry!E9</f>
        <v>3.1040000000000005</v>
      </c>
      <c r="G30" s="64">
        <f>[4]Entry!F9</f>
        <v>7.2999999999999995E-2</v>
      </c>
      <c r="H30" s="64">
        <f>[4]Entry!G9</f>
        <v>9.1999999999999998E-2</v>
      </c>
      <c r="I30" s="64">
        <f>[4]Entry!H9</f>
        <v>0.876</v>
      </c>
      <c r="J30" s="64"/>
      <c r="K30" s="55"/>
      <c r="L30" s="65">
        <f>[4]Entry!K9</f>
        <v>7.2539999999999996</v>
      </c>
      <c r="M30" s="54" t="s">
        <v>35</v>
      </c>
      <c r="N30" s="57"/>
      <c r="O30" s="66" t="s">
        <v>57</v>
      </c>
      <c r="P30" s="66" t="s">
        <v>57</v>
      </c>
      <c r="Q30" s="59" t="s">
        <v>58</v>
      </c>
      <c r="U30" s="4"/>
      <c r="W30" s="14"/>
    </row>
    <row r="31" spans="1:23" x14ac:dyDescent="0.2">
      <c r="A31" s="52" t="s">
        <v>47</v>
      </c>
      <c r="B31" s="53">
        <f>C30</f>
        <v>2.4000000000000004</v>
      </c>
      <c r="C31" s="53">
        <f>B31+D31</f>
        <v>3.1000000000000005</v>
      </c>
      <c r="D31" s="53">
        <v>0.7</v>
      </c>
      <c r="E31" s="62">
        <f>[4]Entry!B10</f>
        <v>377035</v>
      </c>
      <c r="F31" s="63">
        <f>[4]Entry!E10</f>
        <v>2.3111999999999999</v>
      </c>
      <c r="G31" s="64">
        <f>[4]Entry!F10</f>
        <v>0.24</v>
      </c>
      <c r="H31" s="64">
        <f>[4]Entry!G10</f>
        <v>0.17799999999999999</v>
      </c>
      <c r="I31" s="64">
        <f>[4]Entry!H10</f>
        <v>2.2090000000000001</v>
      </c>
      <c r="J31" s="64"/>
      <c r="K31" s="55"/>
      <c r="L31" s="65">
        <f>[4]Entry!K10</f>
        <v>8.4239999999999995</v>
      </c>
      <c r="M31" s="54" t="s">
        <v>29</v>
      </c>
      <c r="N31" s="57">
        <v>0.7</v>
      </c>
      <c r="O31" s="66" t="s">
        <v>57</v>
      </c>
      <c r="P31" s="66" t="s">
        <v>57</v>
      </c>
      <c r="Q31" s="59" t="s">
        <v>58</v>
      </c>
      <c r="U31" s="4"/>
      <c r="W31" s="14"/>
    </row>
    <row r="32" spans="1:23" x14ac:dyDescent="0.2">
      <c r="A32" s="52" t="s">
        <v>47</v>
      </c>
      <c r="B32" s="53">
        <f>C31</f>
        <v>3.1000000000000005</v>
      </c>
      <c r="C32" s="53">
        <f>B32+D32</f>
        <v>3.5000000000000004</v>
      </c>
      <c r="D32" s="53">
        <v>0.4</v>
      </c>
      <c r="E32" s="62">
        <f>[4]Entry!B11</f>
        <v>377036</v>
      </c>
      <c r="F32" s="63">
        <f>[4]Entry!E11</f>
        <v>5.8420000000000005</v>
      </c>
      <c r="G32" s="64">
        <f>[4]Entry!F11</f>
        <v>0.13700000000000001</v>
      </c>
      <c r="H32" s="64">
        <f>[4]Entry!G11</f>
        <v>0.104</v>
      </c>
      <c r="I32" s="64">
        <f>[4]Entry!H11</f>
        <v>0.375</v>
      </c>
      <c r="J32" s="56"/>
      <c r="K32" s="55"/>
      <c r="L32" s="65">
        <f>[4]Entry!K11</f>
        <v>5.6189999999999998</v>
      </c>
      <c r="M32" s="54" t="s">
        <v>29</v>
      </c>
      <c r="N32" s="57">
        <v>0.4</v>
      </c>
      <c r="O32" s="66" t="s">
        <v>57</v>
      </c>
      <c r="P32" s="66" t="s">
        <v>57</v>
      </c>
      <c r="Q32" s="59" t="s">
        <v>58</v>
      </c>
      <c r="U32" s="4"/>
      <c r="W32" s="14"/>
    </row>
    <row r="33" spans="1:23" x14ac:dyDescent="0.2">
      <c r="A33" s="52" t="s">
        <v>48</v>
      </c>
      <c r="B33" s="53">
        <v>0</v>
      </c>
      <c r="C33" s="53">
        <f>D33</f>
        <v>1.4</v>
      </c>
      <c r="D33" s="53">
        <v>1.4</v>
      </c>
      <c r="E33" s="62">
        <f>[5]Entry!B16</f>
        <v>377407</v>
      </c>
      <c r="F33" s="63">
        <f>[5]Entry!D16</f>
        <v>1.5100000000000001E-2</v>
      </c>
      <c r="G33" s="64">
        <f>[5]Entry!E16</f>
        <v>0.30200000000000005</v>
      </c>
      <c r="H33" s="64">
        <f>[5]Entry!F16</f>
        <v>2.7E-2</v>
      </c>
      <c r="I33" s="64">
        <f>[5]Entry!G16</f>
        <v>8.0000000000000002E-3</v>
      </c>
      <c r="J33" s="64">
        <f>[5]Entry!H16</f>
        <v>7.5999999999999998E-2</v>
      </c>
      <c r="K33" s="55"/>
      <c r="L33" s="65">
        <f>[5]Entry!$K$16</f>
        <v>3.03</v>
      </c>
      <c r="M33" s="54" t="s">
        <v>35</v>
      </c>
      <c r="N33" s="57"/>
      <c r="O33" s="68">
        <v>43472</v>
      </c>
      <c r="P33" s="68">
        <v>43503</v>
      </c>
      <c r="Q33" s="59" t="s">
        <v>59</v>
      </c>
      <c r="U33" s="4"/>
      <c r="W33" s="14"/>
    </row>
    <row r="34" spans="1:23" x14ac:dyDescent="0.2">
      <c r="A34" s="52" t="s">
        <v>48</v>
      </c>
      <c r="B34" s="53">
        <f>C33</f>
        <v>1.4</v>
      </c>
      <c r="C34" s="53">
        <f>B34+D34</f>
        <v>2.7</v>
      </c>
      <c r="D34" s="53">
        <v>1.3</v>
      </c>
      <c r="E34" s="62">
        <f>[5]Entry!B17</f>
        <v>377408</v>
      </c>
      <c r="F34" s="63">
        <f>[5]Entry!D17</f>
        <v>2.3E-2</v>
      </c>
      <c r="G34" s="64">
        <f>[5]Entry!E17</f>
        <v>0.46</v>
      </c>
      <c r="H34" s="64">
        <f>[5]Entry!F17</f>
        <v>3.5999999999999997E-2</v>
      </c>
      <c r="I34" s="64">
        <f>[5]Entry!G17</f>
        <v>1.0999999999999999E-2</v>
      </c>
      <c r="J34" s="64">
        <f>[5]Entry!H17</f>
        <v>3.1E-2</v>
      </c>
      <c r="K34" s="55"/>
      <c r="L34" s="65">
        <f>[5]Entry!$K$17</f>
        <v>2.8029999999999999</v>
      </c>
      <c r="M34" s="54" t="s">
        <v>35</v>
      </c>
      <c r="N34" s="57"/>
      <c r="O34" s="68">
        <v>43472</v>
      </c>
      <c r="P34" s="68">
        <v>43503</v>
      </c>
      <c r="Q34" s="59" t="s">
        <v>59</v>
      </c>
      <c r="U34" s="4"/>
      <c r="W34" s="14"/>
    </row>
    <row r="35" spans="1:23" x14ac:dyDescent="0.2">
      <c r="A35" s="52" t="s">
        <v>48</v>
      </c>
      <c r="B35" s="53">
        <f>C34</f>
        <v>2.7</v>
      </c>
      <c r="C35" s="53">
        <f>B35+D35</f>
        <v>3.9000000000000004</v>
      </c>
      <c r="D35" s="53">
        <v>1.2</v>
      </c>
      <c r="E35" s="62">
        <v>377410</v>
      </c>
      <c r="F35" s="63">
        <f>[5]Entry!D19</f>
        <v>2.53E-2</v>
      </c>
      <c r="G35" s="64">
        <f>[5]Entry!E19</f>
        <v>0.50600000000000001</v>
      </c>
      <c r="H35" s="64">
        <f>[5]Entry!F19</f>
        <v>2.7E-2</v>
      </c>
      <c r="I35" s="64">
        <f>[5]Entry!G19</f>
        <v>1.9E-2</v>
      </c>
      <c r="J35" s="64">
        <f>[5]Entry!H19</f>
        <v>5.8999999999999997E-2</v>
      </c>
      <c r="K35" s="55"/>
      <c r="L35" s="69">
        <f>[5]Entry!$K$19</f>
        <v>4.6580000000000004</v>
      </c>
      <c r="M35" s="54" t="s">
        <v>29</v>
      </c>
      <c r="N35" s="57">
        <v>1.2</v>
      </c>
      <c r="O35" s="68">
        <v>43472</v>
      </c>
      <c r="P35" s="68">
        <v>43503</v>
      </c>
      <c r="Q35" s="59" t="s">
        <v>59</v>
      </c>
      <c r="U35" s="4"/>
      <c r="W35" s="14"/>
    </row>
    <row r="36" spans="1:23" x14ac:dyDescent="0.2">
      <c r="A36" s="52" t="s">
        <v>48</v>
      </c>
      <c r="B36" s="53">
        <f>C35</f>
        <v>3.9000000000000004</v>
      </c>
      <c r="C36" s="53">
        <f>B36+D36</f>
        <v>4.3000000000000007</v>
      </c>
      <c r="D36" s="53">
        <v>0.4</v>
      </c>
      <c r="E36" s="62">
        <v>377411</v>
      </c>
      <c r="F36" s="63">
        <f>[5]Entry!D20</f>
        <v>4.4000000000000003E-3</v>
      </c>
      <c r="G36" s="64">
        <f>[5]Entry!E20</f>
        <v>8.8000000000000009E-2</v>
      </c>
      <c r="H36" s="64">
        <f>[5]Entry!F20</f>
        <v>5.8999999999999997E-2</v>
      </c>
      <c r="I36" s="64">
        <f>[5]Entry!G20</f>
        <v>6.2E-2</v>
      </c>
      <c r="J36" s="64">
        <f>[5]Entry!H20</f>
        <v>0.52100000000000002</v>
      </c>
      <c r="K36" s="55"/>
      <c r="L36" s="65">
        <f>[5]Entry!$K$20</f>
        <v>4.601</v>
      </c>
      <c r="M36" s="54" t="s">
        <v>49</v>
      </c>
      <c r="N36" s="57"/>
      <c r="O36" s="68">
        <v>43472</v>
      </c>
      <c r="P36" s="68">
        <v>43503</v>
      </c>
      <c r="Q36" s="59" t="s">
        <v>59</v>
      </c>
    </row>
    <row r="37" spans="1:23" x14ac:dyDescent="0.2">
      <c r="A37" s="47" t="s">
        <v>60</v>
      </c>
      <c r="E37" s="31"/>
      <c r="F37" s="32"/>
      <c r="G37" s="33"/>
      <c r="H37" s="33"/>
      <c r="I37" s="33"/>
      <c r="J37" s="33"/>
      <c r="L37" s="34"/>
    </row>
    <row r="38" spans="1:23" x14ac:dyDescent="0.2">
      <c r="A38" s="47" t="s">
        <v>61</v>
      </c>
      <c r="E38" s="31"/>
      <c r="F38" s="32"/>
      <c r="G38" s="33"/>
      <c r="H38" s="33"/>
      <c r="I38" s="33"/>
      <c r="J38" s="33"/>
      <c r="L38" s="34"/>
    </row>
    <row r="39" spans="1:23" x14ac:dyDescent="0.2">
      <c r="A39" s="52" t="s">
        <v>62</v>
      </c>
      <c r="B39" s="53">
        <v>0</v>
      </c>
      <c r="C39" s="53">
        <f>D39</f>
        <v>2.7</v>
      </c>
      <c r="D39" s="53">
        <v>2.7</v>
      </c>
      <c r="E39" s="62">
        <f>[6]Entry!B14</f>
        <v>380600</v>
      </c>
      <c r="F39" s="63">
        <f>[6]Entry!E14</f>
        <v>0.55199999999999994</v>
      </c>
      <c r="G39" s="64">
        <f>[6]Entry!F14</f>
        <v>2.9000000000000001E-2</v>
      </c>
      <c r="H39" s="64">
        <f>[6]Entry!G14</f>
        <v>1.0999999999999999E-2</v>
      </c>
      <c r="I39" s="64">
        <f>[6]Entry!H14</f>
        <v>1.7999999999999999E-2</v>
      </c>
      <c r="J39" s="64"/>
      <c r="K39" s="55"/>
      <c r="L39" s="65">
        <v>2.1800000000000002</v>
      </c>
      <c r="M39" s="54" t="s">
        <v>63</v>
      </c>
      <c r="N39" s="57"/>
      <c r="O39" s="68" t="s">
        <v>158</v>
      </c>
      <c r="P39" s="68" t="s">
        <v>159</v>
      </c>
      <c r="Q39" s="67" t="s">
        <v>160</v>
      </c>
    </row>
    <row r="40" spans="1:23" x14ac:dyDescent="0.2">
      <c r="A40" s="52" t="s">
        <v>62</v>
      </c>
      <c r="B40" s="53">
        <f>C39</f>
        <v>2.7</v>
      </c>
      <c r="C40" s="53">
        <f>B40+D40</f>
        <v>4.5</v>
      </c>
      <c r="D40" s="53">
        <v>1.8</v>
      </c>
      <c r="E40" s="62">
        <f>[6]Entry!B15</f>
        <v>380601</v>
      </c>
      <c r="F40" s="55">
        <f>[6]Entry!E15</f>
        <v>0.64400000000000002</v>
      </c>
      <c r="G40" s="56">
        <f>[6]Entry!F15</f>
        <v>0.04</v>
      </c>
      <c r="H40" s="56">
        <f>[6]Entry!G15</f>
        <v>1.7000000000000001E-2</v>
      </c>
      <c r="I40" s="56">
        <f>[6]Entry!H15</f>
        <v>2.5000000000000001E-2</v>
      </c>
      <c r="J40" s="56"/>
      <c r="K40" s="55"/>
      <c r="L40" s="65">
        <v>3.46</v>
      </c>
      <c r="M40" s="54" t="s">
        <v>29</v>
      </c>
      <c r="N40" s="57"/>
      <c r="O40" s="68" t="s">
        <v>158</v>
      </c>
      <c r="P40" s="68" t="s">
        <v>159</v>
      </c>
      <c r="Q40" s="67" t="s">
        <v>160</v>
      </c>
    </row>
    <row r="41" spans="1:23" x14ac:dyDescent="0.2">
      <c r="A41" s="52" t="s">
        <v>62</v>
      </c>
      <c r="B41" s="53">
        <f>C40</f>
        <v>4.5</v>
      </c>
      <c r="C41" s="53">
        <f>B41+D41</f>
        <v>5</v>
      </c>
      <c r="D41" s="53">
        <v>0.5</v>
      </c>
      <c r="E41" s="62">
        <f>[6]Entry!B16</f>
        <v>380602</v>
      </c>
      <c r="F41" s="55">
        <f>[6]Entry!E16</f>
        <v>0.83</v>
      </c>
      <c r="G41" s="56">
        <f>[6]Entry!F16</f>
        <v>3.3000000000000002E-2</v>
      </c>
      <c r="H41" s="56">
        <f>[6]Entry!G16</f>
        <v>5.6000000000000001E-2</v>
      </c>
      <c r="I41" s="56">
        <f>[6]Entry!H16</f>
        <v>0.249</v>
      </c>
      <c r="J41" s="56"/>
      <c r="K41" s="55"/>
      <c r="L41" s="65">
        <v>2.722</v>
      </c>
      <c r="M41" s="54" t="s">
        <v>29</v>
      </c>
      <c r="N41" s="57"/>
      <c r="O41" s="68" t="s">
        <v>158</v>
      </c>
      <c r="P41" s="68" t="s">
        <v>159</v>
      </c>
      <c r="Q41" s="67" t="s">
        <v>160</v>
      </c>
    </row>
    <row r="42" spans="1:23" x14ac:dyDescent="0.2">
      <c r="A42" s="52" t="s">
        <v>62</v>
      </c>
      <c r="B42" s="53">
        <f>C41</f>
        <v>5</v>
      </c>
      <c r="C42" s="53">
        <f>B42+D42</f>
        <v>5.5</v>
      </c>
      <c r="D42" s="53">
        <v>0.5</v>
      </c>
      <c r="E42" s="62">
        <f>[6]Entry!B17</f>
        <v>380603</v>
      </c>
      <c r="F42" s="55">
        <f>[6]Entry!E17</f>
        <v>2.06</v>
      </c>
      <c r="G42" s="56">
        <f>[6]Entry!F17</f>
        <v>0.10199999999999999</v>
      </c>
      <c r="H42" s="56">
        <f>[6]Entry!G17</f>
        <v>1.2470000000000001</v>
      </c>
      <c r="I42" s="56">
        <f>[6]Entry!H17</f>
        <v>3.802</v>
      </c>
      <c r="J42" s="56"/>
      <c r="K42" s="55"/>
      <c r="L42" s="65">
        <v>5.8789999999999996</v>
      </c>
      <c r="M42" s="54" t="s">
        <v>35</v>
      </c>
      <c r="N42" s="57"/>
      <c r="O42" s="68" t="s">
        <v>158</v>
      </c>
      <c r="P42" s="68" t="s">
        <v>159</v>
      </c>
      <c r="Q42" s="67" t="s">
        <v>160</v>
      </c>
    </row>
    <row r="43" spans="1:23" s="49" customFormat="1" x14ac:dyDescent="0.2">
      <c r="A43" s="52" t="s">
        <v>75</v>
      </c>
      <c r="B43" s="53">
        <v>0</v>
      </c>
      <c r="C43" s="53">
        <f>D43</f>
        <v>1.8</v>
      </c>
      <c r="D43" s="53">
        <v>1.8</v>
      </c>
      <c r="E43" s="62">
        <v>381113</v>
      </c>
      <c r="F43" s="55">
        <v>0.66400000000000003</v>
      </c>
      <c r="G43" s="56">
        <v>1.4999999999999999E-2</v>
      </c>
      <c r="H43" s="56">
        <v>7.3999999999999996E-2</v>
      </c>
      <c r="I43" s="56">
        <v>0.29699999999999999</v>
      </c>
      <c r="J43" s="56">
        <v>2.777777777777771</v>
      </c>
      <c r="K43" s="55"/>
      <c r="L43" s="65">
        <v>2.556</v>
      </c>
      <c r="M43" s="54" t="s">
        <v>35</v>
      </c>
      <c r="N43" s="57"/>
      <c r="O43" s="68">
        <v>43668</v>
      </c>
      <c r="P43" s="68">
        <v>43668</v>
      </c>
      <c r="Q43" s="67" t="s">
        <v>204</v>
      </c>
      <c r="U43" s="50"/>
    </row>
    <row r="44" spans="1:23" s="49" customFormat="1" x14ac:dyDescent="0.2">
      <c r="A44" s="52" t="s">
        <v>75</v>
      </c>
      <c r="B44" s="53">
        <f>C43</f>
        <v>1.8</v>
      </c>
      <c r="C44" s="53">
        <f>B44+D44</f>
        <v>3.2</v>
      </c>
      <c r="D44" s="53">
        <v>1.4</v>
      </c>
      <c r="E44" s="62">
        <v>381114</v>
      </c>
      <c r="F44" s="63">
        <v>4.016</v>
      </c>
      <c r="G44" s="64">
        <v>9.0999999999999998E-2</v>
      </c>
      <c r="H44" s="64">
        <v>0.79300000000000004</v>
      </c>
      <c r="I44" s="64">
        <v>1.054</v>
      </c>
      <c r="J44" s="56">
        <v>2.7397260273972561</v>
      </c>
      <c r="K44" s="55"/>
      <c r="L44" s="65">
        <v>7.5960000000000001</v>
      </c>
      <c r="M44" s="54" t="s">
        <v>29</v>
      </c>
      <c r="N44" s="57">
        <v>1.4</v>
      </c>
      <c r="O44" s="68">
        <v>43668</v>
      </c>
      <c r="P44" s="68">
        <v>43668</v>
      </c>
      <c r="Q44" s="67" t="s">
        <v>204</v>
      </c>
      <c r="W44" s="50"/>
    </row>
    <row r="45" spans="1:23" x14ac:dyDescent="0.2">
      <c r="A45" s="52" t="s">
        <v>76</v>
      </c>
      <c r="B45" s="53">
        <v>0</v>
      </c>
      <c r="C45" s="53">
        <f>D45</f>
        <v>3</v>
      </c>
      <c r="D45" s="53">
        <v>3</v>
      </c>
      <c r="E45" s="62">
        <f>[7]Entry!B8</f>
        <v>381435</v>
      </c>
      <c r="F45" s="63">
        <f>[7]Entry!E8</f>
        <v>0.252</v>
      </c>
      <c r="G45" s="64">
        <f>[7]Entry!F8</f>
        <v>1.9E-2</v>
      </c>
      <c r="H45" s="64">
        <f>[7]Entry!G8</f>
        <v>5.0000000000000001E-3</v>
      </c>
      <c r="I45" s="64">
        <f>[7]Entry!H8</f>
        <v>1.7000000000000001E-2</v>
      </c>
      <c r="J45" s="56"/>
      <c r="K45" s="55"/>
      <c r="L45" s="65">
        <f>0.6/2</f>
        <v>0.3</v>
      </c>
      <c r="M45" s="54" t="s">
        <v>35</v>
      </c>
      <c r="N45" s="57"/>
      <c r="O45" s="66" t="s">
        <v>88</v>
      </c>
      <c r="P45" s="66" t="s">
        <v>88</v>
      </c>
      <c r="Q45" s="67" t="s">
        <v>89</v>
      </c>
      <c r="U45" s="4"/>
      <c r="W45" s="14"/>
    </row>
    <row r="46" spans="1:23" x14ac:dyDescent="0.2">
      <c r="A46" s="52" t="s">
        <v>76</v>
      </c>
      <c r="B46" s="53">
        <f>C45</f>
        <v>3</v>
      </c>
      <c r="C46" s="53">
        <f>B46+D46</f>
        <v>3.1</v>
      </c>
      <c r="D46" s="53">
        <v>0.1</v>
      </c>
      <c r="E46" s="62">
        <f>[7]Entry!B9</f>
        <v>381436</v>
      </c>
      <c r="F46" s="63">
        <f>[7]Entry!E9</f>
        <v>1.1379999999999999</v>
      </c>
      <c r="G46" s="64">
        <f>[7]Entry!F9</f>
        <v>5.2999999999999999E-2</v>
      </c>
      <c r="H46" s="64">
        <f>[7]Entry!G9</f>
        <v>1.9E-2</v>
      </c>
      <c r="I46" s="64">
        <f>[7]Entry!H9</f>
        <v>3.5999999999999997E-2</v>
      </c>
      <c r="J46" s="64"/>
      <c r="K46" s="55"/>
      <c r="L46" s="65">
        <f>[7]Entry!K9</f>
        <v>1.5329999999999999</v>
      </c>
      <c r="M46" s="54" t="s">
        <v>29</v>
      </c>
      <c r="N46" s="57">
        <v>0.1</v>
      </c>
      <c r="O46" s="66" t="s">
        <v>88</v>
      </c>
      <c r="P46" s="66" t="s">
        <v>88</v>
      </c>
      <c r="Q46" s="67" t="s">
        <v>89</v>
      </c>
      <c r="U46" s="4"/>
      <c r="W46" s="14"/>
    </row>
    <row r="47" spans="1:23" x14ac:dyDescent="0.2">
      <c r="A47" s="52" t="s">
        <v>76</v>
      </c>
      <c r="B47" s="53">
        <f>C46</f>
        <v>3.1</v>
      </c>
      <c r="C47" s="53">
        <f>B47+D47</f>
        <v>3.9000000000000004</v>
      </c>
      <c r="D47" s="53">
        <v>0.8</v>
      </c>
      <c r="E47" s="62">
        <f>[7]Entry!B10</f>
        <v>381437</v>
      </c>
      <c r="F47" s="63">
        <f>[7]Entry!E10</f>
        <v>1.8859999999999999</v>
      </c>
      <c r="G47" s="64">
        <f>[7]Entry!F10</f>
        <v>9.8000000000000004E-2</v>
      </c>
      <c r="H47" s="64">
        <f>[7]Entry!G10</f>
        <v>0.04</v>
      </c>
      <c r="I47" s="64">
        <f>[7]Entry!H10</f>
        <v>0.10299999999999999</v>
      </c>
      <c r="J47" s="56"/>
      <c r="K47" s="55"/>
      <c r="L47" s="69">
        <f>[7]Entry!K10</f>
        <v>2.1429999999999998</v>
      </c>
      <c r="M47" s="54" t="s">
        <v>49</v>
      </c>
      <c r="N47" s="57"/>
      <c r="O47" s="66" t="s">
        <v>88</v>
      </c>
      <c r="P47" s="66" t="s">
        <v>88</v>
      </c>
      <c r="Q47" s="67" t="s">
        <v>89</v>
      </c>
      <c r="U47" s="4"/>
      <c r="W47" s="14"/>
    </row>
    <row r="48" spans="1:23" x14ac:dyDescent="0.2">
      <c r="A48" s="52" t="s">
        <v>77</v>
      </c>
      <c r="B48" s="53">
        <v>0</v>
      </c>
      <c r="C48" s="53">
        <f>D48</f>
        <v>1.4</v>
      </c>
      <c r="D48" s="53">
        <v>1.4</v>
      </c>
      <c r="E48" s="62">
        <f>[8]Entry!$B$12</f>
        <v>381762</v>
      </c>
      <c r="F48" s="63">
        <f>[8]Entry!E12</f>
        <v>0.21600000000000003</v>
      </c>
      <c r="G48" s="64">
        <f>[8]Entry!F12</f>
        <v>2.5000000000000001E-2</v>
      </c>
      <c r="H48" s="64">
        <f>[8]Entry!G12</f>
        <v>1.4E-2</v>
      </c>
      <c r="I48" s="64">
        <f>[8]Entry!H12</f>
        <v>2.9000000000000001E-2</v>
      </c>
      <c r="J48" s="64"/>
      <c r="K48" s="55"/>
      <c r="L48" s="65">
        <f>[8]Entry!$K$12</f>
        <v>1.4179999999999999</v>
      </c>
      <c r="M48" s="54" t="s">
        <v>35</v>
      </c>
      <c r="N48" s="57"/>
      <c r="O48" s="66" t="s">
        <v>79</v>
      </c>
      <c r="P48" s="66" t="s">
        <v>83</v>
      </c>
      <c r="Q48" s="67" t="s">
        <v>84</v>
      </c>
      <c r="U48" s="4"/>
      <c r="W48" s="14"/>
    </row>
    <row r="49" spans="1:23" x14ac:dyDescent="0.2">
      <c r="A49" s="52" t="s">
        <v>77</v>
      </c>
      <c r="B49" s="53">
        <f>C48</f>
        <v>1.4</v>
      </c>
      <c r="C49" s="53">
        <f>B49+D49</f>
        <v>2.7</v>
      </c>
      <c r="D49" s="53">
        <v>1.3</v>
      </c>
      <c r="E49" s="62">
        <f>[8]Entry!B14</f>
        <v>381764</v>
      </c>
      <c r="F49" s="63">
        <f>[8]Entry!E14</f>
        <v>0.318</v>
      </c>
      <c r="G49" s="64">
        <f>[8]Entry!F14</f>
        <v>3.5999999999999997E-2</v>
      </c>
      <c r="H49" s="64">
        <f>[8]Entry!G14</f>
        <v>2.5999999999999999E-2</v>
      </c>
      <c r="I49" s="64">
        <f>[8]Entry!H14</f>
        <v>5.5E-2</v>
      </c>
      <c r="J49" s="64"/>
      <c r="K49" s="55"/>
      <c r="L49" s="65">
        <f>[8]Entry!K14</f>
        <v>1.0940000000000001</v>
      </c>
      <c r="M49" s="54" t="s">
        <v>35</v>
      </c>
      <c r="N49" s="57"/>
      <c r="O49" s="66" t="s">
        <v>79</v>
      </c>
      <c r="P49" s="66" t="s">
        <v>83</v>
      </c>
      <c r="Q49" s="67" t="s">
        <v>84</v>
      </c>
      <c r="U49" s="4"/>
      <c r="W49" s="14"/>
    </row>
    <row r="50" spans="1:23" x14ac:dyDescent="0.2">
      <c r="A50" s="52" t="s">
        <v>77</v>
      </c>
      <c r="B50" s="53">
        <f>C49</f>
        <v>2.7</v>
      </c>
      <c r="C50" s="53">
        <f>B50+D50</f>
        <v>3.3000000000000003</v>
      </c>
      <c r="D50" s="53">
        <v>0.6</v>
      </c>
      <c r="E50" s="62">
        <f>[8]Entry!B15</f>
        <v>381765</v>
      </c>
      <c r="F50" s="63">
        <f>[8]Entry!E15</f>
        <v>0.70799999999999996</v>
      </c>
      <c r="G50" s="64">
        <f>[8]Entry!F15</f>
        <v>7.0000000000000001E-3</v>
      </c>
      <c r="H50" s="64">
        <f>[8]Entry!G15</f>
        <v>5.6000000000000001E-2</v>
      </c>
      <c r="I50" s="64">
        <f>[8]Entry!H15</f>
        <v>0.10100000000000001</v>
      </c>
      <c r="J50" s="64"/>
      <c r="K50" s="55"/>
      <c r="L50" s="65">
        <f>[8]Entry!K15</f>
        <v>6.0060000000000002</v>
      </c>
      <c r="M50" s="54" t="s">
        <v>29</v>
      </c>
      <c r="N50" s="57">
        <v>0.6</v>
      </c>
      <c r="O50" s="66" t="s">
        <v>79</v>
      </c>
      <c r="P50" s="66" t="s">
        <v>83</v>
      </c>
      <c r="Q50" s="67" t="s">
        <v>84</v>
      </c>
      <c r="U50" s="4"/>
      <c r="W50" s="14"/>
    </row>
    <row r="51" spans="1:23" x14ac:dyDescent="0.2">
      <c r="A51" s="52" t="s">
        <v>77</v>
      </c>
      <c r="B51" s="53">
        <f>C50</f>
        <v>3.3000000000000003</v>
      </c>
      <c r="C51" s="53">
        <f>B51+D51</f>
        <v>3.7</v>
      </c>
      <c r="D51" s="53">
        <v>0.4</v>
      </c>
      <c r="E51" s="62">
        <f>[8]Entry!B16</f>
        <v>381766</v>
      </c>
      <c r="F51" s="63">
        <f>[8]Entry!E16</f>
        <v>0.33799999999999997</v>
      </c>
      <c r="G51" s="64">
        <f>[8]Entry!F16</f>
        <v>2.5999999999999999E-2</v>
      </c>
      <c r="H51" s="64">
        <f>[8]Entry!G16</f>
        <v>1.9E-2</v>
      </c>
      <c r="I51" s="64">
        <f>[8]Entry!H16</f>
        <v>4.4999999999999998E-2</v>
      </c>
      <c r="J51" s="64"/>
      <c r="K51" s="55"/>
      <c r="L51" s="65">
        <f>[8]Entry!K16</f>
        <v>2.359</v>
      </c>
      <c r="M51" s="54" t="s">
        <v>49</v>
      </c>
      <c r="N51" s="57"/>
      <c r="O51" s="66" t="s">
        <v>79</v>
      </c>
      <c r="P51" s="66" t="s">
        <v>83</v>
      </c>
      <c r="Q51" s="67" t="s">
        <v>84</v>
      </c>
      <c r="U51" s="4"/>
      <c r="W51" s="14"/>
    </row>
    <row r="52" spans="1:23" x14ac:dyDescent="0.2">
      <c r="A52" s="52" t="s">
        <v>85</v>
      </c>
      <c r="B52" s="53">
        <v>0</v>
      </c>
      <c r="C52" s="53">
        <v>1.6</v>
      </c>
      <c r="D52" s="53">
        <v>1.6</v>
      </c>
      <c r="E52" s="62">
        <v>382518</v>
      </c>
      <c r="F52" s="70">
        <v>0.28600000000000003</v>
      </c>
      <c r="G52" s="71">
        <v>0.13400000000000001</v>
      </c>
      <c r="H52" s="71">
        <v>0.14499999999999999</v>
      </c>
      <c r="I52" s="71">
        <v>0.59499999999999997</v>
      </c>
      <c r="J52" s="71">
        <v>2.7397260273972668</v>
      </c>
      <c r="K52" s="72"/>
      <c r="L52" s="73">
        <v>1.454</v>
      </c>
      <c r="M52" s="54" t="s">
        <v>35</v>
      </c>
      <c r="N52" s="57"/>
      <c r="O52" s="68">
        <v>43473</v>
      </c>
      <c r="P52" s="68">
        <v>43473</v>
      </c>
      <c r="Q52" s="67" t="s">
        <v>138</v>
      </c>
      <c r="U52" s="4"/>
      <c r="W52" s="14"/>
    </row>
    <row r="53" spans="1:23" x14ac:dyDescent="0.2">
      <c r="A53" s="52" t="s">
        <v>85</v>
      </c>
      <c r="B53" s="53">
        <v>1.6</v>
      </c>
      <c r="C53" s="53">
        <f>B53+D53</f>
        <v>2.2000000000000002</v>
      </c>
      <c r="D53" s="53">
        <v>0.6</v>
      </c>
      <c r="E53" s="62">
        <v>382519</v>
      </c>
      <c r="F53" s="70">
        <v>0.13799999999999998</v>
      </c>
      <c r="G53" s="71">
        <v>0.113</v>
      </c>
      <c r="H53" s="71">
        <v>0.04</v>
      </c>
      <c r="I53" s="71">
        <v>5.7000000000000002E-2</v>
      </c>
      <c r="J53" s="71">
        <v>2.7027027027027004</v>
      </c>
      <c r="K53" s="72"/>
      <c r="L53" s="73">
        <v>1.3720000000000001</v>
      </c>
      <c r="M53" s="54" t="s">
        <v>29</v>
      </c>
      <c r="N53" s="57">
        <v>0.6</v>
      </c>
      <c r="O53" s="68">
        <v>43473</v>
      </c>
      <c r="P53" s="68">
        <v>43473</v>
      </c>
      <c r="Q53" s="67" t="s">
        <v>138</v>
      </c>
      <c r="U53" s="4"/>
      <c r="W53" s="14"/>
    </row>
    <row r="54" spans="1:23" x14ac:dyDescent="0.2">
      <c r="A54" s="52" t="s">
        <v>85</v>
      </c>
      <c r="B54" s="53">
        <f>C53</f>
        <v>2.2000000000000002</v>
      </c>
      <c r="C54" s="53">
        <f>B54+D54</f>
        <v>4.2</v>
      </c>
      <c r="D54" s="53">
        <v>2</v>
      </c>
      <c r="E54" s="62">
        <v>382520</v>
      </c>
      <c r="F54" s="70">
        <v>0</v>
      </c>
      <c r="G54" s="71">
        <v>8.9999999999999993E-3</v>
      </c>
      <c r="H54" s="71">
        <v>1E-3</v>
      </c>
      <c r="I54" s="71">
        <v>6.0000000000000001E-3</v>
      </c>
      <c r="J54" s="71" t="s">
        <v>137</v>
      </c>
      <c r="K54" s="72"/>
      <c r="L54" s="74">
        <f>1.287/2</f>
        <v>0.64349999999999996</v>
      </c>
      <c r="M54" s="54" t="s">
        <v>49</v>
      </c>
      <c r="N54" s="57"/>
      <c r="O54" s="68">
        <v>43473</v>
      </c>
      <c r="P54" s="68">
        <v>43473</v>
      </c>
      <c r="Q54" s="67" t="s">
        <v>138</v>
      </c>
      <c r="U54" s="4"/>
      <c r="W54" s="14"/>
    </row>
    <row r="55" spans="1:23" x14ac:dyDescent="0.2">
      <c r="A55" s="52" t="s">
        <v>86</v>
      </c>
      <c r="B55" s="53">
        <v>0</v>
      </c>
      <c r="C55" s="53">
        <f>D55</f>
        <v>1.9</v>
      </c>
      <c r="D55" s="53">
        <v>1.9</v>
      </c>
      <c r="E55" s="75">
        <f>[9]Entry!B10</f>
        <v>383967</v>
      </c>
      <c r="F55" s="63">
        <f>[9]Entry!E10</f>
        <v>1.8379999999999999</v>
      </c>
      <c r="G55" s="64">
        <f>[9]Entry!F10</f>
        <v>9.4E-2</v>
      </c>
      <c r="H55" s="64">
        <f>[9]Entry!G10</f>
        <v>1.8371199999999997E-2</v>
      </c>
      <c r="I55" s="64">
        <f>[9]Entry!H10</f>
        <v>3.9183300000000004E-2</v>
      </c>
      <c r="J55" s="64">
        <f>[9]Entry!I10</f>
        <v>2.8776978417266235</v>
      </c>
      <c r="K55" s="55"/>
      <c r="L55" s="65">
        <f>[9]Entry!K10</f>
        <v>2.3679999999999999</v>
      </c>
      <c r="M55" s="54" t="s">
        <v>35</v>
      </c>
      <c r="N55" s="57"/>
      <c r="O55" s="68">
        <v>43777</v>
      </c>
      <c r="P55" s="68">
        <v>43678</v>
      </c>
      <c r="Q55" s="67" t="s">
        <v>129</v>
      </c>
      <c r="U55" s="4"/>
      <c r="W55" s="14"/>
    </row>
    <row r="56" spans="1:23" x14ac:dyDescent="0.2">
      <c r="A56" s="52" t="s">
        <v>86</v>
      </c>
      <c r="B56" s="53">
        <f>C55</f>
        <v>1.9</v>
      </c>
      <c r="C56" s="53">
        <f>B56+D56</f>
        <v>2.2999999999999998</v>
      </c>
      <c r="D56" s="53">
        <v>0.4</v>
      </c>
      <c r="E56" s="75">
        <f>[9]Entry!B11</f>
        <v>383968</v>
      </c>
      <c r="F56" s="63">
        <f>[9]Entry!E11</f>
        <v>0.19400000000000003</v>
      </c>
      <c r="G56" s="64">
        <f>[9]Entry!F11</f>
        <v>6.8000000000000005E-2</v>
      </c>
      <c r="H56" s="64">
        <f>[9]Entry!G11</f>
        <v>2.2290999999999999E-3</v>
      </c>
      <c r="I56" s="64">
        <f>[9]Entry!H11</f>
        <v>9.2321999999999994E-3</v>
      </c>
      <c r="J56" s="64">
        <f>[9]Entry!I11</f>
        <v>2.9197080291970825</v>
      </c>
      <c r="K56" s="55"/>
      <c r="L56" s="65">
        <f>[9]Entry!K11</f>
        <v>0.16300000000000001</v>
      </c>
      <c r="M56" s="54" t="s">
        <v>29</v>
      </c>
      <c r="N56" s="57">
        <v>0.4</v>
      </c>
      <c r="O56" s="68">
        <v>43777</v>
      </c>
      <c r="P56" s="68">
        <v>43777</v>
      </c>
      <c r="Q56" s="67" t="s">
        <v>129</v>
      </c>
      <c r="U56" s="4"/>
      <c r="W56" s="14"/>
    </row>
    <row r="57" spans="1:23" x14ac:dyDescent="0.2">
      <c r="A57" s="52" t="s">
        <v>86</v>
      </c>
      <c r="B57" s="53">
        <f>C56</f>
        <v>2.2999999999999998</v>
      </c>
      <c r="C57" s="53">
        <f>B57+D57</f>
        <v>3.3</v>
      </c>
      <c r="D57" s="53">
        <v>1</v>
      </c>
      <c r="E57" s="75">
        <f>[9]Entry!B12</f>
        <v>383969</v>
      </c>
      <c r="F57" s="63">
        <f>[9]Entry!E12</f>
        <v>0.72799999999999998</v>
      </c>
      <c r="G57" s="64">
        <f>[9]Entry!F12</f>
        <v>2.8000000000000001E-2</v>
      </c>
      <c r="H57" s="64">
        <f>[9]Entry!G12</f>
        <v>9.0153999999999998E-3</v>
      </c>
      <c r="I57" s="64">
        <f>[9]Entry!H12</f>
        <v>2.87233E-2</v>
      </c>
      <c r="J57" s="64">
        <f>[9]Entry!I12</f>
        <v>2.9411764705882426</v>
      </c>
      <c r="K57" s="55"/>
      <c r="L57" s="65">
        <f>[9]Entry!K12</f>
        <v>3.0990000000000002</v>
      </c>
      <c r="M57" s="54" t="s">
        <v>29</v>
      </c>
      <c r="N57" s="57">
        <v>1</v>
      </c>
      <c r="O57" s="68">
        <v>43777</v>
      </c>
      <c r="P57" s="68">
        <v>43777</v>
      </c>
      <c r="Q57" s="67" t="s">
        <v>129</v>
      </c>
      <c r="U57" s="4"/>
      <c r="W57" s="14"/>
    </row>
    <row r="58" spans="1:23" x14ac:dyDescent="0.2">
      <c r="A58" s="52" t="s">
        <v>86</v>
      </c>
      <c r="B58" s="53">
        <f>C57</f>
        <v>3.3</v>
      </c>
      <c r="C58" s="53">
        <f>B58+D58</f>
        <v>4.0999999999999996</v>
      </c>
      <c r="D58" s="53">
        <v>0.8</v>
      </c>
      <c r="E58" s="75">
        <f>[9]Entry!$B$14</f>
        <v>383971</v>
      </c>
      <c r="F58" s="63">
        <f>[9]Entry!E14</f>
        <v>2.3879999999999999</v>
      </c>
      <c r="G58" s="64">
        <f>[9]Entry!F14</f>
        <v>3.2000000000000001E-2</v>
      </c>
      <c r="H58" s="64">
        <f>[9]Entry!G14</f>
        <v>0.02</v>
      </c>
      <c r="I58" s="64">
        <f>[9]Entry!H14</f>
        <v>0.125</v>
      </c>
      <c r="J58" s="64">
        <f>[9]Entry!I14</f>
        <v>2.777777777777771</v>
      </c>
      <c r="K58" s="55"/>
      <c r="L58" s="65">
        <f>[9]Entry!$K$14</f>
        <v>9.2029999999999994</v>
      </c>
      <c r="M58" s="54" t="s">
        <v>49</v>
      </c>
      <c r="N58" s="57"/>
      <c r="O58" s="68">
        <v>43777</v>
      </c>
      <c r="P58" s="68">
        <v>43777</v>
      </c>
      <c r="Q58" s="67" t="s">
        <v>129</v>
      </c>
      <c r="U58" s="4"/>
      <c r="W58" s="14"/>
    </row>
    <row r="59" spans="1:23" x14ac:dyDescent="0.2">
      <c r="A59" s="52" t="s">
        <v>87</v>
      </c>
      <c r="B59" s="53">
        <v>0</v>
      </c>
      <c r="C59" s="53">
        <f>D59</f>
        <v>0.6</v>
      </c>
      <c r="D59" s="53">
        <v>0.6</v>
      </c>
      <c r="E59" s="75">
        <f>[10]Entry!B8</f>
        <v>384181</v>
      </c>
      <c r="F59" s="63">
        <f>[10]Entry!E8</f>
        <v>1.3740000000000001</v>
      </c>
      <c r="G59" s="64">
        <f>[10]Entry!F8</f>
        <v>7.0999999999999994E-2</v>
      </c>
      <c r="H59" s="64">
        <f>[10]Entry!G8</f>
        <v>0.03</v>
      </c>
      <c r="I59" s="64">
        <f>[10]Entry!H8</f>
        <v>5.1999999999999998E-2</v>
      </c>
      <c r="J59" s="64"/>
      <c r="K59" s="55"/>
      <c r="L59" s="69">
        <f>[10]Entry!K8</f>
        <v>4.05</v>
      </c>
      <c r="M59" s="54" t="s">
        <v>35</v>
      </c>
      <c r="N59" s="57"/>
      <c r="O59" s="66" t="s">
        <v>90</v>
      </c>
      <c r="P59" s="66" t="s">
        <v>90</v>
      </c>
      <c r="Q59" s="67" t="s">
        <v>92</v>
      </c>
      <c r="U59" s="4"/>
      <c r="W59" s="14"/>
    </row>
    <row r="60" spans="1:23" x14ac:dyDescent="0.2">
      <c r="A60" s="52" t="s">
        <v>87</v>
      </c>
      <c r="B60" s="53">
        <f>C59</f>
        <v>0.6</v>
      </c>
      <c r="C60" s="53">
        <f>B60+D60</f>
        <v>0.7</v>
      </c>
      <c r="D60" s="53">
        <v>0.1</v>
      </c>
      <c r="E60" s="75">
        <f>[10]Entry!B9</f>
        <v>384182</v>
      </c>
      <c r="F60" s="63">
        <f>[10]Entry!E9</f>
        <v>0.44600000000000001</v>
      </c>
      <c r="G60" s="64">
        <f>[10]Entry!F9</f>
        <v>3.5000000000000003E-2</v>
      </c>
      <c r="H60" s="64">
        <f>[10]Entry!G9</f>
        <v>5.0000000000000001E-3</v>
      </c>
      <c r="I60" s="64">
        <f>[10]Entry!H9</f>
        <v>6.0000000000000001E-3</v>
      </c>
      <c r="J60" s="64"/>
      <c r="K60" s="55"/>
      <c r="L60" s="65">
        <f>1.03/2</f>
        <v>0.51500000000000001</v>
      </c>
      <c r="M60" s="54" t="s">
        <v>29</v>
      </c>
      <c r="N60" s="57">
        <v>0.1</v>
      </c>
      <c r="O60" s="66" t="s">
        <v>90</v>
      </c>
      <c r="P60" s="66" t="s">
        <v>90</v>
      </c>
      <c r="Q60" s="67" t="s">
        <v>92</v>
      </c>
      <c r="U60" s="4"/>
      <c r="W60" s="14"/>
    </row>
    <row r="61" spans="1:23" x14ac:dyDescent="0.2">
      <c r="A61" s="52" t="s">
        <v>87</v>
      </c>
      <c r="B61" s="53">
        <f>C60</f>
        <v>0.7</v>
      </c>
      <c r="C61" s="53">
        <f>B61+D61</f>
        <v>3.3</v>
      </c>
      <c r="D61" s="53">
        <v>2.6</v>
      </c>
      <c r="E61" s="75">
        <f>[10]Entry!B10</f>
        <v>384183</v>
      </c>
      <c r="F61" s="76">
        <f>[10]Entry!E10</f>
        <v>0.95200000000000007</v>
      </c>
      <c r="G61" s="77">
        <f>[10]Entry!F10</f>
        <v>2.1999999999999999E-2</v>
      </c>
      <c r="H61" s="77">
        <f>[10]Entry!G10</f>
        <v>6.0000000000000001E-3</v>
      </c>
      <c r="I61" s="77">
        <f>[10]Entry!H10</f>
        <v>1.4E-2</v>
      </c>
      <c r="J61" s="77"/>
      <c r="K61" s="78"/>
      <c r="L61" s="79">
        <f>[10]Entry!K10</f>
        <v>1.0229999999999999</v>
      </c>
      <c r="M61" s="54" t="s">
        <v>49</v>
      </c>
      <c r="N61" s="57"/>
      <c r="O61" s="66" t="s">
        <v>90</v>
      </c>
      <c r="P61" s="66" t="s">
        <v>90</v>
      </c>
      <c r="Q61" s="67" t="s">
        <v>92</v>
      </c>
      <c r="U61" s="4"/>
      <c r="W61" s="14"/>
    </row>
    <row r="62" spans="1:23" x14ac:dyDescent="0.2">
      <c r="A62" s="52" t="s">
        <v>87</v>
      </c>
      <c r="B62" s="53">
        <f>C61</f>
        <v>3.3</v>
      </c>
      <c r="C62" s="53">
        <f>B62+D62</f>
        <v>3.4</v>
      </c>
      <c r="D62" s="53">
        <v>0.1</v>
      </c>
      <c r="E62" s="75">
        <f>[10]Entry!B11</f>
        <v>384184</v>
      </c>
      <c r="F62" s="63">
        <f>[10]Entry!E11</f>
        <v>10.036</v>
      </c>
      <c r="G62" s="64">
        <f>[10]Entry!F11</f>
        <v>8.9999999999999993E-3</v>
      </c>
      <c r="H62" s="64">
        <f>[10]Entry!G11</f>
        <v>1.0999999999999999E-2</v>
      </c>
      <c r="I62" s="64">
        <f>[10]Entry!H11</f>
        <v>3.4000000000000002E-2</v>
      </c>
      <c r="J62" s="64"/>
      <c r="K62" s="55"/>
      <c r="L62" s="65">
        <f>[10]Entry!K11</f>
        <v>2.827</v>
      </c>
      <c r="M62" s="54" t="s">
        <v>49</v>
      </c>
      <c r="N62" s="57"/>
      <c r="O62" s="66" t="s">
        <v>90</v>
      </c>
      <c r="P62" s="66" t="s">
        <v>90</v>
      </c>
      <c r="Q62" s="67" t="s">
        <v>92</v>
      </c>
      <c r="U62" s="4"/>
      <c r="W62" s="14"/>
    </row>
    <row r="63" spans="1:23" x14ac:dyDescent="0.2">
      <c r="A63" s="52" t="s">
        <v>91</v>
      </c>
      <c r="B63" s="53">
        <v>0</v>
      </c>
      <c r="C63" s="53">
        <f>D63</f>
        <v>1</v>
      </c>
      <c r="D63" s="53">
        <v>1</v>
      </c>
      <c r="E63" s="75">
        <f>[11]Entry!B15</f>
        <v>384703</v>
      </c>
      <c r="F63" s="63">
        <f>[11]Entry!E15</f>
        <v>1.756</v>
      </c>
      <c r="G63" s="64">
        <f>[11]Entry!F15</f>
        <v>6.0999999999999999E-2</v>
      </c>
      <c r="H63" s="64">
        <f>[11]Entry!G15</f>
        <v>4.0000000000000001E-3</v>
      </c>
      <c r="I63" s="64">
        <f>[11]Entry!H15</f>
        <v>1.7999999999999999E-2</v>
      </c>
      <c r="J63" s="64"/>
      <c r="K63" s="55"/>
      <c r="L63" s="65">
        <f>[11]Entry!K15</f>
        <v>1.444</v>
      </c>
      <c r="M63" s="54" t="s">
        <v>35</v>
      </c>
      <c r="N63" s="57"/>
      <c r="O63" s="66" t="s">
        <v>96</v>
      </c>
      <c r="P63" s="66" t="s">
        <v>97</v>
      </c>
      <c r="Q63" s="67" t="s">
        <v>98</v>
      </c>
      <c r="U63" s="4"/>
      <c r="W63" s="14"/>
    </row>
    <row r="64" spans="1:23" x14ac:dyDescent="0.2">
      <c r="A64" s="52" t="s">
        <v>91</v>
      </c>
      <c r="B64" s="53">
        <f>C63</f>
        <v>1</v>
      </c>
      <c r="C64" s="53">
        <f>B64+D64</f>
        <v>1.3</v>
      </c>
      <c r="D64" s="53">
        <v>0.3</v>
      </c>
      <c r="E64" s="75">
        <f>[11]Entry!B16</f>
        <v>384704</v>
      </c>
      <c r="F64" s="63">
        <f>[11]Entry!E16</f>
        <v>0.156</v>
      </c>
      <c r="G64" s="64">
        <f>[11]Entry!F16</f>
        <v>3.6999999999999998E-2</v>
      </c>
      <c r="H64" s="64">
        <f>[11]Entry!G16</f>
        <v>8.9999999999999993E-3</v>
      </c>
      <c r="I64" s="64">
        <f>[11]Entry!H16</f>
        <v>2.9000000000000001E-2</v>
      </c>
      <c r="J64" s="64"/>
      <c r="K64" s="55"/>
      <c r="L64" s="65">
        <f>[11]Entry!K16</f>
        <v>2.2549999999999999</v>
      </c>
      <c r="M64" s="54" t="s">
        <v>29</v>
      </c>
      <c r="N64" s="57">
        <v>0.3</v>
      </c>
      <c r="O64" s="66" t="s">
        <v>96</v>
      </c>
      <c r="P64" s="66" t="s">
        <v>97</v>
      </c>
      <c r="Q64" s="67" t="s">
        <v>98</v>
      </c>
      <c r="U64" s="4"/>
      <c r="W64" s="14"/>
    </row>
    <row r="65" spans="1:23" x14ac:dyDescent="0.2">
      <c r="A65" s="52" t="s">
        <v>91</v>
      </c>
      <c r="B65" s="53">
        <f>C64</f>
        <v>1.3</v>
      </c>
      <c r="C65" s="53">
        <f>B65+D65</f>
        <v>2.5</v>
      </c>
      <c r="D65" s="53">
        <v>1.2</v>
      </c>
      <c r="E65" s="75">
        <f>[11]Entry!B17</f>
        <v>384705</v>
      </c>
      <c r="F65" s="63">
        <f>[11]Entry!E17</f>
        <v>1.4580000000000002</v>
      </c>
      <c r="G65" s="64">
        <f>[11]Entry!F17</f>
        <v>3.9E-2</v>
      </c>
      <c r="H65" s="64">
        <f>[11]Entry!G17</f>
        <v>0.03</v>
      </c>
      <c r="I65" s="64">
        <f>[11]Entry!H17</f>
        <v>3.7999999999999999E-2</v>
      </c>
      <c r="J65" s="64"/>
      <c r="K65" s="55"/>
      <c r="L65" s="65">
        <f>[11]Entry!K17</f>
        <v>10.750999999999999</v>
      </c>
      <c r="M65" s="54" t="s">
        <v>49</v>
      </c>
      <c r="N65" s="57"/>
      <c r="O65" s="66" t="s">
        <v>96</v>
      </c>
      <c r="P65" s="66" t="s">
        <v>97</v>
      </c>
      <c r="Q65" s="67" t="s">
        <v>98</v>
      </c>
      <c r="U65" s="4"/>
      <c r="W65" s="14"/>
    </row>
    <row r="66" spans="1:23" x14ac:dyDescent="0.2">
      <c r="A66" s="52" t="s">
        <v>91</v>
      </c>
      <c r="B66" s="53">
        <f>C65</f>
        <v>2.5</v>
      </c>
      <c r="C66" s="53">
        <f>B66+D66</f>
        <v>2.7</v>
      </c>
      <c r="D66" s="53">
        <v>0.2</v>
      </c>
      <c r="E66" s="75">
        <f>[11]Entry!B18</f>
        <v>384706</v>
      </c>
      <c r="F66" s="63">
        <f>[11]Entry!E18</f>
        <v>2.46</v>
      </c>
      <c r="G66" s="64">
        <f>[11]Entry!F18</f>
        <v>1.2999999999999999E-2</v>
      </c>
      <c r="H66" s="64">
        <f>[11]Entry!G18</f>
        <v>0.01</v>
      </c>
      <c r="I66" s="64">
        <f>[11]Entry!H18</f>
        <v>4.7E-2</v>
      </c>
      <c r="J66" s="64"/>
      <c r="K66" s="55"/>
      <c r="L66" s="65">
        <f>[11]Entry!K18</f>
        <v>0.88500000000000001</v>
      </c>
      <c r="M66" s="54" t="s">
        <v>49</v>
      </c>
      <c r="N66" s="57"/>
      <c r="O66" s="66" t="s">
        <v>96</v>
      </c>
      <c r="P66" s="66" t="s">
        <v>97</v>
      </c>
      <c r="Q66" s="67" t="s">
        <v>98</v>
      </c>
      <c r="U66" s="4"/>
      <c r="W66" s="14"/>
    </row>
    <row r="67" spans="1:23" x14ac:dyDescent="0.2">
      <c r="A67" s="52" t="s">
        <v>100</v>
      </c>
      <c r="B67" s="53">
        <v>0</v>
      </c>
      <c r="C67" s="53">
        <f>D67</f>
        <v>0.4</v>
      </c>
      <c r="D67" s="53">
        <v>0.4</v>
      </c>
      <c r="E67" s="75">
        <f>[12]Entry!B14</f>
        <v>385161</v>
      </c>
      <c r="F67" s="63">
        <f>[12]Entry!E14</f>
        <v>0.09</v>
      </c>
      <c r="G67" s="64">
        <f>[12]Entry!F14</f>
        <v>2.4E-2</v>
      </c>
      <c r="H67" s="64">
        <f>[12]Entry!G14</f>
        <v>6.0000000000000001E-3</v>
      </c>
      <c r="I67" s="64">
        <f>[12]Entry!H14</f>
        <v>1.9E-2</v>
      </c>
      <c r="J67" s="64"/>
      <c r="K67" s="55"/>
      <c r="L67" s="65">
        <f>[12]Entry!K14</f>
        <v>0.34100000000000003</v>
      </c>
      <c r="M67" s="54" t="s">
        <v>35</v>
      </c>
      <c r="N67" s="57"/>
      <c r="O67" s="66" t="s">
        <v>102</v>
      </c>
      <c r="P67" s="66" t="s">
        <v>102</v>
      </c>
      <c r="Q67" s="67" t="s">
        <v>103</v>
      </c>
      <c r="U67" s="4"/>
      <c r="W67" s="14"/>
    </row>
    <row r="68" spans="1:23" x14ac:dyDescent="0.2">
      <c r="A68" s="52" t="s">
        <v>100</v>
      </c>
      <c r="B68" s="53">
        <f>C67</f>
        <v>0.4</v>
      </c>
      <c r="C68" s="53">
        <f>B68+D68</f>
        <v>0.8</v>
      </c>
      <c r="D68" s="53">
        <v>0.4</v>
      </c>
      <c r="E68" s="75">
        <f>[12]Entry!B15</f>
        <v>385162</v>
      </c>
      <c r="F68" s="63">
        <f>[12]Entry!E15</f>
        <v>0.73</v>
      </c>
      <c r="G68" s="64">
        <f>[12]Entry!F15</f>
        <v>8.9999999999999993E-3</v>
      </c>
      <c r="H68" s="64">
        <f>[12]Entry!G15</f>
        <v>2.9000000000000001E-2</v>
      </c>
      <c r="I68" s="64">
        <f>[12]Entry!H15</f>
        <v>0.05</v>
      </c>
      <c r="J68" s="64"/>
      <c r="K68" s="55"/>
      <c r="L68" s="65">
        <f>[12]Entry!K15</f>
        <v>2.6360000000000001</v>
      </c>
      <c r="M68" s="54" t="s">
        <v>29</v>
      </c>
      <c r="N68" s="57">
        <v>0.4</v>
      </c>
      <c r="O68" s="66" t="s">
        <v>102</v>
      </c>
      <c r="P68" s="66" t="s">
        <v>102</v>
      </c>
      <c r="Q68" s="67" t="s">
        <v>103</v>
      </c>
      <c r="U68" s="4"/>
      <c r="W68" s="14"/>
    </row>
    <row r="69" spans="1:23" x14ac:dyDescent="0.2">
      <c r="A69" s="52" t="s">
        <v>100</v>
      </c>
      <c r="B69" s="53">
        <f>C68</f>
        <v>0.8</v>
      </c>
      <c r="C69" s="53">
        <f>B69+D69</f>
        <v>3.5</v>
      </c>
      <c r="D69" s="53">
        <v>2.7</v>
      </c>
      <c r="E69" s="75">
        <f>[12]Entry!B16</f>
        <v>385163</v>
      </c>
      <c r="F69" s="63">
        <f>[12]Entry!E16</f>
        <v>1.224</v>
      </c>
      <c r="G69" s="64">
        <f>[12]Entry!F16</f>
        <v>3.2000000000000001E-2</v>
      </c>
      <c r="H69" s="64">
        <f>[12]Entry!G16</f>
        <v>2.5000000000000001E-2</v>
      </c>
      <c r="I69" s="64">
        <f>[12]Entry!H16</f>
        <v>7.4999999999999997E-2</v>
      </c>
      <c r="J69" s="64"/>
      <c r="K69" s="55"/>
      <c r="L69" s="65">
        <f>[12]Entry!K16</f>
        <v>4.0990000000000002</v>
      </c>
      <c r="M69" s="54" t="s">
        <v>49</v>
      </c>
      <c r="N69" s="57"/>
      <c r="O69" s="66" t="s">
        <v>102</v>
      </c>
      <c r="P69" s="66" t="s">
        <v>102</v>
      </c>
      <c r="Q69" s="67" t="s">
        <v>103</v>
      </c>
    </row>
    <row r="70" spans="1:23" x14ac:dyDescent="0.2">
      <c r="A70" s="52" t="s">
        <v>100</v>
      </c>
      <c r="B70" s="53">
        <f>C69</f>
        <v>3.5</v>
      </c>
      <c r="C70" s="53">
        <f>B70+D70</f>
        <v>4.3</v>
      </c>
      <c r="D70" s="53">
        <v>0.8</v>
      </c>
      <c r="E70" s="75">
        <f>[12]Entry!B17</f>
        <v>385164</v>
      </c>
      <c r="F70" s="63">
        <f>[12]Entry!E17</f>
        <v>0.32400000000000001</v>
      </c>
      <c r="G70" s="64">
        <f>[12]Entry!F17</f>
        <v>2.4E-2</v>
      </c>
      <c r="H70" s="64">
        <f>[12]Entry!G17</f>
        <v>5.0000000000000001E-3</v>
      </c>
      <c r="I70" s="64">
        <f>[12]Entry!H17</f>
        <v>2.1000000000000001E-2</v>
      </c>
      <c r="J70" s="64"/>
      <c r="K70" s="55"/>
      <c r="L70" s="65">
        <f>[12]Entry!K17</f>
        <v>1.2589999999999999</v>
      </c>
      <c r="M70" s="54" t="s">
        <v>49</v>
      </c>
      <c r="N70" s="57"/>
      <c r="O70" s="66" t="s">
        <v>102</v>
      </c>
      <c r="P70" s="66" t="s">
        <v>102</v>
      </c>
      <c r="Q70" s="67" t="s">
        <v>103</v>
      </c>
    </row>
    <row r="71" spans="1:23" x14ac:dyDescent="0.2">
      <c r="A71" s="52" t="s">
        <v>105</v>
      </c>
      <c r="B71" s="53">
        <v>0</v>
      </c>
      <c r="C71" s="53">
        <f>D71</f>
        <v>0.1</v>
      </c>
      <c r="D71" s="53">
        <v>0.1</v>
      </c>
      <c r="E71" s="75">
        <f>[13]Entry!B11</f>
        <v>385504</v>
      </c>
      <c r="F71" s="63">
        <f>[13]Entry!E11</f>
        <v>0.496</v>
      </c>
      <c r="G71" s="64">
        <f>[13]Entry!F11</f>
        <v>3.5999999999999997E-2</v>
      </c>
      <c r="H71" s="64">
        <f>[13]Entry!G11</f>
        <v>1.0999999999999999E-2</v>
      </c>
      <c r="I71" s="64">
        <f>[13]Entry!H11</f>
        <v>0.03</v>
      </c>
      <c r="J71" s="64">
        <f>[13]Entry!I11</f>
        <v>2.8169014084507067</v>
      </c>
      <c r="K71" s="55"/>
      <c r="L71" s="65">
        <f>[13]Entry!K11</f>
        <v>2.2040000000000002</v>
      </c>
      <c r="M71" s="54" t="s">
        <v>35</v>
      </c>
      <c r="N71" s="57"/>
      <c r="O71" s="66" t="s">
        <v>111</v>
      </c>
      <c r="P71" s="66" t="s">
        <v>111</v>
      </c>
      <c r="Q71" s="67" t="s">
        <v>112</v>
      </c>
    </row>
    <row r="72" spans="1:23" x14ac:dyDescent="0.2">
      <c r="A72" s="52" t="s">
        <v>105</v>
      </c>
      <c r="B72" s="53">
        <f>C71</f>
        <v>0.1</v>
      </c>
      <c r="C72" s="53">
        <f>B72+D72</f>
        <v>0.79999999999999993</v>
      </c>
      <c r="D72" s="53">
        <v>0.7</v>
      </c>
      <c r="E72" s="75">
        <f>[13]Entry!B12</f>
        <v>385505</v>
      </c>
      <c r="F72" s="63">
        <f>[13]Entry!E12</f>
        <v>4.5999999999999999E-2</v>
      </c>
      <c r="G72" s="64">
        <f>[13]Entry!F12</f>
        <v>2.1000000000000001E-2</v>
      </c>
      <c r="H72" s="64">
        <f>[13]Entry!G12</f>
        <v>8.6999999999999994E-2</v>
      </c>
      <c r="I72" s="64">
        <f>[13]Entry!H12</f>
        <v>0.14000000000000001</v>
      </c>
      <c r="J72" s="64">
        <f>[13]Entry!I12</f>
        <v>2.8368794326241202</v>
      </c>
      <c r="K72" s="55"/>
      <c r="L72" s="65">
        <f>[13]Entry!K12</f>
        <v>3.0230000000000001</v>
      </c>
      <c r="M72" s="54" t="s">
        <v>35</v>
      </c>
      <c r="N72" s="57"/>
      <c r="O72" s="66" t="s">
        <v>111</v>
      </c>
      <c r="P72" s="66" t="s">
        <v>111</v>
      </c>
      <c r="Q72" s="67" t="s">
        <v>112</v>
      </c>
    </row>
    <row r="73" spans="1:23" x14ac:dyDescent="0.2">
      <c r="A73" s="52" t="s">
        <v>105</v>
      </c>
      <c r="B73" s="53">
        <f>C72</f>
        <v>0.79999999999999993</v>
      </c>
      <c r="C73" s="53">
        <f>B73+D73</f>
        <v>2.6999999999999997</v>
      </c>
      <c r="D73" s="53">
        <v>1.9</v>
      </c>
      <c r="E73" s="75">
        <f>[13]Entry!B14</f>
        <v>385507</v>
      </c>
      <c r="F73" s="63">
        <f>[13]Entry!E14</f>
        <v>1.804</v>
      </c>
      <c r="G73" s="64">
        <f>[13]Entry!F14</f>
        <v>0.13900000000000001</v>
      </c>
      <c r="H73" s="64">
        <f>[13]Entry!G14</f>
        <v>2.1000000000000001E-2</v>
      </c>
      <c r="I73" s="64">
        <f>[13]Entry!H14</f>
        <v>0.05</v>
      </c>
      <c r="J73" s="64">
        <f>[13]Entry!I14</f>
        <v>2.8368794326241087</v>
      </c>
      <c r="K73" s="55"/>
      <c r="L73" s="65">
        <f>[13]Entry!K14</f>
        <v>5.9889999999999999</v>
      </c>
      <c r="M73" s="54" t="s">
        <v>35</v>
      </c>
      <c r="N73" s="57"/>
      <c r="O73" s="66" t="s">
        <v>111</v>
      </c>
      <c r="P73" s="66" t="s">
        <v>111</v>
      </c>
      <c r="Q73" s="67" t="s">
        <v>112</v>
      </c>
    </row>
    <row r="74" spans="1:23" x14ac:dyDescent="0.2">
      <c r="A74" s="52" t="s">
        <v>105</v>
      </c>
      <c r="B74" s="53">
        <f>C73</f>
        <v>2.6999999999999997</v>
      </c>
      <c r="C74" s="53">
        <f>B74+D74</f>
        <v>3.3</v>
      </c>
      <c r="D74" s="53">
        <v>0.6</v>
      </c>
      <c r="E74" s="75">
        <f>[13]Entry!B15</f>
        <v>385508</v>
      </c>
      <c r="F74" s="63">
        <f>[13]Entry!E15</f>
        <v>0.81799999999999995</v>
      </c>
      <c r="G74" s="64">
        <f>[13]Entry!F15</f>
        <v>2.8000000000000001E-2</v>
      </c>
      <c r="H74" s="64">
        <f>[13]Entry!G15</f>
        <v>8.9999999999999993E-3</v>
      </c>
      <c r="I74" s="64">
        <f>[13]Entry!H15</f>
        <v>2.8000000000000001E-2</v>
      </c>
      <c r="J74" s="64">
        <f>[13]Entry!I15</f>
        <v>2.777777777777771</v>
      </c>
      <c r="K74" s="55"/>
      <c r="L74" s="65">
        <f>[13]Entry!K15</f>
        <v>3.5859999999999999</v>
      </c>
      <c r="M74" s="54" t="s">
        <v>49</v>
      </c>
      <c r="N74" s="57"/>
      <c r="O74" s="66" t="s">
        <v>111</v>
      </c>
      <c r="P74" s="66" t="s">
        <v>111</v>
      </c>
      <c r="Q74" s="67" t="s">
        <v>112</v>
      </c>
    </row>
    <row r="75" spans="1:23" x14ac:dyDescent="0.2">
      <c r="A75" s="52" t="s">
        <v>106</v>
      </c>
      <c r="B75" s="53">
        <v>0</v>
      </c>
      <c r="C75" s="53">
        <f>D75</f>
        <v>1.7</v>
      </c>
      <c r="D75" s="53">
        <v>1.7</v>
      </c>
      <c r="E75" s="75">
        <f>[14]Entry!B8</f>
        <v>386198</v>
      </c>
      <c r="F75" s="63">
        <f>[14]Entry!E8</f>
        <v>2.988</v>
      </c>
      <c r="G75" s="64">
        <f>[14]Entry!F8</f>
        <v>1.6E-2</v>
      </c>
      <c r="H75" s="64">
        <f>[14]Entry!G8</f>
        <v>5.8000000000000003E-2</v>
      </c>
      <c r="I75" s="64">
        <f>[14]Entry!H8</f>
        <v>0.13200000000000001</v>
      </c>
      <c r="J75" s="64"/>
      <c r="K75" s="55"/>
      <c r="L75" s="65">
        <f>[14]Entry!K8</f>
        <v>5.2690000000000001</v>
      </c>
      <c r="M75" s="54" t="s">
        <v>35</v>
      </c>
      <c r="N75" s="57"/>
      <c r="O75" s="66" t="s">
        <v>107</v>
      </c>
      <c r="P75" s="66" t="s">
        <v>107</v>
      </c>
      <c r="Q75" s="67" t="s">
        <v>108</v>
      </c>
    </row>
    <row r="76" spans="1:23" x14ac:dyDescent="0.2">
      <c r="A76" s="52" t="s">
        <v>106</v>
      </c>
      <c r="B76" s="53">
        <f>C75</f>
        <v>1.7</v>
      </c>
      <c r="C76" s="53">
        <f>B76+D76</f>
        <v>3.4</v>
      </c>
      <c r="D76" s="53">
        <v>1.7</v>
      </c>
      <c r="E76" s="75">
        <f>[14]Entry!B9</f>
        <v>386199</v>
      </c>
      <c r="F76" s="63">
        <f>[14]Entry!E9</f>
        <v>1.03</v>
      </c>
      <c r="G76" s="64">
        <f>[14]Entry!F9</f>
        <v>4.0000000000000001E-3</v>
      </c>
      <c r="H76" s="64">
        <f>[14]Entry!G9</f>
        <v>6.0000000000000001E-3</v>
      </c>
      <c r="I76" s="64">
        <f>[14]Entry!H9</f>
        <v>0.04</v>
      </c>
      <c r="J76" s="64"/>
      <c r="K76" s="55"/>
      <c r="L76" s="65">
        <f>[14]Entry!K9</f>
        <v>4.9189999999999996</v>
      </c>
      <c r="M76" s="54" t="s">
        <v>35</v>
      </c>
      <c r="N76" s="57"/>
      <c r="O76" s="66" t="s">
        <v>107</v>
      </c>
      <c r="P76" s="66" t="s">
        <v>107</v>
      </c>
      <c r="Q76" s="67" t="s">
        <v>108</v>
      </c>
      <c r="U76" s="4"/>
      <c r="W76" s="14"/>
    </row>
    <row r="77" spans="1:23" x14ac:dyDescent="0.2">
      <c r="A77" s="52" t="s">
        <v>106</v>
      </c>
      <c r="B77" s="53">
        <f>C76</f>
        <v>3.4</v>
      </c>
      <c r="C77" s="53">
        <f>B77+D77</f>
        <v>5.4</v>
      </c>
      <c r="D77" s="53">
        <v>2</v>
      </c>
      <c r="E77" s="75">
        <f>[14]Entry!B10</f>
        <v>386200</v>
      </c>
      <c r="F77" s="63">
        <f>[14]Entry!E10</f>
        <v>0.37799999999999995</v>
      </c>
      <c r="G77" s="64">
        <f>[14]Entry!F10</f>
        <v>1.6E-2</v>
      </c>
      <c r="H77" s="64">
        <f>[14]Entry!G10</f>
        <v>2E-3</v>
      </c>
      <c r="I77" s="64">
        <f>[14]Entry!H10</f>
        <v>0.02</v>
      </c>
      <c r="J77" s="64"/>
      <c r="K77" s="55"/>
      <c r="L77" s="65">
        <f>[14]Entry!K10</f>
        <v>1.0640000000000001</v>
      </c>
      <c r="M77" s="54" t="s">
        <v>49</v>
      </c>
      <c r="N77" s="57"/>
      <c r="O77" s="66" t="s">
        <v>107</v>
      </c>
      <c r="P77" s="66" t="s">
        <v>107</v>
      </c>
      <c r="Q77" s="67" t="s">
        <v>108</v>
      </c>
      <c r="U77" s="4"/>
      <c r="W77" s="14"/>
    </row>
    <row r="78" spans="1:23" x14ac:dyDescent="0.2">
      <c r="A78" s="52" t="s">
        <v>113</v>
      </c>
      <c r="B78" s="53">
        <v>0</v>
      </c>
      <c r="C78" s="53">
        <f>D78</f>
        <v>3</v>
      </c>
      <c r="D78" s="53">
        <v>3</v>
      </c>
      <c r="E78" s="75">
        <v>386759</v>
      </c>
      <c r="F78" s="63">
        <v>8.984</v>
      </c>
      <c r="G78" s="64">
        <v>4.2000000000000003E-2</v>
      </c>
      <c r="H78" s="64">
        <v>0</v>
      </c>
      <c r="I78" s="64">
        <v>3.2000000000000001E-2</v>
      </c>
      <c r="J78" s="64">
        <v>2.8776978417266115</v>
      </c>
      <c r="K78" s="55"/>
      <c r="L78" s="65">
        <v>1.0329999999999999</v>
      </c>
      <c r="M78" s="54" t="s">
        <v>35</v>
      </c>
      <c r="N78" s="57"/>
      <c r="O78" s="68" t="s">
        <v>144</v>
      </c>
      <c r="P78" s="68" t="s">
        <v>144</v>
      </c>
      <c r="Q78" s="67" t="s">
        <v>139</v>
      </c>
      <c r="U78" s="4"/>
      <c r="W78" s="14"/>
    </row>
    <row r="79" spans="1:23" x14ac:dyDescent="0.2">
      <c r="A79" s="52" t="s">
        <v>113</v>
      </c>
      <c r="B79" s="53">
        <f>C78</f>
        <v>3</v>
      </c>
      <c r="C79" s="53">
        <f>B79+D79</f>
        <v>3.4</v>
      </c>
      <c r="D79" s="53">
        <v>0.4</v>
      </c>
      <c r="E79" s="75">
        <v>386760</v>
      </c>
      <c r="F79" s="63">
        <v>1.5079999999999998</v>
      </c>
      <c r="G79" s="64">
        <v>0.03</v>
      </c>
      <c r="H79" s="64">
        <v>3.1E-2</v>
      </c>
      <c r="I79" s="64">
        <v>0.12</v>
      </c>
      <c r="J79" s="64">
        <v>2.9411764705882426</v>
      </c>
      <c r="K79" s="55"/>
      <c r="L79" s="65">
        <v>11.56</v>
      </c>
      <c r="M79" s="54" t="s">
        <v>29</v>
      </c>
      <c r="N79" s="57">
        <v>0.4</v>
      </c>
      <c r="O79" s="68" t="s">
        <v>144</v>
      </c>
      <c r="P79" s="68" t="s">
        <v>144</v>
      </c>
      <c r="Q79" s="67" t="s">
        <v>139</v>
      </c>
      <c r="U79" s="4"/>
      <c r="W79" s="14"/>
    </row>
    <row r="80" spans="1:23" x14ac:dyDescent="0.2">
      <c r="A80" s="52" t="s">
        <v>113</v>
      </c>
      <c r="B80" s="53">
        <f>C79</f>
        <v>3.4</v>
      </c>
      <c r="C80" s="53">
        <f>B80+D80</f>
        <v>3.8</v>
      </c>
      <c r="D80" s="53">
        <v>0.4</v>
      </c>
      <c r="E80" s="75">
        <v>386762</v>
      </c>
      <c r="F80" s="63">
        <v>1.4259999999999999</v>
      </c>
      <c r="G80" s="64">
        <v>7.0000000000000007E-2</v>
      </c>
      <c r="H80" s="64">
        <v>6.2E-2</v>
      </c>
      <c r="I80" s="64">
        <v>0.246</v>
      </c>
      <c r="J80" s="64">
        <v>2.8368794326241202</v>
      </c>
      <c r="K80" s="55"/>
      <c r="L80" s="65">
        <v>8.7539999999999996</v>
      </c>
      <c r="M80" s="54" t="s">
        <v>49</v>
      </c>
      <c r="N80" s="57"/>
      <c r="O80" s="68" t="s">
        <v>144</v>
      </c>
      <c r="P80" s="68" t="s">
        <v>144</v>
      </c>
      <c r="Q80" s="67" t="s">
        <v>139</v>
      </c>
      <c r="U80" s="4"/>
      <c r="W80" s="14"/>
    </row>
    <row r="81" spans="1:23" x14ac:dyDescent="0.2">
      <c r="A81" s="52" t="s">
        <v>114</v>
      </c>
      <c r="B81" s="53"/>
      <c r="C81" s="53"/>
      <c r="D81" s="53"/>
      <c r="E81" s="75"/>
      <c r="F81" s="63"/>
      <c r="G81" s="64"/>
      <c r="H81" s="64"/>
      <c r="I81" s="64"/>
      <c r="J81" s="64"/>
      <c r="K81" s="55"/>
      <c r="L81" s="65"/>
      <c r="M81" s="54"/>
      <c r="N81" s="57"/>
      <c r="O81" s="68"/>
      <c r="P81" s="68"/>
      <c r="Q81" s="67"/>
      <c r="U81" s="4"/>
      <c r="W81" s="14"/>
    </row>
    <row r="82" spans="1:23" x14ac:dyDescent="0.2">
      <c r="A82" s="52" t="s">
        <v>115</v>
      </c>
      <c r="B82" s="53">
        <v>0</v>
      </c>
      <c r="C82" s="53">
        <f>D82</f>
        <v>1</v>
      </c>
      <c r="D82" s="53">
        <v>1</v>
      </c>
      <c r="E82" s="75">
        <f>[15]Entry!B13</f>
        <v>387459</v>
      </c>
      <c r="F82" s="63">
        <f>[15]Entry!E13</f>
        <v>0.47199999999999998</v>
      </c>
      <c r="G82" s="64">
        <f>[15]Entry!F13</f>
        <v>0.156</v>
      </c>
      <c r="H82" s="64">
        <f>[15]Entry!G13</f>
        <v>7.0000000000000001E-3</v>
      </c>
      <c r="I82" s="64">
        <f>[15]Entry!H13</f>
        <v>1.2999999999999999E-2</v>
      </c>
      <c r="J82" s="64">
        <f>[15]Entry!I13</f>
        <v>2.631578947368423</v>
      </c>
      <c r="K82" s="55"/>
      <c r="L82" s="65">
        <f>[15]Entry!K13</f>
        <v>0.19500000000000001</v>
      </c>
      <c r="M82" s="54" t="s">
        <v>35</v>
      </c>
      <c r="N82" s="57"/>
      <c r="O82" s="66" t="s">
        <v>126</v>
      </c>
      <c r="P82" s="66" t="s">
        <v>126</v>
      </c>
      <c r="Q82" s="67" t="s">
        <v>127</v>
      </c>
    </row>
    <row r="83" spans="1:23" x14ac:dyDescent="0.2">
      <c r="A83" s="52" t="s">
        <v>115</v>
      </c>
      <c r="B83" s="53">
        <f>C82</f>
        <v>1</v>
      </c>
      <c r="C83" s="53">
        <f>B83+D83</f>
        <v>1.6</v>
      </c>
      <c r="D83" s="53">
        <v>0.6</v>
      </c>
      <c r="E83" s="75">
        <f>[15]Entry!B14</f>
        <v>387460</v>
      </c>
      <c r="F83" s="63">
        <f>[15]Entry!E14</f>
        <v>19.066000000000003</v>
      </c>
      <c r="G83" s="64">
        <f>[15]Entry!F14</f>
        <v>1.133</v>
      </c>
      <c r="H83" s="64">
        <f>[15]Entry!G14</f>
        <v>0.17499999999999999</v>
      </c>
      <c r="I83" s="64">
        <f>[15]Entry!H14</f>
        <v>0.36599999999999999</v>
      </c>
      <c r="J83" s="64">
        <f>[15]Entry!I14</f>
        <v>2.8169014084506951</v>
      </c>
      <c r="K83" s="55"/>
      <c r="L83" s="65">
        <f>[15]Entry!K14</f>
        <v>4.6130000000000004</v>
      </c>
      <c r="M83" s="54" t="s">
        <v>29</v>
      </c>
      <c r="N83" s="57">
        <v>0.6</v>
      </c>
      <c r="O83" s="66" t="s">
        <v>126</v>
      </c>
      <c r="P83" s="66" t="s">
        <v>126</v>
      </c>
      <c r="Q83" s="67" t="s">
        <v>127</v>
      </c>
    </row>
    <row r="84" spans="1:23" x14ac:dyDescent="0.2">
      <c r="A84" s="52" t="s">
        <v>115</v>
      </c>
      <c r="B84" s="53">
        <f>C83</f>
        <v>1.6</v>
      </c>
      <c r="C84" s="53">
        <f>B84+D84</f>
        <v>3.6</v>
      </c>
      <c r="D84" s="53">
        <v>2</v>
      </c>
      <c r="E84" s="75">
        <f>[15]Entry!B15</f>
        <v>387461</v>
      </c>
      <c r="F84" s="63">
        <f>[15]Entry!E15</f>
        <v>0.91800000000000015</v>
      </c>
      <c r="G84" s="64">
        <f>[15]Entry!F15</f>
        <v>5.8999999999999997E-2</v>
      </c>
      <c r="H84" s="64">
        <f>[15]Entry!G15</f>
        <v>1.0999999999999999E-2</v>
      </c>
      <c r="I84" s="64">
        <f>[15]Entry!H15</f>
        <v>3.1E-2</v>
      </c>
      <c r="J84" s="64">
        <f>[15]Entry!I15</f>
        <v>2.8368794326241202</v>
      </c>
      <c r="K84" s="55"/>
      <c r="L84" s="65">
        <f>[15]Entry!K15</f>
        <v>0.21299999999999999</v>
      </c>
      <c r="M84" s="54" t="s">
        <v>49</v>
      </c>
      <c r="N84" s="57"/>
      <c r="O84" s="66" t="s">
        <v>126</v>
      </c>
      <c r="P84" s="66" t="s">
        <v>126</v>
      </c>
      <c r="Q84" s="67" t="s">
        <v>127</v>
      </c>
    </row>
    <row r="85" spans="1:23" x14ac:dyDescent="0.2">
      <c r="A85" s="52" t="s">
        <v>116</v>
      </c>
      <c r="B85" s="53">
        <v>0</v>
      </c>
      <c r="C85" s="53">
        <f>D85</f>
        <v>1.9</v>
      </c>
      <c r="D85" s="53">
        <v>1.9</v>
      </c>
      <c r="E85" s="75">
        <f>[16]Entry!B8</f>
        <v>387556</v>
      </c>
      <c r="F85" s="63">
        <f>[16]Entry!E8</f>
        <v>1.4580000000000002</v>
      </c>
      <c r="G85" s="64">
        <f>[16]Entry!F8</f>
        <v>8.0000000000000002E-3</v>
      </c>
      <c r="H85" s="64">
        <f>[16]Entry!G8</f>
        <v>2E-3</v>
      </c>
      <c r="I85" s="64">
        <f>[16]Entry!H8</f>
        <v>4.0000000000000001E-3</v>
      </c>
      <c r="J85" s="64">
        <f>[16]Entry!I8</f>
        <v>2.8368794326241202</v>
      </c>
      <c r="K85" s="55"/>
      <c r="L85" s="65">
        <f>[16]Entry!K8</f>
        <v>0.57199999999999995</v>
      </c>
      <c r="M85" s="54" t="s">
        <v>35</v>
      </c>
      <c r="N85" s="57"/>
      <c r="O85" s="66" t="s">
        <v>119</v>
      </c>
      <c r="P85" s="68">
        <v>43474</v>
      </c>
      <c r="Q85" s="67" t="s">
        <v>130</v>
      </c>
    </row>
    <row r="86" spans="1:23" x14ac:dyDescent="0.2">
      <c r="A86" s="52" t="s">
        <v>116</v>
      </c>
      <c r="B86" s="53">
        <f>C85</f>
        <v>1.9</v>
      </c>
      <c r="C86" s="53">
        <f>B86+D86</f>
        <v>2.9</v>
      </c>
      <c r="D86" s="53">
        <v>1</v>
      </c>
      <c r="E86" s="75">
        <f>[16]Entry!B9</f>
        <v>387557</v>
      </c>
      <c r="F86" s="63">
        <f>[16]Entry!E9</f>
        <v>83.305999999999997</v>
      </c>
      <c r="G86" s="64">
        <f>[16]Entry!F9</f>
        <v>3.37</v>
      </c>
      <c r="H86" s="64">
        <f>[16]Entry!G9</f>
        <v>1.9E-2</v>
      </c>
      <c r="I86" s="64">
        <f>[16]Entry!H9</f>
        <v>6.9000000000000006E-2</v>
      </c>
      <c r="J86" s="64">
        <f>[16]Entry!I9</f>
        <v>2.8169014084507067</v>
      </c>
      <c r="K86" s="55"/>
      <c r="L86" s="65">
        <f>[16]Entry!K9</f>
        <v>5.4269999999999996</v>
      </c>
      <c r="M86" s="54" t="s">
        <v>29</v>
      </c>
      <c r="N86" s="57">
        <v>1</v>
      </c>
      <c r="O86" s="66" t="s">
        <v>119</v>
      </c>
      <c r="P86" s="68">
        <v>43474</v>
      </c>
      <c r="Q86" s="67" t="s">
        <v>130</v>
      </c>
    </row>
    <row r="87" spans="1:23" x14ac:dyDescent="0.2">
      <c r="A87" s="52" t="s">
        <v>116</v>
      </c>
      <c r="B87" s="53">
        <f>C86</f>
        <v>2.9</v>
      </c>
      <c r="C87" s="53">
        <f>B87+D87</f>
        <v>3.5999999999999996</v>
      </c>
      <c r="D87" s="53">
        <v>0.7</v>
      </c>
      <c r="E87" s="75">
        <f>[16]Entry!B10</f>
        <v>387558</v>
      </c>
      <c r="F87" s="63">
        <f>[16]Entry!E10</f>
        <v>0.48599999999999993</v>
      </c>
      <c r="G87" s="64">
        <f>[16]Entry!F10</f>
        <v>3.3000000000000002E-2</v>
      </c>
      <c r="H87" s="64">
        <f>[16]Entry!G10</f>
        <v>2.1999999999999999E-2</v>
      </c>
      <c r="I87" s="64">
        <f>[16]Entry!H10</f>
        <v>0.02</v>
      </c>
      <c r="J87" s="64">
        <f>[16]Entry!I10</f>
        <v>2.7777777777777821</v>
      </c>
      <c r="K87" s="55"/>
      <c r="L87" s="65">
        <f>[16]Entry!K10</f>
        <v>2.2389999999999999</v>
      </c>
      <c r="M87" s="54" t="s">
        <v>49</v>
      </c>
      <c r="N87" s="57"/>
      <c r="O87" s="66" t="s">
        <v>119</v>
      </c>
      <c r="P87" s="68">
        <v>43474</v>
      </c>
      <c r="Q87" s="67" t="s">
        <v>130</v>
      </c>
    </row>
    <row r="88" spans="1:23" x14ac:dyDescent="0.2">
      <c r="A88" s="52" t="s">
        <v>117</v>
      </c>
      <c r="B88" s="53">
        <v>0</v>
      </c>
      <c r="C88" s="53">
        <f>D88</f>
        <v>2.4</v>
      </c>
      <c r="D88" s="53">
        <v>2.4</v>
      </c>
      <c r="E88" s="75">
        <f>[17]Entry!B20</f>
        <v>387807</v>
      </c>
      <c r="F88" s="63">
        <f>[17]Entry!E20</f>
        <v>0.318</v>
      </c>
      <c r="G88" s="64">
        <f>[17]Entry!F20</f>
        <v>1.6E-2</v>
      </c>
      <c r="H88" s="64">
        <f>[17]Entry!G20</f>
        <v>1.6E-2</v>
      </c>
      <c r="I88" s="64">
        <f>[17]Entry!H20</f>
        <v>4.7E-2</v>
      </c>
      <c r="J88" s="64">
        <f>[17]Entry!I20</f>
        <v>2.515723270440255</v>
      </c>
      <c r="K88" s="55"/>
      <c r="L88" s="69">
        <f>[17]Entry!K20</f>
        <v>0.20499999999999999</v>
      </c>
      <c r="M88" s="54" t="s">
        <v>35</v>
      </c>
      <c r="N88" s="57"/>
      <c r="O88" s="68">
        <v>43505</v>
      </c>
      <c r="P88" s="68">
        <v>43505</v>
      </c>
      <c r="Q88" s="67" t="s">
        <v>128</v>
      </c>
    </row>
    <row r="89" spans="1:23" x14ac:dyDescent="0.2">
      <c r="A89" s="52" t="s">
        <v>117</v>
      </c>
      <c r="B89" s="53">
        <f>C88</f>
        <v>2.4</v>
      </c>
      <c r="C89" s="53">
        <f>B89+D89</f>
        <v>2.5</v>
      </c>
      <c r="D89" s="53">
        <v>0.1</v>
      </c>
      <c r="E89" s="75">
        <f>[17]Entry!B21</f>
        <v>387808</v>
      </c>
      <c r="F89" s="63">
        <f>[17]Entry!E21</f>
        <v>0.53799999999999992</v>
      </c>
      <c r="G89" s="64">
        <f>[17]Entry!F21</f>
        <v>3.5000000000000003E-2</v>
      </c>
      <c r="H89" s="64">
        <f>[17]Entry!G21</f>
        <v>2E-3</v>
      </c>
      <c r="I89" s="64">
        <f>[17]Entry!H21</f>
        <v>1.4E-2</v>
      </c>
      <c r="J89" s="64">
        <f>[17]Entry!I21</f>
        <v>2.515723270440255</v>
      </c>
      <c r="K89" s="55"/>
      <c r="L89" s="65">
        <f>[17]Entry!K21</f>
        <v>3.4049999999999998</v>
      </c>
      <c r="M89" s="54" t="s">
        <v>35</v>
      </c>
      <c r="N89" s="57"/>
      <c r="O89" s="68">
        <v>43505</v>
      </c>
      <c r="P89" s="68">
        <v>43505</v>
      </c>
      <c r="Q89" s="67" t="s">
        <v>128</v>
      </c>
    </row>
    <row r="90" spans="1:23" x14ac:dyDescent="0.2">
      <c r="A90" s="52" t="s">
        <v>117</v>
      </c>
      <c r="B90" s="53">
        <f>C89</f>
        <v>2.5</v>
      </c>
      <c r="C90" s="53">
        <f>B90+D90</f>
        <v>3.2</v>
      </c>
      <c r="D90" s="53">
        <v>0.7</v>
      </c>
      <c r="E90" s="80">
        <f>[17]Entry!B22</f>
        <v>387809</v>
      </c>
      <c r="F90" s="55">
        <f>[17]Entry!E22</f>
        <v>7.2540000000000013</v>
      </c>
      <c r="G90" s="56">
        <f>[17]Entry!F22</f>
        <v>0.56499999999999995</v>
      </c>
      <c r="H90" s="56">
        <f>[17]Entry!G22</f>
        <v>0.30199999999999999</v>
      </c>
      <c r="I90" s="56">
        <f>[17]Entry!H22</f>
        <v>0.63500000000000001</v>
      </c>
      <c r="J90" s="56">
        <f>[17]Entry!I22</f>
        <v>2.9197080291970825</v>
      </c>
      <c r="K90" s="55"/>
      <c r="L90" s="56">
        <f>[17]Entry!K22</f>
        <v>18.116</v>
      </c>
      <c r="M90" s="80" t="s">
        <v>29</v>
      </c>
      <c r="N90" s="81">
        <v>0.7</v>
      </c>
      <c r="O90" s="68">
        <v>43505</v>
      </c>
      <c r="P90" s="68">
        <v>43505</v>
      </c>
      <c r="Q90" s="67" t="s">
        <v>128</v>
      </c>
      <c r="U90" s="4"/>
      <c r="W90" s="14"/>
    </row>
    <row r="91" spans="1:23" x14ac:dyDescent="0.2">
      <c r="A91" s="52" t="s">
        <v>117</v>
      </c>
      <c r="B91" s="53">
        <f>C90</f>
        <v>3.2</v>
      </c>
      <c r="C91" s="53">
        <f>B91+D91</f>
        <v>4</v>
      </c>
      <c r="D91" s="53">
        <v>0.8</v>
      </c>
      <c r="E91" s="80">
        <f>[17]Entry!$B$24</f>
        <v>387811</v>
      </c>
      <c r="F91" s="55">
        <f>[17]Entry!E24</f>
        <v>0.39</v>
      </c>
      <c r="G91" s="56">
        <f>[17]Entry!F24</f>
        <v>1.2999999999999999E-2</v>
      </c>
      <c r="H91" s="56">
        <f>[17]Entry!G24</f>
        <v>1.0999999999999999E-2</v>
      </c>
      <c r="I91" s="56">
        <f>[17]Entry!H24</f>
        <v>2.7E-2</v>
      </c>
      <c r="J91" s="56">
        <f>[17]Entry!I24</f>
        <v>2.5641025641025696</v>
      </c>
      <c r="K91" s="55"/>
      <c r="L91" s="56">
        <f>[17]Entry!$K$24</f>
        <v>0.17799999999999999</v>
      </c>
      <c r="M91" s="80" t="s">
        <v>49</v>
      </c>
      <c r="N91" s="81"/>
      <c r="O91" s="68">
        <v>43505</v>
      </c>
      <c r="P91" s="68">
        <v>43505</v>
      </c>
      <c r="Q91" s="67" t="s">
        <v>128</v>
      </c>
      <c r="U91" s="4"/>
      <c r="W91" s="14"/>
    </row>
    <row r="92" spans="1:23" x14ac:dyDescent="0.2">
      <c r="A92" s="52" t="s">
        <v>118</v>
      </c>
      <c r="B92" s="53">
        <v>0</v>
      </c>
      <c r="C92" s="53">
        <f>D92</f>
        <v>1.5</v>
      </c>
      <c r="D92" s="53">
        <v>1.5</v>
      </c>
      <c r="E92" s="80">
        <v>388165</v>
      </c>
      <c r="F92" s="55">
        <v>0.434</v>
      </c>
      <c r="G92" s="56">
        <v>2.6773399999999999E-2</v>
      </c>
      <c r="H92" s="56">
        <v>1.7952900000000001E-2</v>
      </c>
      <c r="I92" s="56">
        <v>4.2660099999999999E-2</v>
      </c>
      <c r="J92" s="56">
        <v>2.7027027027027111</v>
      </c>
      <c r="K92" s="55"/>
      <c r="L92" s="56">
        <v>1.821</v>
      </c>
      <c r="M92" s="80" t="s">
        <v>35</v>
      </c>
      <c r="N92" s="81"/>
      <c r="O92" s="68">
        <v>43564</v>
      </c>
      <c r="P92" s="68">
        <v>43564</v>
      </c>
      <c r="Q92" s="67" t="s">
        <v>140</v>
      </c>
      <c r="U92" s="4"/>
      <c r="W92" s="14"/>
    </row>
    <row r="93" spans="1:23" x14ac:dyDescent="0.2">
      <c r="A93" s="52" t="s">
        <v>118</v>
      </c>
      <c r="B93" s="53">
        <f>C92</f>
        <v>1.5</v>
      </c>
      <c r="C93" s="53">
        <f>B93+D93</f>
        <v>2.1</v>
      </c>
      <c r="D93" s="53">
        <v>0.6</v>
      </c>
      <c r="E93" s="80">
        <v>388166</v>
      </c>
      <c r="F93" s="55">
        <v>6.4259999999999993</v>
      </c>
      <c r="G93" s="56">
        <v>1.020049</v>
      </c>
      <c r="H93" s="56">
        <v>3.8566699999999995E-2</v>
      </c>
      <c r="I93" s="56">
        <v>0.13723879999999999</v>
      </c>
      <c r="J93" s="56">
        <v>2.7027027027027111</v>
      </c>
      <c r="K93" s="55"/>
      <c r="L93" s="56">
        <v>9.6590000000000007</v>
      </c>
      <c r="M93" s="80" t="s">
        <v>29</v>
      </c>
      <c r="N93" s="81">
        <v>0.6</v>
      </c>
      <c r="O93" s="68">
        <v>43564</v>
      </c>
      <c r="P93" s="68">
        <v>43564</v>
      </c>
      <c r="Q93" s="67" t="s">
        <v>140</v>
      </c>
      <c r="U93" s="4"/>
      <c r="W93" s="14"/>
    </row>
    <row r="94" spans="1:23" x14ac:dyDescent="0.2">
      <c r="A94" s="52" t="s">
        <v>118</v>
      </c>
      <c r="B94" s="53">
        <f>C93</f>
        <v>2.1</v>
      </c>
      <c r="C94" s="53">
        <f>B94+D94</f>
        <v>4.5999999999999996</v>
      </c>
      <c r="D94" s="53">
        <v>2.5</v>
      </c>
      <c r="E94" s="80">
        <v>388167</v>
      </c>
      <c r="F94" s="55">
        <v>0.45600000000000002</v>
      </c>
      <c r="G94" s="56">
        <v>0.1108759</v>
      </c>
      <c r="H94" s="56">
        <v>1.07429E-2</v>
      </c>
      <c r="I94" s="56">
        <v>2.7056599999999997E-2</v>
      </c>
      <c r="J94" s="56">
        <v>2.7210884353741518</v>
      </c>
      <c r="K94" s="55"/>
      <c r="L94" s="56">
        <v>2.4729999999999999</v>
      </c>
      <c r="M94" s="80" t="s">
        <v>49</v>
      </c>
      <c r="N94" s="81"/>
      <c r="O94" s="68">
        <v>43564</v>
      </c>
      <c r="P94" s="68">
        <v>43564</v>
      </c>
      <c r="Q94" s="67" t="s">
        <v>140</v>
      </c>
      <c r="U94" s="4"/>
      <c r="W94" s="14"/>
    </row>
    <row r="95" spans="1:23" s="49" customFormat="1" x14ac:dyDescent="0.2">
      <c r="A95" s="52" t="s">
        <v>131</v>
      </c>
      <c r="B95" s="53">
        <v>0</v>
      </c>
      <c r="C95" s="53">
        <f>D95</f>
        <v>0.9</v>
      </c>
      <c r="D95" s="53">
        <v>0.9</v>
      </c>
      <c r="E95" s="80">
        <v>389274</v>
      </c>
      <c r="F95" s="55">
        <v>0.98</v>
      </c>
      <c r="G95" s="56">
        <v>4.9000000000000002E-2</v>
      </c>
      <c r="H95" s="56">
        <v>4.0000000000000001E-3</v>
      </c>
      <c r="I95" s="56">
        <v>1.2E-2</v>
      </c>
      <c r="J95" s="56">
        <v>2.8169014084507067</v>
      </c>
      <c r="K95" s="55"/>
      <c r="L95" s="56">
        <v>2.8460000000000001</v>
      </c>
      <c r="M95" s="80" t="s">
        <v>35</v>
      </c>
      <c r="N95" s="81"/>
      <c r="O95" s="68">
        <v>43718</v>
      </c>
      <c r="P95" s="68">
        <v>43719</v>
      </c>
      <c r="Q95" s="67" t="s">
        <v>205</v>
      </c>
      <c r="W95" s="50"/>
    </row>
    <row r="96" spans="1:23" s="49" customFormat="1" x14ac:dyDescent="0.2">
      <c r="A96" s="52" t="s">
        <v>131</v>
      </c>
      <c r="B96" s="53">
        <f>C95</f>
        <v>0.9</v>
      </c>
      <c r="C96" s="53">
        <f>B96+D96</f>
        <v>1.7000000000000002</v>
      </c>
      <c r="D96" s="53">
        <v>0.8</v>
      </c>
      <c r="E96" s="80">
        <v>389275</v>
      </c>
      <c r="F96" s="55">
        <v>2.833333333333333</v>
      </c>
      <c r="G96" s="56">
        <v>0.09</v>
      </c>
      <c r="H96" s="56">
        <v>9.4E-2</v>
      </c>
      <c r="I96" s="56">
        <v>0.17299999999999999</v>
      </c>
      <c r="J96" s="56">
        <v>2.8368794326241087</v>
      </c>
      <c r="K96" s="55"/>
      <c r="L96" s="56">
        <v>7.3630000000000004</v>
      </c>
      <c r="M96" s="80" t="s">
        <v>29</v>
      </c>
      <c r="N96" s="81">
        <v>0.8</v>
      </c>
      <c r="O96" s="68">
        <v>43718</v>
      </c>
      <c r="P96" s="68">
        <v>43719</v>
      </c>
      <c r="Q96" s="67" t="s">
        <v>205</v>
      </c>
      <c r="W96" s="50"/>
    </row>
    <row r="97" spans="1:23" s="49" customFormat="1" x14ac:dyDescent="0.2">
      <c r="A97" s="52" t="s">
        <v>131</v>
      </c>
      <c r="B97" s="53">
        <f t="shared" ref="B97:B98" si="2">C96</f>
        <v>1.7000000000000002</v>
      </c>
      <c r="C97" s="53">
        <f t="shared" ref="C97:C98" si="3">B97+D97</f>
        <v>2</v>
      </c>
      <c r="D97" s="53">
        <v>0.3</v>
      </c>
      <c r="E97" s="80">
        <v>389277</v>
      </c>
      <c r="F97" s="55">
        <v>8.7933333333333294</v>
      </c>
      <c r="G97" s="56">
        <v>0.69299999999999995</v>
      </c>
      <c r="H97" s="56">
        <v>1.2999999999999999E-2</v>
      </c>
      <c r="I97" s="56">
        <v>0.04</v>
      </c>
      <c r="J97" s="56">
        <v>2.8985507246376909</v>
      </c>
      <c r="K97" s="55"/>
      <c r="L97" s="56">
        <v>7.2089999999999996</v>
      </c>
      <c r="M97" s="80" t="s">
        <v>29</v>
      </c>
      <c r="N97" s="81">
        <v>0.3</v>
      </c>
      <c r="O97" s="68">
        <v>43718</v>
      </c>
      <c r="P97" s="68">
        <v>43719</v>
      </c>
      <c r="Q97" s="67" t="s">
        <v>205</v>
      </c>
      <c r="W97" s="50"/>
    </row>
    <row r="98" spans="1:23" s="49" customFormat="1" x14ac:dyDescent="0.2">
      <c r="A98" s="52" t="s">
        <v>131</v>
      </c>
      <c r="B98" s="53">
        <f t="shared" si="2"/>
        <v>2</v>
      </c>
      <c r="C98" s="53">
        <f t="shared" si="3"/>
        <v>3.1</v>
      </c>
      <c r="D98" s="53">
        <v>1.1000000000000001</v>
      </c>
      <c r="E98" s="80">
        <v>389278</v>
      </c>
      <c r="F98" s="55">
        <v>3.8666666666666667</v>
      </c>
      <c r="G98" s="56">
        <v>8.6999999999999994E-2</v>
      </c>
      <c r="H98" s="56">
        <v>0.33700000000000002</v>
      </c>
      <c r="I98" s="56">
        <v>0.72799999999999998</v>
      </c>
      <c r="J98" s="56">
        <v>2.8169014084507067</v>
      </c>
      <c r="K98" s="55"/>
      <c r="L98" s="56">
        <v>11.179</v>
      </c>
      <c r="M98" s="80" t="s">
        <v>49</v>
      </c>
      <c r="N98" s="81"/>
      <c r="O98" s="68">
        <v>43718</v>
      </c>
      <c r="P98" s="68">
        <v>43719</v>
      </c>
      <c r="Q98" s="67" t="s">
        <v>205</v>
      </c>
      <c r="W98" s="50"/>
    </row>
    <row r="99" spans="1:23" s="49" customFormat="1" x14ac:dyDescent="0.2">
      <c r="A99" s="52" t="s">
        <v>132</v>
      </c>
      <c r="B99" s="53">
        <v>0</v>
      </c>
      <c r="C99" s="53">
        <f>D99</f>
        <v>1</v>
      </c>
      <c r="D99" s="53">
        <v>1</v>
      </c>
      <c r="E99" s="75">
        <v>389665</v>
      </c>
      <c r="F99" s="63">
        <v>0.81799999999999995</v>
      </c>
      <c r="G99" s="64">
        <v>0.121</v>
      </c>
      <c r="H99" s="64">
        <v>1.4E-2</v>
      </c>
      <c r="I99" s="64">
        <v>2.9000000000000001E-2</v>
      </c>
      <c r="J99" s="64">
        <v>2.7586206896551726</v>
      </c>
      <c r="K99" s="55"/>
      <c r="L99" s="65">
        <v>3.0019999999999998</v>
      </c>
      <c r="M99" s="54" t="s">
        <v>35</v>
      </c>
      <c r="N99" s="57"/>
      <c r="O99" s="68">
        <v>43720</v>
      </c>
      <c r="P99" s="68">
        <v>43721</v>
      </c>
      <c r="Q99" s="67" t="s">
        <v>206</v>
      </c>
      <c r="U99" s="50"/>
    </row>
    <row r="100" spans="1:23" s="49" customFormat="1" x14ac:dyDescent="0.2">
      <c r="A100" s="52" t="s">
        <v>132</v>
      </c>
      <c r="B100" s="53">
        <f>C99</f>
        <v>1</v>
      </c>
      <c r="C100" s="53">
        <f>B100+D100</f>
        <v>1.7</v>
      </c>
      <c r="D100" s="53">
        <v>0.7</v>
      </c>
      <c r="E100" s="75">
        <v>389666</v>
      </c>
      <c r="F100" s="63">
        <v>11.472000000000001</v>
      </c>
      <c r="G100" s="64">
        <v>1.6830000000000001</v>
      </c>
      <c r="H100" s="64">
        <v>0.14199999999999999</v>
      </c>
      <c r="I100" s="64">
        <v>5.0999999999999997E-2</v>
      </c>
      <c r="J100" s="64">
        <v>3.2</v>
      </c>
      <c r="K100" s="55"/>
      <c r="L100" s="65">
        <v>6.6840000000000002</v>
      </c>
      <c r="M100" s="54" t="s">
        <v>29</v>
      </c>
      <c r="N100" s="57">
        <v>0.7</v>
      </c>
      <c r="O100" s="68">
        <v>43720</v>
      </c>
      <c r="P100" s="68">
        <v>43721</v>
      </c>
      <c r="Q100" s="67" t="s">
        <v>206</v>
      </c>
      <c r="U100" s="50"/>
    </row>
    <row r="101" spans="1:23" s="49" customFormat="1" x14ac:dyDescent="0.2">
      <c r="A101" s="52" t="s">
        <v>132</v>
      </c>
      <c r="B101" s="53">
        <f t="shared" ref="B101:B102" si="4">C100</f>
        <v>1.7</v>
      </c>
      <c r="C101" s="53">
        <f t="shared" ref="C101:C102" si="5">B101+D101</f>
        <v>2.1</v>
      </c>
      <c r="D101" s="53">
        <v>0.4</v>
      </c>
      <c r="E101" s="75">
        <v>389667</v>
      </c>
      <c r="F101" s="63">
        <v>2.048</v>
      </c>
      <c r="G101" s="64">
        <v>7.9000000000000001E-2</v>
      </c>
      <c r="H101" s="64">
        <v>7.6999999999999999E-2</v>
      </c>
      <c r="I101" s="64">
        <v>7.0999999999999994E-2</v>
      </c>
      <c r="J101" s="64">
        <v>2.7972027972027949</v>
      </c>
      <c r="K101" s="55"/>
      <c r="L101" s="65">
        <v>8.4619999999999997</v>
      </c>
      <c r="M101" s="54" t="s">
        <v>29</v>
      </c>
      <c r="N101" s="57">
        <v>0.4</v>
      </c>
      <c r="O101" s="68">
        <v>43720</v>
      </c>
      <c r="P101" s="68">
        <v>43721</v>
      </c>
      <c r="Q101" s="67" t="s">
        <v>206</v>
      </c>
      <c r="U101" s="50"/>
    </row>
    <row r="102" spans="1:23" s="49" customFormat="1" x14ac:dyDescent="0.2">
      <c r="A102" s="52" t="s">
        <v>132</v>
      </c>
      <c r="B102" s="53">
        <f t="shared" si="4"/>
        <v>2.1</v>
      </c>
      <c r="C102" s="53">
        <f t="shared" si="5"/>
        <v>3.5</v>
      </c>
      <c r="D102" s="53">
        <v>1.4</v>
      </c>
      <c r="E102" s="75">
        <v>389668</v>
      </c>
      <c r="F102" s="63">
        <v>3.1960000000000002</v>
      </c>
      <c r="G102" s="64">
        <v>0.48899999999999999</v>
      </c>
      <c r="H102" s="64">
        <v>0.29099999999999998</v>
      </c>
      <c r="I102" s="64">
        <v>0.51200000000000001</v>
      </c>
      <c r="J102" s="64">
        <v>2.6666666666666665</v>
      </c>
      <c r="K102" s="55"/>
      <c r="L102" s="65">
        <v>10.39</v>
      </c>
      <c r="M102" s="54" t="s">
        <v>49</v>
      </c>
      <c r="N102" s="57"/>
      <c r="O102" s="68">
        <v>43720</v>
      </c>
      <c r="P102" s="68">
        <v>43721</v>
      </c>
      <c r="Q102" s="67" t="s">
        <v>206</v>
      </c>
      <c r="U102" s="50"/>
    </row>
    <row r="103" spans="1:23" s="49" customFormat="1" x14ac:dyDescent="0.2">
      <c r="A103" s="52" t="s">
        <v>133</v>
      </c>
      <c r="B103" s="53">
        <v>0</v>
      </c>
      <c r="C103" s="53">
        <f>D103</f>
        <v>1</v>
      </c>
      <c r="D103" s="53">
        <v>1</v>
      </c>
      <c r="E103" s="75">
        <v>390264</v>
      </c>
      <c r="F103" s="63">
        <v>0.61599999999999999</v>
      </c>
      <c r="G103" s="64">
        <v>8.2000000000000003E-2</v>
      </c>
      <c r="H103" s="64">
        <v>8.0000000000000002E-3</v>
      </c>
      <c r="I103" s="64">
        <v>0.03</v>
      </c>
      <c r="J103" s="64">
        <v>2.8571428571428572</v>
      </c>
      <c r="K103" s="55"/>
      <c r="L103" s="65">
        <v>1.8420000000000001</v>
      </c>
      <c r="M103" s="54" t="s">
        <v>35</v>
      </c>
      <c r="N103" s="57"/>
      <c r="O103" s="66" t="s">
        <v>161</v>
      </c>
      <c r="P103" s="66" t="s">
        <v>161</v>
      </c>
      <c r="Q103" s="67" t="s">
        <v>162</v>
      </c>
      <c r="U103" s="50"/>
    </row>
    <row r="104" spans="1:23" s="49" customFormat="1" x14ac:dyDescent="0.2">
      <c r="A104" s="52" t="s">
        <v>133</v>
      </c>
      <c r="B104" s="53">
        <f>C103</f>
        <v>1</v>
      </c>
      <c r="C104" s="53">
        <f>B104+D104</f>
        <v>1.6</v>
      </c>
      <c r="D104" s="53">
        <v>0.6</v>
      </c>
      <c r="E104" s="75">
        <v>390265</v>
      </c>
      <c r="F104" s="63">
        <v>20.494</v>
      </c>
      <c r="G104" s="64">
        <v>4.3999999999999997E-2</v>
      </c>
      <c r="H104" s="64">
        <v>0.16400000000000001</v>
      </c>
      <c r="I104" s="64">
        <v>0.314</v>
      </c>
      <c r="J104" s="64">
        <v>2.8368794326241202</v>
      </c>
      <c r="K104" s="55"/>
      <c r="L104" s="65">
        <v>13.614000000000001</v>
      </c>
      <c r="M104" s="54" t="s">
        <v>29</v>
      </c>
      <c r="N104" s="57">
        <v>0.6</v>
      </c>
      <c r="O104" s="66" t="s">
        <v>161</v>
      </c>
      <c r="P104" s="66" t="s">
        <v>161</v>
      </c>
      <c r="Q104" s="67" t="s">
        <v>162</v>
      </c>
      <c r="U104" s="50"/>
    </row>
    <row r="105" spans="1:23" s="49" customFormat="1" x14ac:dyDescent="0.2">
      <c r="A105" s="52" t="s">
        <v>133</v>
      </c>
      <c r="B105" s="53">
        <f>C104</f>
        <v>1.6</v>
      </c>
      <c r="C105" s="53">
        <f>B105+D105</f>
        <v>2.4000000000000004</v>
      </c>
      <c r="D105" s="53">
        <v>0.8</v>
      </c>
      <c r="E105" s="75">
        <v>390266</v>
      </c>
      <c r="F105" s="63">
        <v>34.874000000000002</v>
      </c>
      <c r="G105" s="64">
        <v>6.7489999999999997</v>
      </c>
      <c r="H105" s="64">
        <v>0.11</v>
      </c>
      <c r="I105" s="64">
        <v>0.33200000000000002</v>
      </c>
      <c r="J105" s="64">
        <v>2.8169014084507067</v>
      </c>
      <c r="K105" s="55"/>
      <c r="L105" s="65">
        <v>3.8149999999999999</v>
      </c>
      <c r="M105" s="54" t="s">
        <v>29</v>
      </c>
      <c r="N105" s="57">
        <v>0.8</v>
      </c>
      <c r="O105" s="66" t="s">
        <v>161</v>
      </c>
      <c r="P105" s="66" t="s">
        <v>161</v>
      </c>
      <c r="Q105" s="67" t="s">
        <v>162</v>
      </c>
      <c r="U105" s="50"/>
    </row>
    <row r="106" spans="1:23" s="49" customFormat="1" x14ac:dyDescent="0.2">
      <c r="A106" s="52" t="s">
        <v>133</v>
      </c>
      <c r="B106" s="53">
        <f>C105</f>
        <v>2.4000000000000004</v>
      </c>
      <c r="C106" s="53">
        <f>B106+D106</f>
        <v>3.7</v>
      </c>
      <c r="D106" s="53">
        <v>1.3</v>
      </c>
      <c r="E106" s="75">
        <v>390267</v>
      </c>
      <c r="F106" s="63">
        <v>0.69</v>
      </c>
      <c r="G106" s="64">
        <v>0.115</v>
      </c>
      <c r="H106" s="64">
        <v>7.0000000000000001E-3</v>
      </c>
      <c r="I106" s="64">
        <v>2.1000000000000001E-2</v>
      </c>
      <c r="J106" s="64">
        <v>2.8571428571428572</v>
      </c>
      <c r="K106" s="55"/>
      <c r="L106" s="65">
        <v>1.946</v>
      </c>
      <c r="M106" s="54" t="s">
        <v>49</v>
      </c>
      <c r="N106" s="57"/>
      <c r="O106" s="66" t="s">
        <v>161</v>
      </c>
      <c r="P106" s="66" t="s">
        <v>161</v>
      </c>
      <c r="Q106" s="67" t="s">
        <v>162</v>
      </c>
      <c r="U106" s="50"/>
    </row>
    <row r="107" spans="1:23" x14ac:dyDescent="0.2">
      <c r="A107" s="52" t="s">
        <v>141</v>
      </c>
      <c r="B107" s="53">
        <v>0</v>
      </c>
      <c r="C107" s="53">
        <f>D107</f>
        <v>1.1000000000000001</v>
      </c>
      <c r="D107" s="53">
        <v>1.1000000000000001</v>
      </c>
      <c r="E107" s="75">
        <v>390498</v>
      </c>
      <c r="F107" s="63">
        <v>1.6780000000000002</v>
      </c>
      <c r="G107" s="64">
        <v>3.3000000000000002E-2</v>
      </c>
      <c r="H107" s="64">
        <v>2.8000000000000001E-2</v>
      </c>
      <c r="I107" s="64">
        <v>4.4999999999999998E-2</v>
      </c>
      <c r="J107" s="64">
        <v>2.8368794326241202</v>
      </c>
      <c r="K107" s="55"/>
      <c r="L107" s="82">
        <v>5.0620000000000003</v>
      </c>
      <c r="M107" s="54" t="s">
        <v>35</v>
      </c>
      <c r="N107" s="57"/>
      <c r="O107" s="68" t="s">
        <v>145</v>
      </c>
      <c r="P107" s="68" t="s">
        <v>145</v>
      </c>
      <c r="Q107" s="67" t="s">
        <v>142</v>
      </c>
    </row>
    <row r="108" spans="1:23" x14ac:dyDescent="0.2">
      <c r="A108" s="52" t="s">
        <v>141</v>
      </c>
      <c r="B108" s="53">
        <f>C107</f>
        <v>1.1000000000000001</v>
      </c>
      <c r="C108" s="53">
        <f>B108+D108</f>
        <v>2.9000000000000004</v>
      </c>
      <c r="D108" s="53">
        <v>1.8</v>
      </c>
      <c r="E108" s="75">
        <v>390499</v>
      </c>
      <c r="F108" s="63">
        <v>0.40200000000000002</v>
      </c>
      <c r="G108" s="64">
        <v>0.02</v>
      </c>
      <c r="H108" s="64">
        <v>4.0000000000000001E-3</v>
      </c>
      <c r="I108" s="64">
        <v>1.2999999999999999E-2</v>
      </c>
      <c r="J108" s="64">
        <v>2.8169014084507067</v>
      </c>
      <c r="K108" s="55"/>
      <c r="L108" s="82">
        <v>0.64</v>
      </c>
      <c r="M108" s="54" t="s">
        <v>35</v>
      </c>
      <c r="N108" s="57"/>
      <c r="O108" s="68" t="s">
        <v>145</v>
      </c>
      <c r="P108" s="68" t="s">
        <v>145</v>
      </c>
      <c r="Q108" s="67" t="s">
        <v>142</v>
      </c>
    </row>
    <row r="109" spans="1:23" x14ac:dyDescent="0.2">
      <c r="A109" s="52" t="s">
        <v>141</v>
      </c>
      <c r="B109" s="57">
        <f>C108</f>
        <v>2.9000000000000004</v>
      </c>
      <c r="C109" s="53">
        <f>B109+D109</f>
        <v>3.8000000000000003</v>
      </c>
      <c r="D109" s="53">
        <v>0.9</v>
      </c>
      <c r="E109" s="80">
        <v>390500</v>
      </c>
      <c r="F109" s="55">
        <v>11.995999999999999</v>
      </c>
      <c r="G109" s="56">
        <v>1.887</v>
      </c>
      <c r="H109" s="56">
        <v>7.9000000000000001E-2</v>
      </c>
      <c r="I109" s="56">
        <v>6.5000000000000002E-2</v>
      </c>
      <c r="J109" s="56">
        <v>2.8571428571428572</v>
      </c>
      <c r="K109" s="55"/>
      <c r="L109" s="56">
        <v>9.9960000000000004</v>
      </c>
      <c r="M109" s="54" t="s">
        <v>29</v>
      </c>
      <c r="N109" s="57">
        <v>0.9</v>
      </c>
      <c r="O109" s="68" t="s">
        <v>145</v>
      </c>
      <c r="P109" s="68" t="s">
        <v>145</v>
      </c>
      <c r="Q109" s="67" t="s">
        <v>142</v>
      </c>
    </row>
    <row r="110" spans="1:23" x14ac:dyDescent="0.2">
      <c r="A110" s="52" t="s">
        <v>141</v>
      </c>
      <c r="B110" s="57">
        <f>C109</f>
        <v>3.8000000000000003</v>
      </c>
      <c r="C110" s="53">
        <f>B110+D110</f>
        <v>4.2</v>
      </c>
      <c r="D110" s="53">
        <v>0.4</v>
      </c>
      <c r="E110" s="80">
        <v>390501</v>
      </c>
      <c r="F110" s="55">
        <v>0.60799999999999998</v>
      </c>
      <c r="G110" s="56">
        <v>3.5999999999999997E-2</v>
      </c>
      <c r="H110" s="56">
        <v>1.2999999999999999E-2</v>
      </c>
      <c r="I110" s="56">
        <v>3.1E-2</v>
      </c>
      <c r="J110" s="56">
        <v>2.8169014084507067</v>
      </c>
      <c r="K110" s="55"/>
      <c r="L110" s="56">
        <v>1.0209999999999999</v>
      </c>
      <c r="M110" s="54" t="s">
        <v>49</v>
      </c>
      <c r="N110" s="57"/>
      <c r="O110" s="68" t="s">
        <v>145</v>
      </c>
      <c r="P110" s="68" t="s">
        <v>145</v>
      </c>
      <c r="Q110" s="67" t="s">
        <v>142</v>
      </c>
    </row>
    <row r="111" spans="1:23" s="49" customFormat="1" x14ac:dyDescent="0.2">
      <c r="A111" s="52" t="s">
        <v>150</v>
      </c>
      <c r="B111" s="57">
        <v>0</v>
      </c>
      <c r="C111" s="53">
        <f>D111</f>
        <v>2</v>
      </c>
      <c r="D111" s="53">
        <v>2</v>
      </c>
      <c r="E111" s="80">
        <v>390856</v>
      </c>
      <c r="F111" s="55">
        <v>0.192</v>
      </c>
      <c r="G111" s="56">
        <v>8.9999999999999993E-3</v>
      </c>
      <c r="H111" s="56">
        <v>2E-3</v>
      </c>
      <c r="I111" s="56">
        <v>7.0000000000000001E-3</v>
      </c>
      <c r="J111" s="56">
        <v>2.777777777777771</v>
      </c>
      <c r="K111" s="55"/>
      <c r="L111" s="56">
        <v>0.44</v>
      </c>
      <c r="M111" s="54" t="s">
        <v>35</v>
      </c>
      <c r="N111" s="57"/>
      <c r="O111" s="66" t="s">
        <v>165</v>
      </c>
      <c r="P111" s="66" t="s">
        <v>166</v>
      </c>
      <c r="Q111" s="67" t="s">
        <v>167</v>
      </c>
      <c r="U111" s="50"/>
    </row>
    <row r="112" spans="1:23" s="49" customFormat="1" x14ac:dyDescent="0.2">
      <c r="A112" s="52" t="s">
        <v>150</v>
      </c>
      <c r="B112" s="57">
        <f>C111</f>
        <v>2</v>
      </c>
      <c r="C112" s="53">
        <f>B112+D112</f>
        <v>3.9</v>
      </c>
      <c r="D112" s="53">
        <v>1.9</v>
      </c>
      <c r="E112" s="80">
        <v>390857</v>
      </c>
      <c r="F112" s="55">
        <v>0.20600000000000002</v>
      </c>
      <c r="G112" s="56">
        <v>2.1999999999999999E-2</v>
      </c>
      <c r="H112" s="56">
        <v>8.0000000000000002E-3</v>
      </c>
      <c r="I112" s="56">
        <v>1.4999999999999999E-2</v>
      </c>
      <c r="J112" s="56">
        <v>2.797202797202806</v>
      </c>
      <c r="K112" s="55"/>
      <c r="L112" s="56">
        <v>0.59099999999999997</v>
      </c>
      <c r="M112" s="54" t="s">
        <v>35</v>
      </c>
      <c r="N112" s="57"/>
      <c r="O112" s="66" t="s">
        <v>165</v>
      </c>
      <c r="P112" s="66" t="s">
        <v>166</v>
      </c>
      <c r="Q112" s="67" t="s">
        <v>167</v>
      </c>
      <c r="U112" s="50"/>
    </row>
    <row r="113" spans="1:21" s="49" customFormat="1" x14ac:dyDescent="0.2">
      <c r="A113" s="52" t="s">
        <v>150</v>
      </c>
      <c r="B113" s="57">
        <f>C112</f>
        <v>3.9</v>
      </c>
      <c r="C113" s="53">
        <f>B113+D113</f>
        <v>4.5</v>
      </c>
      <c r="D113" s="53">
        <v>0.6</v>
      </c>
      <c r="E113" s="80">
        <v>390858</v>
      </c>
      <c r="F113" s="55">
        <v>44.128</v>
      </c>
      <c r="G113" s="56">
        <v>2.097</v>
      </c>
      <c r="H113" s="56">
        <v>0.29299999999999998</v>
      </c>
      <c r="I113" s="56">
        <v>0.58199999999999996</v>
      </c>
      <c r="J113" s="56">
        <v>2.9850746268656767</v>
      </c>
      <c r="K113" s="55"/>
      <c r="L113" s="56">
        <v>31.257000000000001</v>
      </c>
      <c r="M113" s="54" t="s">
        <v>29</v>
      </c>
      <c r="N113" s="57">
        <v>0.6</v>
      </c>
      <c r="O113" s="66" t="s">
        <v>165</v>
      </c>
      <c r="P113" s="66" t="s">
        <v>166</v>
      </c>
      <c r="Q113" s="67" t="s">
        <v>167</v>
      </c>
      <c r="U113" s="50"/>
    </row>
    <row r="114" spans="1:21" x14ac:dyDescent="0.2">
      <c r="A114" s="52" t="s">
        <v>151</v>
      </c>
      <c r="B114" s="57">
        <v>0</v>
      </c>
      <c r="C114" s="53">
        <f>D114</f>
        <v>2.4</v>
      </c>
      <c r="D114" s="53">
        <v>2.4</v>
      </c>
      <c r="E114" s="80">
        <v>391118</v>
      </c>
      <c r="F114" s="55">
        <v>0.24400000000000002</v>
      </c>
      <c r="G114" s="56">
        <v>7.2999999999999995E-2</v>
      </c>
      <c r="H114" s="56">
        <v>8.9999999999999993E-3</v>
      </c>
      <c r="I114" s="56">
        <v>2.9000000000000001E-2</v>
      </c>
      <c r="J114" s="56">
        <v>3.2520325203252001</v>
      </c>
      <c r="K114" s="55"/>
      <c r="L114" s="56">
        <v>2.5030000000000001</v>
      </c>
      <c r="M114" s="54" t="s">
        <v>35</v>
      </c>
      <c r="N114" s="57"/>
      <c r="O114" s="66" t="s">
        <v>153</v>
      </c>
      <c r="P114" s="66" t="s">
        <v>153</v>
      </c>
      <c r="Q114" s="67" t="s">
        <v>154</v>
      </c>
    </row>
    <row r="115" spans="1:21" x14ac:dyDescent="0.2">
      <c r="A115" s="52" t="s">
        <v>151</v>
      </c>
      <c r="B115" s="53">
        <f>C114</f>
        <v>2.4</v>
      </c>
      <c r="C115" s="53">
        <f>B115+D115</f>
        <v>3</v>
      </c>
      <c r="D115" s="53">
        <v>0.6</v>
      </c>
      <c r="E115" s="75">
        <v>391119</v>
      </c>
      <c r="F115" s="63">
        <v>4.6660000000000004</v>
      </c>
      <c r="G115" s="64">
        <v>0.151</v>
      </c>
      <c r="H115" s="64">
        <v>8.9999999999999993E-3</v>
      </c>
      <c r="I115" s="64">
        <v>2.5000000000000001E-2</v>
      </c>
      <c r="J115" s="64">
        <v>3.1496062992126013</v>
      </c>
      <c r="K115" s="55"/>
      <c r="L115" s="65">
        <v>17.11</v>
      </c>
      <c r="M115" s="54" t="s">
        <v>29</v>
      </c>
      <c r="N115" s="57">
        <v>0.6</v>
      </c>
      <c r="O115" s="66" t="s">
        <v>153</v>
      </c>
      <c r="P115" s="66" t="s">
        <v>153</v>
      </c>
      <c r="Q115" s="67" t="s">
        <v>154</v>
      </c>
    </row>
    <row r="116" spans="1:21" x14ac:dyDescent="0.2">
      <c r="A116" s="52" t="s">
        <v>151</v>
      </c>
      <c r="B116" s="53">
        <f>C115</f>
        <v>3</v>
      </c>
      <c r="C116" s="53">
        <f>B116+D116</f>
        <v>3.6</v>
      </c>
      <c r="D116" s="53">
        <v>0.6</v>
      </c>
      <c r="E116" s="75">
        <v>391120</v>
      </c>
      <c r="F116" s="63">
        <v>0.46800000000000003</v>
      </c>
      <c r="G116" s="64">
        <v>0.13900000000000001</v>
      </c>
      <c r="H116" s="64">
        <v>0.01</v>
      </c>
      <c r="I116" s="64">
        <v>2.5999999999999999E-2</v>
      </c>
      <c r="J116" s="64">
        <v>2.8985507246376909</v>
      </c>
      <c r="K116" s="55"/>
      <c r="L116" s="65">
        <v>3.8029999999999999</v>
      </c>
      <c r="M116" s="54" t="s">
        <v>49</v>
      </c>
      <c r="N116" s="57"/>
      <c r="O116" s="66" t="s">
        <v>153</v>
      </c>
      <c r="P116" s="66" t="s">
        <v>153</v>
      </c>
      <c r="Q116" s="67" t="s">
        <v>154</v>
      </c>
    </row>
    <row r="117" spans="1:21" s="49" customFormat="1" x14ac:dyDescent="0.2">
      <c r="A117" s="52" t="s">
        <v>152</v>
      </c>
      <c r="B117" s="53">
        <v>0</v>
      </c>
      <c r="C117" s="53">
        <f>D117</f>
        <v>1.2</v>
      </c>
      <c r="D117" s="53">
        <v>1.2</v>
      </c>
      <c r="E117" s="75">
        <v>391919</v>
      </c>
      <c r="F117" s="63">
        <v>1.048</v>
      </c>
      <c r="G117" s="64">
        <v>0.318</v>
      </c>
      <c r="H117" s="64">
        <v>6.0000000000000001E-3</v>
      </c>
      <c r="I117" s="64">
        <v>1.9E-2</v>
      </c>
      <c r="J117" s="64">
        <v>2.7027027027027111</v>
      </c>
      <c r="K117" s="55"/>
      <c r="L117" s="83">
        <v>10.023999999999999</v>
      </c>
      <c r="M117" s="54" t="s">
        <v>35</v>
      </c>
      <c r="N117" s="57"/>
      <c r="O117" s="68">
        <v>43733</v>
      </c>
      <c r="P117" s="68">
        <v>43733</v>
      </c>
      <c r="Q117" s="67" t="s">
        <v>207</v>
      </c>
      <c r="U117" s="50"/>
    </row>
    <row r="118" spans="1:21" s="49" customFormat="1" x14ac:dyDescent="0.2">
      <c r="A118" s="52" t="s">
        <v>152</v>
      </c>
      <c r="B118" s="53">
        <f>C117</f>
        <v>1.2</v>
      </c>
      <c r="C118" s="53">
        <f>B118+D118</f>
        <v>1.4</v>
      </c>
      <c r="D118" s="53">
        <v>0.2</v>
      </c>
      <c r="E118" s="75">
        <v>391920</v>
      </c>
      <c r="F118" s="63">
        <v>2.7119999999999997</v>
      </c>
      <c r="G118" s="64">
        <v>3.4000000000000002E-2</v>
      </c>
      <c r="H118" s="64">
        <v>2.7E-2</v>
      </c>
      <c r="I118" s="64">
        <v>7.0000000000000007E-2</v>
      </c>
      <c r="J118" s="64">
        <v>2.7397260273972668</v>
      </c>
      <c r="K118" s="55"/>
      <c r="L118" s="83">
        <v>7.1390000000000002</v>
      </c>
      <c r="M118" s="54" t="s">
        <v>29</v>
      </c>
      <c r="N118" s="57">
        <v>0.2</v>
      </c>
      <c r="O118" s="68">
        <v>43733</v>
      </c>
      <c r="P118" s="68">
        <v>43733</v>
      </c>
      <c r="Q118" s="67" t="s">
        <v>207</v>
      </c>
      <c r="U118" s="50"/>
    </row>
    <row r="119" spans="1:21" s="49" customFormat="1" x14ac:dyDescent="0.2">
      <c r="A119" s="52" t="s">
        <v>152</v>
      </c>
      <c r="B119" s="53">
        <f t="shared" ref="B119:B121" si="6">C118</f>
        <v>1.4</v>
      </c>
      <c r="C119" s="53">
        <f t="shared" ref="C119:C121" si="7">B119+D119</f>
        <v>1.7</v>
      </c>
      <c r="D119" s="53">
        <v>0.3</v>
      </c>
      <c r="E119" s="75">
        <v>391921</v>
      </c>
      <c r="F119" s="63">
        <v>15.208</v>
      </c>
      <c r="G119" s="64">
        <v>0.88500000000000001</v>
      </c>
      <c r="H119" s="64">
        <v>0.03</v>
      </c>
      <c r="I119" s="64">
        <v>5.1999999999999998E-2</v>
      </c>
      <c r="J119" s="64">
        <v>3.0303030303030329</v>
      </c>
      <c r="K119" s="55"/>
      <c r="L119" s="83">
        <v>27.152000000000001</v>
      </c>
      <c r="M119" s="54" t="s">
        <v>29</v>
      </c>
      <c r="N119" s="57">
        <v>0.3</v>
      </c>
      <c r="O119" s="68">
        <v>43733</v>
      </c>
      <c r="P119" s="68">
        <v>43733</v>
      </c>
      <c r="Q119" s="67" t="s">
        <v>207</v>
      </c>
      <c r="U119" s="50"/>
    </row>
    <row r="120" spans="1:21" s="49" customFormat="1" x14ac:dyDescent="0.2">
      <c r="A120" s="52" t="s">
        <v>152</v>
      </c>
      <c r="B120" s="53">
        <f t="shared" si="6"/>
        <v>1.7</v>
      </c>
      <c r="C120" s="53">
        <f t="shared" si="7"/>
        <v>2.5</v>
      </c>
      <c r="D120" s="53">
        <v>0.8</v>
      </c>
      <c r="E120" s="75">
        <v>391922</v>
      </c>
      <c r="F120" s="63">
        <v>1.1240000000000001</v>
      </c>
      <c r="G120" s="64">
        <v>4.2000000000000003E-2</v>
      </c>
      <c r="H120" s="64">
        <v>1.2E-2</v>
      </c>
      <c r="I120" s="64">
        <v>3.9E-2</v>
      </c>
      <c r="J120" s="64">
        <v>2.6195153896529075</v>
      </c>
      <c r="K120" s="55"/>
      <c r="L120" s="83">
        <v>3.51</v>
      </c>
      <c r="M120" s="54" t="s">
        <v>29</v>
      </c>
      <c r="N120" s="57">
        <v>0.8</v>
      </c>
      <c r="O120" s="68">
        <v>43733</v>
      </c>
      <c r="P120" s="68">
        <v>43733</v>
      </c>
      <c r="Q120" s="67" t="s">
        <v>207</v>
      </c>
      <c r="U120" s="50"/>
    </row>
    <row r="121" spans="1:21" s="49" customFormat="1" x14ac:dyDescent="0.2">
      <c r="A121" s="52" t="s">
        <v>152</v>
      </c>
      <c r="B121" s="53">
        <f t="shared" si="6"/>
        <v>2.5</v>
      </c>
      <c r="C121" s="53">
        <f t="shared" si="7"/>
        <v>3.6</v>
      </c>
      <c r="D121" s="53">
        <v>1.1000000000000001</v>
      </c>
      <c r="E121" s="75">
        <v>391923</v>
      </c>
      <c r="F121" s="63">
        <v>0.28000000000000003</v>
      </c>
      <c r="G121" s="64">
        <v>1.4E-2</v>
      </c>
      <c r="H121" s="64">
        <v>2E-3</v>
      </c>
      <c r="I121" s="64">
        <v>1.0999999999999999E-2</v>
      </c>
      <c r="J121" s="64">
        <v>2.6143790849673185</v>
      </c>
      <c r="K121" s="55"/>
      <c r="L121" s="83">
        <v>0.71199999999999997</v>
      </c>
      <c r="M121" s="54" t="s">
        <v>49</v>
      </c>
      <c r="N121" s="57"/>
      <c r="O121" s="68">
        <v>43733</v>
      </c>
      <c r="P121" s="68">
        <v>43733</v>
      </c>
      <c r="Q121" s="67" t="s">
        <v>207</v>
      </c>
      <c r="U121" s="50"/>
    </row>
    <row r="122" spans="1:21" s="49" customFormat="1" x14ac:dyDescent="0.2">
      <c r="A122" s="52" t="s">
        <v>163</v>
      </c>
      <c r="B122" s="53">
        <v>0</v>
      </c>
      <c r="C122" s="53">
        <f>D122</f>
        <v>0.9</v>
      </c>
      <c r="D122" s="53">
        <v>0.9</v>
      </c>
      <c r="E122" s="75">
        <v>394293</v>
      </c>
      <c r="F122" s="63">
        <v>1.5759999999999998</v>
      </c>
      <c r="G122" s="64">
        <v>0.13400000000000001</v>
      </c>
      <c r="H122" s="64">
        <v>1.6E-2</v>
      </c>
      <c r="I122" s="64">
        <v>0.42199999999999999</v>
      </c>
      <c r="J122" s="64"/>
      <c r="K122" s="55"/>
      <c r="L122" s="65">
        <v>7.9470000000000001</v>
      </c>
      <c r="M122" s="54" t="s">
        <v>35</v>
      </c>
      <c r="N122" s="57"/>
      <c r="O122" s="68">
        <v>43687</v>
      </c>
      <c r="P122" s="68">
        <v>43687</v>
      </c>
      <c r="Q122" s="67" t="s">
        <v>170</v>
      </c>
      <c r="U122" s="50"/>
    </row>
    <row r="123" spans="1:21" s="49" customFormat="1" x14ac:dyDescent="0.2">
      <c r="A123" s="52" t="s">
        <v>163</v>
      </c>
      <c r="B123" s="53">
        <f>C122</f>
        <v>0.9</v>
      </c>
      <c r="C123" s="53">
        <f>B123+D123</f>
        <v>2.2000000000000002</v>
      </c>
      <c r="D123" s="53">
        <v>1.3</v>
      </c>
      <c r="E123" s="75">
        <v>394294</v>
      </c>
      <c r="F123" s="63">
        <v>49.386000000000003</v>
      </c>
      <c r="G123" s="64">
        <v>3.93</v>
      </c>
      <c r="H123" s="64">
        <v>2.1000000000000001E-2</v>
      </c>
      <c r="I123" s="64">
        <v>0.67400000000000004</v>
      </c>
      <c r="J123" s="64"/>
      <c r="K123" s="55"/>
      <c r="L123" s="65">
        <v>6.1849999999999996</v>
      </c>
      <c r="M123" s="54" t="s">
        <v>29</v>
      </c>
      <c r="N123" s="57">
        <v>1.3</v>
      </c>
      <c r="O123" s="68">
        <v>43687</v>
      </c>
      <c r="P123" s="68">
        <v>43687</v>
      </c>
      <c r="Q123" s="67" t="s">
        <v>170</v>
      </c>
      <c r="U123" s="50"/>
    </row>
    <row r="124" spans="1:21" s="49" customFormat="1" x14ac:dyDescent="0.2">
      <c r="A124" s="52" t="s">
        <v>163</v>
      </c>
      <c r="B124" s="53">
        <f>C123</f>
        <v>2.2000000000000002</v>
      </c>
      <c r="C124" s="53">
        <f>B124+D124</f>
        <v>3.6</v>
      </c>
      <c r="D124" s="53">
        <v>1.4</v>
      </c>
      <c r="E124" s="75">
        <v>394295</v>
      </c>
      <c r="F124" s="63">
        <v>2.5660000000000003</v>
      </c>
      <c r="G124" s="64">
        <v>0.255</v>
      </c>
      <c r="H124" s="64">
        <v>3.6999999999999998E-2</v>
      </c>
      <c r="I124" s="64">
        <v>0.125</v>
      </c>
      <c r="J124" s="64"/>
      <c r="K124" s="55"/>
      <c r="L124" s="69">
        <v>9.77</v>
      </c>
      <c r="M124" s="54" t="s">
        <v>29</v>
      </c>
      <c r="N124" s="57">
        <v>1.4</v>
      </c>
      <c r="O124" s="68">
        <v>43687</v>
      </c>
      <c r="P124" s="68">
        <v>43687</v>
      </c>
      <c r="Q124" s="67" t="s">
        <v>170</v>
      </c>
      <c r="U124" s="50"/>
    </row>
    <row r="125" spans="1:21" s="49" customFormat="1" x14ac:dyDescent="0.2">
      <c r="A125" s="52" t="s">
        <v>163</v>
      </c>
      <c r="B125" s="53">
        <f>C124</f>
        <v>3.6</v>
      </c>
      <c r="C125" s="53">
        <f>B125+D125</f>
        <v>3.9</v>
      </c>
      <c r="D125" s="53">
        <v>0.3</v>
      </c>
      <c r="E125" s="75">
        <v>394296</v>
      </c>
      <c r="F125" s="63">
        <v>15.094000000000001</v>
      </c>
      <c r="G125" s="64">
        <v>3.6999999999999998E-2</v>
      </c>
      <c r="H125" s="64">
        <v>8.1000000000000003E-2</v>
      </c>
      <c r="I125" s="64">
        <v>0.24199999999999999</v>
      </c>
      <c r="J125" s="64"/>
      <c r="K125" s="55"/>
      <c r="L125" s="65">
        <v>9.1349999999999998</v>
      </c>
      <c r="M125" s="54" t="s">
        <v>29</v>
      </c>
      <c r="N125" s="57">
        <v>0.3</v>
      </c>
      <c r="O125" s="68">
        <v>43687</v>
      </c>
      <c r="P125" s="68">
        <v>43687</v>
      </c>
      <c r="Q125" s="67" t="s">
        <v>170</v>
      </c>
      <c r="U125" s="50"/>
    </row>
    <row r="126" spans="1:21" s="49" customFormat="1" x14ac:dyDescent="0.2">
      <c r="A126" s="52" t="s">
        <v>164</v>
      </c>
      <c r="B126" s="53">
        <v>0</v>
      </c>
      <c r="C126" s="53">
        <f>D126</f>
        <v>1.3</v>
      </c>
      <c r="D126" s="53">
        <v>1.3</v>
      </c>
      <c r="E126" s="75">
        <v>394572</v>
      </c>
      <c r="F126" s="63">
        <v>0.96</v>
      </c>
      <c r="G126" s="64">
        <v>3.3000000000000002E-2</v>
      </c>
      <c r="H126" s="64">
        <v>4.0000000000000001E-3</v>
      </c>
      <c r="I126" s="64">
        <v>1.7999999999999999E-2</v>
      </c>
      <c r="J126" s="64"/>
      <c r="K126" s="55"/>
      <c r="L126" s="65">
        <v>3.7909999999999999</v>
      </c>
      <c r="M126" s="54" t="s">
        <v>35</v>
      </c>
      <c r="N126" s="57"/>
      <c r="O126" s="68">
        <v>43718</v>
      </c>
      <c r="P126" s="68">
        <v>43748</v>
      </c>
      <c r="Q126" s="67" t="s">
        <v>171</v>
      </c>
      <c r="U126" s="50"/>
    </row>
    <row r="127" spans="1:21" s="49" customFormat="1" x14ac:dyDescent="0.2">
      <c r="A127" s="52" t="s">
        <v>164</v>
      </c>
      <c r="B127" s="53">
        <f>C126</f>
        <v>1.3</v>
      </c>
      <c r="C127" s="53">
        <f>B127+D127</f>
        <v>2.5</v>
      </c>
      <c r="D127" s="53">
        <v>1.2</v>
      </c>
      <c r="E127" s="75">
        <v>394573</v>
      </c>
      <c r="F127" s="63">
        <v>2.2680000000000002</v>
      </c>
      <c r="G127" s="64">
        <v>3.2000000000000001E-2</v>
      </c>
      <c r="H127" s="64">
        <v>2.8000000000000001E-2</v>
      </c>
      <c r="I127" s="64">
        <v>5.2999999999999999E-2</v>
      </c>
      <c r="J127" s="64"/>
      <c r="K127" s="55"/>
      <c r="L127" s="65">
        <v>9.24</v>
      </c>
      <c r="M127" s="54" t="s">
        <v>35</v>
      </c>
      <c r="N127" s="57"/>
      <c r="O127" s="68">
        <v>43718</v>
      </c>
      <c r="P127" s="68">
        <v>43748</v>
      </c>
      <c r="Q127" s="67" t="s">
        <v>171</v>
      </c>
      <c r="U127" s="50"/>
    </row>
    <row r="128" spans="1:21" s="49" customFormat="1" x14ac:dyDescent="0.2">
      <c r="A128" s="52" t="s">
        <v>164</v>
      </c>
      <c r="B128" s="53">
        <f t="shared" ref="B128:B130" si="8">C127</f>
        <v>2.5</v>
      </c>
      <c r="C128" s="53">
        <f t="shared" ref="C128:C130" si="9">B128+D128</f>
        <v>3.6</v>
      </c>
      <c r="D128" s="53">
        <v>1.1000000000000001</v>
      </c>
      <c r="E128" s="75">
        <v>394574</v>
      </c>
      <c r="F128" s="63">
        <v>77.762</v>
      </c>
      <c r="G128" s="64">
        <v>2.6349999999999998</v>
      </c>
      <c r="H128" s="64">
        <v>1.2999999999999999E-2</v>
      </c>
      <c r="I128" s="64">
        <v>9.1999999999999998E-2</v>
      </c>
      <c r="J128" s="64"/>
      <c r="K128" s="55"/>
      <c r="L128" s="65">
        <v>107.194</v>
      </c>
      <c r="M128" s="54" t="s">
        <v>29</v>
      </c>
      <c r="N128" s="57">
        <v>1.1000000000000001</v>
      </c>
      <c r="O128" s="68">
        <v>43718</v>
      </c>
      <c r="P128" s="68">
        <v>43748</v>
      </c>
      <c r="Q128" s="67" t="s">
        <v>171</v>
      </c>
      <c r="U128" s="50"/>
    </row>
    <row r="129" spans="1:21" s="49" customFormat="1" x14ac:dyDescent="0.2">
      <c r="A129" s="52" t="s">
        <v>164</v>
      </c>
      <c r="B129" s="53">
        <f t="shared" si="8"/>
        <v>3.6</v>
      </c>
      <c r="C129" s="53">
        <f t="shared" si="9"/>
        <v>4.8</v>
      </c>
      <c r="D129" s="53">
        <v>1.2</v>
      </c>
      <c r="E129" s="75">
        <v>394575</v>
      </c>
      <c r="F129" s="63">
        <v>11.112</v>
      </c>
      <c r="G129" s="64">
        <v>0.44600000000000001</v>
      </c>
      <c r="H129" s="64">
        <v>1.0999999999999999E-2</v>
      </c>
      <c r="I129" s="64">
        <v>0.188</v>
      </c>
      <c r="J129" s="64"/>
      <c r="K129" s="55"/>
      <c r="L129" s="69">
        <v>33.902999999999999</v>
      </c>
      <c r="M129" s="54" t="s">
        <v>29</v>
      </c>
      <c r="N129" s="57">
        <v>1.2</v>
      </c>
      <c r="O129" s="68">
        <v>43718</v>
      </c>
      <c r="P129" s="68">
        <v>43748</v>
      </c>
      <c r="Q129" s="67" t="s">
        <v>171</v>
      </c>
      <c r="U129" s="50"/>
    </row>
    <row r="130" spans="1:21" s="49" customFormat="1" x14ac:dyDescent="0.2">
      <c r="A130" s="52" t="s">
        <v>164</v>
      </c>
      <c r="B130" s="53">
        <f t="shared" si="8"/>
        <v>4.8</v>
      </c>
      <c r="C130" s="53">
        <f t="shared" si="9"/>
        <v>5.0999999999999996</v>
      </c>
      <c r="D130" s="53">
        <v>0.3</v>
      </c>
      <c r="E130" s="75">
        <v>394576</v>
      </c>
      <c r="F130" s="63">
        <v>71.887999999999991</v>
      </c>
      <c r="G130" s="64">
        <v>3.0230000000000001</v>
      </c>
      <c r="H130" s="64">
        <v>5.5E-2</v>
      </c>
      <c r="I130" s="64">
        <v>0.14899999999999999</v>
      </c>
      <c r="J130" s="64"/>
      <c r="K130" s="55"/>
      <c r="L130" s="65">
        <v>99.332999999999998</v>
      </c>
      <c r="M130" s="54" t="s">
        <v>29</v>
      </c>
      <c r="N130" s="57">
        <v>0.3</v>
      </c>
      <c r="O130" s="68">
        <v>43718</v>
      </c>
      <c r="P130" s="68">
        <v>43748</v>
      </c>
      <c r="Q130" s="67" t="s">
        <v>171</v>
      </c>
      <c r="U130" s="50"/>
    </row>
    <row r="131" spans="1:21" s="49" customFormat="1" x14ac:dyDescent="0.2">
      <c r="A131" s="52" t="s">
        <v>174</v>
      </c>
      <c r="B131" s="53">
        <v>0</v>
      </c>
      <c r="C131" s="53">
        <f>D131</f>
        <v>3</v>
      </c>
      <c r="D131" s="53">
        <v>3</v>
      </c>
      <c r="E131" s="75">
        <v>395252</v>
      </c>
      <c r="F131" s="63">
        <v>3.484</v>
      </c>
      <c r="G131" s="64">
        <v>9.5000000000000001E-2</v>
      </c>
      <c r="H131" s="64">
        <v>3.5000000000000003E-2</v>
      </c>
      <c r="I131" s="64">
        <v>0.38800000000000001</v>
      </c>
      <c r="J131" s="64">
        <v>2.7397260273972561</v>
      </c>
      <c r="K131" s="55"/>
      <c r="L131" s="65">
        <v>12.994</v>
      </c>
      <c r="M131" s="54" t="s">
        <v>29</v>
      </c>
      <c r="N131" s="57">
        <v>3</v>
      </c>
      <c r="O131" s="68">
        <v>43751</v>
      </c>
      <c r="P131" s="68">
        <v>43752</v>
      </c>
      <c r="Q131" s="67" t="s">
        <v>208</v>
      </c>
      <c r="U131" s="50"/>
    </row>
    <row r="132" spans="1:21" s="49" customFormat="1" x14ac:dyDescent="0.2">
      <c r="A132" s="52" t="s">
        <v>174</v>
      </c>
      <c r="B132" s="53">
        <f>C131</f>
        <v>3</v>
      </c>
      <c r="C132" s="53">
        <f>B132+D132</f>
        <v>3.5</v>
      </c>
      <c r="D132" s="53">
        <v>0.5</v>
      </c>
      <c r="E132" s="75">
        <v>395253</v>
      </c>
      <c r="F132" s="63">
        <v>24.792000000000002</v>
      </c>
      <c r="G132" s="64">
        <v>0.126</v>
      </c>
      <c r="H132" s="64">
        <v>3.5999999999999997E-2</v>
      </c>
      <c r="I132" s="64">
        <v>0.14099999999999999</v>
      </c>
      <c r="J132" s="64">
        <v>3.0534351145038117</v>
      </c>
      <c r="K132" s="55"/>
      <c r="L132" s="65">
        <v>6.6859999999999999</v>
      </c>
      <c r="M132" s="54" t="s">
        <v>29</v>
      </c>
      <c r="N132" s="57">
        <v>0.5</v>
      </c>
      <c r="O132" s="68">
        <v>43751</v>
      </c>
      <c r="P132" s="68">
        <v>43752</v>
      </c>
      <c r="Q132" s="67" t="s">
        <v>208</v>
      </c>
      <c r="U132" s="50"/>
    </row>
    <row r="133" spans="1:21" s="49" customFormat="1" x14ac:dyDescent="0.2">
      <c r="A133" s="52" t="s">
        <v>174</v>
      </c>
      <c r="B133" s="53">
        <f>C132</f>
        <v>3.5</v>
      </c>
      <c r="C133" s="53">
        <f>B133+D133</f>
        <v>4.5999999999999996</v>
      </c>
      <c r="D133" s="53">
        <v>1.1000000000000001</v>
      </c>
      <c r="E133" s="75">
        <v>395254</v>
      </c>
      <c r="F133" s="63">
        <v>0.35799999999999998</v>
      </c>
      <c r="G133" s="64">
        <v>1.2999999999999999E-2</v>
      </c>
      <c r="H133" s="64">
        <v>2E-3</v>
      </c>
      <c r="I133" s="64">
        <v>2.7E-2</v>
      </c>
      <c r="J133" s="64">
        <v>2.7210884353741518</v>
      </c>
      <c r="K133" s="55"/>
      <c r="L133" s="65">
        <f>1.041/2</f>
        <v>0.52049999999999996</v>
      </c>
      <c r="M133" s="54" t="s">
        <v>49</v>
      </c>
      <c r="N133" s="57"/>
      <c r="O133" s="68">
        <v>43751</v>
      </c>
      <c r="P133" s="68">
        <v>43752</v>
      </c>
      <c r="Q133" s="67" t="s">
        <v>208</v>
      </c>
      <c r="U133" s="50"/>
    </row>
    <row r="134" spans="1:21" s="49" customFormat="1" x14ac:dyDescent="0.2">
      <c r="A134" s="52" t="s">
        <v>175</v>
      </c>
      <c r="B134" s="53">
        <v>0</v>
      </c>
      <c r="C134" s="53">
        <f>D134</f>
        <v>0.3</v>
      </c>
      <c r="D134" s="53">
        <v>0.3</v>
      </c>
      <c r="E134" s="75">
        <v>396532</v>
      </c>
      <c r="F134" s="63">
        <v>4.1879999999999997</v>
      </c>
      <c r="G134" s="64">
        <v>7.9000000000000001E-2</v>
      </c>
      <c r="H134" s="64">
        <v>2.4E-2</v>
      </c>
      <c r="I134" s="64">
        <v>0.157</v>
      </c>
      <c r="J134" s="64"/>
      <c r="K134" s="55"/>
      <c r="L134" s="65">
        <v>13.85</v>
      </c>
      <c r="M134" s="54" t="s">
        <v>35</v>
      </c>
      <c r="N134" s="57"/>
      <c r="O134" s="66" t="s">
        <v>178</v>
      </c>
      <c r="P134" s="66" t="s">
        <v>178</v>
      </c>
      <c r="Q134" s="67" t="s">
        <v>179</v>
      </c>
      <c r="U134" s="50"/>
    </row>
    <row r="135" spans="1:21" s="49" customFormat="1" x14ac:dyDescent="0.2">
      <c r="A135" s="52" t="s">
        <v>175</v>
      </c>
      <c r="B135" s="53">
        <f>C134</f>
        <v>0.3</v>
      </c>
      <c r="C135" s="53">
        <f>B135+D135</f>
        <v>2.8</v>
      </c>
      <c r="D135" s="53">
        <v>2.5</v>
      </c>
      <c r="E135" s="75">
        <v>396534</v>
      </c>
      <c r="F135" s="63">
        <v>2.0840000000000001</v>
      </c>
      <c r="G135" s="64">
        <v>4.2000000000000003E-2</v>
      </c>
      <c r="H135" s="64">
        <v>8.9999999999999993E-3</v>
      </c>
      <c r="I135" s="64">
        <v>8.7999999999999995E-2</v>
      </c>
      <c r="J135" s="64"/>
      <c r="K135" s="55"/>
      <c r="L135" s="65">
        <v>7.0270000000000001</v>
      </c>
      <c r="M135" s="54" t="s">
        <v>35</v>
      </c>
      <c r="N135" s="57"/>
      <c r="O135" s="66" t="s">
        <v>178</v>
      </c>
      <c r="P135" s="66" t="s">
        <v>178</v>
      </c>
      <c r="Q135" s="67" t="s">
        <v>179</v>
      </c>
      <c r="U135" s="50"/>
    </row>
    <row r="136" spans="1:21" s="49" customFormat="1" x14ac:dyDescent="0.2">
      <c r="A136" s="52" t="s">
        <v>175</v>
      </c>
      <c r="B136" s="53">
        <f t="shared" ref="B136:B137" si="10">C135</f>
        <v>2.8</v>
      </c>
      <c r="C136" s="53">
        <f t="shared" ref="C136:C137" si="11">B136+D136</f>
        <v>3.1999999999999997</v>
      </c>
      <c r="D136" s="53">
        <v>0.4</v>
      </c>
      <c r="E136" s="75">
        <v>396535</v>
      </c>
      <c r="F136" s="63">
        <v>5.2780000000000005</v>
      </c>
      <c r="G136" s="64">
        <v>1.9E-2</v>
      </c>
      <c r="H136" s="64">
        <v>0.127</v>
      </c>
      <c r="I136" s="64">
        <v>0.317</v>
      </c>
      <c r="J136" s="64"/>
      <c r="K136" s="55"/>
      <c r="L136" s="65">
        <v>5.024</v>
      </c>
      <c r="M136" s="54" t="s">
        <v>29</v>
      </c>
      <c r="N136" s="57">
        <v>0.4</v>
      </c>
      <c r="O136" s="66" t="s">
        <v>178</v>
      </c>
      <c r="P136" s="66" t="s">
        <v>178</v>
      </c>
      <c r="Q136" s="67" t="s">
        <v>179</v>
      </c>
      <c r="U136" s="50"/>
    </row>
    <row r="137" spans="1:21" s="49" customFormat="1" x14ac:dyDescent="0.2">
      <c r="A137" s="52" t="s">
        <v>175</v>
      </c>
      <c r="B137" s="53">
        <f t="shared" si="10"/>
        <v>3.1999999999999997</v>
      </c>
      <c r="C137" s="53">
        <f t="shared" si="11"/>
        <v>3.8999999999999995</v>
      </c>
      <c r="D137" s="53">
        <v>0.7</v>
      </c>
      <c r="E137" s="75">
        <v>396536</v>
      </c>
      <c r="F137" s="63">
        <v>0.69599999999999995</v>
      </c>
      <c r="G137" s="64">
        <v>8.0000000000000002E-3</v>
      </c>
      <c r="H137" s="64">
        <v>0.01</v>
      </c>
      <c r="I137" s="64">
        <v>0.03</v>
      </c>
      <c r="J137" s="64"/>
      <c r="K137" s="55"/>
      <c r="L137" s="65">
        <v>0.66300000000000003</v>
      </c>
      <c r="M137" s="54" t="s">
        <v>49</v>
      </c>
      <c r="N137" s="57"/>
      <c r="O137" s="66" t="s">
        <v>178</v>
      </c>
      <c r="P137" s="66" t="s">
        <v>178</v>
      </c>
      <c r="Q137" s="67" t="s">
        <v>179</v>
      </c>
      <c r="U137" s="50"/>
    </row>
    <row r="138" spans="1:21" s="49" customFormat="1" x14ac:dyDescent="0.2">
      <c r="A138" s="52" t="s">
        <v>176</v>
      </c>
      <c r="B138" s="53">
        <v>0</v>
      </c>
      <c r="C138" s="53">
        <f>D138</f>
        <v>2.2000000000000002</v>
      </c>
      <c r="D138" s="53">
        <v>2.2000000000000002</v>
      </c>
      <c r="E138" s="75">
        <v>396624</v>
      </c>
      <c r="F138" s="63">
        <v>3.1940000000000004</v>
      </c>
      <c r="G138" s="64">
        <v>4.2000000000000003E-2</v>
      </c>
      <c r="H138" s="64">
        <v>2.7E-2</v>
      </c>
      <c r="I138" s="64">
        <v>0.22700000000000001</v>
      </c>
      <c r="J138" s="64">
        <v>2.8169014084506951</v>
      </c>
      <c r="K138" s="55"/>
      <c r="L138" s="83">
        <v>7.9109999999999996</v>
      </c>
      <c r="M138" s="54" t="s">
        <v>29</v>
      </c>
      <c r="N138" s="57">
        <v>2.2000000000000002</v>
      </c>
      <c r="O138" s="68">
        <v>43754</v>
      </c>
      <c r="P138" s="68">
        <v>43754</v>
      </c>
      <c r="Q138" s="67" t="s">
        <v>209</v>
      </c>
      <c r="U138" s="50"/>
    </row>
    <row r="139" spans="1:21" s="49" customFormat="1" x14ac:dyDescent="0.2">
      <c r="A139" s="52" t="s">
        <v>176</v>
      </c>
      <c r="B139" s="53">
        <f>C138</f>
        <v>2.2000000000000002</v>
      </c>
      <c r="C139" s="53">
        <f>B139+D139</f>
        <v>2.9000000000000004</v>
      </c>
      <c r="D139" s="53">
        <v>0.7</v>
      </c>
      <c r="E139" s="75">
        <v>396625</v>
      </c>
      <c r="F139" s="63">
        <v>17.251999999999999</v>
      </c>
      <c r="G139" s="64">
        <v>0.14799999999999999</v>
      </c>
      <c r="H139" s="64">
        <v>0.112</v>
      </c>
      <c r="I139" s="64">
        <v>0.28699999999999998</v>
      </c>
      <c r="J139" s="64">
        <v>2.8571428571428572</v>
      </c>
      <c r="K139" s="55"/>
      <c r="L139" s="83">
        <v>6.117</v>
      </c>
      <c r="M139" s="54" t="s">
        <v>29</v>
      </c>
      <c r="N139" s="57">
        <v>0.7</v>
      </c>
      <c r="O139" s="68">
        <v>43754</v>
      </c>
      <c r="P139" s="68">
        <v>43754</v>
      </c>
      <c r="Q139" s="67" t="s">
        <v>209</v>
      </c>
      <c r="U139" s="50"/>
    </row>
    <row r="140" spans="1:21" s="49" customFormat="1" x14ac:dyDescent="0.2">
      <c r="A140" s="52" t="s">
        <v>176</v>
      </c>
      <c r="B140" s="53">
        <f>C139</f>
        <v>2.9000000000000004</v>
      </c>
      <c r="C140" s="53">
        <f>B140+D140</f>
        <v>3.9000000000000004</v>
      </c>
      <c r="D140" s="53">
        <v>1</v>
      </c>
      <c r="E140" s="75">
        <v>396626</v>
      </c>
      <c r="F140" s="63">
        <v>1.9539999999999997</v>
      </c>
      <c r="G140" s="64">
        <v>4.1000000000000002E-2</v>
      </c>
      <c r="H140" s="64">
        <v>2.7E-2</v>
      </c>
      <c r="I140" s="64">
        <v>6.6000000000000003E-2</v>
      </c>
      <c r="J140" s="64">
        <v>2.8776978417266235</v>
      </c>
      <c r="K140" s="55"/>
      <c r="L140" s="83">
        <v>7.1630000000000003</v>
      </c>
      <c r="M140" s="54" t="s">
        <v>49</v>
      </c>
      <c r="N140" s="57"/>
      <c r="O140" s="68">
        <v>43754</v>
      </c>
      <c r="P140" s="68">
        <v>43754</v>
      </c>
      <c r="Q140" s="67" t="s">
        <v>209</v>
      </c>
      <c r="U140" s="50"/>
    </row>
    <row r="141" spans="1:21" s="49" customFormat="1" x14ac:dyDescent="0.2">
      <c r="A141" s="52" t="s">
        <v>177</v>
      </c>
      <c r="B141" s="53">
        <v>0</v>
      </c>
      <c r="C141" s="53">
        <f>D141</f>
        <v>1.3</v>
      </c>
      <c r="D141" s="53">
        <v>1.3</v>
      </c>
      <c r="E141" s="75">
        <v>397001</v>
      </c>
      <c r="F141" s="63">
        <v>2.4940000000000002</v>
      </c>
      <c r="G141" s="64">
        <v>1.7999999999999999E-2</v>
      </c>
      <c r="H141" s="64">
        <v>0.05</v>
      </c>
      <c r="I141" s="64">
        <v>0.10199999999999999</v>
      </c>
      <c r="J141" s="64">
        <v>2.7027027027027004</v>
      </c>
      <c r="K141" s="55"/>
      <c r="L141" s="65">
        <v>9.4420000000000002</v>
      </c>
      <c r="M141" s="54" t="s">
        <v>35</v>
      </c>
      <c r="N141" s="57"/>
      <c r="O141" s="68">
        <v>43755</v>
      </c>
      <c r="P141" s="68">
        <v>43756</v>
      </c>
      <c r="Q141" s="67" t="s">
        <v>210</v>
      </c>
      <c r="U141" s="50"/>
    </row>
    <row r="142" spans="1:21" s="49" customFormat="1" x14ac:dyDescent="0.2">
      <c r="A142" s="52" t="s">
        <v>177</v>
      </c>
      <c r="B142" s="53">
        <f>C141</f>
        <v>1.3</v>
      </c>
      <c r="C142" s="53">
        <f>B142+D142</f>
        <v>2.1</v>
      </c>
      <c r="D142" s="53">
        <v>0.8</v>
      </c>
      <c r="E142" s="75">
        <v>397002</v>
      </c>
      <c r="F142" s="63">
        <v>5.5879999999999992</v>
      </c>
      <c r="G142" s="64">
        <v>3.5999999999999997E-2</v>
      </c>
      <c r="H142" s="64">
        <v>0.02</v>
      </c>
      <c r="I142" s="64">
        <v>0.193</v>
      </c>
      <c r="J142" s="64">
        <v>2.7210884353741518</v>
      </c>
      <c r="K142" s="55"/>
      <c r="L142" s="65">
        <v>10.552</v>
      </c>
      <c r="M142" s="54" t="s">
        <v>29</v>
      </c>
      <c r="N142" s="57">
        <v>0.8</v>
      </c>
      <c r="O142" s="68">
        <v>43755</v>
      </c>
      <c r="P142" s="68">
        <v>43756</v>
      </c>
      <c r="Q142" s="67" t="s">
        <v>210</v>
      </c>
      <c r="U142" s="50"/>
    </row>
    <row r="143" spans="1:21" s="49" customFormat="1" x14ac:dyDescent="0.2">
      <c r="A143" s="52" t="s">
        <v>177</v>
      </c>
      <c r="B143" s="53">
        <f t="shared" ref="B143:B144" si="12">C142</f>
        <v>2.1</v>
      </c>
      <c r="C143" s="53">
        <f t="shared" ref="C143:C144" si="13">B143+D143</f>
        <v>2.7</v>
      </c>
      <c r="D143" s="53">
        <v>0.6</v>
      </c>
      <c r="E143" s="75">
        <v>397003</v>
      </c>
      <c r="F143" s="63">
        <v>1.9639999999999997</v>
      </c>
      <c r="G143" s="64">
        <v>0.127</v>
      </c>
      <c r="H143" s="64">
        <v>0.19500000000000001</v>
      </c>
      <c r="I143" s="64">
        <v>1.202</v>
      </c>
      <c r="J143" s="64">
        <v>2.9411764705882426</v>
      </c>
      <c r="K143" s="55"/>
      <c r="L143" s="65">
        <v>9.9809999999999999</v>
      </c>
      <c r="M143" s="54" t="s">
        <v>29</v>
      </c>
      <c r="N143" s="57">
        <v>0.6</v>
      </c>
      <c r="O143" s="68">
        <v>43755</v>
      </c>
      <c r="P143" s="68">
        <v>43756</v>
      </c>
      <c r="Q143" s="67" t="s">
        <v>210</v>
      </c>
      <c r="U143" s="50"/>
    </row>
    <row r="144" spans="1:21" s="49" customFormat="1" x14ac:dyDescent="0.2">
      <c r="A144" s="52" t="s">
        <v>177</v>
      </c>
      <c r="B144" s="53">
        <f t="shared" si="12"/>
        <v>2.7</v>
      </c>
      <c r="C144" s="53">
        <f t="shared" si="13"/>
        <v>3.7</v>
      </c>
      <c r="D144" s="53">
        <v>1</v>
      </c>
      <c r="E144" s="75">
        <v>397004</v>
      </c>
      <c r="F144" s="63">
        <v>4.7240000000000002</v>
      </c>
      <c r="G144" s="64">
        <v>7.0000000000000007E-2</v>
      </c>
      <c r="H144" s="64">
        <v>0.11600000000000001</v>
      </c>
      <c r="I144" s="64">
        <v>0.39</v>
      </c>
      <c r="J144" s="64">
        <v>2.6490066225165623</v>
      </c>
      <c r="K144" s="55"/>
      <c r="L144" s="65">
        <v>17.866</v>
      </c>
      <c r="M144" s="54" t="s">
        <v>29</v>
      </c>
      <c r="N144" s="57">
        <v>1</v>
      </c>
      <c r="O144" s="68">
        <v>43755</v>
      </c>
      <c r="P144" s="68">
        <v>43756</v>
      </c>
      <c r="Q144" s="67" t="s">
        <v>210</v>
      </c>
      <c r="U144" s="50"/>
    </row>
    <row r="145" spans="1:21" s="49" customFormat="1" x14ac:dyDescent="0.2">
      <c r="A145" s="52" t="s">
        <v>185</v>
      </c>
      <c r="B145" s="53">
        <v>0</v>
      </c>
      <c r="C145" s="53">
        <f>D145</f>
        <v>1.4</v>
      </c>
      <c r="D145" s="53">
        <v>1.4</v>
      </c>
      <c r="E145" s="75">
        <v>397358</v>
      </c>
      <c r="F145" s="63">
        <v>2.238</v>
      </c>
      <c r="G145" s="64">
        <v>4.3984800000000004E-2</v>
      </c>
      <c r="H145" s="64">
        <v>1.4198199999999999E-2</v>
      </c>
      <c r="I145" s="64">
        <v>4.7884799999999998E-2</v>
      </c>
      <c r="J145" s="56">
        <v>2.777777777777771</v>
      </c>
      <c r="K145" s="55"/>
      <c r="L145" s="65">
        <v>7.7240000000000002</v>
      </c>
      <c r="M145" s="54" t="s">
        <v>35</v>
      </c>
      <c r="N145" s="57"/>
      <c r="O145" s="68">
        <v>43757</v>
      </c>
      <c r="P145" s="68">
        <v>43758</v>
      </c>
      <c r="Q145" s="67" t="s">
        <v>211</v>
      </c>
      <c r="U145" s="50"/>
    </row>
    <row r="146" spans="1:21" s="49" customFormat="1" x14ac:dyDescent="0.2">
      <c r="A146" s="52" t="s">
        <v>185</v>
      </c>
      <c r="B146" s="53">
        <f>C145</f>
        <v>1.4</v>
      </c>
      <c r="C146" s="53">
        <f>B146+D146</f>
        <v>1.7999999999999998</v>
      </c>
      <c r="D146" s="53">
        <v>0.4</v>
      </c>
      <c r="E146" s="75">
        <v>397359</v>
      </c>
      <c r="F146" s="63">
        <v>2.5299999999999998</v>
      </c>
      <c r="G146" s="64">
        <v>9.43388E-2</v>
      </c>
      <c r="H146" s="64">
        <v>6.4194000000000005E-3</v>
      </c>
      <c r="I146" s="64">
        <v>0.10050439999999999</v>
      </c>
      <c r="J146" s="56">
        <v>2.8368794326241087</v>
      </c>
      <c r="K146" s="55"/>
      <c r="L146" s="65">
        <v>9.5129999999999999</v>
      </c>
      <c r="M146" s="54" t="s">
        <v>29</v>
      </c>
      <c r="N146" s="57">
        <v>0.4</v>
      </c>
      <c r="O146" s="68">
        <v>43757</v>
      </c>
      <c r="P146" s="68">
        <v>43758</v>
      </c>
      <c r="Q146" s="67" t="s">
        <v>211</v>
      </c>
      <c r="U146" s="50"/>
    </row>
    <row r="147" spans="1:21" s="49" customFormat="1" x14ac:dyDescent="0.2">
      <c r="A147" s="52" t="s">
        <v>185</v>
      </c>
      <c r="B147" s="53">
        <f t="shared" ref="B147:B149" si="14">C146</f>
        <v>1.7999999999999998</v>
      </c>
      <c r="C147" s="53">
        <f t="shared" ref="C147:C149" si="15">B147+D147</f>
        <v>2.5</v>
      </c>
      <c r="D147" s="53">
        <v>0.7</v>
      </c>
      <c r="E147" s="75">
        <v>397360</v>
      </c>
      <c r="F147" s="63">
        <v>1.8459999999999999</v>
      </c>
      <c r="G147" s="64">
        <v>0.20840259999999999</v>
      </c>
      <c r="H147" s="64">
        <v>9.2176800000000003E-2</v>
      </c>
      <c r="I147" s="64">
        <v>0.36997600000000003</v>
      </c>
      <c r="J147" s="56">
        <v>2.9629629629629628</v>
      </c>
      <c r="K147" s="55"/>
      <c r="L147" s="65">
        <v>24.892000000000003</v>
      </c>
      <c r="M147" s="54" t="s">
        <v>29</v>
      </c>
      <c r="N147" s="57">
        <v>0.7</v>
      </c>
      <c r="O147" s="68">
        <v>43757</v>
      </c>
      <c r="P147" s="68">
        <v>43758</v>
      </c>
      <c r="Q147" s="67" t="s">
        <v>211</v>
      </c>
      <c r="U147" s="50"/>
    </row>
    <row r="148" spans="1:21" s="49" customFormat="1" x14ac:dyDescent="0.2">
      <c r="A148" s="52" t="s">
        <v>185</v>
      </c>
      <c r="B148" s="53">
        <f t="shared" si="14"/>
        <v>2.5</v>
      </c>
      <c r="C148" s="53">
        <f t="shared" si="15"/>
        <v>2.9</v>
      </c>
      <c r="D148" s="53">
        <v>0.4</v>
      </c>
      <c r="E148" s="75">
        <v>397361</v>
      </c>
      <c r="F148" s="63">
        <v>0.23</v>
      </c>
      <c r="G148" s="64">
        <v>3.6254599999999998E-2</v>
      </c>
      <c r="H148" s="64">
        <v>0.20611409999999999</v>
      </c>
      <c r="I148" s="64">
        <v>0.52120110000000008</v>
      </c>
      <c r="J148" s="56">
        <v>2.9629629629629628</v>
      </c>
      <c r="K148" s="55"/>
      <c r="L148" s="65">
        <v>9.234</v>
      </c>
      <c r="M148" s="54" t="s">
        <v>29</v>
      </c>
      <c r="N148" s="57">
        <v>0.4</v>
      </c>
      <c r="O148" s="68">
        <v>43757</v>
      </c>
      <c r="P148" s="68">
        <v>43758</v>
      </c>
      <c r="Q148" s="67" t="s">
        <v>211</v>
      </c>
      <c r="U148" s="50"/>
    </row>
    <row r="149" spans="1:21" s="49" customFormat="1" x14ac:dyDescent="0.2">
      <c r="A149" s="52" t="s">
        <v>185</v>
      </c>
      <c r="B149" s="53">
        <f t="shared" si="14"/>
        <v>2.9</v>
      </c>
      <c r="C149" s="53">
        <f t="shared" si="15"/>
        <v>3.5999999999999996</v>
      </c>
      <c r="D149" s="53">
        <v>0.7</v>
      </c>
      <c r="E149" s="75">
        <v>397362</v>
      </c>
      <c r="F149" s="63">
        <v>1.18</v>
      </c>
      <c r="G149" s="64">
        <v>9.9304000000000007E-3</v>
      </c>
      <c r="H149" s="64">
        <v>1.2041700000000001E-2</v>
      </c>
      <c r="I149" s="64">
        <v>0.1014641</v>
      </c>
      <c r="J149" s="56">
        <v>2.7586206896551726</v>
      </c>
      <c r="K149" s="55"/>
      <c r="L149" s="65">
        <v>0.17499999999999982</v>
      </c>
      <c r="M149" s="54" t="s">
        <v>49</v>
      </c>
      <c r="N149" s="57"/>
      <c r="O149" s="68">
        <v>43757</v>
      </c>
      <c r="P149" s="68">
        <v>43758</v>
      </c>
      <c r="Q149" s="67" t="s">
        <v>211</v>
      </c>
      <c r="U149" s="50"/>
    </row>
    <row r="150" spans="1:21" s="49" customFormat="1" x14ac:dyDescent="0.2">
      <c r="A150" s="52" t="s">
        <v>186</v>
      </c>
      <c r="B150" s="53">
        <v>0</v>
      </c>
      <c r="C150" s="53">
        <f>D150</f>
        <v>1.2</v>
      </c>
      <c r="D150" s="53">
        <v>1.2</v>
      </c>
      <c r="E150" s="75">
        <v>397785</v>
      </c>
      <c r="F150" s="63">
        <v>0.55000000000000004</v>
      </c>
      <c r="G150" s="64">
        <v>2.5000000000000001E-2</v>
      </c>
      <c r="H150" s="64">
        <v>1.7999999999999999E-2</v>
      </c>
      <c r="I150" s="64">
        <v>0.10100000000000001</v>
      </c>
      <c r="J150" s="56">
        <v>2.8776978417266115</v>
      </c>
      <c r="K150" s="55"/>
      <c r="L150" s="65">
        <v>3.97</v>
      </c>
      <c r="M150" s="54" t="s">
        <v>35</v>
      </c>
      <c r="N150" s="57"/>
      <c r="O150" s="68">
        <v>43760</v>
      </c>
      <c r="P150" s="68">
        <v>43760</v>
      </c>
      <c r="Q150" s="67" t="s">
        <v>212</v>
      </c>
      <c r="U150" s="50"/>
    </row>
    <row r="151" spans="1:21" s="49" customFormat="1" x14ac:dyDescent="0.2">
      <c r="A151" s="52" t="s">
        <v>186</v>
      </c>
      <c r="B151" s="53">
        <f>C150</f>
        <v>1.2</v>
      </c>
      <c r="C151" s="53">
        <f>B151+D151</f>
        <v>2.2999999999999998</v>
      </c>
      <c r="D151" s="53">
        <v>1.1000000000000001</v>
      </c>
      <c r="E151" s="75">
        <v>397786</v>
      </c>
      <c r="F151" s="63">
        <v>1.7919999999999998</v>
      </c>
      <c r="G151" s="64">
        <v>2.5999999999999999E-2</v>
      </c>
      <c r="H151" s="64">
        <v>5.0000000000000001E-3</v>
      </c>
      <c r="I151" s="64">
        <v>1.4999999999999999E-2</v>
      </c>
      <c r="J151" s="56">
        <v>3.1249999999999973</v>
      </c>
      <c r="K151" s="55"/>
      <c r="L151" s="65">
        <v>4.1399999999999997</v>
      </c>
      <c r="M151" s="54" t="s">
        <v>29</v>
      </c>
      <c r="N151" s="57">
        <v>1.1000000000000001</v>
      </c>
      <c r="O151" s="68">
        <v>43760</v>
      </c>
      <c r="P151" s="68">
        <v>43760</v>
      </c>
      <c r="Q151" s="67" t="s">
        <v>212</v>
      </c>
      <c r="U151" s="50"/>
    </row>
    <row r="152" spans="1:21" s="49" customFormat="1" x14ac:dyDescent="0.2">
      <c r="A152" s="52" t="s">
        <v>186</v>
      </c>
      <c r="B152" s="53">
        <f t="shared" ref="B152:B153" si="16">C151</f>
        <v>2.2999999999999998</v>
      </c>
      <c r="C152" s="53">
        <f t="shared" ref="C152:C153" si="17">B152+D152</f>
        <v>2.9</v>
      </c>
      <c r="D152" s="53">
        <v>0.6</v>
      </c>
      <c r="E152" s="75">
        <v>397787</v>
      </c>
      <c r="F152" s="63">
        <v>4.5479999999999992</v>
      </c>
      <c r="G152" s="64">
        <v>0.35399999999999998</v>
      </c>
      <c r="H152" s="64">
        <v>2.3E-2</v>
      </c>
      <c r="I152" s="64">
        <v>0.123</v>
      </c>
      <c r="J152" s="56">
        <v>3.2258064516128941</v>
      </c>
      <c r="K152" s="55"/>
      <c r="L152" s="65">
        <v>6.77</v>
      </c>
      <c r="M152" s="54" t="s">
        <v>29</v>
      </c>
      <c r="N152" s="57">
        <v>0.6</v>
      </c>
      <c r="O152" s="68">
        <v>43760</v>
      </c>
      <c r="P152" s="68">
        <v>43760</v>
      </c>
      <c r="Q152" s="67" t="s">
        <v>212</v>
      </c>
      <c r="U152" s="50"/>
    </row>
    <row r="153" spans="1:21" s="49" customFormat="1" x14ac:dyDescent="0.2">
      <c r="A153" s="52" t="s">
        <v>186</v>
      </c>
      <c r="B153" s="53">
        <f t="shared" si="16"/>
        <v>2.9</v>
      </c>
      <c r="C153" s="53">
        <f t="shared" si="17"/>
        <v>3.4</v>
      </c>
      <c r="D153" s="53">
        <v>0.5</v>
      </c>
      <c r="E153" s="75">
        <v>397788</v>
      </c>
      <c r="F153" s="63">
        <v>1.18</v>
      </c>
      <c r="G153" s="64">
        <v>0.02</v>
      </c>
      <c r="H153" s="64">
        <v>4.2999999999999997E-2</v>
      </c>
      <c r="I153" s="64">
        <v>7.5999999999999998E-2</v>
      </c>
      <c r="J153" s="56">
        <v>3.2</v>
      </c>
      <c r="K153" s="55"/>
      <c r="L153" s="65">
        <v>8.85</v>
      </c>
      <c r="M153" s="54" t="s">
        <v>49</v>
      </c>
      <c r="N153" s="57"/>
      <c r="O153" s="68">
        <v>43760</v>
      </c>
      <c r="P153" s="68">
        <v>43760</v>
      </c>
      <c r="Q153" s="67" t="s">
        <v>212</v>
      </c>
      <c r="U153" s="50"/>
    </row>
    <row r="154" spans="1:21" x14ac:dyDescent="0.2">
      <c r="A154" s="52" t="s">
        <v>187</v>
      </c>
      <c r="B154" s="53"/>
      <c r="C154" s="53"/>
      <c r="D154" s="53"/>
      <c r="E154" s="75"/>
      <c r="F154" s="63"/>
      <c r="G154" s="64"/>
      <c r="H154" s="64"/>
      <c r="I154" s="64"/>
      <c r="J154" s="56"/>
      <c r="K154" s="55"/>
      <c r="L154" s="65"/>
      <c r="M154" s="54"/>
      <c r="N154" s="57"/>
      <c r="O154" s="66"/>
      <c r="P154" s="66"/>
      <c r="Q154" s="67"/>
    </row>
    <row r="155" spans="1:21" x14ac:dyDescent="0.2">
      <c r="A155" s="52" t="s">
        <v>188</v>
      </c>
      <c r="B155" s="53">
        <v>0</v>
      </c>
      <c r="C155" s="53">
        <f>D155</f>
        <v>2</v>
      </c>
      <c r="D155" s="53">
        <v>2</v>
      </c>
      <c r="E155" s="75">
        <v>398750</v>
      </c>
      <c r="F155" s="63">
        <v>9.9540000000000006</v>
      </c>
      <c r="G155" s="64">
        <v>2.5000000000000001E-2</v>
      </c>
      <c r="H155" s="64">
        <v>2.8000000000000001E-2</v>
      </c>
      <c r="I155" s="64">
        <v>5.5E-2</v>
      </c>
      <c r="J155" s="56">
        <v>2.9197080291970825</v>
      </c>
      <c r="K155" s="55"/>
      <c r="L155" s="65">
        <v>20.956</v>
      </c>
      <c r="M155" s="54" t="s">
        <v>35</v>
      </c>
      <c r="N155" s="57"/>
      <c r="O155" s="68">
        <v>43765</v>
      </c>
      <c r="P155" s="68">
        <v>43765</v>
      </c>
      <c r="Q155" s="67" t="s">
        <v>213</v>
      </c>
    </row>
    <row r="156" spans="1:21" x14ac:dyDescent="0.2">
      <c r="A156" s="52" t="s">
        <v>188</v>
      </c>
      <c r="B156" s="53">
        <f>C155</f>
        <v>2</v>
      </c>
      <c r="C156" s="53">
        <f>B156+D156</f>
        <v>2.5</v>
      </c>
      <c r="D156" s="53">
        <v>0.5</v>
      </c>
      <c r="E156" s="75">
        <v>398751</v>
      </c>
      <c r="F156" s="63">
        <v>0.78799999999999992</v>
      </c>
      <c r="G156" s="64">
        <v>3.1E-2</v>
      </c>
      <c r="H156" s="64">
        <v>1.2E-2</v>
      </c>
      <c r="I156" s="64">
        <v>3.2000000000000001E-2</v>
      </c>
      <c r="J156" s="56">
        <v>2.8169014084507067</v>
      </c>
      <c r="K156" s="55"/>
      <c r="L156" s="65">
        <v>3.6139999999999999</v>
      </c>
      <c r="M156" s="54" t="s">
        <v>29</v>
      </c>
      <c r="N156" s="57">
        <v>0.5</v>
      </c>
      <c r="O156" s="68">
        <v>43765</v>
      </c>
      <c r="P156" s="68">
        <v>43765</v>
      </c>
      <c r="Q156" s="67" t="s">
        <v>213</v>
      </c>
    </row>
    <row r="157" spans="1:21" x14ac:dyDescent="0.2">
      <c r="A157" s="52" t="s">
        <v>188</v>
      </c>
      <c r="B157" s="53">
        <f t="shared" ref="B157:B158" si="18">C156</f>
        <v>2.5</v>
      </c>
      <c r="C157" s="53">
        <f t="shared" ref="C157:C158" si="19">B157+D157</f>
        <v>2.9</v>
      </c>
      <c r="D157" s="53">
        <v>0.4</v>
      </c>
      <c r="E157" s="75">
        <v>398752</v>
      </c>
      <c r="F157" s="63">
        <v>4.9480000000000004</v>
      </c>
      <c r="G157" s="64">
        <v>2.8000000000000001E-2</v>
      </c>
      <c r="H157" s="64">
        <v>0.23</v>
      </c>
      <c r="I157" s="64">
        <v>0.45</v>
      </c>
      <c r="J157" s="56">
        <v>2.8169014084507067</v>
      </c>
      <c r="K157" s="55"/>
      <c r="L157" s="65">
        <v>8.8290000000000006</v>
      </c>
      <c r="M157" s="54" t="s">
        <v>29</v>
      </c>
      <c r="N157" s="57">
        <v>0.4</v>
      </c>
      <c r="O157" s="68">
        <v>43765</v>
      </c>
      <c r="P157" s="68">
        <v>43765</v>
      </c>
      <c r="Q157" s="67" t="s">
        <v>213</v>
      </c>
    </row>
    <row r="158" spans="1:21" x14ac:dyDescent="0.2">
      <c r="A158" s="52" t="s">
        <v>188</v>
      </c>
      <c r="B158" s="53">
        <f t="shared" si="18"/>
        <v>2.9</v>
      </c>
      <c r="C158" s="53">
        <f t="shared" si="19"/>
        <v>3.9</v>
      </c>
      <c r="D158" s="53">
        <v>1</v>
      </c>
      <c r="E158" s="75">
        <v>398753</v>
      </c>
      <c r="F158" s="63">
        <v>1.92</v>
      </c>
      <c r="G158" s="64">
        <v>1.2E-2</v>
      </c>
      <c r="H158" s="64">
        <v>2.1000000000000001E-2</v>
      </c>
      <c r="I158" s="64">
        <v>4.7E-2</v>
      </c>
      <c r="J158" s="56">
        <v>2.8368794326241087</v>
      </c>
      <c r="K158" s="55"/>
      <c r="L158" s="65">
        <v>4.2830000000000004</v>
      </c>
      <c r="M158" s="54" t="s">
        <v>49</v>
      </c>
      <c r="N158" s="57"/>
      <c r="O158" s="68">
        <v>43765</v>
      </c>
      <c r="P158" s="68">
        <v>43765</v>
      </c>
      <c r="Q158" s="67" t="s">
        <v>213</v>
      </c>
    </row>
    <row r="159" spans="1:21" x14ac:dyDescent="0.2">
      <c r="A159" s="52" t="s">
        <v>189</v>
      </c>
      <c r="B159" s="53">
        <v>0</v>
      </c>
      <c r="C159" s="53">
        <f>D159</f>
        <v>0.6</v>
      </c>
      <c r="D159" s="53">
        <v>0.6</v>
      </c>
      <c r="E159" s="75">
        <v>399134</v>
      </c>
      <c r="F159" s="63">
        <v>0.248</v>
      </c>
      <c r="G159" s="64">
        <v>3.2000000000000001E-2</v>
      </c>
      <c r="H159" s="64">
        <v>2E-3</v>
      </c>
      <c r="I159" s="64">
        <v>2.1999999999999999E-2</v>
      </c>
      <c r="J159" s="56">
        <v>2.8776978417266235</v>
      </c>
      <c r="K159" s="55"/>
      <c r="L159" s="65">
        <v>1.03</v>
      </c>
      <c r="M159" s="54" t="s">
        <v>35</v>
      </c>
      <c r="N159" s="57"/>
      <c r="O159" s="68">
        <v>43767</v>
      </c>
      <c r="P159" s="68">
        <v>43767</v>
      </c>
      <c r="Q159" s="67" t="s">
        <v>224</v>
      </c>
    </row>
    <row r="160" spans="1:21" x14ac:dyDescent="0.2">
      <c r="A160" s="52" t="s">
        <v>189</v>
      </c>
      <c r="B160" s="53">
        <f>C159</f>
        <v>0.6</v>
      </c>
      <c r="C160" s="53">
        <f>B160+D160</f>
        <v>2.1</v>
      </c>
      <c r="D160" s="53">
        <v>1.5</v>
      </c>
      <c r="E160" s="75">
        <v>399136</v>
      </c>
      <c r="F160" s="63">
        <v>1.1859999999999999</v>
      </c>
      <c r="G160" s="64">
        <v>1.7000000000000001E-2</v>
      </c>
      <c r="H160" s="64">
        <v>0.105</v>
      </c>
      <c r="I160" s="64">
        <v>0.17399999999999999</v>
      </c>
      <c r="J160" s="56">
        <v>2.7972027972027949</v>
      </c>
      <c r="K160" s="55"/>
      <c r="L160" s="65">
        <v>3.875</v>
      </c>
      <c r="M160" s="54" t="s">
        <v>35</v>
      </c>
      <c r="N160" s="57"/>
      <c r="O160" s="68">
        <v>43767</v>
      </c>
      <c r="P160" s="68">
        <v>43767</v>
      </c>
      <c r="Q160" s="67" t="s">
        <v>224</v>
      </c>
    </row>
    <row r="161" spans="1:17" x14ac:dyDescent="0.2">
      <c r="A161" s="52" t="s">
        <v>189</v>
      </c>
      <c r="B161" s="53">
        <f t="shared" ref="B161:B162" si="20">C160</f>
        <v>2.1</v>
      </c>
      <c r="C161" s="53">
        <f t="shared" ref="C161:C162" si="21">B161+D161</f>
        <v>3.2</v>
      </c>
      <c r="D161" s="53">
        <v>1.1000000000000001</v>
      </c>
      <c r="E161" s="75">
        <v>399137</v>
      </c>
      <c r="F161" s="63">
        <v>8.2579999999999991</v>
      </c>
      <c r="G161" s="64">
        <v>0.18</v>
      </c>
      <c r="H161" s="64">
        <v>6.0999999999999999E-2</v>
      </c>
      <c r="I161" s="64">
        <v>0.16900000000000001</v>
      </c>
      <c r="J161" s="56">
        <v>2.9197080291970825</v>
      </c>
      <c r="K161" s="55"/>
      <c r="L161" s="65">
        <v>15.029</v>
      </c>
      <c r="M161" s="54" t="s">
        <v>29</v>
      </c>
      <c r="N161" s="57">
        <v>1.1000000000000001</v>
      </c>
      <c r="O161" s="68">
        <v>43767</v>
      </c>
      <c r="P161" s="68">
        <v>43767</v>
      </c>
      <c r="Q161" s="67" t="s">
        <v>224</v>
      </c>
    </row>
    <row r="162" spans="1:17" x14ac:dyDescent="0.2">
      <c r="A162" s="52" t="s">
        <v>189</v>
      </c>
      <c r="B162" s="53">
        <f t="shared" si="20"/>
        <v>3.2</v>
      </c>
      <c r="C162" s="53">
        <f t="shared" si="21"/>
        <v>4</v>
      </c>
      <c r="D162" s="53">
        <v>0.8</v>
      </c>
      <c r="E162" s="75">
        <v>399138</v>
      </c>
      <c r="F162" s="63">
        <v>2.0580000000000003</v>
      </c>
      <c r="G162" s="64">
        <v>4.3999999999999997E-2</v>
      </c>
      <c r="H162" s="64">
        <v>0.20399999999999999</v>
      </c>
      <c r="I162" s="64">
        <v>0.40600000000000003</v>
      </c>
      <c r="J162" s="56">
        <v>2.8776978417266235</v>
      </c>
      <c r="K162" s="55"/>
      <c r="L162" s="65">
        <v>4.7640000000000002</v>
      </c>
      <c r="M162" s="54" t="s">
        <v>49</v>
      </c>
      <c r="N162" s="57"/>
      <c r="O162" s="68">
        <v>43767</v>
      </c>
      <c r="P162" s="68">
        <v>43767</v>
      </c>
      <c r="Q162" s="67" t="s">
        <v>224</v>
      </c>
    </row>
    <row r="163" spans="1:17" x14ac:dyDescent="0.2">
      <c r="A163" s="52" t="s">
        <v>190</v>
      </c>
      <c r="B163" s="53">
        <v>0</v>
      </c>
      <c r="C163" s="53">
        <f>D163</f>
        <v>1.6</v>
      </c>
      <c r="D163" s="53">
        <v>1.6</v>
      </c>
      <c r="E163" s="75">
        <v>399497</v>
      </c>
      <c r="F163" s="63">
        <v>1.4040000000000001</v>
      </c>
      <c r="G163" s="64">
        <v>2.7E-2</v>
      </c>
      <c r="H163" s="64">
        <v>1.2999999999999999E-2</v>
      </c>
      <c r="I163" s="64">
        <v>5.5E-2</v>
      </c>
      <c r="J163" s="56">
        <v>2.74</v>
      </c>
      <c r="K163" s="55"/>
      <c r="L163" s="65">
        <f>0.171/2</f>
        <v>8.5500000000000007E-2</v>
      </c>
      <c r="M163" s="54" t="s">
        <v>35</v>
      </c>
      <c r="N163" s="57"/>
      <c r="O163" s="68">
        <v>43769</v>
      </c>
      <c r="P163" s="68">
        <v>43769</v>
      </c>
      <c r="Q163" s="67" t="s">
        <v>214</v>
      </c>
    </row>
    <row r="164" spans="1:17" x14ac:dyDescent="0.2">
      <c r="A164" s="52" t="s">
        <v>190</v>
      </c>
      <c r="B164" s="53">
        <f>C163</f>
        <v>1.6</v>
      </c>
      <c r="C164" s="53">
        <f>B164+D164</f>
        <v>3</v>
      </c>
      <c r="D164" s="53">
        <v>1.4</v>
      </c>
      <c r="E164" s="75">
        <v>399499</v>
      </c>
      <c r="F164" s="63">
        <v>11.587999999999999</v>
      </c>
      <c r="G164" s="64">
        <v>0.442</v>
      </c>
      <c r="H164" s="64">
        <v>0.155</v>
      </c>
      <c r="I164" s="64">
        <v>0.26</v>
      </c>
      <c r="J164" s="56">
        <v>2.8780000000000001</v>
      </c>
      <c r="K164" s="55"/>
      <c r="L164" s="65">
        <v>8.9489999999999998</v>
      </c>
      <c r="M164" s="54" t="s">
        <v>29</v>
      </c>
      <c r="N164" s="57">
        <v>1.4</v>
      </c>
      <c r="O164" s="68">
        <v>43769</v>
      </c>
      <c r="P164" s="68">
        <v>43769</v>
      </c>
      <c r="Q164" s="67" t="s">
        <v>214</v>
      </c>
    </row>
    <row r="165" spans="1:17" x14ac:dyDescent="0.2">
      <c r="A165" s="52" t="s">
        <v>190</v>
      </c>
      <c r="B165" s="53">
        <f t="shared" ref="B165:B166" si="22">C164</f>
        <v>3</v>
      </c>
      <c r="C165" s="53">
        <f t="shared" ref="C165:C166" si="23">B165+D165</f>
        <v>3.4</v>
      </c>
      <c r="D165" s="53">
        <v>0.4</v>
      </c>
      <c r="E165" s="75">
        <v>399500</v>
      </c>
      <c r="F165" s="63">
        <v>4.444</v>
      </c>
      <c r="G165" s="64">
        <v>3.1E-2</v>
      </c>
      <c r="H165" s="64">
        <v>0.03</v>
      </c>
      <c r="I165" s="64">
        <v>8.7999999999999995E-2</v>
      </c>
      <c r="J165" s="56">
        <v>2.7210000000000001</v>
      </c>
      <c r="K165" s="55"/>
      <c r="L165" s="65">
        <v>4.6740000000000004</v>
      </c>
      <c r="M165" s="54" t="s">
        <v>29</v>
      </c>
      <c r="N165" s="57">
        <v>0.4</v>
      </c>
      <c r="O165" s="68">
        <v>43769</v>
      </c>
      <c r="P165" s="68">
        <v>43769</v>
      </c>
      <c r="Q165" s="67" t="s">
        <v>214</v>
      </c>
    </row>
    <row r="166" spans="1:17" x14ac:dyDescent="0.2">
      <c r="A166" s="52" t="s">
        <v>190</v>
      </c>
      <c r="B166" s="53">
        <f t="shared" si="22"/>
        <v>3.4</v>
      </c>
      <c r="C166" s="53">
        <f t="shared" si="23"/>
        <v>3.8</v>
      </c>
      <c r="D166" s="53">
        <v>0.4</v>
      </c>
      <c r="E166" s="75">
        <v>399501</v>
      </c>
      <c r="F166" s="63">
        <v>9.5380000000000003</v>
      </c>
      <c r="G166" s="64">
        <v>0.26600000000000001</v>
      </c>
      <c r="H166" s="64">
        <v>0.14599999999999999</v>
      </c>
      <c r="I166" s="64">
        <v>0.34799999999999998</v>
      </c>
      <c r="J166" s="56">
        <v>2.899</v>
      </c>
      <c r="K166" s="55"/>
      <c r="L166" s="65">
        <v>12.343999999999999</v>
      </c>
      <c r="M166" s="54" t="s">
        <v>49</v>
      </c>
      <c r="N166" s="57"/>
      <c r="O166" s="68">
        <v>43769</v>
      </c>
      <c r="P166" s="68">
        <v>43769</v>
      </c>
      <c r="Q166" s="67" t="s">
        <v>214</v>
      </c>
    </row>
    <row r="167" spans="1:17" x14ac:dyDescent="0.2">
      <c r="A167" s="52" t="s">
        <v>191</v>
      </c>
      <c r="B167" s="53">
        <v>0</v>
      </c>
      <c r="C167" s="53">
        <f>D167</f>
        <v>1</v>
      </c>
      <c r="D167" s="53">
        <v>1</v>
      </c>
      <c r="E167" s="75">
        <v>400228</v>
      </c>
      <c r="F167" s="63">
        <v>0.51600000000000001</v>
      </c>
      <c r="G167" s="64">
        <v>1.6E-2</v>
      </c>
      <c r="H167" s="64">
        <v>1.4E-2</v>
      </c>
      <c r="I167" s="64">
        <v>3.3000000000000002E-2</v>
      </c>
      <c r="J167" s="56"/>
      <c r="K167" s="55"/>
      <c r="L167" s="65">
        <v>0.86299999999999999</v>
      </c>
      <c r="M167" s="54" t="s">
        <v>35</v>
      </c>
      <c r="N167" s="57"/>
      <c r="O167" s="68">
        <v>43596</v>
      </c>
      <c r="P167" s="68">
        <v>43596</v>
      </c>
      <c r="Q167" s="67" t="s">
        <v>203</v>
      </c>
    </row>
    <row r="168" spans="1:17" x14ac:dyDescent="0.2">
      <c r="A168" s="52" t="s">
        <v>191</v>
      </c>
      <c r="B168" s="53">
        <f>C167</f>
        <v>1</v>
      </c>
      <c r="C168" s="53">
        <f>B168+D168</f>
        <v>1.9</v>
      </c>
      <c r="D168" s="53">
        <v>0.9</v>
      </c>
      <c r="E168" s="75">
        <v>400230</v>
      </c>
      <c r="F168" s="63">
        <v>1.766</v>
      </c>
      <c r="G168" s="64">
        <v>9.9000000000000005E-2</v>
      </c>
      <c r="H168" s="64">
        <v>5.8000000000000003E-2</v>
      </c>
      <c r="I168" s="64">
        <v>0.28100000000000003</v>
      </c>
      <c r="J168" s="56"/>
      <c r="K168" s="55"/>
      <c r="L168" s="65">
        <v>8.0860000000000003</v>
      </c>
      <c r="M168" s="54" t="s">
        <v>35</v>
      </c>
      <c r="N168" s="57"/>
      <c r="O168" s="68">
        <v>43596</v>
      </c>
      <c r="P168" s="68">
        <v>43596</v>
      </c>
      <c r="Q168" s="67" t="s">
        <v>203</v>
      </c>
    </row>
    <row r="169" spans="1:17" x14ac:dyDescent="0.2">
      <c r="A169" s="52" t="s">
        <v>191</v>
      </c>
      <c r="B169" s="53">
        <f t="shared" ref="B169:B171" si="24">C168</f>
        <v>1.9</v>
      </c>
      <c r="C169" s="53">
        <f t="shared" ref="C169:C171" si="25">B169+D169</f>
        <v>3.4</v>
      </c>
      <c r="D169" s="53">
        <v>1.5</v>
      </c>
      <c r="E169" s="75">
        <v>400231</v>
      </c>
      <c r="F169" s="63">
        <v>3.0420000000000003</v>
      </c>
      <c r="G169" s="64">
        <v>0.12</v>
      </c>
      <c r="H169" s="64">
        <v>5.0000000000000001E-3</v>
      </c>
      <c r="I169" s="64">
        <v>1.7999999999999999E-2</v>
      </c>
      <c r="J169" s="56"/>
      <c r="K169" s="55"/>
      <c r="L169" s="65">
        <v>14.039</v>
      </c>
      <c r="M169" s="54" t="s">
        <v>35</v>
      </c>
      <c r="N169" s="57"/>
      <c r="O169" s="68">
        <v>43596</v>
      </c>
      <c r="P169" s="68">
        <v>43596</v>
      </c>
      <c r="Q169" s="67" t="s">
        <v>203</v>
      </c>
    </row>
    <row r="170" spans="1:17" x14ac:dyDescent="0.2">
      <c r="A170" s="52" t="s">
        <v>191</v>
      </c>
      <c r="B170" s="53">
        <f t="shared" si="24"/>
        <v>3.4</v>
      </c>
      <c r="C170" s="53">
        <f t="shared" si="25"/>
        <v>3.8</v>
      </c>
      <c r="D170" s="53">
        <v>0.4</v>
      </c>
      <c r="E170" s="75">
        <v>400232</v>
      </c>
      <c r="F170" s="63">
        <v>9.136000000000001</v>
      </c>
      <c r="G170" s="64">
        <v>0.20399999999999999</v>
      </c>
      <c r="H170" s="64">
        <v>0.123</v>
      </c>
      <c r="I170" s="64">
        <v>0.505</v>
      </c>
      <c r="J170" s="56"/>
      <c r="K170" s="55"/>
      <c r="L170" s="65">
        <v>16.777000000000001</v>
      </c>
      <c r="M170" s="54" t="s">
        <v>29</v>
      </c>
      <c r="N170" s="57">
        <v>0.4</v>
      </c>
      <c r="O170" s="68">
        <v>43596</v>
      </c>
      <c r="P170" s="68">
        <v>43596</v>
      </c>
      <c r="Q170" s="67" t="s">
        <v>203</v>
      </c>
    </row>
    <row r="171" spans="1:17" x14ac:dyDescent="0.2">
      <c r="A171" s="52" t="s">
        <v>191</v>
      </c>
      <c r="B171" s="53">
        <f t="shared" si="24"/>
        <v>3.8</v>
      </c>
      <c r="C171" s="53">
        <f t="shared" si="25"/>
        <v>4.3</v>
      </c>
      <c r="D171" s="53">
        <v>0.5</v>
      </c>
      <c r="E171" s="75">
        <v>400233</v>
      </c>
      <c r="F171" s="63">
        <v>0.13</v>
      </c>
      <c r="G171" s="64">
        <v>3.5000000000000003E-2</v>
      </c>
      <c r="H171" s="64">
        <v>6.0000000000000001E-3</v>
      </c>
      <c r="I171" s="64">
        <v>2.5999999999999999E-2</v>
      </c>
      <c r="J171" s="56"/>
      <c r="K171" s="55"/>
      <c r="L171" s="65">
        <v>0.93500000000000005</v>
      </c>
      <c r="M171" s="54" t="s">
        <v>49</v>
      </c>
      <c r="N171" s="57"/>
      <c r="O171" s="68">
        <v>43596</v>
      </c>
      <c r="P171" s="68">
        <v>43596</v>
      </c>
      <c r="Q171" s="67" t="s">
        <v>203</v>
      </c>
    </row>
    <row r="172" spans="1:17" x14ac:dyDescent="0.2">
      <c r="A172" s="52" t="s">
        <v>192</v>
      </c>
      <c r="B172" s="53">
        <v>0</v>
      </c>
      <c r="C172" s="53">
        <f>D172</f>
        <v>1.3</v>
      </c>
      <c r="D172" s="53">
        <v>1.3</v>
      </c>
      <c r="E172" s="75">
        <v>401294</v>
      </c>
      <c r="F172" s="63">
        <v>8.5459999999999994</v>
      </c>
      <c r="G172" s="64">
        <v>8.5999999999999993E-2</v>
      </c>
      <c r="H172" s="64">
        <v>3.5000000000000003E-2</v>
      </c>
      <c r="I172" s="64">
        <v>0.05</v>
      </c>
      <c r="J172" s="56"/>
      <c r="K172" s="55"/>
      <c r="L172" s="82">
        <v>15.945</v>
      </c>
      <c r="M172" s="54" t="s">
        <v>35</v>
      </c>
      <c r="N172" s="57"/>
      <c r="O172" s="68">
        <v>43780</v>
      </c>
      <c r="P172" s="68">
        <v>43780</v>
      </c>
      <c r="Q172" s="67" t="s">
        <v>225</v>
      </c>
    </row>
    <row r="173" spans="1:17" x14ac:dyDescent="0.2">
      <c r="A173" s="52" t="s">
        <v>192</v>
      </c>
      <c r="B173" s="53">
        <f>C172</f>
        <v>1.3</v>
      </c>
      <c r="C173" s="53">
        <f>B173+D173</f>
        <v>1.8</v>
      </c>
      <c r="D173" s="53">
        <v>0.5</v>
      </c>
      <c r="E173" s="75">
        <v>401296</v>
      </c>
      <c r="F173" s="63">
        <v>62.165999999999997</v>
      </c>
      <c r="G173" s="64">
        <v>0.78900000000000003</v>
      </c>
      <c r="H173" s="64">
        <v>5.0999999999999997E-2</v>
      </c>
      <c r="I173" s="64">
        <v>0.02</v>
      </c>
      <c r="J173" s="56"/>
      <c r="K173" s="55"/>
      <c r="L173" s="82">
        <v>80.893000000000001</v>
      </c>
      <c r="M173" s="54" t="s">
        <v>35</v>
      </c>
      <c r="N173" s="57"/>
      <c r="O173" s="68">
        <v>43780</v>
      </c>
      <c r="P173" s="68">
        <v>43780</v>
      </c>
      <c r="Q173" s="67" t="s">
        <v>225</v>
      </c>
    </row>
    <row r="174" spans="1:17" x14ac:dyDescent="0.2">
      <c r="A174" s="52" t="s">
        <v>192</v>
      </c>
      <c r="B174" s="53">
        <f t="shared" ref="B174:B175" si="26">C173</f>
        <v>1.8</v>
      </c>
      <c r="C174" s="53">
        <f t="shared" ref="C174:C175" si="27">B174+D174</f>
        <v>3.3</v>
      </c>
      <c r="D174" s="53">
        <v>1.5</v>
      </c>
      <c r="E174" s="75">
        <v>401297</v>
      </c>
      <c r="F174" s="63">
        <v>3.512</v>
      </c>
      <c r="G174" s="64">
        <v>6.7000000000000004E-2</v>
      </c>
      <c r="H174" s="64">
        <v>4.3999999999999997E-2</v>
      </c>
      <c r="I174" s="64">
        <v>0.106</v>
      </c>
      <c r="J174" s="56"/>
      <c r="K174" s="55"/>
      <c r="L174" s="82">
        <v>15.956</v>
      </c>
      <c r="M174" s="54" t="s">
        <v>29</v>
      </c>
      <c r="N174" s="57">
        <v>0.5</v>
      </c>
      <c r="O174" s="68">
        <v>43780</v>
      </c>
      <c r="P174" s="68">
        <v>43780</v>
      </c>
      <c r="Q174" s="67" t="s">
        <v>225</v>
      </c>
    </row>
    <row r="175" spans="1:17" x14ac:dyDescent="0.2">
      <c r="A175" s="52" t="s">
        <v>192</v>
      </c>
      <c r="B175" s="53">
        <f t="shared" si="26"/>
        <v>3.3</v>
      </c>
      <c r="C175" s="53">
        <f t="shared" si="27"/>
        <v>3.9</v>
      </c>
      <c r="D175" s="53">
        <v>0.6</v>
      </c>
      <c r="E175" s="75">
        <v>401298</v>
      </c>
      <c r="F175" s="63">
        <v>67.103999999999999</v>
      </c>
      <c r="G175" s="64">
        <v>0.56499999999999995</v>
      </c>
      <c r="H175" s="64">
        <v>6.6000000000000003E-2</v>
      </c>
      <c r="I175" s="64">
        <v>0.15</v>
      </c>
      <c r="J175" s="56"/>
      <c r="K175" s="55"/>
      <c r="L175" s="82">
        <v>71.95</v>
      </c>
      <c r="M175" s="54" t="s">
        <v>49</v>
      </c>
      <c r="N175" s="57"/>
      <c r="O175" s="68">
        <v>43780</v>
      </c>
      <c r="P175" s="68">
        <v>43780</v>
      </c>
      <c r="Q175" s="67" t="s">
        <v>225</v>
      </c>
    </row>
    <row r="176" spans="1:17" x14ac:dyDescent="0.2">
      <c r="A176" s="52" t="s">
        <v>215</v>
      </c>
      <c r="B176" s="53">
        <v>0</v>
      </c>
      <c r="C176" s="53">
        <f>D176</f>
        <v>1</v>
      </c>
      <c r="D176" s="53">
        <v>1</v>
      </c>
      <c r="E176" s="75">
        <v>401541</v>
      </c>
      <c r="F176" s="63">
        <v>1.41</v>
      </c>
      <c r="G176" s="64">
        <v>0.1172762</v>
      </c>
      <c r="H176" s="64">
        <v>7.3272599999999993E-2</v>
      </c>
      <c r="I176" s="64">
        <v>0.1979485</v>
      </c>
      <c r="J176" s="56">
        <v>2.7586206896551726</v>
      </c>
      <c r="K176" s="55"/>
      <c r="L176" s="82">
        <v>5.6760000000000002</v>
      </c>
      <c r="M176" s="54" t="s">
        <v>35</v>
      </c>
      <c r="N176" s="57"/>
      <c r="O176" s="68">
        <v>43781</v>
      </c>
      <c r="P176" s="68">
        <v>43781</v>
      </c>
      <c r="Q176" s="67" t="s">
        <v>239</v>
      </c>
    </row>
    <row r="177" spans="1:17" x14ac:dyDescent="0.2">
      <c r="A177" s="52" t="s">
        <v>215</v>
      </c>
      <c r="B177" s="53">
        <f>C176</f>
        <v>1</v>
      </c>
      <c r="C177" s="53">
        <f>B177+D177</f>
        <v>3.1</v>
      </c>
      <c r="D177" s="53">
        <v>2.1</v>
      </c>
      <c r="E177" s="75">
        <v>401542</v>
      </c>
      <c r="F177" s="63">
        <v>0.152</v>
      </c>
      <c r="G177" s="64">
        <v>0.18856539999999999</v>
      </c>
      <c r="H177" s="64">
        <v>0.2610806</v>
      </c>
      <c r="I177" s="64">
        <v>0.35404389999999997</v>
      </c>
      <c r="J177" s="56">
        <v>2.7027027027027004</v>
      </c>
      <c r="K177" s="55"/>
      <c r="L177" s="82">
        <v>6.9349999999999996</v>
      </c>
      <c r="M177" s="54" t="s">
        <v>29</v>
      </c>
      <c r="N177" s="57">
        <v>2.1</v>
      </c>
      <c r="O177" s="68">
        <v>43781</v>
      </c>
      <c r="P177" s="68">
        <v>43781</v>
      </c>
      <c r="Q177" s="67" t="s">
        <v>239</v>
      </c>
    </row>
    <row r="178" spans="1:17" x14ac:dyDescent="0.2">
      <c r="A178" s="52" t="s">
        <v>215</v>
      </c>
      <c r="B178" s="53">
        <f>C177</f>
        <v>3.1</v>
      </c>
      <c r="C178" s="53">
        <f>B178+D178</f>
        <v>4.2</v>
      </c>
      <c r="D178" s="53">
        <v>1.1000000000000001</v>
      </c>
      <c r="E178" s="75">
        <v>401543</v>
      </c>
      <c r="F178" s="63">
        <v>1.6640000000000001</v>
      </c>
      <c r="G178" s="64">
        <v>0.11812729999999999</v>
      </c>
      <c r="H178" s="64">
        <v>1.6422700000000002E-2</v>
      </c>
      <c r="I178" s="64">
        <v>0.11812300000000001</v>
      </c>
      <c r="J178" s="56">
        <v>2.777777777777771</v>
      </c>
      <c r="K178" s="55"/>
      <c r="L178" s="82">
        <v>2.4180000000000001</v>
      </c>
      <c r="M178" s="54" t="s">
        <v>49</v>
      </c>
      <c r="N178" s="57"/>
      <c r="O178" s="68">
        <v>43781</v>
      </c>
      <c r="P178" s="68">
        <v>43781</v>
      </c>
      <c r="Q178" s="67" t="s">
        <v>239</v>
      </c>
    </row>
    <row r="179" spans="1:17" x14ac:dyDescent="0.2">
      <c r="A179" s="52" t="s">
        <v>216</v>
      </c>
      <c r="B179" s="53">
        <v>0</v>
      </c>
      <c r="C179" s="53">
        <f>D179</f>
        <v>1.5</v>
      </c>
      <c r="D179" s="53">
        <v>1.5</v>
      </c>
      <c r="E179" s="75">
        <v>401891</v>
      </c>
      <c r="F179" s="63">
        <v>2.5840000000000005</v>
      </c>
      <c r="G179" s="64">
        <v>0.48599999999999999</v>
      </c>
      <c r="H179" s="64">
        <v>1.4999999999999999E-2</v>
      </c>
      <c r="I179" s="64">
        <v>4.2000000000000003E-2</v>
      </c>
      <c r="J179" s="56"/>
      <c r="K179" s="55"/>
      <c r="L179" s="65">
        <v>4.5449999999999999</v>
      </c>
      <c r="M179" s="54" t="s">
        <v>35</v>
      </c>
      <c r="N179" s="57"/>
      <c r="O179" s="68">
        <v>43783</v>
      </c>
      <c r="P179" s="68">
        <v>43783</v>
      </c>
      <c r="Q179" s="67" t="s">
        <v>219</v>
      </c>
    </row>
    <row r="180" spans="1:17" x14ac:dyDescent="0.2">
      <c r="A180" s="52" t="s">
        <v>216</v>
      </c>
      <c r="B180" s="53">
        <f>C179</f>
        <v>1.5</v>
      </c>
      <c r="C180" s="53">
        <f>B180+D180</f>
        <v>2.6</v>
      </c>
      <c r="D180" s="53">
        <v>1.1000000000000001</v>
      </c>
      <c r="E180" s="75">
        <v>401893</v>
      </c>
      <c r="F180" s="63">
        <v>2.0619999999999998</v>
      </c>
      <c r="G180" s="64">
        <v>0.22500000000000001</v>
      </c>
      <c r="H180" s="64">
        <v>4.4999999999999998E-2</v>
      </c>
      <c r="I180" s="64">
        <v>8.6999999999999994E-2</v>
      </c>
      <c r="J180" s="56"/>
      <c r="K180" s="55"/>
      <c r="L180" s="65">
        <v>6.6539999999999999</v>
      </c>
      <c r="M180" s="54" t="s">
        <v>29</v>
      </c>
      <c r="N180" s="57">
        <v>1.1000000000000001</v>
      </c>
      <c r="O180" s="68">
        <v>43783</v>
      </c>
      <c r="P180" s="68">
        <v>43783</v>
      </c>
      <c r="Q180" s="67" t="s">
        <v>219</v>
      </c>
    </row>
    <row r="181" spans="1:17" x14ac:dyDescent="0.2">
      <c r="A181" s="52" t="s">
        <v>216</v>
      </c>
      <c r="B181" s="53">
        <f t="shared" ref="B181:B182" si="28">C180</f>
        <v>2.6</v>
      </c>
      <c r="C181" s="53">
        <f t="shared" ref="C181:C182" si="29">B181+D181</f>
        <v>3.4000000000000004</v>
      </c>
      <c r="D181" s="53">
        <v>0.8</v>
      </c>
      <c r="E181" s="75">
        <v>401894</v>
      </c>
      <c r="F181" s="63">
        <v>4.298</v>
      </c>
      <c r="G181" s="64">
        <v>0.33600000000000002</v>
      </c>
      <c r="H181" s="64">
        <v>4.9000000000000002E-2</v>
      </c>
      <c r="I181" s="64">
        <v>0.08</v>
      </c>
      <c r="J181" s="56"/>
      <c r="K181" s="55"/>
      <c r="L181" s="65">
        <v>6.5759999999999996</v>
      </c>
      <c r="M181" s="54" t="s">
        <v>29</v>
      </c>
      <c r="N181" s="57">
        <v>0.8</v>
      </c>
      <c r="O181" s="68">
        <v>43783</v>
      </c>
      <c r="P181" s="68">
        <v>43783</v>
      </c>
      <c r="Q181" s="67" t="s">
        <v>219</v>
      </c>
    </row>
    <row r="182" spans="1:17" x14ac:dyDescent="0.2">
      <c r="A182" s="52" t="s">
        <v>216</v>
      </c>
      <c r="B182" s="53">
        <f t="shared" si="28"/>
        <v>3.4000000000000004</v>
      </c>
      <c r="C182" s="53">
        <f t="shared" si="29"/>
        <v>4.3000000000000007</v>
      </c>
      <c r="D182" s="53">
        <v>0.9</v>
      </c>
      <c r="E182" s="75">
        <v>401895</v>
      </c>
      <c r="F182" s="63">
        <v>6.5780000000000003</v>
      </c>
      <c r="G182" s="64">
        <v>0.11700000000000001</v>
      </c>
      <c r="H182" s="64">
        <v>8.4000000000000005E-2</v>
      </c>
      <c r="I182" s="64">
        <v>0.40799999999999997</v>
      </c>
      <c r="J182" s="56"/>
      <c r="K182" s="55"/>
      <c r="L182" s="65">
        <v>8.69</v>
      </c>
      <c r="M182" s="54" t="s">
        <v>49</v>
      </c>
      <c r="N182" s="57"/>
      <c r="O182" s="68">
        <v>43783</v>
      </c>
      <c r="P182" s="68">
        <v>43783</v>
      </c>
      <c r="Q182" s="67" t="s">
        <v>219</v>
      </c>
    </row>
    <row r="183" spans="1:17" x14ac:dyDescent="0.2">
      <c r="A183" s="52" t="s">
        <v>217</v>
      </c>
      <c r="B183" s="53">
        <v>0</v>
      </c>
      <c r="C183" s="53">
        <f>D183</f>
        <v>0.8</v>
      </c>
      <c r="D183" s="53">
        <v>0.8</v>
      </c>
      <c r="E183" s="75">
        <v>402517</v>
      </c>
      <c r="F183" s="63">
        <v>3.11</v>
      </c>
      <c r="G183" s="64">
        <v>1.7000000000000001E-2</v>
      </c>
      <c r="H183" s="64">
        <v>1E-3</v>
      </c>
      <c r="I183" s="64">
        <v>2.9000000000000001E-2</v>
      </c>
      <c r="J183" s="56">
        <v>2.8169014084506951</v>
      </c>
      <c r="K183" s="55"/>
      <c r="L183" s="65">
        <v>7.843</v>
      </c>
      <c r="M183" s="54" t="s">
        <v>35</v>
      </c>
      <c r="N183" s="57"/>
      <c r="O183" s="68">
        <v>43787</v>
      </c>
      <c r="P183" s="68">
        <v>43787</v>
      </c>
      <c r="Q183" s="67" t="s">
        <v>241</v>
      </c>
    </row>
    <row r="184" spans="1:17" x14ac:dyDescent="0.2">
      <c r="A184" s="52" t="s">
        <v>217</v>
      </c>
      <c r="B184" s="53">
        <f>C183</f>
        <v>0.8</v>
      </c>
      <c r="C184" s="53">
        <f>B184+D184</f>
        <v>1.3</v>
      </c>
      <c r="D184" s="53">
        <v>0.5</v>
      </c>
      <c r="E184" s="75">
        <v>402518</v>
      </c>
      <c r="F184" s="63">
        <v>3.88</v>
      </c>
      <c r="G184" s="64">
        <v>7.4999999999999997E-2</v>
      </c>
      <c r="H184" s="64">
        <v>8.9999999999999993E-3</v>
      </c>
      <c r="I184" s="64">
        <v>5.6000000000000001E-2</v>
      </c>
      <c r="J184" s="56">
        <v>2.8985507246376909</v>
      </c>
      <c r="K184" s="55"/>
      <c r="L184" s="82">
        <v>8.8659999999999997</v>
      </c>
      <c r="M184" s="54" t="s">
        <v>35</v>
      </c>
      <c r="N184" s="57"/>
      <c r="O184" s="68">
        <v>43787</v>
      </c>
      <c r="P184" s="68">
        <v>43787</v>
      </c>
      <c r="Q184" s="67" t="s">
        <v>241</v>
      </c>
    </row>
    <row r="185" spans="1:17" x14ac:dyDescent="0.2">
      <c r="A185" s="52" t="s">
        <v>217</v>
      </c>
      <c r="B185" s="53">
        <f t="shared" ref="B185:B187" si="30">C184</f>
        <v>1.3</v>
      </c>
      <c r="C185" s="53">
        <f t="shared" ref="C185:C187" si="31">B185+D185</f>
        <v>2.8</v>
      </c>
      <c r="D185" s="53">
        <v>1.5</v>
      </c>
      <c r="E185" s="75">
        <v>402519</v>
      </c>
      <c r="F185" s="63">
        <v>12.58</v>
      </c>
      <c r="G185" s="64">
        <v>0.12</v>
      </c>
      <c r="H185" s="64">
        <v>2.1000000000000001E-2</v>
      </c>
      <c r="I185" s="64">
        <v>5.3999999999999999E-2</v>
      </c>
      <c r="J185" s="56">
        <v>2.8985507246376909</v>
      </c>
      <c r="K185" s="55"/>
      <c r="L185" s="65">
        <v>9.3219999999999992</v>
      </c>
      <c r="M185" s="54" t="s">
        <v>35</v>
      </c>
      <c r="N185" s="57"/>
      <c r="O185" s="68">
        <v>43787</v>
      </c>
      <c r="P185" s="68">
        <v>43787</v>
      </c>
      <c r="Q185" s="67" t="s">
        <v>241</v>
      </c>
    </row>
    <row r="186" spans="1:17" x14ac:dyDescent="0.2">
      <c r="A186" s="52" t="s">
        <v>217</v>
      </c>
      <c r="B186" s="53">
        <f t="shared" si="30"/>
        <v>2.8</v>
      </c>
      <c r="C186" s="53">
        <f t="shared" si="31"/>
        <v>3.3</v>
      </c>
      <c r="D186" s="53">
        <v>0.5</v>
      </c>
      <c r="E186" s="75">
        <v>402520</v>
      </c>
      <c r="F186" s="63">
        <v>5.2859999999999987</v>
      </c>
      <c r="G186" s="64">
        <v>0.114</v>
      </c>
      <c r="H186" s="64">
        <v>8.2000000000000003E-2</v>
      </c>
      <c r="I186" s="64">
        <v>0.70699999999999996</v>
      </c>
      <c r="J186" s="56">
        <v>2.7777777777777821</v>
      </c>
      <c r="K186" s="55"/>
      <c r="L186" s="65">
        <v>17.888000000000002</v>
      </c>
      <c r="M186" s="54" t="s">
        <v>29</v>
      </c>
      <c r="N186" s="57">
        <v>0.5</v>
      </c>
      <c r="O186" s="68">
        <v>43787</v>
      </c>
      <c r="P186" s="68">
        <v>43787</v>
      </c>
      <c r="Q186" s="67" t="s">
        <v>241</v>
      </c>
    </row>
    <row r="187" spans="1:17" x14ac:dyDescent="0.2">
      <c r="A187" s="52" t="s">
        <v>217</v>
      </c>
      <c r="B187" s="53">
        <f t="shared" si="30"/>
        <v>3.3</v>
      </c>
      <c r="C187" s="53">
        <f t="shared" si="31"/>
        <v>3.5999999999999996</v>
      </c>
      <c r="D187" s="53">
        <v>0.3</v>
      </c>
      <c r="E187" s="75">
        <v>402521</v>
      </c>
      <c r="F187" s="63">
        <v>4.1760000000000002</v>
      </c>
      <c r="G187" s="64">
        <v>5.5E-2</v>
      </c>
      <c r="H187" s="64">
        <v>0.28499999999999998</v>
      </c>
      <c r="I187" s="64">
        <v>0.217</v>
      </c>
      <c r="J187" s="56">
        <v>2.9411764705882302</v>
      </c>
      <c r="K187" s="55"/>
      <c r="L187" s="65">
        <v>10.3</v>
      </c>
      <c r="M187" s="54" t="s">
        <v>49</v>
      </c>
      <c r="N187" s="57"/>
      <c r="O187" s="68">
        <v>43787</v>
      </c>
      <c r="P187" s="68">
        <v>43787</v>
      </c>
      <c r="Q187" s="67" t="s">
        <v>241</v>
      </c>
    </row>
    <row r="188" spans="1:17" x14ac:dyDescent="0.2">
      <c r="A188" s="52" t="s">
        <v>218</v>
      </c>
      <c r="B188" s="53">
        <v>0</v>
      </c>
      <c r="C188" s="53">
        <f>D188</f>
        <v>0.7</v>
      </c>
      <c r="D188" s="53">
        <v>0.7</v>
      </c>
      <c r="E188" s="75">
        <v>402888</v>
      </c>
      <c r="F188" s="63">
        <v>0.86799999999999999</v>
      </c>
      <c r="G188" s="64">
        <v>1.2999999999999999E-2</v>
      </c>
      <c r="H188" s="64">
        <v>0.01</v>
      </c>
      <c r="I188" s="64">
        <v>5.0999999999999997E-2</v>
      </c>
      <c r="J188" s="56">
        <v>2.8368794326241087</v>
      </c>
      <c r="K188" s="55"/>
      <c r="L188" s="65">
        <v>2.0590000000000002</v>
      </c>
      <c r="M188" s="54" t="s">
        <v>35</v>
      </c>
      <c r="N188" s="57"/>
      <c r="O188" s="68">
        <v>43789</v>
      </c>
      <c r="P188" s="68">
        <v>43789</v>
      </c>
      <c r="Q188" s="67" t="s">
        <v>245</v>
      </c>
    </row>
    <row r="189" spans="1:17" x14ac:dyDescent="0.2">
      <c r="A189" s="52" t="s">
        <v>218</v>
      </c>
      <c r="B189" s="53">
        <f>C188</f>
        <v>0.7</v>
      </c>
      <c r="C189" s="53">
        <f>B189+D189</f>
        <v>1</v>
      </c>
      <c r="D189" s="53">
        <v>0.3</v>
      </c>
      <c r="E189" s="75">
        <v>402890</v>
      </c>
      <c r="F189" s="63">
        <v>6.1719999999999997</v>
      </c>
      <c r="G189" s="64">
        <v>0.03</v>
      </c>
      <c r="H189" s="64">
        <v>3.2000000000000001E-2</v>
      </c>
      <c r="I189" s="64">
        <v>5.0999999999999997E-2</v>
      </c>
      <c r="J189" s="56">
        <v>2.8571428571428572</v>
      </c>
      <c r="K189" s="55"/>
      <c r="L189" s="65">
        <v>5.59</v>
      </c>
      <c r="M189" s="54" t="s">
        <v>29</v>
      </c>
      <c r="N189" s="57">
        <v>0.3</v>
      </c>
      <c r="O189" s="68">
        <v>43789</v>
      </c>
      <c r="P189" s="68">
        <v>43789</v>
      </c>
      <c r="Q189" s="67" t="s">
        <v>245</v>
      </c>
    </row>
    <row r="190" spans="1:17" x14ac:dyDescent="0.2">
      <c r="A190" s="52" t="s">
        <v>218</v>
      </c>
      <c r="B190" s="53">
        <f t="shared" ref="B190:B192" si="32">C189</f>
        <v>1</v>
      </c>
      <c r="C190" s="53">
        <f t="shared" ref="C190:C192" si="33">B190+D190</f>
        <v>2.4</v>
      </c>
      <c r="D190" s="53">
        <v>1.4</v>
      </c>
      <c r="E190" s="75">
        <v>402891</v>
      </c>
      <c r="F190" s="63">
        <v>2.56</v>
      </c>
      <c r="G190" s="64">
        <v>7.1999999999999995E-2</v>
      </c>
      <c r="H190" s="64">
        <v>1.4999999999999999E-2</v>
      </c>
      <c r="I190" s="64">
        <v>4.2999999999999997E-2</v>
      </c>
      <c r="J190" s="56">
        <v>2.9197080291970825</v>
      </c>
      <c r="K190" s="55"/>
      <c r="L190" s="65">
        <v>6.6970000000000001</v>
      </c>
      <c r="M190" s="54" t="s">
        <v>29</v>
      </c>
      <c r="N190" s="57">
        <v>1.4</v>
      </c>
      <c r="O190" s="68">
        <v>43789</v>
      </c>
      <c r="P190" s="68">
        <v>43789</v>
      </c>
      <c r="Q190" s="67" t="s">
        <v>245</v>
      </c>
    </row>
    <row r="191" spans="1:17" x14ac:dyDescent="0.2">
      <c r="A191" s="52" t="s">
        <v>218</v>
      </c>
      <c r="B191" s="53">
        <f t="shared" si="32"/>
        <v>2.4</v>
      </c>
      <c r="C191" s="53">
        <f t="shared" si="33"/>
        <v>2.8</v>
      </c>
      <c r="D191" s="53">
        <v>0.4</v>
      </c>
      <c r="E191" s="75">
        <v>402892</v>
      </c>
      <c r="F191" s="63">
        <v>9.42</v>
      </c>
      <c r="G191" s="64">
        <v>0.29299999999999998</v>
      </c>
      <c r="H191" s="64">
        <v>0.17699999999999999</v>
      </c>
      <c r="I191" s="64">
        <v>0.52300000000000002</v>
      </c>
      <c r="J191" s="56">
        <v>2.9197080291970825</v>
      </c>
      <c r="K191" s="55"/>
      <c r="L191" s="65">
        <v>13.84</v>
      </c>
      <c r="M191" s="54" t="s">
        <v>29</v>
      </c>
      <c r="N191" s="57">
        <v>0.4</v>
      </c>
      <c r="O191" s="68">
        <v>43789</v>
      </c>
      <c r="P191" s="68">
        <v>43789</v>
      </c>
      <c r="Q191" s="67" t="s">
        <v>245</v>
      </c>
    </row>
    <row r="192" spans="1:17" x14ac:dyDescent="0.2">
      <c r="A192" s="52" t="s">
        <v>218</v>
      </c>
      <c r="B192" s="53">
        <f t="shared" si="32"/>
        <v>2.8</v>
      </c>
      <c r="C192" s="53">
        <f t="shared" si="33"/>
        <v>3.1999999999999997</v>
      </c>
      <c r="D192" s="53">
        <v>0.4</v>
      </c>
      <c r="E192" s="75">
        <v>402893</v>
      </c>
      <c r="F192" s="63">
        <v>4.2359999999999998</v>
      </c>
      <c r="G192" s="64">
        <v>0.17899999999999999</v>
      </c>
      <c r="H192" s="64">
        <v>1.0999999999999999E-2</v>
      </c>
      <c r="I192" s="64">
        <v>3.4000000000000002E-2</v>
      </c>
      <c r="J192" s="56">
        <v>2.9197080291970825</v>
      </c>
      <c r="K192" s="55"/>
      <c r="L192" s="65">
        <v>13.199</v>
      </c>
      <c r="M192" s="54" t="s">
        <v>49</v>
      </c>
      <c r="N192" s="57"/>
      <c r="O192" s="68">
        <v>43789</v>
      </c>
      <c r="P192" s="68">
        <v>43789</v>
      </c>
      <c r="Q192" s="67" t="s">
        <v>245</v>
      </c>
    </row>
    <row r="193" spans="1:17" x14ac:dyDescent="0.2">
      <c r="A193" s="52" t="s">
        <v>226</v>
      </c>
      <c r="B193" s="53">
        <v>0</v>
      </c>
      <c r="C193" s="53">
        <f>D193</f>
        <v>1.1000000000000001</v>
      </c>
      <c r="D193" s="53">
        <v>1.1000000000000001</v>
      </c>
      <c r="E193" s="75">
        <v>405758</v>
      </c>
      <c r="F193" s="63">
        <v>2.4859999999999998</v>
      </c>
      <c r="G193" s="64">
        <v>2.8000000000000001E-2</v>
      </c>
      <c r="H193" s="64">
        <v>8.1000000000000003E-2</v>
      </c>
      <c r="I193" s="64">
        <v>0.16</v>
      </c>
      <c r="J193" s="56">
        <v>2.8985507246376909</v>
      </c>
      <c r="K193" s="55"/>
      <c r="L193" s="65">
        <v>7.5979999999999999</v>
      </c>
      <c r="M193" s="54" t="s">
        <v>35</v>
      </c>
      <c r="N193" s="57"/>
      <c r="O193" s="68">
        <v>43805</v>
      </c>
      <c r="P193" s="68">
        <v>43805</v>
      </c>
      <c r="Q193" s="67" t="s">
        <v>246</v>
      </c>
    </row>
    <row r="194" spans="1:17" x14ac:dyDescent="0.2">
      <c r="A194" s="52" t="s">
        <v>226</v>
      </c>
      <c r="B194" s="53">
        <f>C193</f>
        <v>1.1000000000000001</v>
      </c>
      <c r="C194" s="53">
        <f>B194+D194</f>
        <v>2.2000000000000002</v>
      </c>
      <c r="D194" s="53">
        <v>1.1000000000000001</v>
      </c>
      <c r="E194" s="75">
        <v>405759</v>
      </c>
      <c r="F194" s="63">
        <v>0.7</v>
      </c>
      <c r="G194" s="64">
        <v>8.1000000000000003E-2</v>
      </c>
      <c r="H194" s="64">
        <v>1.6E-2</v>
      </c>
      <c r="I194" s="64">
        <v>6.6000000000000003E-2</v>
      </c>
      <c r="J194" s="56">
        <v>2.9197080291970825</v>
      </c>
      <c r="K194" s="55"/>
      <c r="L194" s="65">
        <v>2.8559999999999999</v>
      </c>
      <c r="M194" s="54" t="s">
        <v>35</v>
      </c>
      <c r="N194" s="57"/>
      <c r="O194" s="68">
        <v>43805</v>
      </c>
      <c r="P194" s="68">
        <v>43805</v>
      </c>
      <c r="Q194" s="67" t="s">
        <v>246</v>
      </c>
    </row>
    <row r="195" spans="1:17" x14ac:dyDescent="0.2">
      <c r="A195" s="52" t="s">
        <v>226</v>
      </c>
      <c r="B195" s="53">
        <f t="shared" ref="B195:B196" si="34">C194</f>
        <v>2.2000000000000002</v>
      </c>
      <c r="C195" s="53">
        <f t="shared" ref="C195:C196" si="35">B195+D195</f>
        <v>3.3000000000000003</v>
      </c>
      <c r="D195" s="53">
        <v>1.1000000000000001</v>
      </c>
      <c r="E195" s="75">
        <v>405760</v>
      </c>
      <c r="F195" s="63">
        <v>2.8180000000000001</v>
      </c>
      <c r="G195" s="64">
        <v>7.0000000000000007E-2</v>
      </c>
      <c r="H195" s="64">
        <v>6.0000000000000001E-3</v>
      </c>
      <c r="I195" s="64">
        <v>4.9000000000000002E-2</v>
      </c>
      <c r="J195" s="56">
        <v>2.7972027972027949</v>
      </c>
      <c r="K195" s="55"/>
      <c r="L195" s="65">
        <v>13.055</v>
      </c>
      <c r="M195" s="54" t="s">
        <v>29</v>
      </c>
      <c r="N195" s="57">
        <v>1.1000000000000001</v>
      </c>
      <c r="O195" s="68">
        <v>43805</v>
      </c>
      <c r="P195" s="68">
        <v>43805</v>
      </c>
      <c r="Q195" s="67" t="s">
        <v>246</v>
      </c>
    </row>
    <row r="196" spans="1:17" x14ac:dyDescent="0.2">
      <c r="A196" s="52" t="s">
        <v>226</v>
      </c>
      <c r="B196" s="53">
        <f t="shared" si="34"/>
        <v>3.3000000000000003</v>
      </c>
      <c r="C196" s="53">
        <f t="shared" si="35"/>
        <v>3.8000000000000003</v>
      </c>
      <c r="D196" s="53">
        <v>0.5</v>
      </c>
      <c r="E196" s="75">
        <v>405761</v>
      </c>
      <c r="F196" s="63">
        <v>6.3239999999999998</v>
      </c>
      <c r="G196" s="64">
        <v>0.02</v>
      </c>
      <c r="H196" s="64">
        <v>6.4000000000000001E-2</v>
      </c>
      <c r="I196" s="64">
        <v>0.26200000000000001</v>
      </c>
      <c r="J196" s="56">
        <v>2.8571428571428572</v>
      </c>
      <c r="K196" s="55"/>
      <c r="L196" s="65">
        <v>6.3479999999999999</v>
      </c>
      <c r="M196" s="54" t="s">
        <v>49</v>
      </c>
      <c r="N196" s="57"/>
      <c r="O196" s="68">
        <v>43805</v>
      </c>
      <c r="P196" s="68">
        <v>43805</v>
      </c>
      <c r="Q196" s="67" t="s">
        <v>246</v>
      </c>
    </row>
    <row r="197" spans="1:17" x14ac:dyDescent="0.2">
      <c r="A197" s="52" t="s">
        <v>227</v>
      </c>
      <c r="B197" s="53">
        <v>0</v>
      </c>
      <c r="C197" s="53">
        <f>D197</f>
        <v>0.9</v>
      </c>
      <c r="D197" s="53">
        <v>0.9</v>
      </c>
      <c r="E197" s="75">
        <v>406043</v>
      </c>
      <c r="F197" s="63">
        <v>4.0939999999999994</v>
      </c>
      <c r="G197" s="64">
        <v>2.5000000000000001E-2</v>
      </c>
      <c r="H197" s="64">
        <v>1.4999999999999999E-2</v>
      </c>
      <c r="I197" s="64">
        <v>3.9E-2</v>
      </c>
      <c r="J197" s="56">
        <v>2.8776978417266115</v>
      </c>
      <c r="K197" s="55"/>
      <c r="L197" s="65">
        <v>1.034</v>
      </c>
      <c r="M197" s="54" t="s">
        <v>35</v>
      </c>
      <c r="N197" s="57"/>
      <c r="O197" s="68">
        <v>43807</v>
      </c>
      <c r="P197" s="68">
        <v>43808</v>
      </c>
      <c r="Q197" s="67" t="s">
        <v>247</v>
      </c>
    </row>
    <row r="198" spans="1:17" x14ac:dyDescent="0.2">
      <c r="A198" s="52" t="s">
        <v>227</v>
      </c>
      <c r="B198" s="53">
        <f>C197</f>
        <v>0.9</v>
      </c>
      <c r="C198" s="53">
        <f>B198+D198</f>
        <v>2.2999999999999998</v>
      </c>
      <c r="D198" s="53">
        <v>1.4</v>
      </c>
      <c r="E198" s="75">
        <v>406045</v>
      </c>
      <c r="F198" s="63">
        <v>1.6059999999999999</v>
      </c>
      <c r="G198" s="64">
        <v>0.01</v>
      </c>
      <c r="H198" s="64">
        <v>8.0000000000000002E-3</v>
      </c>
      <c r="I198" s="64">
        <v>2.5000000000000001E-2</v>
      </c>
      <c r="J198" s="56">
        <v>2.8776978417266115</v>
      </c>
      <c r="K198" s="55"/>
      <c r="L198" s="65">
        <v>1.048</v>
      </c>
      <c r="M198" s="54" t="s">
        <v>29</v>
      </c>
      <c r="N198" s="57">
        <v>1.4</v>
      </c>
      <c r="O198" s="68">
        <v>43807</v>
      </c>
      <c r="P198" s="68">
        <v>43808</v>
      </c>
      <c r="Q198" s="67" t="s">
        <v>247</v>
      </c>
    </row>
    <row r="199" spans="1:17" x14ac:dyDescent="0.2">
      <c r="A199" s="52" t="s">
        <v>227</v>
      </c>
      <c r="B199" s="53">
        <f t="shared" ref="B199:B200" si="36">C198</f>
        <v>2.2999999999999998</v>
      </c>
      <c r="C199" s="53">
        <f t="shared" ref="C199:C200" si="37">B199+D199</f>
        <v>3.0999999999999996</v>
      </c>
      <c r="D199" s="53">
        <v>0.8</v>
      </c>
      <c r="E199" s="75">
        <v>406046</v>
      </c>
      <c r="F199" s="63">
        <v>6.1160000000000005</v>
      </c>
      <c r="G199" s="64">
        <v>2.9000000000000001E-2</v>
      </c>
      <c r="H199" s="64">
        <v>6.5000000000000002E-2</v>
      </c>
      <c r="I199" s="64">
        <v>0.13</v>
      </c>
      <c r="J199" s="56">
        <v>2.9411764705882426</v>
      </c>
      <c r="K199" s="55"/>
      <c r="L199" s="65">
        <v>3.5910000000000002</v>
      </c>
      <c r="M199" s="54" t="s">
        <v>29</v>
      </c>
      <c r="N199" s="57">
        <v>0.8</v>
      </c>
      <c r="O199" s="68">
        <v>43807</v>
      </c>
      <c r="P199" s="68">
        <v>43808</v>
      </c>
      <c r="Q199" s="67" t="s">
        <v>247</v>
      </c>
    </row>
    <row r="200" spans="1:17" x14ac:dyDescent="0.2">
      <c r="A200" s="52" t="s">
        <v>227</v>
      </c>
      <c r="B200" s="53">
        <f t="shared" si="36"/>
        <v>3.0999999999999996</v>
      </c>
      <c r="C200" s="53">
        <f t="shared" si="37"/>
        <v>3.4999999999999996</v>
      </c>
      <c r="D200" s="53">
        <v>0.4</v>
      </c>
      <c r="E200" s="75">
        <v>406047</v>
      </c>
      <c r="F200" s="63">
        <v>4.484</v>
      </c>
      <c r="G200" s="64">
        <v>9.8000000000000004E-2</v>
      </c>
      <c r="H200" s="64">
        <v>8.9999999999999993E-3</v>
      </c>
      <c r="I200" s="64">
        <v>4.2000000000000003E-2</v>
      </c>
      <c r="J200" s="56">
        <v>2.8776978417266115</v>
      </c>
      <c r="K200" s="55"/>
      <c r="L200" s="65">
        <v>2.0819999999999999</v>
      </c>
      <c r="M200" s="54" t="s">
        <v>49</v>
      </c>
      <c r="N200" s="57"/>
      <c r="O200" s="68">
        <v>43807</v>
      </c>
      <c r="P200" s="68">
        <v>43808</v>
      </c>
      <c r="Q200" s="67" t="s">
        <v>247</v>
      </c>
    </row>
    <row r="201" spans="1:17" x14ac:dyDescent="0.2">
      <c r="A201" s="52" t="s">
        <v>230</v>
      </c>
      <c r="B201" s="53">
        <v>0</v>
      </c>
      <c r="C201" s="53">
        <f>D201</f>
        <v>1.2</v>
      </c>
      <c r="D201" s="53">
        <v>1.2</v>
      </c>
      <c r="E201" s="75">
        <v>410494</v>
      </c>
      <c r="F201" s="63">
        <v>3.0819999999999999</v>
      </c>
      <c r="G201" s="64">
        <v>2.3E-2</v>
      </c>
      <c r="H201" s="64">
        <v>2.1000000000000001E-2</v>
      </c>
      <c r="I201" s="64">
        <v>4.7E-2</v>
      </c>
      <c r="J201" s="56">
        <v>2.777777777777771</v>
      </c>
      <c r="K201" s="55"/>
      <c r="L201" s="65">
        <v>3.1720000000000002</v>
      </c>
      <c r="M201" s="54" t="s">
        <v>35</v>
      </c>
      <c r="N201" s="57"/>
      <c r="O201" s="68">
        <v>43833</v>
      </c>
      <c r="P201" s="68">
        <v>43833</v>
      </c>
      <c r="Q201" s="67" t="s">
        <v>244</v>
      </c>
    </row>
    <row r="202" spans="1:17" x14ac:dyDescent="0.2">
      <c r="A202" s="52" t="s">
        <v>230</v>
      </c>
      <c r="B202" s="53">
        <f>C201</f>
        <v>1.2</v>
      </c>
      <c r="C202" s="53">
        <f>B202+D202</f>
        <v>2</v>
      </c>
      <c r="D202" s="53">
        <v>0.8</v>
      </c>
      <c r="E202" s="75">
        <v>410496</v>
      </c>
      <c r="F202" s="63">
        <v>2.738</v>
      </c>
      <c r="G202" s="64">
        <v>6.5000000000000002E-2</v>
      </c>
      <c r="H202" s="64">
        <v>3.2000000000000001E-2</v>
      </c>
      <c r="I202" s="64">
        <v>4.8000000000000001E-2</v>
      </c>
      <c r="J202" s="56">
        <v>2.8169014084507067</v>
      </c>
      <c r="K202" s="55"/>
      <c r="L202" s="65">
        <v>3.7240000000000002</v>
      </c>
      <c r="M202" s="54" t="s">
        <v>35</v>
      </c>
      <c r="N202" s="57"/>
      <c r="O202" s="68">
        <v>43833</v>
      </c>
      <c r="P202" s="68">
        <v>43833</v>
      </c>
      <c r="Q202" s="67" t="s">
        <v>244</v>
      </c>
    </row>
    <row r="203" spans="1:17" x14ac:dyDescent="0.2">
      <c r="A203" s="47"/>
      <c r="E203" s="35"/>
      <c r="F203" s="32"/>
      <c r="G203" s="33"/>
      <c r="H203" s="33"/>
      <c r="I203" s="33"/>
      <c r="L203" s="34"/>
      <c r="O203" s="48"/>
      <c r="P203" s="48"/>
    </row>
    <row r="204" spans="1:17" x14ac:dyDescent="0.2">
      <c r="A204" s="52" t="s">
        <v>230</v>
      </c>
      <c r="B204" s="53">
        <f>C202</f>
        <v>2</v>
      </c>
      <c r="C204" s="53">
        <f t="shared" ref="C204:C205" si="38">B204+D204</f>
        <v>2.6</v>
      </c>
      <c r="D204" s="53">
        <v>0.6</v>
      </c>
      <c r="E204" s="75">
        <v>410497</v>
      </c>
      <c r="F204" s="63">
        <v>2.258</v>
      </c>
      <c r="G204" s="64">
        <v>7.0999999999999994E-2</v>
      </c>
      <c r="H204" s="64">
        <v>1.4999999999999999E-2</v>
      </c>
      <c r="I204" s="64">
        <v>4.2999999999999997E-2</v>
      </c>
      <c r="J204" s="56">
        <v>2.7777777777777821</v>
      </c>
      <c r="K204" s="55"/>
      <c r="L204" s="65">
        <v>8.4049999999999994</v>
      </c>
      <c r="M204" s="54" t="s">
        <v>29</v>
      </c>
      <c r="N204" s="57">
        <v>0.6</v>
      </c>
      <c r="O204" s="68">
        <v>43833</v>
      </c>
      <c r="P204" s="68">
        <v>43833</v>
      </c>
      <c r="Q204" s="67" t="s">
        <v>244</v>
      </c>
    </row>
    <row r="205" spans="1:17" x14ac:dyDescent="0.2">
      <c r="A205" s="52" t="s">
        <v>230</v>
      </c>
      <c r="B205" s="53">
        <f t="shared" ref="B205" si="39">C204</f>
        <v>2.6</v>
      </c>
      <c r="C205" s="53">
        <f t="shared" si="38"/>
        <v>2.9</v>
      </c>
      <c r="D205" s="53">
        <v>0.3</v>
      </c>
      <c r="E205" s="75">
        <v>410498</v>
      </c>
      <c r="F205" s="63">
        <v>0.85199999999999998</v>
      </c>
      <c r="G205" s="64">
        <v>4.8000000000000001E-2</v>
      </c>
      <c r="H205" s="64">
        <v>2.8000000000000001E-2</v>
      </c>
      <c r="I205" s="64">
        <v>5.8999999999999997E-2</v>
      </c>
      <c r="J205" s="56">
        <v>2.7397260273972668</v>
      </c>
      <c r="K205" s="55"/>
      <c r="L205" s="65">
        <v>4.1340000000000003</v>
      </c>
      <c r="M205" s="54" t="s">
        <v>49</v>
      </c>
      <c r="N205" s="57"/>
      <c r="O205" s="68">
        <v>43833</v>
      </c>
      <c r="P205" s="68">
        <v>43833</v>
      </c>
      <c r="Q205" s="67" t="s">
        <v>244</v>
      </c>
    </row>
    <row r="206" spans="1:17" x14ac:dyDescent="0.2">
      <c r="A206" s="47" t="s">
        <v>231</v>
      </c>
      <c r="E206" s="35"/>
      <c r="F206" s="32"/>
      <c r="G206" s="33"/>
      <c r="H206" s="33"/>
      <c r="I206" s="33"/>
      <c r="L206" s="38"/>
    </row>
    <row r="207" spans="1:17" x14ac:dyDescent="0.2">
      <c r="A207" s="47" t="s">
        <v>232</v>
      </c>
      <c r="E207" s="35"/>
      <c r="F207" s="32"/>
      <c r="G207" s="33"/>
      <c r="H207" s="33"/>
      <c r="I207" s="33"/>
      <c r="L207" s="34"/>
    </row>
    <row r="208" spans="1:17" x14ac:dyDescent="0.2">
      <c r="A208" s="52" t="s">
        <v>233</v>
      </c>
      <c r="B208" s="53">
        <v>0</v>
      </c>
      <c r="C208" s="53">
        <f>D208</f>
        <v>1.3</v>
      </c>
      <c r="D208" s="53">
        <v>1.3</v>
      </c>
      <c r="E208" s="75">
        <v>412074</v>
      </c>
      <c r="F208" s="63">
        <v>0.38600000000000001</v>
      </c>
      <c r="G208" s="64">
        <v>1.0999999999999999E-2</v>
      </c>
      <c r="H208" s="64">
        <v>5.0000000000000001E-3</v>
      </c>
      <c r="I208" s="64">
        <v>0.111</v>
      </c>
      <c r="J208" s="56">
        <v>2.7397260273972561</v>
      </c>
      <c r="K208" s="55"/>
      <c r="L208" s="65">
        <v>1.1890000000000001</v>
      </c>
      <c r="M208" s="54" t="s">
        <v>35</v>
      </c>
      <c r="N208" s="57"/>
      <c r="O208" s="68">
        <v>43843</v>
      </c>
      <c r="P208" s="68">
        <v>43843</v>
      </c>
      <c r="Q208" s="67" t="s">
        <v>243</v>
      </c>
    </row>
    <row r="209" spans="1:17" x14ac:dyDescent="0.2">
      <c r="A209" s="52" t="s">
        <v>233</v>
      </c>
      <c r="B209" s="53">
        <f>C208</f>
        <v>1.3</v>
      </c>
      <c r="C209" s="53">
        <f>B209+D209</f>
        <v>2.5</v>
      </c>
      <c r="D209" s="53">
        <v>1.2</v>
      </c>
      <c r="E209" s="75">
        <v>412075</v>
      </c>
      <c r="F209" s="55">
        <v>1.3339999999999999</v>
      </c>
      <c r="G209" s="64">
        <v>1.7999999999999999E-2</v>
      </c>
      <c r="H209" s="64">
        <v>0.02</v>
      </c>
      <c r="I209" s="64">
        <v>2.9000000000000001E-2</v>
      </c>
      <c r="J209" s="56">
        <v>2.6666666666666665</v>
      </c>
      <c r="K209" s="55"/>
      <c r="L209" s="69">
        <v>4.6689999999999996</v>
      </c>
      <c r="M209" s="54" t="s">
        <v>35</v>
      </c>
      <c r="N209" s="57"/>
      <c r="O209" s="68">
        <v>43843</v>
      </c>
      <c r="P209" s="68">
        <v>43843</v>
      </c>
      <c r="Q209" s="67" t="s">
        <v>243</v>
      </c>
    </row>
    <row r="210" spans="1:17" x14ac:dyDescent="0.2">
      <c r="A210" s="52" t="s">
        <v>233</v>
      </c>
      <c r="B210" s="53">
        <f t="shared" ref="B210:B211" si="40">C209</f>
        <v>2.5</v>
      </c>
      <c r="C210" s="53">
        <f t="shared" ref="C210:C211" si="41">B210+D210</f>
        <v>3.3</v>
      </c>
      <c r="D210" s="53">
        <v>0.8</v>
      </c>
      <c r="E210" s="75">
        <v>412077</v>
      </c>
      <c r="F210" s="55">
        <v>0.89</v>
      </c>
      <c r="G210" s="64">
        <v>2.5999999999999999E-2</v>
      </c>
      <c r="H210" s="64">
        <v>3.7999999999999999E-2</v>
      </c>
      <c r="I210" s="64">
        <v>8.5999999999999993E-2</v>
      </c>
      <c r="J210" s="56">
        <v>2.6845637583892556</v>
      </c>
      <c r="K210" s="55"/>
      <c r="L210" s="65">
        <v>1.4490000000000001</v>
      </c>
      <c r="M210" s="54" t="s">
        <v>29</v>
      </c>
      <c r="N210" s="57">
        <v>0.8</v>
      </c>
      <c r="O210" s="68">
        <v>43843</v>
      </c>
      <c r="P210" s="68">
        <v>43843</v>
      </c>
      <c r="Q210" s="67" t="s">
        <v>243</v>
      </c>
    </row>
    <row r="211" spans="1:17" x14ac:dyDescent="0.2">
      <c r="A211" s="52" t="s">
        <v>233</v>
      </c>
      <c r="B211" s="53">
        <f t="shared" si="40"/>
        <v>3.3</v>
      </c>
      <c r="C211" s="53">
        <f t="shared" si="41"/>
        <v>3.5999999999999996</v>
      </c>
      <c r="D211" s="53">
        <v>0.3</v>
      </c>
      <c r="E211" s="75">
        <v>412078</v>
      </c>
      <c r="F211" s="55">
        <v>0.93</v>
      </c>
      <c r="G211" s="64">
        <v>0.154</v>
      </c>
      <c r="H211" s="64">
        <v>1.2E-2</v>
      </c>
      <c r="I211" s="64">
        <v>3.9E-2</v>
      </c>
      <c r="J211" s="56">
        <v>2.7027027027027004</v>
      </c>
      <c r="K211" s="55"/>
      <c r="L211" s="65">
        <v>2.0489999999999999</v>
      </c>
      <c r="M211" s="54" t="s">
        <v>49</v>
      </c>
      <c r="N211" s="57"/>
      <c r="O211" s="68">
        <v>43843</v>
      </c>
      <c r="P211" s="68">
        <v>43843</v>
      </c>
      <c r="Q211" s="67" t="s">
        <v>243</v>
      </c>
    </row>
    <row r="212" spans="1:17" x14ac:dyDescent="0.2">
      <c r="A212" s="52" t="s">
        <v>234</v>
      </c>
      <c r="B212" s="53">
        <v>0</v>
      </c>
      <c r="C212" s="53">
        <f>D212</f>
        <v>1.1000000000000001</v>
      </c>
      <c r="D212" s="53">
        <v>1.1000000000000001</v>
      </c>
      <c r="E212" s="54">
        <v>412466</v>
      </c>
      <c r="F212" s="55">
        <v>0.26800000000000002</v>
      </c>
      <c r="G212" s="56">
        <v>0.03</v>
      </c>
      <c r="H212" s="56">
        <v>2.9000000000000001E-2</v>
      </c>
      <c r="I212" s="56">
        <v>0.13200000000000001</v>
      </c>
      <c r="J212" s="56">
        <v>2.8368794326241087</v>
      </c>
      <c r="K212" s="55"/>
      <c r="L212" s="56">
        <v>4.5869999999999997</v>
      </c>
      <c r="M212" s="54" t="s">
        <v>35</v>
      </c>
      <c r="N212" s="57"/>
      <c r="O212" s="68">
        <v>43845</v>
      </c>
      <c r="P212" s="68">
        <v>43845</v>
      </c>
      <c r="Q212" s="67" t="s">
        <v>248</v>
      </c>
    </row>
    <row r="213" spans="1:17" x14ac:dyDescent="0.2">
      <c r="A213" s="52" t="s">
        <v>234</v>
      </c>
      <c r="B213" s="53">
        <f>C212</f>
        <v>1.1000000000000001</v>
      </c>
      <c r="C213" s="53">
        <f>B213+D213</f>
        <v>2.5</v>
      </c>
      <c r="D213" s="53">
        <v>1.4</v>
      </c>
      <c r="E213" s="54">
        <v>412467</v>
      </c>
      <c r="F213" s="55">
        <v>11.138</v>
      </c>
      <c r="G213" s="56">
        <v>3.5000000000000003E-2</v>
      </c>
      <c r="H213" s="56">
        <v>7.3999999999999996E-2</v>
      </c>
      <c r="I213" s="56">
        <v>0.126</v>
      </c>
      <c r="J213" s="56">
        <v>2.8985507246376909</v>
      </c>
      <c r="K213" s="55"/>
      <c r="L213" s="56">
        <v>84.784000000000006</v>
      </c>
      <c r="M213" s="54" t="s">
        <v>29</v>
      </c>
      <c r="N213" s="57">
        <v>1.4</v>
      </c>
      <c r="O213" s="68">
        <v>43845</v>
      </c>
      <c r="P213" s="68">
        <v>43845</v>
      </c>
      <c r="Q213" s="67" t="s">
        <v>248</v>
      </c>
    </row>
    <row r="214" spans="1:17" x14ac:dyDescent="0.2">
      <c r="A214" s="52" t="s">
        <v>234</v>
      </c>
      <c r="B214" s="53">
        <f t="shared" ref="B214:B215" si="42">C213</f>
        <v>2.5</v>
      </c>
      <c r="C214" s="53">
        <f t="shared" ref="C214:C215" si="43">B214+D214</f>
        <v>3.1</v>
      </c>
      <c r="D214" s="53">
        <v>0.6</v>
      </c>
      <c r="E214" s="54">
        <v>412468</v>
      </c>
      <c r="F214" s="55">
        <v>4.3520000000000003</v>
      </c>
      <c r="G214" s="56">
        <v>2.8000000000000001E-2</v>
      </c>
      <c r="H214" s="56">
        <v>1.6E-2</v>
      </c>
      <c r="I214" s="56">
        <v>0.156</v>
      </c>
      <c r="J214" s="56">
        <v>2.8571428571428572</v>
      </c>
      <c r="K214" s="55"/>
      <c r="L214" s="56">
        <v>8.2959999999999994</v>
      </c>
      <c r="M214" s="54" t="s">
        <v>29</v>
      </c>
      <c r="N214" s="57">
        <v>0.6</v>
      </c>
      <c r="O214" s="68">
        <v>43845</v>
      </c>
      <c r="P214" s="68">
        <v>43845</v>
      </c>
      <c r="Q214" s="67" t="s">
        <v>248</v>
      </c>
    </row>
    <row r="215" spans="1:17" x14ac:dyDescent="0.2">
      <c r="A215" s="52" t="s">
        <v>234</v>
      </c>
      <c r="B215" s="53">
        <f t="shared" si="42"/>
        <v>3.1</v>
      </c>
      <c r="C215" s="53">
        <f t="shared" si="43"/>
        <v>4.2</v>
      </c>
      <c r="D215" s="53">
        <v>1.1000000000000001</v>
      </c>
      <c r="E215" s="54">
        <v>412469</v>
      </c>
      <c r="F215" s="55">
        <v>0.53600000000000003</v>
      </c>
      <c r="G215" s="56">
        <v>1.9E-2</v>
      </c>
      <c r="H215" s="56">
        <v>0.22700000000000001</v>
      </c>
      <c r="I215" s="56">
        <v>9.5000000000000001E-2</v>
      </c>
      <c r="J215" s="56">
        <v>2.8985507246376789</v>
      </c>
      <c r="K215" s="55"/>
      <c r="L215" s="56">
        <v>7.6779999999999999</v>
      </c>
      <c r="M215" s="54" t="s">
        <v>49</v>
      </c>
      <c r="N215" s="57"/>
      <c r="O215" s="68">
        <v>43845</v>
      </c>
      <c r="P215" s="68">
        <v>43845</v>
      </c>
      <c r="Q215" s="67" t="s">
        <v>248</v>
      </c>
    </row>
    <row r="216" spans="1:17" x14ac:dyDescent="0.2">
      <c r="F216" s="3"/>
    </row>
    <row r="217" spans="1:17" x14ac:dyDescent="0.2">
      <c r="F217" s="3"/>
    </row>
    <row r="218" spans="1:17" x14ac:dyDescent="0.2">
      <c r="F218" s="3"/>
    </row>
  </sheetData>
  <protectedRanges>
    <protectedRange sqref="O2:P4" name="Range1_9_5_1"/>
    <protectedRange sqref="O5:P9" name="Range1_9_2_1"/>
    <protectedRange sqref="O14:P18" name="Range1_9_8_1"/>
    <protectedRange sqref="O10:P13" name="Range1_9_11_1"/>
    <protectedRange sqref="O19:P22" name="Range1_9_13_1"/>
    <protectedRange sqref="O23:P25" name="Range1_9_10_1"/>
    <protectedRange sqref="H65:J66 L65:L66 J122 G123:J144 G145:I211 L122:L211" name="Range27"/>
    <protectedRange sqref="E28:E30" name="Range1_9_2_1_1_11"/>
    <protectedRange sqref="G28:G30" name="Range27_53"/>
    <protectedRange sqref="G28" name="Range1_40"/>
    <protectedRange sqref="G29" name="Range1_8_3_9"/>
    <protectedRange sqref="G28:G30" name="Range26_42"/>
    <protectedRange sqref="H28:H30" name="Range27_54"/>
    <protectedRange sqref="H28" name="Range1_6_14"/>
    <protectedRange sqref="H29:H30" name="Range1_8_3_10"/>
    <protectedRange sqref="H28:H30" name="Range26_43"/>
    <protectedRange sqref="I28:I30" name="Range27_55"/>
    <protectedRange sqref="I28" name="Range1_6_15"/>
    <protectedRange sqref="I29" name="Range1_8_3_11"/>
    <protectedRange sqref="I28:I30" name="Range26_44"/>
    <protectedRange sqref="J28:J30" name="Range27_56"/>
    <protectedRange sqref="J28" name="Range1_41"/>
    <protectedRange sqref="J29:J30" name="Range1_8_3_12"/>
    <protectedRange sqref="J28:J30" name="Range26_45"/>
    <protectedRange sqref="L28:L30" name="Range27_57"/>
    <protectedRange sqref="L28" name="Range1_6_16"/>
    <protectedRange sqref="L29:L30" name="Range1_8_3_13"/>
    <protectedRange sqref="L28:L30" name="Range28_11"/>
    <protectedRange sqref="E31" name="Range1_9_2_1_1_12"/>
    <protectedRange sqref="G31" name="Range27_58"/>
    <protectedRange sqref="G31" name="Range1_42"/>
    <protectedRange sqref="G31" name="Range26_46"/>
    <protectedRange sqref="H31" name="Range27_59"/>
    <protectedRange sqref="H31" name="Range1_6_17"/>
    <protectedRange sqref="H31" name="Range26_47"/>
    <protectedRange sqref="I31" name="Range27_60"/>
    <protectedRange sqref="I31" name="Range26_48"/>
    <protectedRange sqref="J31" name="Range27_61"/>
    <protectedRange sqref="J31" name="Range1_43"/>
    <protectedRange sqref="J31" name="Range26_49"/>
    <protectedRange sqref="L31" name="Range27_62"/>
    <protectedRange sqref="L31" name="Range1_44"/>
    <protectedRange sqref="L31" name="Range28_12"/>
    <protectedRange sqref="E32:E34" name="Range1_9_2_1_1_13"/>
    <protectedRange sqref="G32" name="Range27_63"/>
    <protectedRange sqref="G32" name="Range1_45"/>
    <protectedRange sqref="G32" name="Range26_50"/>
    <protectedRange sqref="H32" name="Range27_64"/>
    <protectedRange sqref="H32" name="Range1_8_1_8"/>
    <protectedRange sqref="H32" name="Range26_51"/>
    <protectedRange sqref="I32" name="Range27_65"/>
    <protectedRange sqref="I32" name="Range1_4_2_1_3"/>
    <protectedRange sqref="I32" name="Range26_52"/>
    <protectedRange sqref="J32" name="Range27_67"/>
    <protectedRange sqref="J32" name="Range1_46"/>
    <protectedRange sqref="J32" name="Range26_53"/>
    <protectedRange sqref="L32:L35" name="Range27_68"/>
    <protectedRange sqref="L32" name="Range1_8_9"/>
    <protectedRange sqref="L33" name="Range1_6_21"/>
    <protectedRange sqref="L34:L35" name="Range1_8_3_19"/>
    <protectedRange sqref="L32:L35" name="Range28_14"/>
    <protectedRange sqref="E41:E42 E35:E39" name="Range1_9_2_1_1_14"/>
    <protectedRange sqref="G37:G39" name="Range27_69"/>
    <protectedRange sqref="G37:G39" name="Range1_47"/>
    <protectedRange sqref="G37:G39" name="Range26_54"/>
    <protectedRange sqref="H37:H39" name="Range27_70"/>
    <protectedRange sqref="H37:H39" name="Range1_48"/>
    <protectedRange sqref="H37:H39" name="Range26_55"/>
    <protectedRange sqref="I37:I39" name="Range27_71"/>
    <protectedRange sqref="I37:I39" name="Range1_49"/>
    <protectedRange sqref="I37:I39" name="Range26_56"/>
    <protectedRange sqref="L36:L39" name="Range27_72"/>
    <protectedRange sqref="L36:L39" name="Range1_8_1_9"/>
    <protectedRange sqref="L36:L39" name="Range28_15"/>
    <protectedRange sqref="E40 E43:E44" name="Range1_9_2_1_1_15"/>
    <protectedRange sqref="G33:G36 G44" name="Range27_73"/>
    <protectedRange sqref="G33:G36 G44" name="Range1_50"/>
    <protectedRange sqref="G33:G36 G44" name="Range26_57"/>
    <protectedRange sqref="H33:H36 H44" name="Range27_74"/>
    <protectedRange sqref="H33:H36 H44" name="Range1_51"/>
    <protectedRange sqref="H33:H36 H44" name="Range26_58"/>
    <protectedRange sqref="I33:I36 I44" name="Range27_76"/>
    <protectedRange sqref="I33:I36 I44" name="Range1_53"/>
    <protectedRange sqref="I33:I36 I44" name="Range26_60"/>
    <protectedRange sqref="J36" name="Range27_77"/>
    <protectedRange sqref="J36" name="Range1_54"/>
    <protectedRange sqref="J36" name="Range26_61"/>
    <protectedRange sqref="L40:L44" name="Range27_78"/>
    <protectedRange sqref="L40:L44" name="Range1_8_1_10"/>
    <protectedRange sqref="L40:L44" name="Range28_16"/>
    <protectedRange sqref="E45:E48" name="Range1_9_2_1_1_16"/>
    <protectedRange sqref="G45:G48" name="Range27_79"/>
    <protectedRange sqref="G45:G48" name="Range1_55"/>
    <protectedRange sqref="G45:G48" name="Range26_62"/>
    <protectedRange sqref="H45:H48" name="Range27_80"/>
    <protectedRange sqref="H45:H48" name="Range1_56"/>
    <protectedRange sqref="H45:H48" name="Range26_63"/>
    <protectedRange sqref="I45:I48" name="Range27_81"/>
    <protectedRange sqref="I45:I48" name="Range1_57"/>
    <protectedRange sqref="I45:I48" name="Range26_64"/>
    <protectedRange sqref="J45:J48" name="Range27_82"/>
    <protectedRange sqref="J45:J48" name="Range1_58"/>
    <protectedRange sqref="J45:J48" name="Range26_65"/>
    <protectedRange sqref="L45:L48" name="Range27_83"/>
    <protectedRange sqref="L45:L48" name="Range1_8_1_11"/>
    <protectedRange sqref="L45:L48" name="Range28_17"/>
    <protectedRange sqref="E49:E50" name="Range1_9_2_1_1_17"/>
    <protectedRange sqref="G49:G50" name="Range27_84"/>
    <protectedRange sqref="G49:G50" name="Range1_59"/>
    <protectedRange sqref="G49:G50" name="Range26_66"/>
    <protectedRange sqref="H49:H50" name="Range27_85"/>
    <protectedRange sqref="H49:H50" name="Range1_60"/>
    <protectedRange sqref="H49:H50" name="Range26_67"/>
    <protectedRange sqref="I49:I50" name="Range27_86"/>
    <protectedRange sqref="I49:I50" name="Range1_61"/>
    <protectedRange sqref="I49:I50" name="Range26_68"/>
    <protectedRange sqref="J49:J50" name="Range27_87"/>
    <protectedRange sqref="J49:J50" name="Range1_62"/>
    <protectedRange sqref="J49:J50" name="Range26_69"/>
    <protectedRange sqref="L49:L50" name="Range27_88"/>
    <protectedRange sqref="L49:L50" name="Range1_8_1_12"/>
    <protectedRange sqref="L49:L50" name="Range28_18"/>
    <protectedRange sqref="E51:E54" name="Range1_9_2_1_1_18"/>
    <protectedRange sqref="G51:G54" name="Range27_89"/>
    <protectedRange sqref="G51:G54" name="Range1_63"/>
    <protectedRange sqref="G51:G54" name="Range26_70"/>
    <protectedRange sqref="H51:H54" name="Range27_90"/>
    <protectedRange sqref="H51:H54" name="Range1_64"/>
    <protectedRange sqref="H51:H54" name="Range26_71"/>
    <protectedRange sqref="I51:I54" name="Range27_91"/>
    <protectedRange sqref="I51:I54" name="Range1_65"/>
    <protectedRange sqref="I51:I54" name="Range26_72"/>
    <protectedRange sqref="J51:J54" name="Range27_92"/>
    <protectedRange sqref="J51:J54" name="Range1_66"/>
    <protectedRange sqref="J51:J54" name="Range26_73"/>
    <protectedRange sqref="L51:L54" name="Range27_93"/>
    <protectedRange sqref="L51:L54" name="Range1_8_1_13"/>
    <protectedRange sqref="L51:L54" name="Range28_19"/>
    <protectedRange sqref="E61:E64" name="Range1_9_2_1_1_19"/>
    <protectedRange sqref="G61:G64" name="Range27_94"/>
    <protectedRange sqref="G61:G64" name="Range1_67"/>
    <protectedRange sqref="G61:G64" name="Range26_74"/>
    <protectedRange sqref="H61:H64" name="Range27_95"/>
    <protectedRange sqref="H61:H64" name="Range1_68"/>
    <protectedRange sqref="H61:H64" name="Range26_75"/>
    <protectedRange sqref="I61:I64" name="Range27_96"/>
    <protectedRange sqref="I61:I64" name="Range1_69"/>
    <protectedRange sqref="I61:I64" name="Range26_76"/>
    <protectedRange sqref="J61:J64" name="Range27_97"/>
    <protectedRange sqref="J61:J64" name="Range1_70"/>
    <protectedRange sqref="J61:J64" name="Range26_77"/>
    <protectedRange sqref="L61:L64" name="Range27_98"/>
    <protectedRange sqref="L61:L64" name="Range1_8_1_14"/>
    <protectedRange sqref="L61:L64" name="Range28_20"/>
    <protectedRange sqref="E65:E66" name="Range1_9_2_1_1_20"/>
    <protectedRange sqref="G65:G66" name="Range27_99"/>
    <protectedRange sqref="G65:G66" name="Range1_71"/>
    <protectedRange sqref="G65:G66" name="Range26_78"/>
    <protectedRange sqref="H65" name="Range1_72"/>
    <protectedRange sqref="H66" name="Range1_8_1_15"/>
    <protectedRange sqref="H65:H66" name="Range26_79"/>
    <protectedRange sqref="I65:I66" name="Range1_4_2_1_4"/>
    <protectedRange sqref="I65:I66" name="Range26_80"/>
    <protectedRange sqref="J65:J66" name="Range1_73"/>
    <protectedRange sqref="J65:J66" name="Range26_81"/>
    <protectedRange sqref="L66" name="Range1_8_10"/>
    <protectedRange sqref="L65" name="Range1_8_1_16"/>
    <protectedRange sqref="L65:L66" name="Range28_21"/>
    <protectedRange sqref="E67" name="Range1_9_2_1_1_12_1"/>
    <protectedRange sqref="G67" name="Range27_55_1"/>
    <protectedRange sqref="G67" name="Range1_39"/>
    <protectedRange sqref="G67" name="Range26_44_1"/>
    <protectedRange sqref="H67" name="Range27_56_1"/>
    <protectedRange sqref="H67" name="Range1_40_1"/>
    <protectedRange sqref="H67" name="Range26_45_1"/>
    <protectedRange sqref="I67" name="Range27_57_1"/>
    <protectedRange sqref="I67" name="Range1_41_1"/>
    <protectedRange sqref="I67" name="Range26_46_1"/>
    <protectedRange sqref="J67" name="Range27_58_1"/>
    <protectedRange sqref="J67" name="Range1_42_1"/>
    <protectedRange sqref="J67" name="Range26_47_1"/>
    <protectedRange sqref="L67" name="Range27_59_1"/>
    <protectedRange sqref="L67" name="Range1_8_1_10_1"/>
    <protectedRange sqref="E68:E70" name="Range1_9_2_1_1_14_1"/>
    <protectedRange sqref="G68:G70" name="Range27_60_1"/>
    <protectedRange sqref="G68:G70" name="Range1_43_1"/>
    <protectedRange sqref="G68:G70" name="Range26_48_1"/>
    <protectedRange sqref="H68:H70" name="Range27_61_1"/>
    <protectedRange sqref="H68:H70" name="Range1_44_1"/>
    <protectedRange sqref="H68:H70" name="Range26_49_1"/>
    <protectedRange sqref="I68:I70" name="Range27_62_1"/>
    <protectedRange sqref="I68:I70" name="Range1_45_1"/>
    <protectedRange sqref="I68:I70" name="Range26_50_1"/>
    <protectedRange sqref="J68:J70" name="Range27_63_1"/>
    <protectedRange sqref="J68:J70" name="Range1_46_1"/>
    <protectedRange sqref="J68:J70" name="Range26_51_1"/>
    <protectedRange sqref="L68:L70" name="Range27_64_1"/>
    <protectedRange sqref="L68:L70" name="Range1_8_1_11_1"/>
    <protectedRange sqref="E71:E79" name="Range1_9_2_1_1_15_1"/>
    <protectedRange sqref="G71:G79" name="Range27_65_1"/>
    <protectedRange sqref="G71:G79" name="Range1_47_1"/>
    <protectedRange sqref="G71:G79" name="Range26_52_1"/>
    <protectedRange sqref="H71:H79" name="Range27_66"/>
    <protectedRange sqref="H71:H79" name="Range1_48_1"/>
    <protectedRange sqref="H71:H79" name="Range26_53_1"/>
    <protectedRange sqref="I71:I79" name="Range27_67_1"/>
    <protectedRange sqref="I71:I79" name="Range1_49_1"/>
    <protectedRange sqref="I71:I79" name="Range26_54_1"/>
    <protectedRange sqref="J71:J79" name="Range27_68_1"/>
    <protectedRange sqref="J71:J79" name="Range1_50_1"/>
    <protectedRange sqref="J71:J79" name="Range26_55_1"/>
    <protectedRange sqref="L71:L79" name="Range27_69_1"/>
    <protectedRange sqref="L71:L79" name="Range1_8_1_12_1"/>
    <protectedRange sqref="E80:E81" name="Range1_9_2_1_1_16_1"/>
    <protectedRange sqref="G80:G81" name="Range27_70_1"/>
    <protectedRange sqref="G80:G81" name="Range1_51_1"/>
    <protectedRange sqref="G80:G81" name="Range26_56_1"/>
    <protectedRange sqref="H80:H81" name="Range27_71_1"/>
    <protectedRange sqref="H80" name="Range1_8_1_13_1"/>
    <protectedRange sqref="H81" name="Range1_6_7"/>
    <protectedRange sqref="H80:H81" name="Range26_57_1"/>
    <protectedRange sqref="I80:I81" name="Range27_72_1"/>
    <protectedRange sqref="I80" name="Range1_4_2_1_2"/>
    <protectedRange sqref="I81" name="Range1_6_8"/>
    <protectedRange sqref="I80:I81" name="Range26_58_1"/>
    <protectedRange sqref="J80:J81" name="Range27_73_1"/>
    <protectedRange sqref="J80:J81" name="Range1_52"/>
    <protectedRange sqref="J80:J81" name="Range26_59"/>
    <protectedRange sqref="L80:L81" name="Range27_74_1"/>
    <protectedRange sqref="L80" name="Range1_8_5"/>
    <protectedRange sqref="L81" name="Range1_6_9"/>
    <protectedRange sqref="E55:E60" name="Range1_9_2_1_1"/>
    <protectedRange sqref="G55:G60" name="Range27_1"/>
    <protectedRange sqref="G55:G60 H141:J144 G155:I158 G159:G166 G167:I170 H176:H178 L176:L178 G179:G180 G185:I205 G207 I206:I207 L207 G209:I211" name="Range1"/>
    <protectedRange sqref="G55:G60 G131:J144 G145:I211" name="Range26"/>
    <protectedRange sqref="H55:H60" name="Range27_2"/>
    <protectedRange sqref="H55:H60" name="Range1_1"/>
    <protectedRange sqref="H55:H60" name="Range26_1"/>
    <protectedRange sqref="I55:I60" name="Range27_3"/>
    <protectedRange sqref="I55:I60" name="Range1_2"/>
    <protectedRange sqref="I55:I60" name="Range26_2"/>
    <protectedRange sqref="J55:J60" name="Range27_4"/>
    <protectedRange sqref="J55:J60" name="Range1_3"/>
    <protectedRange sqref="J55:J60" name="Range26_3"/>
    <protectedRange sqref="L55:L60" name="Range27_5"/>
    <protectedRange sqref="L55:L60" name="Range1_8_1"/>
    <protectedRange sqref="L55:L60" name="Range28"/>
    <protectedRange sqref="E82:E84" name="Range1_9_2_1_1_1"/>
    <protectedRange sqref="G82:G84" name="Range27_6"/>
    <protectedRange sqref="G82 G84" name="Range1_4"/>
    <protectedRange sqref="G83" name="Range1_8"/>
    <protectedRange sqref="G82:G84" name="Range26_4"/>
    <protectedRange sqref="H82:H84" name="Range27_7"/>
    <protectedRange sqref="H82" name="Range1_6"/>
    <protectedRange sqref="H83" name="Range1_8_3"/>
    <protectedRange sqref="H82:H84" name="Range26_5"/>
    <protectedRange sqref="I82:I84" name="Range27_8"/>
    <protectedRange sqref="I83:I84" name="Range1_5"/>
    <protectedRange sqref="I82:I84" name="Range26_6"/>
    <protectedRange sqref="J82:J84" name="Range27_9"/>
    <protectedRange sqref="J82:J84" name="Range1_7"/>
    <protectedRange sqref="J82:J84" name="Range26_7"/>
    <protectedRange sqref="L82:L84" name="Range27_10"/>
    <protectedRange sqref="L84 L82" name="Range1_10"/>
    <protectedRange sqref="L83" name="Range1_8_2"/>
    <protectedRange sqref="L82:L84" name="Range28_1"/>
    <protectedRange sqref="E85:E90" name="Range1_9_2_1_1_2"/>
    <protectedRange sqref="G85:G90" name="Range27_11"/>
    <protectedRange sqref="G85:G90" name="Range1_11"/>
    <protectedRange sqref="G85:G90" name="Range26_8"/>
    <protectedRange sqref="H85:H90" name="Range27_12"/>
    <protectedRange sqref="H85:H90" name="Range1_12"/>
    <protectedRange sqref="H85:H90" name="Range26_9"/>
    <protectedRange sqref="I85:I90" name="Range27_13"/>
    <protectedRange sqref="I85:I90" name="Range1_13"/>
    <protectedRange sqref="I85:I90" name="Range26_10"/>
    <protectedRange sqref="J85:J90" name="Range27_14"/>
    <protectedRange sqref="J85:J90" name="Range1_14"/>
    <protectedRange sqref="J85:J90" name="Range26_11"/>
    <protectedRange sqref="L85:L90" name="Range27_15"/>
    <protectedRange sqref="L85:L90" name="Range1_8_1_1"/>
    <protectedRange sqref="L85:L90" name="Range28_2"/>
    <protectedRange sqref="E91:E93" name="Range1_9_2_1_1_3"/>
    <protectedRange sqref="G91:G93" name="Range27_16"/>
    <protectedRange sqref="G91:G93" name="Range1_15"/>
    <protectedRange sqref="G91:G93" name="Range26_12"/>
    <protectedRange sqref="H91:H93" name="Range27_17"/>
    <protectedRange sqref="H91:H93" name="Range1_16"/>
    <protectedRange sqref="H91:H93" name="Range26_13"/>
    <protectedRange sqref="I91:I93" name="Range27_18"/>
    <protectedRange sqref="I91:I93" name="Range1_17"/>
    <protectedRange sqref="I91:I93" name="Range26_14"/>
    <protectedRange sqref="J91:J93" name="Range27_19"/>
    <protectedRange sqref="J91:J93" name="Range1_18"/>
    <protectedRange sqref="J91:J93" name="Range26_15"/>
    <protectedRange sqref="L91:L93" name="Range27_20"/>
    <protectedRange sqref="L91:L93" name="Range1_8_1_2"/>
    <protectedRange sqref="L91:L93" name="Range28_3"/>
    <protectedRange sqref="E94" name="Range1_9_2_1_1_4"/>
    <protectedRange sqref="G94" name="Range27_21"/>
    <protectedRange sqref="G94" name="Range1_19"/>
    <protectedRange sqref="G94" name="Range26_16"/>
    <protectedRange sqref="H94" name="Range27_22"/>
    <protectedRange sqref="H94" name="Range1_20"/>
    <protectedRange sqref="H94" name="Range26_17"/>
    <protectedRange sqref="I94" name="Range27_23"/>
    <protectedRange sqref="I94" name="Range1_21"/>
    <protectedRange sqref="I94" name="Range26_18"/>
    <protectedRange sqref="J94" name="Range27_24"/>
    <protectedRange sqref="J94" name="Range1_22"/>
    <protectedRange sqref="J94" name="Range26_19"/>
    <protectedRange sqref="L94" name="Range27_25"/>
    <protectedRange sqref="L94" name="Range1_8_1_3"/>
    <protectedRange sqref="L94" name="Range28_4"/>
    <protectedRange sqref="E95:E102" name="Range1_9_2_1_1_5"/>
    <protectedRange sqref="G95:G102" name="Range27_26"/>
    <protectedRange sqref="G95:G102" name="Range1_23"/>
    <protectedRange sqref="G95:G102" name="Range26_20"/>
    <protectedRange sqref="H95:H102" name="Range27_27"/>
    <protectedRange sqref="H95:H102" name="Range1_24"/>
    <protectedRange sqref="H95:H102" name="Range26_21"/>
    <protectedRange sqref="I95:I102" name="Range27_28"/>
    <protectedRange sqref="I95:I102" name="Range1_25"/>
    <protectedRange sqref="I95:I102" name="Range26_22"/>
    <protectedRange sqref="J95:J102" name="Range27_29"/>
    <protectedRange sqref="J95:J102" name="Range1_26"/>
    <protectedRange sqref="J95:J102" name="Range26_23"/>
    <protectedRange sqref="L95:L102" name="Range27_30"/>
    <protectedRange sqref="L95:L102" name="Range1_8_1_4"/>
    <protectedRange sqref="L95:L102" name="Range28_5"/>
    <protectedRange sqref="E103:E107" name="Range1_9_2_1_1_6"/>
    <protectedRange sqref="G103:G107" name="Range27_31"/>
    <protectedRange sqref="G103:G107" name="Range1_27"/>
    <protectedRange sqref="G103:G107" name="Range26_24"/>
    <protectedRange sqref="H103:H107" name="Range27_32"/>
    <protectedRange sqref="H103:H107" name="Range1_28"/>
    <protectedRange sqref="H103:H107" name="Range26_25"/>
    <protectedRange sqref="I103:I107" name="Range27_33"/>
    <protectedRange sqref="I103:I107" name="Range1_29"/>
    <protectedRange sqref="I103:I107" name="Range26_26"/>
    <protectedRange sqref="J103:J107" name="Range27_34"/>
    <protectedRange sqref="J103:J107" name="Range1_30"/>
    <protectedRange sqref="J103:J107" name="Range26_27"/>
    <protectedRange sqref="L103:L107" name="Range27_35"/>
    <protectedRange sqref="L103:L107" name="Range1_8_1_5"/>
    <protectedRange sqref="L103:L107" name="Range28_6"/>
    <protectedRange sqref="E108:E113" name="Range1_9_2_1_1_7"/>
    <protectedRange sqref="G108:G113" name="Range27_36"/>
    <protectedRange sqref="G111:G113" name="Range1_4_1"/>
    <protectedRange sqref="G108" name="Range1_3_1"/>
    <protectedRange sqref="G109" name="Range1_8_4"/>
    <protectedRange sqref="G110" name="Range1_4_2"/>
    <protectedRange sqref="G108:G113" name="Range26_28"/>
    <protectedRange sqref="H108:H113" name="Range27_37"/>
    <protectedRange sqref="H111:H113" name="Range1_31"/>
    <protectedRange sqref="H108" name="Range1_3_2"/>
    <protectedRange sqref="H109:H110" name="Range1_8_6"/>
    <protectedRange sqref="H108:H113" name="Range26_29"/>
    <protectedRange sqref="I108:I113" name="Range27_38"/>
    <protectedRange sqref="I111:I113" name="Range1_4_3"/>
    <protectedRange sqref="I108" name="Range1_3_3"/>
    <protectedRange sqref="I109" name="Range1_8_7"/>
    <protectedRange sqref="I110" name="Range1_4_2_1"/>
    <protectedRange sqref="I108:I113" name="Range26_30"/>
    <protectedRange sqref="J108:J113" name="Range27_39"/>
    <protectedRange sqref="J111:J113" name="Range1_32"/>
    <protectedRange sqref="J108" name="Range1_3_4"/>
    <protectedRange sqref="J109:J110" name="Range1_8_8"/>
    <protectedRange sqref="J108:J113" name="Range26_31"/>
    <protectedRange sqref="L108:L113" name="Range27_40"/>
    <protectedRange sqref="L111:L113" name="Range1_33"/>
    <protectedRange sqref="L108" name="Range1_3_5"/>
    <protectedRange sqref="L109:L110" name="Range1_8_11"/>
    <protectedRange sqref="L108:L113" name="Range28_7"/>
    <protectedRange sqref="E114" name="Range1_9_2_1_1_8"/>
    <protectedRange sqref="G114" name="Range27_41"/>
    <protectedRange sqref="G114" name="Range1_34"/>
    <protectedRange sqref="G114" name="Range26_32"/>
    <protectedRange sqref="H114" name="Range27_42"/>
    <protectedRange sqref="H114" name="Range1_35"/>
    <protectedRange sqref="H114" name="Range26_33"/>
    <protectedRange sqref="I114" name="Range27_43"/>
    <protectedRange sqref="I114" name="Range1_36"/>
    <protectedRange sqref="I114" name="Range26_34"/>
    <protectedRange sqref="J114" name="Range27_44"/>
    <protectedRange sqref="J114" name="Range1_37"/>
    <protectedRange sqref="J114" name="Range26_35"/>
    <protectedRange sqref="L114" name="Range27_45"/>
    <protectedRange sqref="L114" name="Range1_8_1_6"/>
    <protectedRange sqref="L114" name="Range28_8"/>
    <protectedRange sqref="E115:E121" name="Range1_9_2_1_1_9"/>
    <protectedRange sqref="G115:G121" name="Range27_46"/>
    <protectedRange sqref="G115:G116" name="Range1_38"/>
    <protectedRange sqref="G117:G121" name="Range1_8_3_1"/>
    <protectedRange sqref="G115:G121" name="Range26_36"/>
    <protectedRange sqref="H115:H121" name="Range27_47"/>
    <protectedRange sqref="H115" name="Range1_8_1_7"/>
    <protectedRange sqref="H116" name="Range1_6_1"/>
    <protectedRange sqref="H117:H121" name="Range1_8_3_2"/>
    <protectedRange sqref="H115:H121" name="Range26_37"/>
    <protectedRange sqref="I115:I121" name="Range27_48"/>
    <protectedRange sqref="I115" name="Range1_4_2_1_1"/>
    <protectedRange sqref="I116" name="Range1_6_2"/>
    <protectedRange sqref="I117:I121" name="Range1_8_3_3"/>
    <protectedRange sqref="I115:I121" name="Range26_38"/>
    <protectedRange sqref="J115:J121" name="Range27_49"/>
    <protectedRange sqref="J115:J116" name="Range1_74"/>
    <protectedRange sqref="J117:J121" name="Range1_8_3_4"/>
    <protectedRange sqref="J115:J121" name="Range26_39"/>
    <protectedRange sqref="L115:L121" name="Range27_50"/>
    <protectedRange sqref="L115" name="Range1_8_12"/>
    <protectedRange sqref="L116" name="Range1_6_3"/>
    <protectedRange sqref="L117:L121" name="Range1_8_3_5"/>
    <protectedRange sqref="L115:L121" name="Range28_9"/>
    <protectedRange sqref="E122" name="Range1_9_2_1_1_10"/>
    <protectedRange sqref="G122" name="Range27_51"/>
    <protectedRange sqref="G122" name="Range1_75"/>
    <protectedRange sqref="G122" name="Range26_40"/>
    <protectedRange sqref="H122" name="Range27_52"/>
    <protectedRange sqref="H122" name="Range1_76"/>
    <protectedRange sqref="H122" name="Range26_41"/>
    <protectedRange sqref="I122" name="Range27_75"/>
    <protectedRange sqref="I122" name="Range1_77"/>
    <protectedRange sqref="I122" name="Range26_82"/>
    <protectedRange sqref="J122" name="Range1_78"/>
    <protectedRange sqref="J122" name="Range26_83"/>
    <protectedRange sqref="L122" name="Range1_8_1_17"/>
    <protectedRange sqref="L122" name="Range28_10"/>
    <protectedRange sqref="E123" name="Range1_9_2_1_1_21"/>
    <protectedRange sqref="G123" name="Range1_79"/>
    <protectedRange sqref="G123" name="Range26_84"/>
    <protectedRange sqref="H123" name="Range1_8_1_18"/>
    <protectedRange sqref="H123" name="Range26_85"/>
    <protectedRange sqref="I123" name="Range1_4_2_1_5"/>
    <protectedRange sqref="I123" name="Range26_86"/>
    <protectedRange sqref="J123" name="Range1_80"/>
    <protectedRange sqref="J123" name="Range26_87"/>
    <protectedRange sqref="L123" name="Range1_8_13"/>
    <protectedRange sqref="L123" name="Range28_13"/>
    <protectedRange sqref="E124:E125" name="Range1_9_2_1_1_22"/>
    <protectedRange sqref="G124:G125" name="Range1_81"/>
    <protectedRange sqref="G124:G125" name="Range26_88"/>
    <protectedRange sqref="H124:H125" name="Range1_82"/>
    <protectedRange sqref="H124:H125" name="Range26_89"/>
    <protectedRange sqref="I124:I125" name="Range1_83"/>
    <protectedRange sqref="I124:I125" name="Range26_90"/>
    <protectedRange sqref="J124:J125" name="Range1_84"/>
    <protectedRange sqref="J124:J125" name="Range26_91"/>
    <protectedRange sqref="L124:L125" name="Range1_8_1_19"/>
    <protectedRange sqref="L124:L125" name="Range28_22"/>
    <protectedRange sqref="E126" name="Range1_9_2_1_1_23"/>
    <protectedRange sqref="G126" name="Range1_85"/>
    <protectedRange sqref="G126" name="Range26_92"/>
    <protectedRange sqref="H126" name="Range1_8_1_20"/>
    <protectedRange sqref="H126" name="Range26_93"/>
    <protectedRange sqref="I126" name="Range1_4_2_1_6"/>
    <protectedRange sqref="I126" name="Range26_94"/>
    <protectedRange sqref="J126" name="Range1_86"/>
    <protectedRange sqref="J126" name="Range26_95"/>
    <protectedRange sqref="L126" name="Range1_8_14"/>
    <protectedRange sqref="L126" name="Range28_23"/>
    <protectedRange sqref="E127:E130" name="Range1_9_2_1_1_24"/>
    <protectedRange sqref="G127:G130" name="Range1_87"/>
    <protectedRange sqref="G127:G130" name="Range26_96"/>
    <protectedRange sqref="H127:H130" name="Range1_88"/>
    <protectedRange sqref="H127:H130" name="Range26_97"/>
    <protectedRange sqref="I127:I130" name="Range1_89"/>
    <protectedRange sqref="I127:I130" name="Range26_98"/>
    <protectedRange sqref="J127:J130" name="Range1_90"/>
    <protectedRange sqref="J127:J130" name="Range26_99"/>
    <protectedRange sqref="L127:L130" name="Range1_8_1_21"/>
    <protectedRange sqref="L127:L130" name="Range28_24"/>
    <protectedRange sqref="E131:E133" name="Range1_9_2_1_1_25"/>
    <protectedRange sqref="H131:H133" name="Range1_8_3_21"/>
    <protectedRange sqref="J131:J133" name="Range1_8_3_22"/>
    <protectedRange sqref="L131:L133" name="Range1_8_3_23"/>
    <protectedRange sqref="L131:L133" name="Range28_25"/>
    <protectedRange sqref="E134:E136" name="Range1_9_2_1_1_26"/>
    <protectedRange sqref="G134 G136" name="Range1_91"/>
    <protectedRange sqref="G135" name="Range1_8_15"/>
    <protectedRange sqref="H134" name="Range1_6_10"/>
    <protectedRange sqref="H135" name="Range1_8_3_24"/>
    <protectedRange sqref="I135:I136" name="Range1_92"/>
    <protectedRange sqref="J134:J136" name="Range1_93"/>
    <protectedRange sqref="L136 L134" name="Range1_94"/>
    <protectedRange sqref="L135" name="Range1_8_16"/>
    <protectedRange sqref="L134:L136" name="Range28_26"/>
    <protectedRange sqref="E137:E140" name="Range1_9_2_1_1_27"/>
    <protectedRange sqref="G137:G140" name="Range1_95"/>
    <protectedRange sqref="H137:H140" name="Range1_96"/>
    <protectedRange sqref="I137:I140" name="Range1_97"/>
    <protectedRange sqref="J137:J140" name="Range1_98"/>
    <protectedRange sqref="L137:L140" name="Range1_8_1_22"/>
    <protectedRange sqref="L137:L140" name="Range28_27"/>
    <protectedRange sqref="E141:E144" name="Range1_9_2_1_1_28"/>
    <protectedRange sqref="G141:G144" name="Range1_99"/>
    <protectedRange sqref="L141:L144" name="Range1_8_1_23"/>
    <protectedRange sqref="L141:L144" name="Range28_28"/>
    <protectedRange sqref="E145:E154" name="Range1_9_2_1_1_29"/>
    <protectedRange sqref="H154" name="Range1_6_4"/>
    <protectedRange sqref="H150:H153 G145:I149" name="Range1_8_3_6"/>
    <protectedRange sqref="L154" name="Range1_6_5"/>
    <protectedRange sqref="L145:L153" name="Range1_8_3_7"/>
    <protectedRange sqref="L145:L154" name="Range28_29"/>
    <protectedRange sqref="E155:E158" name="Range1_9_2_1_1_30"/>
    <protectedRange sqref="L155:L158" name="Range1_8_1_24"/>
    <protectedRange sqref="L155:L158" name="Range28_30"/>
    <protectedRange sqref="E159:E166" name="Range1_9_2_1_1_31"/>
    <protectedRange sqref="H159:H162" name="Range1_8_1_25"/>
    <protectedRange sqref="I159:I162" name="Range1_4_2_1_7"/>
    <protectedRange sqref="H163:I166" name="Range1_6_6"/>
    <protectedRange sqref="L159:L162" name="Range1_8_17"/>
    <protectedRange sqref="L163:L166" name="Range1_6_11"/>
    <protectedRange sqref="L159:L166" name="Range28_31"/>
    <protectedRange sqref="E167:E170" name="Range1_9_2_1_1_32"/>
    <protectedRange sqref="L167:L170" name="Range1_8_1_26"/>
    <protectedRange sqref="L167:L170" name="Range28_32"/>
    <protectedRange sqref="E171:E178" name="Range1_9_2_1_1_33"/>
    <protectedRange sqref="G176:G178 I176:I178" name="Range1_4_4"/>
    <protectedRange sqref="H172:H175 G171:I171" name="Range1_8_18"/>
    <protectedRange sqref="G172:G175 I172:I175" name="Range1_4_2_2"/>
    <protectedRange sqref="L171:L175" name="Range1_8_19"/>
    <protectedRange sqref="L171:L178" name="Range28_33"/>
    <protectedRange sqref="E179:E181" name="Range1_9_2_1_1_34"/>
    <protectedRange sqref="H179" name="Range1_8_1_27"/>
    <protectedRange sqref="I179" name="Range1_4_2_1_8"/>
    <protectedRange sqref="H180:I180" name="Range1_6_12"/>
    <protectedRange sqref="G181:I181" name="Range1_8_3_8"/>
    <protectedRange sqref="L179" name="Range1_8_20"/>
    <protectedRange sqref="L180" name="Range1_6_13"/>
    <protectedRange sqref="L181" name="Range1_8_3_17"/>
    <protectedRange sqref="L179:L181" name="Range28_34"/>
    <protectedRange sqref="E182:E184" name="Range1_9_2_1_1_35"/>
    <protectedRange sqref="G182:I182" name="Range1_3_6"/>
    <protectedRange sqref="H184 G183:I183" name="Range1_8_21"/>
    <protectedRange sqref="G184 I184" name="Range1_4_2_3"/>
    <protectedRange sqref="L182" name="Range1_3_7"/>
    <protectedRange sqref="L183:L184" name="Range1_8_22"/>
    <protectedRange sqref="L182:L184" name="Range28_35"/>
    <protectedRange sqref="E185:E192" name="Range1_9_2_1_1_36"/>
    <protectedRange sqref="L185:L192" name="Range1_8_1_28"/>
    <protectedRange sqref="L185:L192" name="Range28_36"/>
    <protectedRange sqref="E193:E205" name="Range1_9_2_1_1_37"/>
    <protectedRange sqref="L193:L205" name="Range1_8_1_29"/>
    <protectedRange sqref="L193:L205" name="Range28_37"/>
    <protectedRange sqref="E206:E208" name="Range1_9_2_1_1_38"/>
    <protectedRange sqref="G208:I208" name="Range1_3_8"/>
    <protectedRange sqref="G206" name="Range1_8_23"/>
    <protectedRange sqref="H206" name="Range1_8_3_20"/>
    <protectedRange sqref="L208" name="Range1_3_9"/>
    <protectedRange sqref="L206" name="Range1_8_24"/>
    <protectedRange sqref="L206:L208" name="Range28_38"/>
    <protectedRange sqref="E209" name="Range1_9_2_1_1_39"/>
    <protectedRange sqref="L209" name="Range1_8_1_30"/>
    <protectedRange sqref="L209" name="Range28_39"/>
    <protectedRange sqref="E210:E211" name="Range1_9_2_1_1_40"/>
    <protectedRange sqref="L210:L211" name="Range1_8_1_31"/>
    <protectedRange sqref="L210:L211" name="Range28_40"/>
  </protectedRanges>
  <sortState ref="A2:W17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3"/>
  <sheetViews>
    <sheetView zoomScaleNormal="100" workbookViewId="0">
      <selection activeCell="G25" sqref="G25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0" customFormat="1" ht="27" customHeight="1" thickBot="1" x14ac:dyDescent="0.3">
      <c r="A1" s="13" t="s">
        <v>0</v>
      </c>
      <c r="B1" s="19" t="s">
        <v>25</v>
      </c>
      <c r="C1" s="19" t="s">
        <v>26</v>
      </c>
      <c r="D1" s="19" t="s">
        <v>27</v>
      </c>
    </row>
    <row r="2" spans="1:4" x14ac:dyDescent="0.2">
      <c r="A2" s="52" t="s">
        <v>36</v>
      </c>
      <c r="B2" s="53">
        <v>0</v>
      </c>
      <c r="C2" s="54">
        <v>17.02</v>
      </c>
      <c r="D2" s="53">
        <v>0</v>
      </c>
    </row>
    <row r="3" spans="1:4" x14ac:dyDescent="0.2">
      <c r="A3" s="52" t="s">
        <v>64</v>
      </c>
      <c r="B3" s="53">
        <v>0</v>
      </c>
      <c r="C3" s="54">
        <v>13.47</v>
      </c>
      <c r="D3" s="53">
        <v>0</v>
      </c>
    </row>
    <row r="4" spans="1:4" x14ac:dyDescent="0.2">
      <c r="A4" s="52" t="s">
        <v>65</v>
      </c>
      <c r="B4" s="53">
        <v>0</v>
      </c>
      <c r="C4" s="54">
        <v>352.89</v>
      </c>
      <c r="D4" s="53">
        <v>0</v>
      </c>
    </row>
    <row r="5" spans="1:4" x14ac:dyDescent="0.2">
      <c r="A5" s="52" t="s">
        <v>66</v>
      </c>
      <c r="B5" s="53">
        <v>0</v>
      </c>
      <c r="C5" s="54">
        <v>351.54</v>
      </c>
      <c r="D5" s="53">
        <v>0</v>
      </c>
    </row>
    <row r="6" spans="1:4" x14ac:dyDescent="0.2">
      <c r="A6" s="52" t="s">
        <v>67</v>
      </c>
      <c r="B6" s="53">
        <v>0</v>
      </c>
      <c r="C6" s="54">
        <v>353.96</v>
      </c>
      <c r="D6" s="53">
        <v>0</v>
      </c>
    </row>
    <row r="7" spans="1:4" x14ac:dyDescent="0.2">
      <c r="A7" s="52" t="s">
        <v>68</v>
      </c>
      <c r="B7" s="53">
        <v>0</v>
      </c>
      <c r="C7" s="54">
        <v>353.68</v>
      </c>
      <c r="D7" s="53">
        <v>0</v>
      </c>
    </row>
    <row r="8" spans="1:4" x14ac:dyDescent="0.2">
      <c r="A8" s="52" t="s">
        <v>69</v>
      </c>
      <c r="B8" s="53">
        <v>0</v>
      </c>
      <c r="C8" s="54">
        <v>16.010000000000002</v>
      </c>
      <c r="D8" s="53">
        <v>0</v>
      </c>
    </row>
    <row r="9" spans="1:4" x14ac:dyDescent="0.2">
      <c r="A9" s="52" t="s">
        <v>70</v>
      </c>
      <c r="B9" s="53">
        <v>0</v>
      </c>
      <c r="C9" s="54">
        <v>18.3</v>
      </c>
      <c r="D9" s="53">
        <v>0</v>
      </c>
    </row>
    <row r="10" spans="1:4" x14ac:dyDescent="0.2">
      <c r="A10" s="52" t="s">
        <v>71</v>
      </c>
      <c r="B10" s="53">
        <v>0</v>
      </c>
      <c r="C10" s="54">
        <v>25.19</v>
      </c>
      <c r="D10" s="53">
        <v>0</v>
      </c>
    </row>
    <row r="11" spans="1:4" x14ac:dyDescent="0.2">
      <c r="A11" s="52" t="s">
        <v>72</v>
      </c>
      <c r="B11" s="53">
        <v>0</v>
      </c>
      <c r="C11" s="54">
        <v>27.9</v>
      </c>
      <c r="D11" s="53">
        <v>0</v>
      </c>
    </row>
    <row r="12" spans="1:4" x14ac:dyDescent="0.2">
      <c r="A12" s="52" t="s">
        <v>73</v>
      </c>
      <c r="B12" s="53">
        <v>0</v>
      </c>
      <c r="C12" s="54">
        <v>45.58</v>
      </c>
      <c r="D12" s="53">
        <v>0</v>
      </c>
    </row>
    <row r="13" spans="1:4" x14ac:dyDescent="0.2">
      <c r="A13" s="52" t="s">
        <v>74</v>
      </c>
      <c r="B13" s="53">
        <v>0</v>
      </c>
      <c r="C13" s="54">
        <v>45.58</v>
      </c>
      <c r="D13" s="53">
        <v>0</v>
      </c>
    </row>
    <row r="14" spans="1:4" x14ac:dyDescent="0.2">
      <c r="A14" s="52" t="s">
        <v>80</v>
      </c>
      <c r="B14" s="53">
        <v>0</v>
      </c>
      <c r="C14" s="54">
        <v>50.76</v>
      </c>
      <c r="D14" s="53">
        <v>0</v>
      </c>
    </row>
    <row r="15" spans="1:4" x14ac:dyDescent="0.2">
      <c r="A15" s="52" t="s">
        <v>81</v>
      </c>
      <c r="B15" s="53">
        <v>0</v>
      </c>
      <c r="C15" s="54">
        <v>58.52</v>
      </c>
      <c r="D15" s="53">
        <v>0</v>
      </c>
    </row>
    <row r="16" spans="1:4" x14ac:dyDescent="0.2">
      <c r="A16" s="52" t="s">
        <v>82</v>
      </c>
      <c r="B16" s="53">
        <v>0</v>
      </c>
      <c r="C16" s="54">
        <v>57.75</v>
      </c>
      <c r="D16" s="53">
        <v>0</v>
      </c>
    </row>
    <row r="17" spans="1:4" x14ac:dyDescent="0.2">
      <c r="A17" s="52" t="s">
        <v>93</v>
      </c>
      <c r="B17" s="53">
        <v>0</v>
      </c>
      <c r="C17" s="54">
        <v>66.209999999999994</v>
      </c>
      <c r="D17" s="53">
        <v>0</v>
      </c>
    </row>
    <row r="18" spans="1:4" x14ac:dyDescent="0.2">
      <c r="A18" s="52" t="s">
        <v>94</v>
      </c>
      <c r="B18" s="53">
        <v>0</v>
      </c>
      <c r="C18" s="54">
        <v>67.099999999999994</v>
      </c>
      <c r="D18" s="53">
        <v>0</v>
      </c>
    </row>
    <row r="19" spans="1:4" x14ac:dyDescent="0.2">
      <c r="A19" s="52" t="s">
        <v>95</v>
      </c>
      <c r="B19" s="53">
        <v>0</v>
      </c>
      <c r="C19" s="54">
        <v>62.17</v>
      </c>
      <c r="D19" s="53">
        <v>0</v>
      </c>
    </row>
    <row r="20" spans="1:4" x14ac:dyDescent="0.2">
      <c r="A20" s="52" t="s">
        <v>99</v>
      </c>
      <c r="B20" s="53">
        <v>0</v>
      </c>
      <c r="C20" s="54">
        <v>57.76</v>
      </c>
      <c r="D20" s="53">
        <v>0</v>
      </c>
    </row>
    <row r="21" spans="1:4" x14ac:dyDescent="0.2">
      <c r="A21" s="52" t="s">
        <v>104</v>
      </c>
      <c r="B21" s="53">
        <v>0</v>
      </c>
      <c r="C21" s="54">
        <v>58.21</v>
      </c>
      <c r="D21" s="53">
        <v>0</v>
      </c>
    </row>
    <row r="22" spans="1:4" x14ac:dyDescent="0.2">
      <c r="A22" s="52" t="s">
        <v>109</v>
      </c>
      <c r="B22" s="53">
        <v>0</v>
      </c>
      <c r="C22" s="54">
        <v>35.85</v>
      </c>
      <c r="D22" s="53">
        <v>0</v>
      </c>
    </row>
    <row r="23" spans="1:4" x14ac:dyDescent="0.2">
      <c r="A23" s="52" t="s">
        <v>110</v>
      </c>
      <c r="B23" s="53">
        <v>0</v>
      </c>
      <c r="C23" s="54">
        <v>4.93</v>
      </c>
      <c r="D23" s="53">
        <v>0</v>
      </c>
    </row>
    <row r="24" spans="1:4" x14ac:dyDescent="0.2">
      <c r="A24" s="52" t="s">
        <v>120</v>
      </c>
      <c r="B24" s="53">
        <v>0</v>
      </c>
      <c r="C24" s="54">
        <v>40.76</v>
      </c>
      <c r="D24" s="53">
        <v>0</v>
      </c>
    </row>
    <row r="25" spans="1:4" x14ac:dyDescent="0.2">
      <c r="A25" s="52" t="s">
        <v>121</v>
      </c>
      <c r="B25" s="53">
        <v>0</v>
      </c>
      <c r="C25" s="54">
        <v>45.96</v>
      </c>
      <c r="D25" s="53">
        <v>0</v>
      </c>
    </row>
    <row r="26" spans="1:4" x14ac:dyDescent="0.2">
      <c r="A26" s="52" t="s">
        <v>122</v>
      </c>
      <c r="B26" s="53">
        <v>0</v>
      </c>
      <c r="C26" s="54">
        <v>46.89</v>
      </c>
      <c r="D26" s="53">
        <v>0</v>
      </c>
    </row>
    <row r="27" spans="1:4" x14ac:dyDescent="0.2">
      <c r="A27" s="52" t="s">
        <v>123</v>
      </c>
      <c r="B27" s="53">
        <v>0</v>
      </c>
      <c r="C27" s="54">
        <v>52.43</v>
      </c>
      <c r="D27" s="53">
        <v>0</v>
      </c>
    </row>
    <row r="28" spans="1:4" x14ac:dyDescent="0.2">
      <c r="A28" s="52" t="s">
        <v>124</v>
      </c>
      <c r="B28" s="53">
        <v>0</v>
      </c>
      <c r="C28" s="54">
        <v>49.68</v>
      </c>
      <c r="D28" s="53">
        <v>0</v>
      </c>
    </row>
    <row r="29" spans="1:4" x14ac:dyDescent="0.2">
      <c r="A29" s="52" t="s">
        <v>125</v>
      </c>
      <c r="B29" s="53">
        <v>0</v>
      </c>
      <c r="C29" s="54">
        <v>43.25</v>
      </c>
      <c r="D29" s="53">
        <v>0</v>
      </c>
    </row>
    <row r="30" spans="1:4" x14ac:dyDescent="0.2">
      <c r="A30" s="52" t="s">
        <v>134</v>
      </c>
      <c r="B30" s="53">
        <v>0</v>
      </c>
      <c r="C30" s="54">
        <v>46.72</v>
      </c>
      <c r="D30" s="53">
        <v>0</v>
      </c>
    </row>
    <row r="31" spans="1:4" x14ac:dyDescent="0.2">
      <c r="A31" s="52" t="s">
        <v>135</v>
      </c>
      <c r="B31" s="53">
        <v>0</v>
      </c>
      <c r="C31" s="54">
        <v>47.19</v>
      </c>
      <c r="D31" s="53">
        <v>0</v>
      </c>
    </row>
    <row r="32" spans="1:4" x14ac:dyDescent="0.2">
      <c r="A32" s="52" t="s">
        <v>136</v>
      </c>
      <c r="B32" s="53">
        <v>0</v>
      </c>
      <c r="C32" s="54">
        <v>33.729999999999997</v>
      </c>
      <c r="D32" s="53">
        <v>0</v>
      </c>
    </row>
    <row r="33" spans="1:4" x14ac:dyDescent="0.2">
      <c r="A33" s="52" t="s">
        <v>143</v>
      </c>
      <c r="B33" s="53">
        <v>0</v>
      </c>
      <c r="C33" s="54">
        <v>38.24</v>
      </c>
      <c r="D33" s="53">
        <v>0</v>
      </c>
    </row>
    <row r="34" spans="1:4" x14ac:dyDescent="0.2">
      <c r="A34" s="52" t="s">
        <v>155</v>
      </c>
      <c r="B34" s="53">
        <v>0</v>
      </c>
      <c r="C34" s="54">
        <v>40.76</v>
      </c>
      <c r="D34" s="53">
        <v>0</v>
      </c>
    </row>
    <row r="35" spans="1:4" x14ac:dyDescent="0.2">
      <c r="A35" s="52" t="s">
        <v>156</v>
      </c>
      <c r="B35" s="53">
        <v>0</v>
      </c>
      <c r="C35" s="54">
        <v>40.54</v>
      </c>
      <c r="D35" s="53">
        <v>0</v>
      </c>
    </row>
    <row r="36" spans="1:4" x14ac:dyDescent="0.2">
      <c r="A36" s="52" t="s">
        <v>157</v>
      </c>
      <c r="B36" s="53">
        <v>0</v>
      </c>
      <c r="C36" s="54">
        <v>34.71</v>
      </c>
      <c r="D36" s="53">
        <v>0</v>
      </c>
    </row>
    <row r="37" spans="1:4" x14ac:dyDescent="0.2">
      <c r="A37" s="52" t="s">
        <v>168</v>
      </c>
      <c r="B37" s="53">
        <v>0</v>
      </c>
      <c r="C37" s="54">
        <v>41.75</v>
      </c>
      <c r="D37" s="53">
        <v>0</v>
      </c>
    </row>
    <row r="38" spans="1:4" x14ac:dyDescent="0.2">
      <c r="A38" s="52" t="s">
        <v>169</v>
      </c>
      <c r="B38" s="53">
        <v>0</v>
      </c>
      <c r="C38" s="54">
        <v>33.24</v>
      </c>
      <c r="D38" s="53">
        <v>0</v>
      </c>
    </row>
    <row r="39" spans="1:4" x14ac:dyDescent="0.2">
      <c r="A39" s="52" t="s">
        <v>180</v>
      </c>
      <c r="B39" s="53">
        <v>0</v>
      </c>
      <c r="C39" s="54">
        <v>41.63</v>
      </c>
      <c r="D39" s="53">
        <v>0</v>
      </c>
    </row>
    <row r="40" spans="1:4" x14ac:dyDescent="0.2">
      <c r="A40" s="52" t="s">
        <v>181</v>
      </c>
      <c r="B40" s="53">
        <v>0</v>
      </c>
      <c r="C40" s="54">
        <v>41.63</v>
      </c>
      <c r="D40" s="53">
        <v>0</v>
      </c>
    </row>
    <row r="41" spans="1:4" x14ac:dyDescent="0.2">
      <c r="A41" s="52" t="s">
        <v>193</v>
      </c>
      <c r="B41" s="53">
        <v>0</v>
      </c>
      <c r="C41" s="54">
        <v>39.96</v>
      </c>
      <c r="D41" s="53">
        <v>0</v>
      </c>
    </row>
    <row r="42" spans="1:4" x14ac:dyDescent="0.2">
      <c r="A42" s="52" t="s">
        <v>194</v>
      </c>
      <c r="B42" s="53">
        <v>0</v>
      </c>
      <c r="C42" s="54">
        <v>39.96</v>
      </c>
      <c r="D42" s="53">
        <v>0</v>
      </c>
    </row>
    <row r="43" spans="1:4" x14ac:dyDescent="0.2">
      <c r="A43" s="52" t="s">
        <v>195</v>
      </c>
      <c r="B43" s="53">
        <v>0</v>
      </c>
      <c r="C43" s="54">
        <v>41.25</v>
      </c>
      <c r="D43" s="53">
        <v>0</v>
      </c>
    </row>
    <row r="44" spans="1:4" x14ac:dyDescent="0.2">
      <c r="A44" s="52" t="s">
        <v>196</v>
      </c>
      <c r="B44" s="53">
        <v>0</v>
      </c>
      <c r="C44" s="54">
        <v>45.7</v>
      </c>
      <c r="D44" s="53">
        <v>0</v>
      </c>
    </row>
    <row r="45" spans="1:4" x14ac:dyDescent="0.2">
      <c r="A45" s="52" t="s">
        <v>197</v>
      </c>
      <c r="B45" s="53">
        <v>0</v>
      </c>
      <c r="C45" s="54">
        <v>38.71</v>
      </c>
      <c r="D45" s="53">
        <v>0</v>
      </c>
    </row>
    <row r="46" spans="1:4" x14ac:dyDescent="0.2">
      <c r="A46" s="52" t="s">
        <v>198</v>
      </c>
      <c r="B46" s="53">
        <v>0</v>
      </c>
      <c r="C46" s="54">
        <v>46.62</v>
      </c>
      <c r="D46" s="53">
        <v>0</v>
      </c>
    </row>
    <row r="47" spans="1:4" x14ac:dyDescent="0.2">
      <c r="A47" s="52" t="s">
        <v>199</v>
      </c>
      <c r="B47" s="53">
        <v>0</v>
      </c>
      <c r="C47" s="54">
        <v>51.89</v>
      </c>
      <c r="D47" s="53">
        <v>0</v>
      </c>
    </row>
    <row r="48" spans="1:4" x14ac:dyDescent="0.2">
      <c r="A48" s="52" t="s">
        <v>200</v>
      </c>
      <c r="B48" s="53">
        <v>0</v>
      </c>
      <c r="C48" s="54">
        <v>47.81</v>
      </c>
      <c r="D48" s="53">
        <v>0</v>
      </c>
    </row>
    <row r="49" spans="1:4" x14ac:dyDescent="0.2">
      <c r="A49" s="52" t="s">
        <v>201</v>
      </c>
      <c r="B49" s="53">
        <v>0</v>
      </c>
      <c r="C49" s="54">
        <v>51.95</v>
      </c>
      <c r="D49" s="53">
        <v>0</v>
      </c>
    </row>
    <row r="50" spans="1:4" x14ac:dyDescent="0.2">
      <c r="A50" s="52" t="s">
        <v>202</v>
      </c>
      <c r="B50" s="53">
        <v>0</v>
      </c>
      <c r="C50" s="54">
        <v>49.66</v>
      </c>
      <c r="D50" s="53">
        <v>0</v>
      </c>
    </row>
    <row r="51" spans="1:4" x14ac:dyDescent="0.2">
      <c r="A51" s="52" t="s">
        <v>220</v>
      </c>
      <c r="B51" s="53">
        <v>0</v>
      </c>
      <c r="C51" s="54">
        <v>51.85</v>
      </c>
      <c r="D51" s="53">
        <v>0</v>
      </c>
    </row>
    <row r="52" spans="1:4" x14ac:dyDescent="0.2">
      <c r="A52" s="52" t="s">
        <v>221</v>
      </c>
      <c r="B52" s="53">
        <v>0</v>
      </c>
      <c r="C52" s="54">
        <v>44.71</v>
      </c>
      <c r="D52" s="53">
        <v>0</v>
      </c>
    </row>
    <row r="53" spans="1:4" x14ac:dyDescent="0.2">
      <c r="A53" s="52" t="s">
        <v>222</v>
      </c>
      <c r="B53" s="53">
        <v>0</v>
      </c>
      <c r="C53" s="54">
        <v>44.71</v>
      </c>
      <c r="D53" s="53">
        <v>0</v>
      </c>
    </row>
    <row r="54" spans="1:4" x14ac:dyDescent="0.2">
      <c r="A54" s="52" t="s">
        <v>223</v>
      </c>
      <c r="B54" s="53">
        <v>0</v>
      </c>
      <c r="C54" s="54">
        <v>50.04</v>
      </c>
      <c r="D54" s="53">
        <v>0</v>
      </c>
    </row>
    <row r="55" spans="1:4" x14ac:dyDescent="0.2">
      <c r="A55" s="52" t="s">
        <v>228</v>
      </c>
      <c r="B55" s="53">
        <v>0</v>
      </c>
      <c r="C55" s="54">
        <v>50.6</v>
      </c>
      <c r="D55" s="53">
        <v>0</v>
      </c>
    </row>
    <row r="56" spans="1:4" x14ac:dyDescent="0.2">
      <c r="A56" s="52" t="s">
        <v>229</v>
      </c>
      <c r="B56" s="53">
        <v>0</v>
      </c>
      <c r="C56" s="54">
        <v>49.97</v>
      </c>
      <c r="D56" s="53">
        <v>0</v>
      </c>
    </row>
    <row r="57" spans="1:4" x14ac:dyDescent="0.2">
      <c r="A57" s="52" t="s">
        <v>235</v>
      </c>
      <c r="B57" s="53">
        <v>0</v>
      </c>
      <c r="C57" s="54" t="s">
        <v>259</v>
      </c>
      <c r="D57" s="53">
        <v>0</v>
      </c>
    </row>
    <row r="58" spans="1:4" x14ac:dyDescent="0.2">
      <c r="A58" s="52" t="s">
        <v>236</v>
      </c>
      <c r="B58" s="53">
        <v>0</v>
      </c>
      <c r="C58" s="54" t="s">
        <v>260</v>
      </c>
      <c r="D58" s="53">
        <v>0</v>
      </c>
    </row>
    <row r="59" spans="1:4" x14ac:dyDescent="0.2">
      <c r="A59" s="52" t="s">
        <v>237</v>
      </c>
      <c r="B59" s="53">
        <v>0</v>
      </c>
      <c r="C59" s="54" t="s">
        <v>261</v>
      </c>
      <c r="D59" s="53">
        <v>0</v>
      </c>
    </row>
    <row r="60" spans="1:4" x14ac:dyDescent="0.2">
      <c r="A60" s="52" t="s">
        <v>238</v>
      </c>
      <c r="B60" s="53">
        <v>0</v>
      </c>
      <c r="C60" s="54" t="s">
        <v>262</v>
      </c>
      <c r="D60" s="53">
        <v>0</v>
      </c>
    </row>
    <row r="61" spans="1:4" x14ac:dyDescent="0.2">
      <c r="A61" s="52" t="s">
        <v>242</v>
      </c>
      <c r="B61" s="53">
        <v>0</v>
      </c>
      <c r="C61" s="54" t="s">
        <v>263</v>
      </c>
      <c r="D61" s="53">
        <v>0</v>
      </c>
    </row>
    <row r="62" spans="1:4" x14ac:dyDescent="0.2">
      <c r="A62" s="22"/>
      <c r="C62" s="4"/>
    </row>
    <row r="63" spans="1:4" x14ac:dyDescent="0.2">
      <c r="A63" s="22"/>
      <c r="C63" s="4"/>
    </row>
    <row r="64" spans="1:4" x14ac:dyDescent="0.2">
      <c r="A64" s="22"/>
      <c r="C64" s="4"/>
    </row>
    <row r="65" spans="1:5" x14ac:dyDescent="0.2">
      <c r="A65" s="22"/>
      <c r="C65" s="4"/>
    </row>
    <row r="66" spans="1:5" x14ac:dyDescent="0.2">
      <c r="A66" s="22"/>
      <c r="C66" s="4"/>
    </row>
    <row r="67" spans="1:5" ht="15" x14ac:dyDescent="0.25">
      <c r="A67" s="22"/>
      <c r="C67"/>
    </row>
    <row r="68" spans="1:5" ht="15" x14ac:dyDescent="0.25">
      <c r="A68" s="22"/>
      <c r="C68"/>
    </row>
    <row r="69" spans="1:5" ht="15" x14ac:dyDescent="0.25">
      <c r="A69" s="22"/>
      <c r="C69"/>
    </row>
    <row r="70" spans="1:5" ht="15" x14ac:dyDescent="0.25">
      <c r="A70" s="22"/>
      <c r="C70"/>
    </row>
    <row r="71" spans="1:5" ht="15" x14ac:dyDescent="0.25">
      <c r="A71" s="22"/>
      <c r="C71"/>
    </row>
    <row r="72" spans="1:5" ht="15" x14ac:dyDescent="0.25">
      <c r="A72" s="22"/>
      <c r="C72"/>
      <c r="E72"/>
    </row>
    <row r="73" spans="1:5" ht="15" x14ac:dyDescent="0.25">
      <c r="A73" s="22"/>
      <c r="C73"/>
      <c r="E73"/>
    </row>
    <row r="74" spans="1:5" ht="15" x14ac:dyDescent="0.25">
      <c r="A74" s="22"/>
      <c r="C74"/>
      <c r="E74"/>
    </row>
    <row r="75" spans="1:5" ht="15" x14ac:dyDescent="0.25">
      <c r="A75" s="22"/>
      <c r="C75"/>
    </row>
    <row r="76" spans="1:5" ht="15" x14ac:dyDescent="0.25">
      <c r="A76" s="22"/>
      <c r="C76"/>
    </row>
    <row r="77" spans="1:5" ht="15" x14ac:dyDescent="0.25">
      <c r="A77" s="22"/>
      <c r="C77"/>
    </row>
    <row r="78" spans="1:5" x14ac:dyDescent="0.2">
      <c r="A78" s="22"/>
    </row>
    <row r="79" spans="1:5" x14ac:dyDescent="0.2">
      <c r="A79" s="22"/>
    </row>
    <row r="80" spans="1:5" x14ac:dyDescent="0.2">
      <c r="A80" s="22"/>
    </row>
    <row r="81" spans="1:1" x14ac:dyDescent="0.2">
      <c r="A81" s="2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</sheetData>
  <sortState ref="A2:L93">
    <sortCondition ref="A2"/>
  </sortState>
  <pageMargins left="0.7" right="0.7" top="0.75" bottom="0.75" header="0.3" footer="0.3"/>
  <pageSetup paperSize="8" orientation="portrait" r:id="rId1"/>
  <ignoredErrors>
    <ignoredError sqref="C57:C6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6" t="s">
        <v>6</v>
      </c>
      <c r="B1" s="27" t="s">
        <v>31</v>
      </c>
      <c r="C1" s="27" t="s">
        <v>32</v>
      </c>
      <c r="D1" s="28" t="s">
        <v>30</v>
      </c>
    </row>
    <row r="2" spans="1:4" x14ac:dyDescent="0.25">
      <c r="A2" s="25"/>
      <c r="B2" s="25"/>
      <c r="C2" s="25"/>
      <c r="D2" s="25"/>
    </row>
    <row r="3" spans="1:4" x14ac:dyDescent="0.25">
      <c r="A3" s="24"/>
      <c r="B3" s="24"/>
      <c r="C3" s="24"/>
      <c r="D3" s="24"/>
    </row>
    <row r="4" spans="1:4" x14ac:dyDescent="0.25">
      <c r="A4" s="24"/>
      <c r="B4" s="24"/>
      <c r="C4" s="24"/>
      <c r="D4" s="24"/>
    </row>
    <row r="5" spans="1:4" x14ac:dyDescent="0.25">
      <c r="A5" s="24"/>
      <c r="B5" s="24"/>
      <c r="C5" s="24"/>
      <c r="D5" s="24"/>
    </row>
    <row r="6" spans="1:4" x14ac:dyDescent="0.25">
      <c r="A6" s="24"/>
      <c r="B6" s="24"/>
      <c r="C6" s="24"/>
      <c r="D6" s="24"/>
    </row>
    <row r="7" spans="1:4" x14ac:dyDescent="0.25">
      <c r="A7" s="24"/>
      <c r="B7" s="24"/>
      <c r="C7" s="24"/>
      <c r="D7" s="24"/>
    </row>
    <row r="8" spans="1:4" x14ac:dyDescent="0.25">
      <c r="A8" s="24"/>
      <c r="B8" s="24"/>
      <c r="C8" s="24"/>
      <c r="D8" s="24"/>
    </row>
    <row r="9" spans="1:4" x14ac:dyDescent="0.25">
      <c r="A9" s="24"/>
      <c r="B9" s="24"/>
      <c r="C9" s="24"/>
      <c r="D9" s="24"/>
    </row>
    <row r="10" spans="1:4" x14ac:dyDescent="0.25">
      <c r="A10" s="24"/>
      <c r="B10" s="24"/>
      <c r="C10" s="24"/>
      <c r="D10" s="24"/>
    </row>
    <row r="11" spans="1:4" x14ac:dyDescent="0.25">
      <c r="A11" s="24"/>
      <c r="B11" s="24"/>
      <c r="C11" s="24"/>
      <c r="D11" s="24"/>
    </row>
    <row r="12" spans="1:4" x14ac:dyDescent="0.25">
      <c r="A12" s="24"/>
      <c r="B12" s="24"/>
      <c r="C12" s="24"/>
      <c r="D12" s="24"/>
    </row>
    <row r="13" spans="1:4" x14ac:dyDescent="0.25">
      <c r="A13" s="24"/>
      <c r="B13" s="24"/>
      <c r="C13" s="24"/>
      <c r="D13" s="24"/>
    </row>
    <row r="14" spans="1:4" x14ac:dyDescent="0.25">
      <c r="A14" s="24"/>
      <c r="B14" s="24"/>
      <c r="C14" s="24"/>
      <c r="D14" s="24"/>
    </row>
    <row r="15" spans="1:4" x14ac:dyDescent="0.25">
      <c r="A15" s="24"/>
      <c r="B15" s="24"/>
      <c r="C15" s="24"/>
      <c r="D15" s="24"/>
    </row>
    <row r="16" spans="1:4" x14ac:dyDescent="0.25">
      <c r="A16" s="24"/>
      <c r="B16" s="24"/>
      <c r="C16" s="24"/>
      <c r="D16" s="24"/>
    </row>
    <row r="17" spans="1:4" x14ac:dyDescent="0.25">
      <c r="A17" s="24"/>
      <c r="B17" s="24"/>
      <c r="C17" s="24"/>
      <c r="D17" s="24"/>
    </row>
    <row r="18" spans="1:4" x14ac:dyDescent="0.25">
      <c r="A18" s="24"/>
      <c r="B18" s="24"/>
      <c r="C18" s="24"/>
      <c r="D18" s="24"/>
    </row>
    <row r="19" spans="1:4" x14ac:dyDescent="0.25">
      <c r="A19" s="24"/>
      <c r="B19" s="24"/>
      <c r="C19" s="24"/>
      <c r="D19" s="24"/>
    </row>
    <row r="20" spans="1:4" x14ac:dyDescent="0.25">
      <c r="A20" s="24"/>
      <c r="B20" s="24"/>
      <c r="C20" s="24"/>
      <c r="D20" s="24"/>
    </row>
    <row r="21" spans="1:4" x14ac:dyDescent="0.25">
      <c r="A21" s="24"/>
      <c r="B21" s="24"/>
      <c r="C21" s="24"/>
      <c r="D21" s="24"/>
    </row>
    <row r="22" spans="1:4" x14ac:dyDescent="0.25">
      <c r="A22" s="24"/>
      <c r="B22" s="24"/>
      <c r="C22" s="24"/>
      <c r="D22" s="24"/>
    </row>
    <row r="23" spans="1:4" x14ac:dyDescent="0.25">
      <c r="A23" s="24"/>
      <c r="B23" s="24"/>
      <c r="C23" s="24"/>
      <c r="D23" s="24"/>
    </row>
    <row r="24" spans="1:4" x14ac:dyDescent="0.25">
      <c r="A24" s="24"/>
      <c r="B24" s="24"/>
      <c r="C24" s="24"/>
      <c r="D24" s="24"/>
    </row>
    <row r="25" spans="1:4" x14ac:dyDescent="0.25">
      <c r="A25" s="24"/>
      <c r="B25" s="24"/>
      <c r="C25" s="24"/>
      <c r="D25" s="24"/>
    </row>
    <row r="26" spans="1:4" x14ac:dyDescent="0.25">
      <c r="A26" s="24"/>
      <c r="B26" s="24"/>
      <c r="C26" s="24"/>
      <c r="D26" s="24"/>
    </row>
    <row r="27" spans="1:4" x14ac:dyDescent="0.25">
      <c r="A27" s="24"/>
      <c r="B27" s="24"/>
      <c r="C27" s="24"/>
      <c r="D27" s="24"/>
    </row>
    <row r="28" spans="1:4" x14ac:dyDescent="0.25">
      <c r="A28" s="24"/>
      <c r="B28" s="24"/>
      <c r="C28" s="24"/>
      <c r="D28" s="24"/>
    </row>
    <row r="29" spans="1:4" x14ac:dyDescent="0.25">
      <c r="A29" s="24"/>
      <c r="B29" s="24"/>
      <c r="C29" s="24"/>
      <c r="D29" s="24"/>
    </row>
    <row r="30" spans="1:4" x14ac:dyDescent="0.25">
      <c r="A30" s="24"/>
      <c r="B30" s="24"/>
      <c r="C30" s="24"/>
      <c r="D30" s="24"/>
    </row>
    <row r="31" spans="1:4" x14ac:dyDescent="0.25">
      <c r="A31" s="24"/>
      <c r="B31" s="24"/>
      <c r="C31" s="24"/>
      <c r="D31" s="24"/>
    </row>
    <row r="32" spans="1:4" x14ac:dyDescent="0.25">
      <c r="A32" s="24"/>
      <c r="B32" s="24"/>
      <c r="C32" s="24"/>
      <c r="D32" s="24"/>
    </row>
    <row r="33" spans="1:4" x14ac:dyDescent="0.25">
      <c r="A33" s="24"/>
      <c r="B33" s="24"/>
      <c r="C33" s="24"/>
      <c r="D33" s="24"/>
    </row>
    <row r="34" spans="1:4" x14ac:dyDescent="0.25">
      <c r="A34" s="24"/>
      <c r="B34" s="24"/>
      <c r="C34" s="24"/>
      <c r="D34" s="24"/>
    </row>
    <row r="35" spans="1:4" x14ac:dyDescent="0.25">
      <c r="A35" s="24"/>
      <c r="B35" s="24"/>
      <c r="C35" s="24"/>
      <c r="D35" s="24"/>
    </row>
    <row r="36" spans="1:4" x14ac:dyDescent="0.25">
      <c r="A36" s="24"/>
      <c r="B36" s="24"/>
      <c r="C36" s="24"/>
      <c r="D36" s="24"/>
    </row>
    <row r="37" spans="1:4" x14ac:dyDescent="0.25">
      <c r="A37" s="24"/>
      <c r="B37" s="24"/>
      <c r="C37" s="24"/>
      <c r="D37" s="24"/>
    </row>
    <row r="38" spans="1:4" x14ac:dyDescent="0.25">
      <c r="A38" s="24"/>
      <c r="B38" s="24"/>
      <c r="C38" s="24"/>
      <c r="D38" s="24"/>
    </row>
    <row r="39" spans="1:4" x14ac:dyDescent="0.25">
      <c r="A39" s="24"/>
      <c r="B39" s="24"/>
      <c r="C39" s="24"/>
      <c r="D39" s="24"/>
    </row>
    <row r="40" spans="1:4" x14ac:dyDescent="0.25">
      <c r="A40" s="24"/>
      <c r="B40" s="24"/>
      <c r="C40" s="24"/>
      <c r="D40" s="24"/>
    </row>
    <row r="41" spans="1:4" x14ac:dyDescent="0.25">
      <c r="A41" s="24"/>
      <c r="B41" s="24"/>
      <c r="C41" s="24"/>
      <c r="D41" s="24"/>
    </row>
    <row r="42" spans="1:4" x14ac:dyDescent="0.25">
      <c r="A42" s="24"/>
      <c r="B42" s="24"/>
      <c r="C42" s="24"/>
      <c r="D42" s="24"/>
    </row>
    <row r="43" spans="1:4" x14ac:dyDescent="0.25">
      <c r="A43" s="24"/>
      <c r="B43" s="24"/>
      <c r="C43" s="24"/>
      <c r="D43" s="24"/>
    </row>
    <row r="44" spans="1:4" x14ac:dyDescent="0.25">
      <c r="A44" s="24"/>
      <c r="B44" s="24"/>
      <c r="C44" s="24"/>
      <c r="D44" s="24"/>
    </row>
    <row r="45" spans="1:4" x14ac:dyDescent="0.25">
      <c r="A45" s="24"/>
      <c r="B45" s="24"/>
      <c r="C45" s="24"/>
      <c r="D45" s="24"/>
    </row>
    <row r="46" spans="1:4" x14ac:dyDescent="0.25">
      <c r="A46" s="24"/>
      <c r="B46" s="24"/>
      <c r="C46" s="24"/>
      <c r="D46" s="24"/>
    </row>
    <row r="47" spans="1:4" x14ac:dyDescent="0.25">
      <c r="A47" s="24"/>
      <c r="B47" s="24"/>
      <c r="C47" s="24"/>
      <c r="D47" s="24"/>
    </row>
    <row r="48" spans="1:4" x14ac:dyDescent="0.25">
      <c r="A48" s="24"/>
      <c r="B48" s="24"/>
      <c r="C48" s="24"/>
      <c r="D48" s="24"/>
    </row>
    <row r="49" spans="1:4" x14ac:dyDescent="0.25">
      <c r="A49" s="24"/>
      <c r="B49" s="24"/>
      <c r="C49" s="24"/>
      <c r="D49" s="24"/>
    </row>
    <row r="50" spans="1:4" x14ac:dyDescent="0.25">
      <c r="A50" s="24"/>
      <c r="B50" s="24"/>
      <c r="C50" s="24"/>
      <c r="D50" s="24"/>
    </row>
    <row r="51" spans="1:4" x14ac:dyDescent="0.25">
      <c r="A51" s="24"/>
      <c r="B51" s="24"/>
      <c r="C51" s="24"/>
      <c r="D51" s="24"/>
    </row>
    <row r="52" spans="1:4" x14ac:dyDescent="0.25">
      <c r="A52" s="24"/>
      <c r="B52" s="24"/>
      <c r="C52" s="24"/>
      <c r="D52" s="24"/>
    </row>
    <row r="53" spans="1:4" x14ac:dyDescent="0.25">
      <c r="A53" s="24"/>
      <c r="B53" s="24"/>
      <c r="C53" s="24"/>
      <c r="D53" s="24"/>
    </row>
    <row r="54" spans="1:4" x14ac:dyDescent="0.25">
      <c r="A54" s="24"/>
      <c r="B54" s="24"/>
      <c r="C54" s="24"/>
      <c r="D54" s="24"/>
    </row>
    <row r="55" spans="1:4" x14ac:dyDescent="0.25">
      <c r="A55" s="24"/>
      <c r="B55" s="24"/>
      <c r="C55" s="24"/>
      <c r="D55" s="24"/>
    </row>
    <row r="56" spans="1:4" x14ac:dyDescent="0.25">
      <c r="A56" s="24"/>
      <c r="B56" s="24"/>
      <c r="C56" s="24"/>
      <c r="D56" s="24"/>
    </row>
    <row r="57" spans="1:4" x14ac:dyDescent="0.25">
      <c r="A57" s="24"/>
      <c r="B57" s="24"/>
      <c r="C57" s="24"/>
      <c r="D57" s="24"/>
    </row>
    <row r="58" spans="1:4" x14ac:dyDescent="0.25">
      <c r="A58" s="24"/>
      <c r="B58" s="24"/>
      <c r="C58" s="24"/>
      <c r="D58" s="24"/>
    </row>
    <row r="59" spans="1:4" x14ac:dyDescent="0.25">
      <c r="A59" s="24"/>
      <c r="B59" s="24"/>
      <c r="C59" s="24"/>
      <c r="D59" s="24"/>
    </row>
    <row r="60" spans="1:4" x14ac:dyDescent="0.25">
      <c r="A60" s="24"/>
      <c r="B60" s="24"/>
      <c r="C60" s="24"/>
      <c r="D60" s="24"/>
    </row>
    <row r="61" spans="1:4" x14ac:dyDescent="0.25">
      <c r="A61" s="24"/>
      <c r="B61" s="24"/>
      <c r="C61" s="24"/>
      <c r="D61" s="24"/>
    </row>
    <row r="62" spans="1:4" x14ac:dyDescent="0.25">
      <c r="A62" s="24"/>
      <c r="B62" s="24"/>
      <c r="C62" s="24"/>
      <c r="D62" s="24"/>
    </row>
    <row r="63" spans="1:4" x14ac:dyDescent="0.25">
      <c r="A63" s="24"/>
      <c r="B63" s="24"/>
      <c r="C63" s="24"/>
      <c r="D63" s="24"/>
    </row>
    <row r="64" spans="1:4" x14ac:dyDescent="0.25">
      <c r="A64" s="24"/>
      <c r="B64" s="24"/>
      <c r="C64" s="24"/>
      <c r="D64" s="24"/>
    </row>
    <row r="65" spans="1:4" x14ac:dyDescent="0.25">
      <c r="A65" s="24"/>
      <c r="B65" s="24"/>
      <c r="C65" s="24"/>
      <c r="D65" s="24"/>
    </row>
    <row r="66" spans="1:4" x14ac:dyDescent="0.25">
      <c r="A66" s="24"/>
      <c r="B66" s="24"/>
      <c r="C66" s="24"/>
      <c r="D66" s="24"/>
    </row>
    <row r="67" spans="1:4" x14ac:dyDescent="0.25">
      <c r="A67" s="24"/>
      <c r="B67" s="24"/>
      <c r="C67" s="24"/>
      <c r="D67" s="24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2020-09-24T06:22:37Z</dcterms:modified>
</cp:coreProperties>
</file>