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\L530 SDN MV 92S ODE\"/>
    </mc:Choice>
  </mc:AlternateContent>
  <bookViews>
    <workbookView xWindow="0" yWindow="0" windowWidth="16515" windowHeight="8370"/>
  </bookViews>
  <sheets>
    <sheet name="HEADER" sheetId="1" r:id="rId1"/>
    <sheet name="ORIG_ASSAY" sheetId="2" r:id="rId2"/>
    <sheet name="SURVEY" sheetId="3" r:id="rId3"/>
    <sheet name="Sheet1" sheetId="4" r:id="rId4"/>
  </sheets>
  <externalReferences>
    <externalReference r:id="rId5"/>
    <externalReference r:id="rId6"/>
  </externalReferences>
  <calcPr calcId="162913"/>
</workbook>
</file>

<file path=xl/calcChain.xml><?xml version="1.0" encoding="utf-8"?>
<calcChain xmlns="http://schemas.openxmlformats.org/spreadsheetml/2006/main">
  <c r="L65" i="2" l="1"/>
  <c r="C67" i="2"/>
  <c r="B68" i="2" s="1"/>
  <c r="C68" i="2" s="1"/>
  <c r="B67" i="2"/>
  <c r="C66" i="2"/>
  <c r="B66" i="2"/>
  <c r="C65" i="2"/>
  <c r="L75" i="2"/>
  <c r="C73" i="2"/>
  <c r="B74" i="2" s="1"/>
  <c r="C74" i="2" s="1"/>
  <c r="B75" i="2" s="1"/>
  <c r="C75" i="2" s="1"/>
  <c r="C82" i="2" l="1"/>
  <c r="B83" i="2" s="1"/>
  <c r="C83" i="2" s="1"/>
  <c r="B84" i="2" s="1"/>
  <c r="C84" i="2" s="1"/>
  <c r="C77" i="2" l="1"/>
  <c r="B78" i="2" s="1"/>
  <c r="C78" i="2" s="1"/>
  <c r="B79" i="2" s="1"/>
  <c r="C79" i="2" s="1"/>
  <c r="B80" i="2" s="1"/>
  <c r="C80" i="2" s="1"/>
  <c r="C69" i="2"/>
  <c r="B70" i="2" s="1"/>
  <c r="C70" i="2" s="1"/>
  <c r="B71" i="2" s="1"/>
  <c r="C71" i="2" s="1"/>
  <c r="B72" i="2" s="1"/>
  <c r="C72" i="2" s="1"/>
  <c r="C57" i="2" l="1"/>
  <c r="B58" i="2" s="1"/>
  <c r="C58" i="2" s="1"/>
  <c r="B59" i="2" s="1"/>
  <c r="C59" i="2" s="1"/>
  <c r="B60" i="2" s="1"/>
  <c r="C60" i="2" s="1"/>
  <c r="C61" i="2" l="1"/>
  <c r="B62" i="2" s="1"/>
  <c r="C62" i="2" s="1"/>
  <c r="B63" i="2" s="1"/>
  <c r="C63" i="2" s="1"/>
  <c r="B64" i="2" s="1"/>
  <c r="C64" i="2" s="1"/>
  <c r="C54" i="2" l="1"/>
  <c r="B55" i="2" s="1"/>
  <c r="C55" i="2" s="1"/>
  <c r="B56" i="2" s="1"/>
  <c r="C56" i="2" s="1"/>
  <c r="C51" i="2"/>
  <c r="B52" i="2" s="1"/>
  <c r="C52" i="2" s="1"/>
  <c r="B53" i="2" s="1"/>
  <c r="C53" i="2" s="1"/>
  <c r="C47" i="2"/>
  <c r="B48" i="2" s="1"/>
  <c r="C48" i="2" s="1"/>
  <c r="B49" i="2" s="1"/>
  <c r="C49" i="2" s="1"/>
  <c r="B50" i="2" s="1"/>
  <c r="C50" i="2" s="1"/>
  <c r="L43" i="2" l="1"/>
  <c r="H43" i="2"/>
  <c r="C43" i="2"/>
  <c r="B44" i="2" s="1"/>
  <c r="C44" i="2" s="1"/>
  <c r="B45" i="2" s="1"/>
  <c r="C45" i="2" s="1"/>
  <c r="B46" i="2" s="1"/>
  <c r="C46" i="2" s="1"/>
  <c r="C40" i="2"/>
  <c r="B41" i="2" s="1"/>
  <c r="C41" i="2" s="1"/>
  <c r="B42" i="2" s="1"/>
  <c r="C42" i="2" s="1"/>
  <c r="L39" i="2" l="1"/>
  <c r="L37" i="2"/>
  <c r="C37" i="2"/>
  <c r="B38" i="2" s="1"/>
  <c r="C38" i="2" s="1"/>
  <c r="B39" i="2" s="1"/>
  <c r="C39" i="2" s="1"/>
  <c r="L36" i="2"/>
  <c r="L34" i="2"/>
  <c r="H30" i="2"/>
  <c r="C33" i="2"/>
  <c r="B34" i="2" s="1"/>
  <c r="C34" i="2" s="1"/>
  <c r="B35" i="2" s="1"/>
  <c r="C35" i="2" s="1"/>
  <c r="B36" i="2" s="1"/>
  <c r="C36" i="2" s="1"/>
  <c r="L30" i="2"/>
  <c r="C30" i="2"/>
  <c r="B31" i="2" s="1"/>
  <c r="C31" i="2" s="1"/>
  <c r="B32" i="2" s="1"/>
  <c r="C32" i="2" s="1"/>
  <c r="C22" i="2"/>
  <c r="B23" i="2" s="1"/>
  <c r="C23" i="2" s="1"/>
  <c r="B24" i="2" s="1"/>
  <c r="C24" i="2" s="1"/>
  <c r="B25" i="2" s="1"/>
  <c r="C25" i="2" s="1"/>
  <c r="L27" i="2" l="1"/>
  <c r="C27" i="2"/>
  <c r="B28" i="2" s="1"/>
  <c r="C28" i="2" s="1"/>
  <c r="B29" i="2" s="1"/>
  <c r="C29" i="2" s="1"/>
  <c r="L19" i="2"/>
  <c r="C19" i="2"/>
  <c r="B20" i="2" s="1"/>
  <c r="C20" i="2" s="1"/>
  <c r="B21" i="2" s="1"/>
  <c r="C21" i="2" s="1"/>
  <c r="C16" i="2" l="1"/>
  <c r="B17" i="2" s="1"/>
  <c r="C17" i="2" s="1"/>
  <c r="B18" i="2" s="1"/>
  <c r="C18" i="2" s="1"/>
  <c r="C13" i="2" l="1"/>
  <c r="B14" i="2" s="1"/>
  <c r="C14" i="2" s="1"/>
  <c r="B15" i="2" s="1"/>
  <c r="C15" i="2" s="1"/>
  <c r="C5" i="2"/>
  <c r="B6" i="2" s="1"/>
  <c r="C6" i="2" s="1"/>
  <c r="B7" i="2" s="1"/>
  <c r="C7" i="2" s="1"/>
  <c r="B8" i="2" s="1"/>
  <c r="C8" i="2" s="1"/>
  <c r="L9" i="2" l="1"/>
  <c r="L10" i="2"/>
  <c r="L11" i="2"/>
  <c r="F9" i="2"/>
  <c r="G9" i="2"/>
  <c r="H9" i="2"/>
  <c r="I9" i="2"/>
  <c r="F10" i="2"/>
  <c r="G10" i="2"/>
  <c r="H10" i="2"/>
  <c r="I10" i="2"/>
  <c r="F11" i="2"/>
  <c r="G11" i="2"/>
  <c r="H11" i="2"/>
  <c r="I11" i="2"/>
  <c r="E9" i="2"/>
  <c r="E10" i="2"/>
  <c r="E11" i="2"/>
  <c r="C9" i="2"/>
  <c r="B10" i="2" s="1"/>
  <c r="C10" i="2" s="1"/>
  <c r="B11" i="2" s="1"/>
  <c r="C11" i="2" s="1"/>
  <c r="L3" i="2" l="1"/>
  <c r="L4" i="2"/>
  <c r="L2" i="2"/>
  <c r="F3" i="2"/>
  <c r="G3" i="2"/>
  <c r="H3" i="2"/>
  <c r="I3" i="2"/>
  <c r="F4" i="2"/>
  <c r="G4" i="2"/>
  <c r="H4" i="2"/>
  <c r="I4" i="2"/>
  <c r="E3" i="2"/>
  <c r="E4" i="2"/>
  <c r="F2" i="2"/>
  <c r="G2" i="2"/>
  <c r="H2" i="2"/>
  <c r="I2" i="2"/>
  <c r="E2" i="2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>
  <authors>
    <author>Juvi Lou Jovita</author>
    <author>Edgar Biego</author>
  </authors>
  <commentList>
    <comment ref="L19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-0.004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-0.296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-0.002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-0.253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-0.818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-0.61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-0.92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-0.76</t>
        </r>
      </text>
    </comment>
    <comment ref="H43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-0.29
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-0.58</t>
        </r>
      </text>
    </comment>
    <comment ref="L75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-0.116</t>
        </r>
      </text>
    </comment>
  </commentList>
</comments>
</file>

<file path=xl/sharedStrings.xml><?xml version="1.0" encoding="utf-8"?>
<sst xmlns="http://schemas.openxmlformats.org/spreadsheetml/2006/main" count="487" uniqueCount="104">
  <si>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</si>
  <si>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</si>
  <si>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</si>
  <si>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</si>
  <si>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</si>
  <si>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</si>
  <si>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</si>
  <si>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</si>
  <si>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</si>
  <si>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</si>
  <si>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</si>
  <si>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</si>
  <si>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</si>
  <si>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</si>
  <si>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</si>
  <si>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</si>
  <si>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</si>
  <si>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</si>
  <si>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</si>
  <si>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</si>
  <si>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</si>
  <si>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</si>
  <si>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</si>
  <si>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</si>
  <si>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</si>
  <si>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</si>
  <si>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</si>
  <si>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</si>
  <si>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</si>
  <si>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</si>
  <si>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</si>
  <si>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</si>
  <si>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</si>
  <si>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</si>
  <si>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</si>
  <si>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FW</t>
  </si>
  <si>
    <t>HW</t>
  </si>
  <si>
    <t>SDN_MV_530_92S_E_001</t>
  </si>
  <si>
    <t>SDN</t>
  </si>
  <si>
    <t>R. PARADIANG</t>
  </si>
  <si>
    <t>B-19922</t>
  </si>
  <si>
    <t>SDN_MV_530_92S_E_002</t>
  </si>
  <si>
    <t>SDN_MV_530_92S_E_003</t>
  </si>
  <si>
    <t>SDN_MV_530_92S_E_004</t>
  </si>
  <si>
    <t>SDN_MV_530_92S_E_005</t>
  </si>
  <si>
    <t>SDN_MV_530_92S_E_006</t>
  </si>
  <si>
    <t>R. YBAÑEZ</t>
  </si>
  <si>
    <t>B-19940</t>
  </si>
  <si>
    <t>O. SUNGANGA</t>
  </si>
  <si>
    <t>B-19929</t>
  </si>
  <si>
    <t>B-19982</t>
  </si>
  <si>
    <t>R. SUMBAGUE</t>
  </si>
  <si>
    <t>9/13/2019</t>
  </si>
  <si>
    <t>B-19991</t>
  </si>
  <si>
    <t>SDN_MV_530_92S_E_007</t>
  </si>
  <si>
    <t>SDN_MV_530_92S_E_008</t>
  </si>
  <si>
    <t>SDN_MV_530_92S_E_009</t>
  </si>
  <si>
    <t>SDN_MV_530_92S_E_010</t>
  </si>
  <si>
    <t>SDN_MV_530_92S_E_011</t>
  </si>
  <si>
    <t>9/18/2019</t>
  </si>
  <si>
    <t>B-20044</t>
  </si>
  <si>
    <t>9/24/2019</t>
  </si>
  <si>
    <t>B-20106</t>
  </si>
  <si>
    <t>9/19/2019</t>
  </si>
  <si>
    <t>9/20/2019</t>
  </si>
  <si>
    <t>B-20060</t>
  </si>
  <si>
    <t>SDN_MV_530_92S_E_012</t>
  </si>
  <si>
    <t>SDN_MV_530_92S_E_013</t>
  </si>
  <si>
    <t>9/26/2019</t>
  </si>
  <si>
    <t>B-20127</t>
  </si>
  <si>
    <t>E. FAUSTINO</t>
  </si>
  <si>
    <t>B-20190</t>
  </si>
  <si>
    <t>B-20216</t>
  </si>
  <si>
    <t>SDN_MV_530_92S_E_014</t>
  </si>
  <si>
    <t>SDN_MV_530_92S_E_015</t>
  </si>
  <si>
    <t>B-20310</t>
  </si>
  <si>
    <t>10/14/2019</t>
  </si>
  <si>
    <t>B-20338</t>
  </si>
  <si>
    <t>SDN_MV_530_92S_E_016</t>
  </si>
  <si>
    <t>SDN_MV_530_92S_E_017</t>
  </si>
  <si>
    <t>10/15/2019</t>
  </si>
  <si>
    <t>B-20351</t>
  </si>
  <si>
    <t>SDN_MV_530_92S_E_018</t>
  </si>
  <si>
    <t>10/16/2019</t>
  </si>
  <si>
    <t>B-20365</t>
  </si>
  <si>
    <t>10/19/2019</t>
  </si>
  <si>
    <t>B-20398</t>
  </si>
  <si>
    <t>SDN_MV_530_92S_E_019</t>
  </si>
  <si>
    <t>SDN_MV_530_92S_E_020</t>
  </si>
  <si>
    <t>SDN_MV_530_92S_E_021</t>
  </si>
  <si>
    <t>10/28/2019</t>
  </si>
  <si>
    <t>B-20503</t>
  </si>
  <si>
    <t>B-20441</t>
  </si>
  <si>
    <t>SDN_MV_530_92S_E_022</t>
  </si>
  <si>
    <t>SDN_MV_530_92S_E_023</t>
  </si>
  <si>
    <t>SDN_MV_530_92S_E_024</t>
  </si>
  <si>
    <t>SDN_MV_530_92S_E_025</t>
  </si>
  <si>
    <t>SDN_MV_530_92S_E_026</t>
  </si>
  <si>
    <t>SDN_MV_530_92S_E_027</t>
  </si>
  <si>
    <t>B-20636</t>
  </si>
  <si>
    <t>B-20724</t>
  </si>
  <si>
    <t>B-20812</t>
  </si>
  <si>
    <t>B-20664</t>
  </si>
  <si>
    <t>B-20589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</si>
</sst>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/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2" fontId="6" fillId="3" borderId="7" xfId="1" applyNumberFormat="1" applyFont="1" applyFill="1" applyBorder="1" applyAlignment="1">
      <alignment horizontal="center" vertical="center"/>
    </xf>
    <xf numFmtId="164" fontId="6" fillId="3" borderId="7" xfId="2" applyNumberFormat="1" applyFont="1" applyFill="1" applyBorder="1" applyAlignment="1" applyProtection="1">
      <alignment horizontal="center"/>
    </xf>
    <xf numFmtId="2" fontId="1" fillId="3" borderId="7" xfId="0" applyNumberFormat="1" applyFont="1" applyFill="1" applyBorder="1" applyAlignment="1">
      <alignment horizontal="center"/>
    </xf>
    <xf numFmtId="164" fontId="1" fillId="3" borderId="7" xfId="1" applyNumberFormat="1" applyFont="1" applyFill="1" applyBorder="1" applyAlignment="1" applyProtection="1">
      <alignment horizontal="center" vertical="center"/>
    </xf>
    <xf numFmtId="0" fontId="6" fillId="3" borderId="0" xfId="3" applyFont="1" applyFill="1" applyBorder="1" applyAlignment="1" applyProtection="1">
      <alignment horizontal="center"/>
    </xf>
    <xf numFmtId="2" fontId="6" fillId="3" borderId="8" xfId="1" applyNumberFormat="1" applyFont="1" applyFill="1" applyBorder="1" applyAlignment="1">
      <alignment horizontal="center" vertical="center"/>
    </xf>
    <xf numFmtId="164" fontId="6" fillId="3" borderId="8" xfId="2" applyNumberFormat="1" applyFont="1" applyFill="1" applyBorder="1" applyAlignment="1" applyProtection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8" xfId="1" applyNumberFormat="1" applyFont="1" applyFill="1" applyBorder="1" applyAlignment="1" applyProtection="1">
      <alignment horizontal="center" vertical="center"/>
    </xf>
    <xf numFmtId="0" fontId="0" fillId="3" borderId="0" xfId="0" applyFill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922-603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940-605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2">
          <cell r="B12">
            <v>388667</v>
          </cell>
          <cell r="E12">
            <v>0.88400000000000001</v>
          </cell>
          <cell r="F12">
            <v>3.4000000000000002E-2</v>
          </cell>
          <cell r="G12">
            <v>8.9999999999999993E-3</v>
          </cell>
          <cell r="H12">
            <v>0.10299999999999999</v>
          </cell>
          <cell r="K12">
            <v>2.4540000000000002</v>
          </cell>
        </row>
        <row r="14">
          <cell r="B14">
            <v>388669</v>
          </cell>
          <cell r="E14">
            <v>1.694</v>
          </cell>
          <cell r="F14">
            <v>0.04</v>
          </cell>
          <cell r="G14">
            <v>0.11600000000000001</v>
          </cell>
          <cell r="H14">
            <v>0.28599999999999998</v>
          </cell>
          <cell r="K14">
            <v>15.837999999999999</v>
          </cell>
        </row>
        <row r="15">
          <cell r="B15">
            <v>388670</v>
          </cell>
          <cell r="E15">
            <v>0.54800000000000004</v>
          </cell>
          <cell r="F15">
            <v>4.4999999999999998E-2</v>
          </cell>
          <cell r="G15">
            <v>2.8000000000000001E-2</v>
          </cell>
          <cell r="H15">
            <v>0.193</v>
          </cell>
          <cell r="K15">
            <v>2.8969999999999998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388951</v>
          </cell>
          <cell r="E8">
            <v>0.2</v>
          </cell>
          <cell r="F8">
            <v>1.0999999999999999E-2</v>
          </cell>
          <cell r="G8">
            <v>3.9E-2</v>
          </cell>
          <cell r="H8">
            <v>0.307</v>
          </cell>
          <cell r="K8">
            <v>0.28299999999999997</v>
          </cell>
        </row>
        <row r="9">
          <cell r="B9">
            <v>388952</v>
          </cell>
          <cell r="E9">
            <v>4.1219999999999999</v>
          </cell>
          <cell r="F9">
            <v>3.3000000000000002E-2</v>
          </cell>
          <cell r="G9">
            <v>4.7E-2</v>
          </cell>
          <cell r="H9">
            <v>6.3E-2</v>
          </cell>
          <cell r="K9">
            <v>7.0259999999999998</v>
          </cell>
        </row>
        <row r="10">
          <cell r="B10">
            <v>388953</v>
          </cell>
          <cell r="E10">
            <v>0.26200000000000001</v>
          </cell>
          <cell r="F10">
            <v>1.0999999999999999E-2</v>
          </cell>
          <cell r="G10">
            <v>3.4000000000000002E-2</v>
          </cell>
          <cell r="H10">
            <v>5.2999999999999999E-2</v>
          </cell>
          <cell r="K10">
            <v>0.41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7"/>
  <sheetViews>
    <sheetView tabSelected="1" workbookViewId="0">
      <selection activeCell="I35" sqref="I3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7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6" t="s">
        <v>9</v>
      </c>
      <c r="K1" s="14" t="s">
        <v>10</v>
      </c>
    </row>
    <row r="2" spans="1:11" s="18" customFormat="1" x14ac:dyDescent="0.2">
      <c r="A2" s="55" t="s">
        <v>37</v>
      </c>
      <c r="B2" s="56">
        <v>615587.97930000001</v>
      </c>
      <c r="C2" s="56">
        <v>814980.48190000001</v>
      </c>
      <c r="D2" s="57">
        <v>530</v>
      </c>
      <c r="E2" s="57">
        <v>3.9</v>
      </c>
      <c r="F2" s="58">
        <v>530</v>
      </c>
      <c r="G2" s="58" t="s">
        <v>38</v>
      </c>
      <c r="H2" s="58"/>
      <c r="I2" s="58" t="s">
        <v>39</v>
      </c>
      <c r="J2" s="59">
        <v>43655</v>
      </c>
      <c r="K2" s="55" t="s">
        <v>33</v>
      </c>
    </row>
    <row r="3" spans="1:11" x14ac:dyDescent="0.2">
      <c r="A3" s="55" t="s">
        <v>41</v>
      </c>
      <c r="B3" s="56">
        <v>615589.26549999998</v>
      </c>
      <c r="C3" s="56">
        <v>814979.43389999995</v>
      </c>
      <c r="D3" s="57">
        <v>530</v>
      </c>
      <c r="E3" s="57">
        <v>3.8</v>
      </c>
      <c r="F3" s="58">
        <v>530</v>
      </c>
      <c r="G3" s="58" t="s">
        <v>38</v>
      </c>
      <c r="H3" s="58"/>
      <c r="I3" s="58" t="s">
        <v>48</v>
      </c>
      <c r="J3" s="59">
        <v>43655</v>
      </c>
      <c r="K3" s="55" t="s">
        <v>33</v>
      </c>
    </row>
    <row r="4" spans="1:11" x14ac:dyDescent="0.2">
      <c r="A4" s="55" t="s">
        <v>42</v>
      </c>
      <c r="B4" s="56">
        <v>615590.35889999999</v>
      </c>
      <c r="C4" s="56">
        <v>814978.5429</v>
      </c>
      <c r="D4" s="57">
        <v>530</v>
      </c>
      <c r="E4" s="57">
        <v>4.2</v>
      </c>
      <c r="F4" s="58">
        <v>530</v>
      </c>
      <c r="G4" s="58" t="s">
        <v>38</v>
      </c>
      <c r="H4" s="58"/>
      <c r="I4" s="58" t="s">
        <v>46</v>
      </c>
      <c r="J4" s="59">
        <v>43717</v>
      </c>
      <c r="K4" s="55" t="s">
        <v>33</v>
      </c>
    </row>
    <row r="5" spans="1:11" x14ac:dyDescent="0.2">
      <c r="A5" s="55" t="s">
        <v>43</v>
      </c>
      <c r="B5" s="56">
        <v>615592.64720000001</v>
      </c>
      <c r="C5" s="56">
        <v>814976.67830000003</v>
      </c>
      <c r="D5" s="57">
        <v>530</v>
      </c>
      <c r="E5" s="57"/>
      <c r="F5" s="58">
        <v>530</v>
      </c>
      <c r="G5" s="58" t="s">
        <v>38</v>
      </c>
      <c r="H5" s="58"/>
      <c r="I5" s="58"/>
      <c r="J5" s="60"/>
      <c r="K5" s="55" t="s">
        <v>33</v>
      </c>
    </row>
    <row r="6" spans="1:11" x14ac:dyDescent="0.2">
      <c r="A6" s="55" t="s">
        <v>44</v>
      </c>
      <c r="B6" s="56">
        <v>615595.1263</v>
      </c>
      <c r="C6" s="56">
        <v>814974.72919999994</v>
      </c>
      <c r="D6" s="57">
        <v>530</v>
      </c>
      <c r="E6" s="57">
        <v>3.9</v>
      </c>
      <c r="F6" s="58">
        <v>530</v>
      </c>
      <c r="G6" s="58" t="s">
        <v>38</v>
      </c>
      <c r="H6" s="58"/>
      <c r="I6" s="58" t="s">
        <v>48</v>
      </c>
      <c r="J6" s="59">
        <v>43808</v>
      </c>
      <c r="K6" s="55" t="s">
        <v>33</v>
      </c>
    </row>
    <row r="7" spans="1:11" x14ac:dyDescent="0.2">
      <c r="A7" s="55" t="s">
        <v>45</v>
      </c>
      <c r="B7" s="56">
        <v>615598.15740000003</v>
      </c>
      <c r="C7" s="56">
        <v>814972.80830000003</v>
      </c>
      <c r="D7" s="57">
        <v>530</v>
      </c>
      <c r="E7" s="57">
        <v>4.7</v>
      </c>
      <c r="F7" s="58">
        <v>530</v>
      </c>
      <c r="G7" s="58" t="s">
        <v>38</v>
      </c>
      <c r="H7" s="58"/>
      <c r="I7" s="58" t="s">
        <v>51</v>
      </c>
      <c r="J7" s="60" t="s">
        <v>52</v>
      </c>
      <c r="K7" s="55" t="s">
        <v>33</v>
      </c>
    </row>
    <row r="8" spans="1:11" s="18" customFormat="1" x14ac:dyDescent="0.2">
      <c r="A8" s="55" t="s">
        <v>54</v>
      </c>
      <c r="B8" s="56">
        <v>615601.96779999998</v>
      </c>
      <c r="C8" s="56">
        <v>814970.27659999998</v>
      </c>
      <c r="D8" s="57">
        <v>530</v>
      </c>
      <c r="E8" s="57">
        <v>4.0999999999999996</v>
      </c>
      <c r="F8" s="58">
        <v>530</v>
      </c>
      <c r="G8" s="58" t="s">
        <v>38</v>
      </c>
      <c r="H8" s="58"/>
      <c r="I8" s="58" t="s">
        <v>46</v>
      </c>
      <c r="J8" s="60" t="s">
        <v>59</v>
      </c>
      <c r="K8" s="55" t="s">
        <v>33</v>
      </c>
    </row>
    <row r="9" spans="1:11" s="18" customFormat="1" x14ac:dyDescent="0.2">
      <c r="A9" s="55" t="s">
        <v>55</v>
      </c>
      <c r="B9" s="56">
        <v>615606.37600000005</v>
      </c>
      <c r="C9" s="56">
        <v>814967.73970000003</v>
      </c>
      <c r="D9" s="57">
        <v>530</v>
      </c>
      <c r="E9" s="57">
        <v>3.8</v>
      </c>
      <c r="F9" s="58">
        <v>530</v>
      </c>
      <c r="G9" s="58" t="s">
        <v>38</v>
      </c>
      <c r="H9" s="58"/>
      <c r="I9" s="58" t="s">
        <v>48</v>
      </c>
      <c r="J9" s="60" t="s">
        <v>63</v>
      </c>
      <c r="K9" s="55" t="s">
        <v>33</v>
      </c>
    </row>
    <row r="10" spans="1:11" s="18" customFormat="1" x14ac:dyDescent="0.2">
      <c r="A10" s="55" t="s">
        <v>56</v>
      </c>
      <c r="B10" s="56">
        <v>615609.09109999996</v>
      </c>
      <c r="C10" s="56">
        <v>814966.40469999996</v>
      </c>
      <c r="D10" s="57">
        <v>530</v>
      </c>
      <c r="E10" s="57"/>
      <c r="F10" s="58">
        <v>530</v>
      </c>
      <c r="G10" s="58" t="s">
        <v>38</v>
      </c>
      <c r="H10" s="58"/>
      <c r="I10" s="58"/>
      <c r="J10" s="60"/>
      <c r="K10" s="55" t="s">
        <v>33</v>
      </c>
    </row>
    <row r="11" spans="1:11" s="18" customFormat="1" x14ac:dyDescent="0.2">
      <c r="A11" s="55" t="s">
        <v>57</v>
      </c>
      <c r="B11" s="56">
        <v>615612.48770000006</v>
      </c>
      <c r="C11" s="56">
        <v>814964.75690000004</v>
      </c>
      <c r="D11" s="57">
        <v>530</v>
      </c>
      <c r="E11" s="57">
        <v>4.0999999999999996</v>
      </c>
      <c r="F11" s="58">
        <v>530</v>
      </c>
      <c r="G11" s="58" t="s">
        <v>38</v>
      </c>
      <c r="H11" s="58"/>
      <c r="I11" s="58" t="s">
        <v>46</v>
      </c>
      <c r="J11" s="60" t="s">
        <v>61</v>
      </c>
      <c r="K11" s="55" t="s">
        <v>33</v>
      </c>
    </row>
    <row r="12" spans="1:11" s="18" customFormat="1" x14ac:dyDescent="0.2">
      <c r="A12" s="55" t="s">
        <v>58</v>
      </c>
      <c r="B12" s="56">
        <v>615615.79559999995</v>
      </c>
      <c r="C12" s="56">
        <v>814963.23419999995</v>
      </c>
      <c r="D12" s="57">
        <v>530</v>
      </c>
      <c r="E12" s="57">
        <v>2.7</v>
      </c>
      <c r="F12" s="58">
        <v>530</v>
      </c>
      <c r="G12" s="58" t="s">
        <v>38</v>
      </c>
      <c r="H12" s="58"/>
      <c r="I12" s="58" t="s">
        <v>48</v>
      </c>
      <c r="J12" s="60" t="s">
        <v>68</v>
      </c>
      <c r="K12" s="55" t="s">
        <v>33</v>
      </c>
    </row>
    <row r="13" spans="1:11" s="18" customFormat="1" x14ac:dyDescent="0.2">
      <c r="A13" s="55" t="s">
        <v>66</v>
      </c>
      <c r="B13" s="56">
        <v>615620.61869999999</v>
      </c>
      <c r="C13" s="56">
        <v>814960.86080000002</v>
      </c>
      <c r="D13" s="57">
        <v>530</v>
      </c>
      <c r="E13" s="57">
        <v>3.4</v>
      </c>
      <c r="F13" s="58">
        <v>530</v>
      </c>
      <c r="G13" s="58" t="s">
        <v>38</v>
      </c>
      <c r="H13" s="58"/>
      <c r="I13" s="58" t="s">
        <v>70</v>
      </c>
      <c r="J13" s="59">
        <v>43506</v>
      </c>
      <c r="K13" s="55" t="s">
        <v>33</v>
      </c>
    </row>
    <row r="14" spans="1:11" s="18" customFormat="1" x14ac:dyDescent="0.2">
      <c r="A14" s="55" t="s">
        <v>67</v>
      </c>
      <c r="B14" s="56">
        <v>615624.33680000005</v>
      </c>
      <c r="C14" s="56">
        <v>814958.85320000001</v>
      </c>
      <c r="D14" s="57">
        <v>530</v>
      </c>
      <c r="E14" s="57">
        <v>3.5</v>
      </c>
      <c r="F14" s="58">
        <v>530</v>
      </c>
      <c r="G14" s="58" t="s">
        <v>38</v>
      </c>
      <c r="H14" s="58"/>
      <c r="I14" s="58" t="s">
        <v>70</v>
      </c>
      <c r="J14" s="59">
        <v>43534</v>
      </c>
      <c r="K14" s="55" t="s">
        <v>33</v>
      </c>
    </row>
    <row r="15" spans="1:11" x14ac:dyDescent="0.2">
      <c r="A15" s="55" t="s">
        <v>73</v>
      </c>
      <c r="B15" s="56">
        <v>615628.79130000004</v>
      </c>
      <c r="C15" s="56">
        <v>814956.10149999999</v>
      </c>
      <c r="D15" s="57">
        <v>530</v>
      </c>
      <c r="E15" s="57">
        <v>3.8</v>
      </c>
      <c r="F15" s="58">
        <v>530</v>
      </c>
      <c r="G15" s="58" t="s">
        <v>38</v>
      </c>
      <c r="H15" s="58"/>
      <c r="I15" s="58" t="s">
        <v>70</v>
      </c>
      <c r="J15" s="59">
        <v>43779</v>
      </c>
      <c r="K15" s="55" t="s">
        <v>33</v>
      </c>
    </row>
    <row r="16" spans="1:11" x14ac:dyDescent="0.2">
      <c r="A16" s="55" t="s">
        <v>74</v>
      </c>
      <c r="B16" s="56">
        <v>615632.76009999996</v>
      </c>
      <c r="C16" s="56">
        <v>814953.6287</v>
      </c>
      <c r="D16" s="57">
        <v>530</v>
      </c>
      <c r="E16" s="57">
        <v>3.5</v>
      </c>
      <c r="F16" s="58">
        <v>530</v>
      </c>
      <c r="G16" s="58" t="s">
        <v>38</v>
      </c>
      <c r="H16" s="58"/>
      <c r="I16" s="58" t="s">
        <v>70</v>
      </c>
      <c r="J16" s="60" t="s">
        <v>76</v>
      </c>
      <c r="K16" s="55" t="s">
        <v>33</v>
      </c>
    </row>
    <row r="17" spans="1:17" x14ac:dyDescent="0.2">
      <c r="A17" s="55" t="s">
        <v>78</v>
      </c>
      <c r="B17" s="56">
        <v>615635.93299999996</v>
      </c>
      <c r="C17" s="56">
        <v>814951.34849999996</v>
      </c>
      <c r="D17" s="57">
        <v>530</v>
      </c>
      <c r="E17" s="57">
        <v>3.8</v>
      </c>
      <c r="F17" s="58">
        <v>530</v>
      </c>
      <c r="G17" s="58" t="s">
        <v>38</v>
      </c>
      <c r="H17" s="58"/>
      <c r="I17" s="58" t="s">
        <v>46</v>
      </c>
      <c r="J17" s="60" t="s">
        <v>80</v>
      </c>
      <c r="K17" s="55" t="s">
        <v>33</v>
      </c>
    </row>
    <row r="18" spans="1:17" x14ac:dyDescent="0.2">
      <c r="A18" s="55" t="s">
        <v>79</v>
      </c>
      <c r="B18" s="56">
        <v>615637.47750000004</v>
      </c>
      <c r="C18" s="56">
        <v>814950.42150000005</v>
      </c>
      <c r="D18" s="57">
        <v>530</v>
      </c>
      <c r="E18" s="57">
        <v>3.1</v>
      </c>
      <c r="F18" s="58">
        <v>530</v>
      </c>
      <c r="G18" s="58" t="s">
        <v>38</v>
      </c>
      <c r="H18" s="58"/>
      <c r="I18" s="58" t="s">
        <v>46</v>
      </c>
      <c r="J18" s="60" t="s">
        <v>83</v>
      </c>
      <c r="K18" s="55" t="s">
        <v>33</v>
      </c>
    </row>
    <row r="19" spans="1:17" x14ac:dyDescent="0.2">
      <c r="A19" s="55" t="s">
        <v>82</v>
      </c>
      <c r="B19" s="56">
        <v>615640.6629</v>
      </c>
      <c r="C19" s="56">
        <v>814948.65700000001</v>
      </c>
      <c r="D19" s="57">
        <v>530</v>
      </c>
      <c r="E19" s="57">
        <v>3.1</v>
      </c>
      <c r="F19" s="58">
        <v>530</v>
      </c>
      <c r="G19" s="58" t="s">
        <v>38</v>
      </c>
      <c r="H19" s="58"/>
      <c r="I19" s="58" t="s">
        <v>46</v>
      </c>
      <c r="J19" s="60" t="s">
        <v>85</v>
      </c>
      <c r="K19" s="55" t="s">
        <v>33</v>
      </c>
    </row>
    <row r="20" spans="1:17" x14ac:dyDescent="0.2">
      <c r="A20" s="55" t="s">
        <v>87</v>
      </c>
      <c r="B20" s="56">
        <v>615647.21799999999</v>
      </c>
      <c r="C20" s="56">
        <v>814943.75549999997</v>
      </c>
      <c r="D20" s="57">
        <v>530</v>
      </c>
      <c r="E20" s="57">
        <v>3.8</v>
      </c>
      <c r="F20" s="58">
        <v>530</v>
      </c>
      <c r="G20" s="58" t="s">
        <v>38</v>
      </c>
      <c r="H20" s="58"/>
      <c r="I20" s="58" t="s">
        <v>48</v>
      </c>
      <c r="J20" s="59">
        <v>43761</v>
      </c>
      <c r="K20" s="55" t="s">
        <v>33</v>
      </c>
    </row>
    <row r="21" spans="1:17" x14ac:dyDescent="0.2">
      <c r="A21" s="55" t="s">
        <v>88</v>
      </c>
      <c r="B21" s="56">
        <v>615649.67009999999</v>
      </c>
      <c r="C21" s="56">
        <v>814943.23679999996</v>
      </c>
      <c r="D21" s="57">
        <v>530</v>
      </c>
      <c r="E21" s="57">
        <v>3.8</v>
      </c>
      <c r="F21" s="58">
        <v>530</v>
      </c>
      <c r="G21" s="58" t="s">
        <v>38</v>
      </c>
      <c r="H21" s="58"/>
      <c r="I21" s="58" t="s">
        <v>70</v>
      </c>
      <c r="J21" s="60" t="s">
        <v>90</v>
      </c>
      <c r="K21" s="55" t="s">
        <v>33</v>
      </c>
    </row>
    <row r="22" spans="1:17" x14ac:dyDescent="0.2">
      <c r="A22" s="55" t="s">
        <v>89</v>
      </c>
      <c r="B22" s="56">
        <v>615653.79520000005</v>
      </c>
      <c r="C22" s="56">
        <v>814941.97829999996</v>
      </c>
      <c r="D22" s="57">
        <v>530</v>
      </c>
      <c r="E22" s="57">
        <v>3.7</v>
      </c>
      <c r="F22" s="58">
        <v>530</v>
      </c>
      <c r="G22" s="58" t="s">
        <v>38</v>
      </c>
      <c r="H22" s="58"/>
      <c r="I22" s="58" t="s">
        <v>48</v>
      </c>
      <c r="J22" s="59">
        <v>43774</v>
      </c>
      <c r="K22" s="55" t="s">
        <v>33</v>
      </c>
    </row>
    <row r="23" spans="1:17" x14ac:dyDescent="0.2">
      <c r="A23" s="55" t="s">
        <v>93</v>
      </c>
      <c r="B23" s="56">
        <v>615659.52399999998</v>
      </c>
      <c r="C23" s="56">
        <v>814936.24959999998</v>
      </c>
      <c r="D23" s="57">
        <v>530</v>
      </c>
      <c r="E23" s="57">
        <v>2.7</v>
      </c>
      <c r="F23" s="58">
        <v>530</v>
      </c>
      <c r="G23" s="58" t="s">
        <v>38</v>
      </c>
      <c r="H23" s="58"/>
      <c r="I23" s="58" t="s">
        <v>46</v>
      </c>
      <c r="J23" s="59">
        <v>43778</v>
      </c>
      <c r="K23" s="55" t="s">
        <v>33</v>
      </c>
      <c r="L23" s="18"/>
      <c r="M23" s="18"/>
      <c r="N23" s="18"/>
      <c r="O23" s="18"/>
      <c r="P23" s="18"/>
      <c r="Q23" s="18"/>
    </row>
    <row r="24" spans="1:17" x14ac:dyDescent="0.2">
      <c r="A24" s="55" t="s">
        <v>94</v>
      </c>
      <c r="B24" s="56">
        <v>615662.92220000003</v>
      </c>
      <c r="C24" s="56">
        <v>814932.52439999999</v>
      </c>
      <c r="D24" s="57">
        <v>530</v>
      </c>
      <c r="E24" s="57">
        <v>4</v>
      </c>
      <c r="F24" s="58">
        <v>530</v>
      </c>
      <c r="G24" s="58" t="s">
        <v>38</v>
      </c>
      <c r="H24" s="58"/>
      <c r="I24" s="58" t="s">
        <v>48</v>
      </c>
      <c r="J24" s="59">
        <v>43781</v>
      </c>
      <c r="K24" s="55" t="s">
        <v>33</v>
      </c>
    </row>
    <row r="25" spans="1:17" x14ac:dyDescent="0.2">
      <c r="A25" s="48" t="s">
        <v>95</v>
      </c>
      <c r="B25" s="4">
        <v>615665.65379999997</v>
      </c>
      <c r="C25" s="4">
        <v>814931.11080000002</v>
      </c>
      <c r="D25" s="37">
        <v>530</v>
      </c>
      <c r="F25" s="18">
        <v>530</v>
      </c>
      <c r="G25" s="18" t="s">
        <v>38</v>
      </c>
      <c r="K25" s="48" t="s">
        <v>33</v>
      </c>
    </row>
    <row r="26" spans="1:17" x14ac:dyDescent="0.2">
      <c r="A26" s="55" t="s">
        <v>96</v>
      </c>
      <c r="B26" s="56">
        <v>615668.01599999995</v>
      </c>
      <c r="C26" s="56">
        <v>814928.77500000002</v>
      </c>
      <c r="D26" s="57">
        <v>530</v>
      </c>
      <c r="E26" s="57">
        <v>3.9</v>
      </c>
      <c r="F26" s="58">
        <v>530</v>
      </c>
      <c r="G26" s="58" t="s">
        <v>38</v>
      </c>
      <c r="H26" s="58"/>
      <c r="I26" s="58" t="s">
        <v>46</v>
      </c>
      <c r="J26" s="59">
        <v>43787</v>
      </c>
      <c r="K26" s="55" t="s">
        <v>33</v>
      </c>
    </row>
    <row r="27" spans="1:17" x14ac:dyDescent="0.2">
      <c r="A27" s="48" t="s">
        <v>97</v>
      </c>
      <c r="B27" s="4">
        <v>615669.3713</v>
      </c>
      <c r="C27" s="4">
        <v>814927.46539999999</v>
      </c>
      <c r="D27" s="37">
        <v>530</v>
      </c>
      <c r="F27" s="18">
        <v>530</v>
      </c>
      <c r="G27" s="18" t="s">
        <v>38</v>
      </c>
      <c r="K27" s="48" t="s">
        <v>33</v>
      </c>
    </row>
    <row r="28" spans="1:17" x14ac:dyDescent="0.2">
      <c r="A28" s="55" t="s">
        <v>98</v>
      </c>
      <c r="B28" s="56">
        <v>615670.87840000005</v>
      </c>
      <c r="C28" s="56">
        <v>814926.07779999997</v>
      </c>
      <c r="D28" s="57">
        <v>530</v>
      </c>
      <c r="E28" s="57">
        <v>3.1</v>
      </c>
      <c r="F28" s="58">
        <v>530</v>
      </c>
      <c r="G28" s="58" t="s">
        <v>38</v>
      </c>
      <c r="H28" s="58"/>
      <c r="I28" s="58" t="s">
        <v>46</v>
      </c>
      <c r="J28" s="59">
        <v>43794</v>
      </c>
      <c r="K28" s="55" t="s">
        <v>33</v>
      </c>
    </row>
    <row r="29" spans="1:17" ht="15" x14ac:dyDescent="0.25">
      <c r="B29" s="42"/>
      <c r="C29" s="42"/>
      <c r="D29" s="37"/>
      <c r="F29" s="18"/>
    </row>
    <row r="30" spans="1:17" ht="15" x14ac:dyDescent="0.25">
      <c r="B30" s="42"/>
      <c r="C30" s="42"/>
      <c r="D30" s="37"/>
      <c r="F30" s="18"/>
    </row>
    <row r="31" spans="1:17" ht="15" x14ac:dyDescent="0.25">
      <c r="B31" s="42"/>
      <c r="C31" s="42"/>
      <c r="D31" s="37"/>
      <c r="F31" s="18"/>
    </row>
    <row r="32" spans="1:17" ht="15" x14ac:dyDescent="0.25">
      <c r="B32" s="42"/>
      <c r="C32" s="42"/>
      <c r="D32" s="37"/>
      <c r="F32" s="18"/>
    </row>
    <row r="33" spans="2:6" ht="15" x14ac:dyDescent="0.25">
      <c r="B33" s="42"/>
      <c r="C33" s="42"/>
      <c r="D33" s="37"/>
      <c r="F33" s="18"/>
    </row>
    <row r="34" spans="2:6" ht="15" x14ac:dyDescent="0.25">
      <c r="B34"/>
      <c r="C34"/>
      <c r="D34" s="37"/>
      <c r="F34" s="18"/>
    </row>
    <row r="35" spans="2:6" ht="15" x14ac:dyDescent="0.25">
      <c r="B35"/>
      <c r="C35"/>
      <c r="D35" s="37"/>
      <c r="F35" s="18"/>
    </row>
    <row r="36" spans="2:6" ht="15" x14ac:dyDescent="0.25">
      <c r="B36"/>
      <c r="C36"/>
      <c r="D36" s="37"/>
      <c r="F36" s="18"/>
    </row>
    <row r="37" spans="2:6" x14ac:dyDescent="0.25">
      <c r="D37" s="37"/>
      <c r="F37" s="18"/>
    </row>
    <row r="38" spans="2:6" x14ac:dyDescent="0.25">
      <c r="D38" s="37"/>
      <c r="F38" s="18"/>
    </row>
    <row r="1048557" spans="1:4" x14ac:dyDescent="0.25">
      <c r="A1048557" s="23" t="s">
        <v>34</v>
      </c>
      <c r="D1048557" s="37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3"/>
  <sheetViews>
    <sheetView zoomScaleNormal="100" workbookViewId="0">
      <pane ySplit="1" topLeftCell="A2" activePane="bottomLeft" state="frozen"/>
      <selection pane="bottomLeft" activeCell="A82" sqref="A82:Q84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1" bestFit="1" customWidth="1"/>
    <col min="15" max="15" width="12.140625" style="51" bestFit="1" customWidth="1"/>
    <col min="16" max="16" width="12" style="51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3" t="s">
        <v>13</v>
      </c>
      <c r="F1" s="44" t="s">
        <v>14</v>
      </c>
      <c r="G1" s="44" t="s">
        <v>16</v>
      </c>
      <c r="H1" s="44" t="s">
        <v>20</v>
      </c>
      <c r="I1" s="44" t="s">
        <v>21</v>
      </c>
      <c r="J1" s="44" t="s">
        <v>19</v>
      </c>
      <c r="K1" s="45" t="s">
        <v>28</v>
      </c>
      <c r="L1" s="44" t="s">
        <v>15</v>
      </c>
      <c r="M1" s="9" t="s">
        <v>17</v>
      </c>
      <c r="N1" s="30" t="s">
        <v>18</v>
      </c>
      <c r="O1" s="49" t="s">
        <v>22</v>
      </c>
      <c r="P1" s="49" t="s">
        <v>23</v>
      </c>
      <c r="Q1" s="10" t="s">
        <v>24</v>
      </c>
    </row>
    <row r="2" spans="1:17" x14ac:dyDescent="0.2">
      <c r="A2" s="55" t="s">
        <v>37</v>
      </c>
      <c r="B2" s="61">
        <v>0</v>
      </c>
      <c r="C2" s="61">
        <f>D2</f>
        <v>2</v>
      </c>
      <c r="D2" s="61">
        <v>2</v>
      </c>
      <c r="E2" s="62">
        <f>[1]Entry!$B$12</f>
        <v>388667</v>
      </c>
      <c r="F2" s="63">
        <f>[1]Entry!E12</f>
        <v>0.88400000000000001</v>
      </c>
      <c r="G2" s="63">
        <f>[1]Entry!F12</f>
        <v>3.4000000000000002E-2</v>
      </c>
      <c r="H2" s="63">
        <f>[1]Entry!G12</f>
        <v>8.9999999999999993E-3</v>
      </c>
      <c r="I2" s="63">
        <f>[1]Entry!H12</f>
        <v>0.10299999999999999</v>
      </c>
      <c r="J2" s="63"/>
      <c r="K2" s="64"/>
      <c r="L2" s="63">
        <f>[1]Entry!$K$12</f>
        <v>2.4540000000000002</v>
      </c>
      <c r="M2" s="65" t="s">
        <v>35</v>
      </c>
      <c r="N2" s="66"/>
      <c r="O2" s="67">
        <v>43655</v>
      </c>
      <c r="P2" s="67">
        <v>43655</v>
      </c>
      <c r="Q2" s="68" t="s">
        <v>40</v>
      </c>
    </row>
    <row r="3" spans="1:17" x14ac:dyDescent="0.2">
      <c r="A3" s="55" t="s">
        <v>37</v>
      </c>
      <c r="B3" s="61">
        <f>C2</f>
        <v>2</v>
      </c>
      <c r="C3" s="61">
        <f>B3+D3</f>
        <v>2.8</v>
      </c>
      <c r="D3" s="61">
        <v>0.8</v>
      </c>
      <c r="E3" s="62">
        <f>[1]Entry!B14</f>
        <v>388669</v>
      </c>
      <c r="F3" s="63">
        <f>[1]Entry!E14</f>
        <v>1.694</v>
      </c>
      <c r="G3" s="63">
        <f>[1]Entry!F14</f>
        <v>0.04</v>
      </c>
      <c r="H3" s="63">
        <f>[1]Entry!G14</f>
        <v>0.11600000000000001</v>
      </c>
      <c r="I3" s="63">
        <f>[1]Entry!H14</f>
        <v>0.28599999999999998</v>
      </c>
      <c r="J3" s="63"/>
      <c r="K3" s="64"/>
      <c r="L3" s="63">
        <f>[1]Entry!K14</f>
        <v>15.837999999999999</v>
      </c>
      <c r="M3" s="65" t="s">
        <v>29</v>
      </c>
      <c r="N3" s="66">
        <v>0.8</v>
      </c>
      <c r="O3" s="67">
        <v>43655</v>
      </c>
      <c r="P3" s="67">
        <v>43655</v>
      </c>
      <c r="Q3" s="68" t="s">
        <v>40</v>
      </c>
    </row>
    <row r="4" spans="1:17" x14ac:dyDescent="0.2">
      <c r="A4" s="55" t="s">
        <v>37</v>
      </c>
      <c r="B4" s="61">
        <f>C3</f>
        <v>2.8</v>
      </c>
      <c r="C4" s="61">
        <f>B4+D4</f>
        <v>3.9</v>
      </c>
      <c r="D4" s="61">
        <v>1.1000000000000001</v>
      </c>
      <c r="E4" s="62">
        <f>[1]Entry!B15</f>
        <v>388670</v>
      </c>
      <c r="F4" s="63">
        <f>[1]Entry!E15</f>
        <v>0.54800000000000004</v>
      </c>
      <c r="G4" s="63">
        <f>[1]Entry!F15</f>
        <v>4.4999999999999998E-2</v>
      </c>
      <c r="H4" s="63">
        <f>[1]Entry!G15</f>
        <v>2.8000000000000001E-2</v>
      </c>
      <c r="I4" s="63">
        <f>[1]Entry!H15</f>
        <v>0.193</v>
      </c>
      <c r="J4" s="63"/>
      <c r="K4" s="64"/>
      <c r="L4" s="63">
        <f>[1]Entry!K15</f>
        <v>2.8969999999999998</v>
      </c>
      <c r="M4" s="65" t="s">
        <v>36</v>
      </c>
      <c r="N4" s="66"/>
      <c r="O4" s="67">
        <v>43655</v>
      </c>
      <c r="P4" s="67">
        <v>43655</v>
      </c>
      <c r="Q4" s="68" t="s">
        <v>40</v>
      </c>
    </row>
    <row r="5" spans="1:17" x14ac:dyDescent="0.2">
      <c r="A5" s="55" t="s">
        <v>41</v>
      </c>
      <c r="B5" s="61">
        <v>0</v>
      </c>
      <c r="C5" s="61">
        <f>D5</f>
        <v>2.2999999999999998</v>
      </c>
      <c r="D5" s="61">
        <v>2.2999999999999998</v>
      </c>
      <c r="E5" s="62">
        <v>388783</v>
      </c>
      <c r="F5" s="63">
        <v>0.19599999999999998</v>
      </c>
      <c r="G5" s="63">
        <v>3.0646400000000001E-2</v>
      </c>
      <c r="H5" s="63">
        <v>2.9500499999999999E-2</v>
      </c>
      <c r="I5" s="63">
        <v>6.6850499999999993E-2</v>
      </c>
      <c r="J5" s="63">
        <v>2.8571428571428572</v>
      </c>
      <c r="K5" s="64"/>
      <c r="L5" s="63">
        <v>1.1919999999999999</v>
      </c>
      <c r="M5" s="65" t="s">
        <v>35</v>
      </c>
      <c r="N5" s="66"/>
      <c r="O5" s="67">
        <v>43655</v>
      </c>
      <c r="P5" s="67">
        <v>43686</v>
      </c>
      <c r="Q5" s="68" t="s">
        <v>49</v>
      </c>
    </row>
    <row r="6" spans="1:17" x14ac:dyDescent="0.2">
      <c r="A6" s="55" t="s">
        <v>41</v>
      </c>
      <c r="B6" s="61">
        <f>C5</f>
        <v>2.2999999999999998</v>
      </c>
      <c r="C6" s="61">
        <f>B6+D6</f>
        <v>2.6999999999999997</v>
      </c>
      <c r="D6" s="61">
        <v>0.4</v>
      </c>
      <c r="E6" s="62">
        <v>388784</v>
      </c>
      <c r="F6" s="63">
        <v>2.64</v>
      </c>
      <c r="G6" s="63">
        <v>6.8119600000000002E-2</v>
      </c>
      <c r="H6" s="63">
        <v>9.3131199999999997E-2</v>
      </c>
      <c r="I6" s="63">
        <v>0.21142370000000002</v>
      </c>
      <c r="J6" s="63">
        <v>2.7972027972027949</v>
      </c>
      <c r="K6" s="64"/>
      <c r="L6" s="63">
        <v>12.45</v>
      </c>
      <c r="M6" s="65" t="s">
        <v>29</v>
      </c>
      <c r="N6" s="66">
        <v>0.4</v>
      </c>
      <c r="O6" s="67">
        <v>43655</v>
      </c>
      <c r="P6" s="67">
        <v>43686</v>
      </c>
      <c r="Q6" s="68" t="s">
        <v>49</v>
      </c>
    </row>
    <row r="7" spans="1:17" x14ac:dyDescent="0.2">
      <c r="A7" s="55" t="s">
        <v>41</v>
      </c>
      <c r="B7" s="61">
        <f>C6</f>
        <v>2.6999999999999997</v>
      </c>
      <c r="C7" s="61">
        <f>B7+D7</f>
        <v>3.3</v>
      </c>
      <c r="D7" s="61">
        <v>0.6</v>
      </c>
      <c r="E7" s="62">
        <v>388786</v>
      </c>
      <c r="F7" s="63">
        <v>1.82</v>
      </c>
      <c r="G7" s="63">
        <v>4.9807499999999998E-2</v>
      </c>
      <c r="H7" s="63">
        <v>0.12038800000000001</v>
      </c>
      <c r="I7" s="63">
        <v>0.43601040000000002</v>
      </c>
      <c r="J7" s="63">
        <v>2.8368794326241087</v>
      </c>
      <c r="K7" s="64"/>
      <c r="L7" s="63">
        <v>10.465</v>
      </c>
      <c r="M7" s="65" t="s">
        <v>29</v>
      </c>
      <c r="N7" s="66">
        <v>0.6</v>
      </c>
      <c r="O7" s="67">
        <v>43655</v>
      </c>
      <c r="P7" s="67">
        <v>43686</v>
      </c>
      <c r="Q7" s="68" t="s">
        <v>49</v>
      </c>
    </row>
    <row r="8" spans="1:17" x14ac:dyDescent="0.2">
      <c r="A8" s="55" t="s">
        <v>41</v>
      </c>
      <c r="B8" s="61">
        <f>C7</f>
        <v>3.3</v>
      </c>
      <c r="C8" s="61">
        <f>B8+D8</f>
        <v>3.8</v>
      </c>
      <c r="D8" s="61">
        <v>0.5</v>
      </c>
      <c r="E8" s="62">
        <v>388787</v>
      </c>
      <c r="F8" s="63">
        <v>0.63800000000000001</v>
      </c>
      <c r="G8" s="63">
        <v>2.4966800000000001E-2</v>
      </c>
      <c r="H8" s="63">
        <v>3.2794400000000001E-2</v>
      </c>
      <c r="I8" s="63">
        <v>0.1006919</v>
      </c>
      <c r="J8" s="63">
        <v>2.777777777777771</v>
      </c>
      <c r="K8" s="64"/>
      <c r="L8" s="63">
        <v>3.0659999999999998</v>
      </c>
      <c r="M8" s="65" t="s">
        <v>36</v>
      </c>
      <c r="N8" s="66"/>
      <c r="O8" s="67">
        <v>43655</v>
      </c>
      <c r="P8" s="67">
        <v>43686</v>
      </c>
      <c r="Q8" s="68" t="s">
        <v>49</v>
      </c>
    </row>
    <row r="9" spans="1:17" x14ac:dyDescent="0.2">
      <c r="A9" s="55" t="s">
        <v>42</v>
      </c>
      <c r="B9" s="61">
        <v>0</v>
      </c>
      <c r="C9" s="61">
        <f>D9</f>
        <v>2.6</v>
      </c>
      <c r="D9" s="61">
        <v>2.6</v>
      </c>
      <c r="E9" s="62">
        <f>[2]Entry!B8</f>
        <v>388951</v>
      </c>
      <c r="F9" s="63">
        <f>[2]Entry!E8</f>
        <v>0.2</v>
      </c>
      <c r="G9" s="63">
        <f>[2]Entry!F8</f>
        <v>1.0999999999999999E-2</v>
      </c>
      <c r="H9" s="63">
        <f>[2]Entry!G8</f>
        <v>3.9E-2</v>
      </c>
      <c r="I9" s="63">
        <f>[2]Entry!H8</f>
        <v>0.307</v>
      </c>
      <c r="J9" s="63"/>
      <c r="K9" s="64"/>
      <c r="L9" s="63">
        <f>[2]Entry!K8</f>
        <v>0.28299999999999997</v>
      </c>
      <c r="M9" s="65" t="s">
        <v>35</v>
      </c>
      <c r="N9" s="66"/>
      <c r="O9" s="67">
        <v>43717</v>
      </c>
      <c r="P9" s="67">
        <v>43717</v>
      </c>
      <c r="Q9" s="68" t="s">
        <v>47</v>
      </c>
    </row>
    <row r="10" spans="1:17" x14ac:dyDescent="0.2">
      <c r="A10" s="55" t="s">
        <v>42</v>
      </c>
      <c r="B10" s="61">
        <f>C9</f>
        <v>2.6</v>
      </c>
      <c r="C10" s="61">
        <f>B10+D10</f>
        <v>3.4000000000000004</v>
      </c>
      <c r="D10" s="61">
        <v>0.8</v>
      </c>
      <c r="E10" s="62">
        <f>[2]Entry!B9</f>
        <v>388952</v>
      </c>
      <c r="F10" s="63">
        <f>[2]Entry!E9</f>
        <v>4.1219999999999999</v>
      </c>
      <c r="G10" s="63">
        <f>[2]Entry!F9</f>
        <v>3.3000000000000002E-2</v>
      </c>
      <c r="H10" s="63">
        <f>[2]Entry!G9</f>
        <v>4.7E-2</v>
      </c>
      <c r="I10" s="63">
        <f>[2]Entry!H9</f>
        <v>6.3E-2</v>
      </c>
      <c r="J10" s="63"/>
      <c r="K10" s="64"/>
      <c r="L10" s="63">
        <f>[2]Entry!K9</f>
        <v>7.0259999999999998</v>
      </c>
      <c r="M10" s="66" t="s">
        <v>29</v>
      </c>
      <c r="N10" s="66">
        <v>0.8</v>
      </c>
      <c r="O10" s="67">
        <v>43717</v>
      </c>
      <c r="P10" s="67">
        <v>43717</v>
      </c>
      <c r="Q10" s="68" t="s">
        <v>47</v>
      </c>
    </row>
    <row r="11" spans="1:17" x14ac:dyDescent="0.2">
      <c r="A11" s="55" t="s">
        <v>42</v>
      </c>
      <c r="B11" s="61">
        <f>C10</f>
        <v>3.4000000000000004</v>
      </c>
      <c r="C11" s="61">
        <f>B11+D11</f>
        <v>4.2</v>
      </c>
      <c r="D11" s="61">
        <v>0.8</v>
      </c>
      <c r="E11" s="62">
        <f>[2]Entry!B10</f>
        <v>388953</v>
      </c>
      <c r="F11" s="63">
        <f>[2]Entry!E10</f>
        <v>0.26200000000000001</v>
      </c>
      <c r="G11" s="63">
        <f>[2]Entry!F10</f>
        <v>1.0999999999999999E-2</v>
      </c>
      <c r="H11" s="63">
        <f>[2]Entry!G10</f>
        <v>3.4000000000000002E-2</v>
      </c>
      <c r="I11" s="63">
        <f>[2]Entry!H10</f>
        <v>5.2999999999999999E-2</v>
      </c>
      <c r="J11" s="63"/>
      <c r="K11" s="64"/>
      <c r="L11" s="63">
        <f>[2]Entry!K10</f>
        <v>0.41</v>
      </c>
      <c r="M11" s="66" t="s">
        <v>36</v>
      </c>
      <c r="N11" s="66"/>
      <c r="O11" s="67">
        <v>43717</v>
      </c>
      <c r="P11" s="67">
        <v>43717</v>
      </c>
      <c r="Q11" s="68" t="s">
        <v>47</v>
      </c>
    </row>
    <row r="12" spans="1:17" x14ac:dyDescent="0.2">
      <c r="A12" s="48" t="s">
        <v>43</v>
      </c>
      <c r="O12" s="50"/>
      <c r="P12" s="50"/>
      <c r="Q12" s="24"/>
    </row>
    <row r="13" spans="1:17" x14ac:dyDescent="0.2">
      <c r="A13" s="55" t="s">
        <v>44</v>
      </c>
      <c r="B13" s="61">
        <v>0</v>
      </c>
      <c r="C13" s="61">
        <f>D13</f>
        <v>0.6</v>
      </c>
      <c r="D13" s="61">
        <v>0.6</v>
      </c>
      <c r="E13" s="56">
        <v>389602</v>
      </c>
      <c r="F13" s="63">
        <v>0.22599999999999998</v>
      </c>
      <c r="G13" s="63">
        <v>0.02</v>
      </c>
      <c r="H13" s="63">
        <v>0.02</v>
      </c>
      <c r="I13" s="63">
        <v>3.5000000000000003E-2</v>
      </c>
      <c r="J13" s="63">
        <v>2.6490066225165623</v>
      </c>
      <c r="K13" s="64"/>
      <c r="L13" s="63">
        <v>1.825</v>
      </c>
      <c r="M13" s="56" t="s">
        <v>35</v>
      </c>
      <c r="N13" s="66"/>
      <c r="O13" s="67">
        <v>43808</v>
      </c>
      <c r="P13" s="67">
        <v>43808</v>
      </c>
      <c r="Q13" s="68" t="s">
        <v>50</v>
      </c>
    </row>
    <row r="14" spans="1:17" x14ac:dyDescent="0.2">
      <c r="A14" s="55" t="s">
        <v>44</v>
      </c>
      <c r="B14" s="61">
        <f>C13</f>
        <v>0.6</v>
      </c>
      <c r="C14" s="61">
        <f>B14+D14</f>
        <v>2.9</v>
      </c>
      <c r="D14" s="61">
        <v>2.2999999999999998</v>
      </c>
      <c r="E14" s="56">
        <v>389603</v>
      </c>
      <c r="F14" s="63">
        <v>0.60199999999999998</v>
      </c>
      <c r="G14" s="63">
        <v>1.7999999999999999E-2</v>
      </c>
      <c r="H14" s="63">
        <v>1.2E-2</v>
      </c>
      <c r="I14" s="63">
        <v>3.2000000000000001E-2</v>
      </c>
      <c r="J14" s="63">
        <v>2.7027027027027111</v>
      </c>
      <c r="K14" s="64"/>
      <c r="L14" s="63">
        <v>0.54500000000000004</v>
      </c>
      <c r="M14" s="56" t="s">
        <v>35</v>
      </c>
      <c r="N14" s="66"/>
      <c r="O14" s="67">
        <v>43808</v>
      </c>
      <c r="P14" s="67">
        <v>43808</v>
      </c>
      <c r="Q14" s="68" t="s">
        <v>50</v>
      </c>
    </row>
    <row r="15" spans="1:17" x14ac:dyDescent="0.2">
      <c r="A15" s="55" t="s">
        <v>44</v>
      </c>
      <c r="B15" s="61">
        <f>C14</f>
        <v>2.9</v>
      </c>
      <c r="C15" s="61">
        <f>B15+D15</f>
        <v>3.9</v>
      </c>
      <c r="D15" s="61">
        <v>1</v>
      </c>
      <c r="E15" s="56">
        <v>389604</v>
      </c>
      <c r="F15" s="63">
        <v>3.7280000000000002</v>
      </c>
      <c r="G15" s="63">
        <v>0.26</v>
      </c>
      <c r="H15" s="63">
        <v>1.1240000000000001</v>
      </c>
      <c r="I15" s="63">
        <v>1.5169999999999999</v>
      </c>
      <c r="J15" s="63">
        <v>2.7027027027027111</v>
      </c>
      <c r="K15" s="64"/>
      <c r="L15" s="63">
        <v>12.586</v>
      </c>
      <c r="M15" s="56" t="s">
        <v>29</v>
      </c>
      <c r="N15" s="66">
        <v>1</v>
      </c>
      <c r="O15" s="67">
        <v>43808</v>
      </c>
      <c r="P15" s="67">
        <v>43808</v>
      </c>
      <c r="Q15" s="68" t="s">
        <v>50</v>
      </c>
    </row>
    <row r="16" spans="1:17" x14ac:dyDescent="0.2">
      <c r="A16" s="55" t="s">
        <v>45</v>
      </c>
      <c r="B16" s="61">
        <v>0</v>
      </c>
      <c r="C16" s="61">
        <f>D16</f>
        <v>2.7</v>
      </c>
      <c r="D16" s="61">
        <v>2.7</v>
      </c>
      <c r="E16" s="56">
        <v>389717</v>
      </c>
      <c r="F16" s="63">
        <v>1.9280000000000002</v>
      </c>
      <c r="G16" s="63">
        <v>0.35399999999999998</v>
      </c>
      <c r="H16" s="63">
        <v>1.4650000000000001</v>
      </c>
      <c r="I16" s="63">
        <v>1.863</v>
      </c>
      <c r="J16" s="63">
        <v>2.8169014084506951</v>
      </c>
      <c r="K16" s="64"/>
      <c r="L16" s="63">
        <v>10.711</v>
      </c>
      <c r="M16" s="66" t="s">
        <v>35</v>
      </c>
      <c r="N16" s="66"/>
      <c r="O16" s="67" t="s">
        <v>52</v>
      </c>
      <c r="P16" s="67" t="s">
        <v>52</v>
      </c>
      <c r="Q16" s="68" t="s">
        <v>53</v>
      </c>
    </row>
    <row r="17" spans="1:17" x14ac:dyDescent="0.2">
      <c r="A17" s="55" t="s">
        <v>45</v>
      </c>
      <c r="B17" s="61">
        <f>C16</f>
        <v>2.7</v>
      </c>
      <c r="C17" s="61">
        <f>B17+D17</f>
        <v>4.0999999999999996</v>
      </c>
      <c r="D17" s="61">
        <v>1.4</v>
      </c>
      <c r="E17" s="56">
        <v>389718</v>
      </c>
      <c r="F17" s="63">
        <v>0.40599999999999992</v>
      </c>
      <c r="G17" s="63">
        <v>8.9999999999999993E-3</v>
      </c>
      <c r="H17" s="63">
        <v>7.0999999999999994E-2</v>
      </c>
      <c r="I17" s="63">
        <v>0.17100000000000001</v>
      </c>
      <c r="J17" s="63">
        <v>2.8985507246376789</v>
      </c>
      <c r="K17" s="64"/>
      <c r="L17" s="63">
        <v>1.4950000000000001</v>
      </c>
      <c r="M17" s="66" t="s">
        <v>29</v>
      </c>
      <c r="N17" s="66">
        <v>1.4</v>
      </c>
      <c r="O17" s="67" t="s">
        <v>52</v>
      </c>
      <c r="P17" s="67" t="s">
        <v>52</v>
      </c>
      <c r="Q17" s="68" t="s">
        <v>53</v>
      </c>
    </row>
    <row r="18" spans="1:17" x14ac:dyDescent="0.2">
      <c r="A18" s="55" t="s">
        <v>45</v>
      </c>
      <c r="B18" s="61">
        <f>C17</f>
        <v>4.0999999999999996</v>
      </c>
      <c r="C18" s="61">
        <f>B18+D18</f>
        <v>4.6999999999999993</v>
      </c>
      <c r="D18" s="61">
        <v>0.6</v>
      </c>
      <c r="E18" s="56">
        <v>389719</v>
      </c>
      <c r="F18" s="63">
        <v>1.18</v>
      </c>
      <c r="G18" s="63">
        <v>0.11</v>
      </c>
      <c r="H18" s="63">
        <v>0.14399999999999999</v>
      </c>
      <c r="I18" s="63">
        <v>0.48799999999999999</v>
      </c>
      <c r="J18" s="63">
        <v>2.8571428571428572</v>
      </c>
      <c r="K18" s="64"/>
      <c r="L18" s="63">
        <v>4.4850000000000003</v>
      </c>
      <c r="M18" s="66" t="s">
        <v>36</v>
      </c>
      <c r="N18" s="66"/>
      <c r="O18" s="67" t="s">
        <v>52</v>
      </c>
      <c r="P18" s="67" t="s">
        <v>52</v>
      </c>
      <c r="Q18" s="68" t="s">
        <v>53</v>
      </c>
    </row>
    <row r="19" spans="1:17" x14ac:dyDescent="0.2">
      <c r="A19" s="55" t="s">
        <v>54</v>
      </c>
      <c r="B19" s="61">
        <v>0</v>
      </c>
      <c r="C19" s="61">
        <f>D19</f>
        <v>2.2000000000000002</v>
      </c>
      <c r="D19" s="61">
        <v>2.2000000000000002</v>
      </c>
      <c r="E19" s="56">
        <v>390603</v>
      </c>
      <c r="F19" s="63">
        <v>5.1739999999999995</v>
      </c>
      <c r="G19" s="63">
        <v>1.7999999999999999E-2</v>
      </c>
      <c r="H19" s="63">
        <v>1.7000000000000001E-2</v>
      </c>
      <c r="I19" s="63">
        <v>4.4999999999999998E-2</v>
      </c>
      <c r="J19" s="63">
        <v>2.777777777777771</v>
      </c>
      <c r="K19" s="64"/>
      <c r="L19" s="63">
        <f>0.004/2</f>
        <v>2E-3</v>
      </c>
      <c r="M19" s="56" t="s">
        <v>35</v>
      </c>
      <c r="N19" s="66"/>
      <c r="O19" s="67" t="s">
        <v>59</v>
      </c>
      <c r="P19" s="67" t="s">
        <v>59</v>
      </c>
      <c r="Q19" s="68" t="s">
        <v>60</v>
      </c>
    </row>
    <row r="20" spans="1:17" x14ac:dyDescent="0.2">
      <c r="A20" s="55" t="s">
        <v>54</v>
      </c>
      <c r="B20" s="61">
        <f>C19</f>
        <v>2.2000000000000002</v>
      </c>
      <c r="C20" s="61">
        <f>B20+D20</f>
        <v>3.3000000000000003</v>
      </c>
      <c r="D20" s="61">
        <v>1.1000000000000001</v>
      </c>
      <c r="E20" s="56">
        <v>390604</v>
      </c>
      <c r="F20" s="63">
        <v>1.2</v>
      </c>
      <c r="G20" s="63">
        <v>0.437</v>
      </c>
      <c r="H20" s="63">
        <v>9.4E-2</v>
      </c>
      <c r="I20" s="63">
        <v>0.16900000000000001</v>
      </c>
      <c r="J20" s="63">
        <v>2.8368794326241202</v>
      </c>
      <c r="K20" s="64"/>
      <c r="L20" s="63">
        <v>6.5839999999999996</v>
      </c>
      <c r="M20" s="56" t="s">
        <v>35</v>
      </c>
      <c r="N20" s="66"/>
      <c r="O20" s="67" t="s">
        <v>59</v>
      </c>
      <c r="P20" s="67" t="s">
        <v>59</v>
      </c>
      <c r="Q20" s="68" t="s">
        <v>60</v>
      </c>
    </row>
    <row r="21" spans="1:17" x14ac:dyDescent="0.2">
      <c r="A21" s="55" t="s">
        <v>54</v>
      </c>
      <c r="B21" s="61">
        <f>C20</f>
        <v>3.3000000000000003</v>
      </c>
      <c r="C21" s="61">
        <f>B21+D21</f>
        <v>4.1000000000000005</v>
      </c>
      <c r="D21" s="61">
        <v>0.8</v>
      </c>
      <c r="E21" s="56">
        <v>390605</v>
      </c>
      <c r="F21" s="63">
        <v>6.81</v>
      </c>
      <c r="G21" s="63">
        <v>0.53200000000000003</v>
      </c>
      <c r="H21" s="63">
        <v>1.887</v>
      </c>
      <c r="I21" s="63">
        <v>1.0149999999999999</v>
      </c>
      <c r="J21" s="63">
        <v>2.8571428571428572</v>
      </c>
      <c r="K21" s="64"/>
      <c r="L21" s="63">
        <v>22.170999999999999</v>
      </c>
      <c r="M21" s="56" t="s">
        <v>29</v>
      </c>
      <c r="N21" s="66">
        <v>0.8</v>
      </c>
      <c r="O21" s="67" t="s">
        <v>59</v>
      </c>
      <c r="P21" s="67" t="s">
        <v>59</v>
      </c>
      <c r="Q21" s="68" t="s">
        <v>60</v>
      </c>
    </row>
    <row r="22" spans="1:17" x14ac:dyDescent="0.2">
      <c r="A22" s="55" t="s">
        <v>55</v>
      </c>
      <c r="B22" s="61">
        <v>0</v>
      </c>
      <c r="C22" s="61">
        <f>D22</f>
        <v>0.9</v>
      </c>
      <c r="D22" s="61">
        <v>0.9</v>
      </c>
      <c r="E22" s="56">
        <v>390859</v>
      </c>
      <c r="F22" s="63">
        <v>0.18599999999999997</v>
      </c>
      <c r="G22" s="63">
        <v>3.2000000000000001E-2</v>
      </c>
      <c r="H22" s="63">
        <v>3.3000000000000002E-2</v>
      </c>
      <c r="I22" s="63">
        <v>7.0000000000000007E-2</v>
      </c>
      <c r="J22" s="63">
        <v>2.7777777777777821</v>
      </c>
      <c r="K22" s="64"/>
      <c r="L22" s="63">
        <v>1.099</v>
      </c>
      <c r="M22" s="56" t="s">
        <v>35</v>
      </c>
      <c r="N22" s="66"/>
      <c r="O22" s="67" t="s">
        <v>63</v>
      </c>
      <c r="P22" s="67" t="s">
        <v>64</v>
      </c>
      <c r="Q22" s="68" t="s">
        <v>65</v>
      </c>
    </row>
    <row r="23" spans="1:17" x14ac:dyDescent="0.2">
      <c r="A23" s="55" t="s">
        <v>55</v>
      </c>
      <c r="B23" s="61">
        <f>C22</f>
        <v>0.9</v>
      </c>
      <c r="C23" s="61">
        <f>B23+D23</f>
        <v>2.1</v>
      </c>
      <c r="D23" s="61">
        <v>1.2</v>
      </c>
      <c r="E23" s="56">
        <v>390860</v>
      </c>
      <c r="F23" s="63">
        <v>3.0780000000000003</v>
      </c>
      <c r="G23" s="63">
        <v>4.5999999999999999E-2</v>
      </c>
      <c r="H23" s="63">
        <v>0.51200000000000001</v>
      </c>
      <c r="I23" s="63">
        <v>0.69499999999999995</v>
      </c>
      <c r="J23" s="63">
        <v>2.8169014084507067</v>
      </c>
      <c r="K23" s="64"/>
      <c r="L23" s="63">
        <v>11.337999999999999</v>
      </c>
      <c r="M23" s="56" t="s">
        <v>29</v>
      </c>
      <c r="N23" s="66">
        <v>1.2</v>
      </c>
      <c r="O23" s="67" t="s">
        <v>63</v>
      </c>
      <c r="P23" s="67" t="s">
        <v>64</v>
      </c>
      <c r="Q23" s="68" t="s">
        <v>65</v>
      </c>
    </row>
    <row r="24" spans="1:17" x14ac:dyDescent="0.2">
      <c r="A24" s="55" t="s">
        <v>55</v>
      </c>
      <c r="B24" s="61">
        <f>C23</f>
        <v>2.1</v>
      </c>
      <c r="C24" s="61">
        <f>B24+D24</f>
        <v>3.5</v>
      </c>
      <c r="D24" s="61">
        <v>1.4</v>
      </c>
      <c r="E24" s="56">
        <v>390862</v>
      </c>
      <c r="F24" s="63">
        <v>0.91800000000000015</v>
      </c>
      <c r="G24" s="63">
        <v>9.2999999999999999E-2</v>
      </c>
      <c r="H24" s="63">
        <v>0.159</v>
      </c>
      <c r="I24" s="63">
        <v>0.63600000000000001</v>
      </c>
      <c r="J24" s="63">
        <v>2.777777777777771</v>
      </c>
      <c r="K24" s="64"/>
      <c r="L24" s="63">
        <v>5.8360000000000003</v>
      </c>
      <c r="M24" s="56" t="s">
        <v>29</v>
      </c>
      <c r="N24" s="66">
        <v>1.4</v>
      </c>
      <c r="O24" s="67" t="s">
        <v>63</v>
      </c>
      <c r="P24" s="67" t="s">
        <v>64</v>
      </c>
      <c r="Q24" s="68" t="s">
        <v>65</v>
      </c>
    </row>
    <row r="25" spans="1:17" x14ac:dyDescent="0.2">
      <c r="A25" s="55" t="s">
        <v>55</v>
      </c>
      <c r="B25" s="61">
        <f>C24</f>
        <v>3.5</v>
      </c>
      <c r="C25" s="61">
        <f>B25+D25</f>
        <v>3.8</v>
      </c>
      <c r="D25" s="61">
        <v>0.3</v>
      </c>
      <c r="E25" s="56">
        <v>390863</v>
      </c>
      <c r="F25" s="63">
        <v>6.306</v>
      </c>
      <c r="G25" s="63">
        <v>6.3E-2</v>
      </c>
      <c r="H25" s="63">
        <v>3.4000000000000002E-2</v>
      </c>
      <c r="I25" s="63">
        <v>0.127</v>
      </c>
      <c r="J25" s="63">
        <v>3.0534351145038245</v>
      </c>
      <c r="K25" s="64"/>
      <c r="L25" s="63">
        <v>8.4990000000000006</v>
      </c>
      <c r="M25" s="56" t="s">
        <v>29</v>
      </c>
      <c r="N25" s="66">
        <v>0.3</v>
      </c>
      <c r="O25" s="67" t="s">
        <v>63</v>
      </c>
      <c r="P25" s="67" t="s">
        <v>64</v>
      </c>
      <c r="Q25" s="68" t="s">
        <v>65</v>
      </c>
    </row>
    <row r="26" spans="1:17" x14ac:dyDescent="0.2">
      <c r="A26" s="23" t="s">
        <v>56</v>
      </c>
      <c r="O26" s="50"/>
      <c r="P26" s="50"/>
      <c r="Q26" s="24"/>
    </row>
    <row r="27" spans="1:17" x14ac:dyDescent="0.2">
      <c r="A27" s="55" t="s">
        <v>57</v>
      </c>
      <c r="B27" s="61">
        <v>0</v>
      </c>
      <c r="C27" s="61">
        <f>D27</f>
        <v>2.8</v>
      </c>
      <c r="D27" s="61">
        <v>2.8</v>
      </c>
      <c r="E27" s="56">
        <v>391763</v>
      </c>
      <c r="F27" s="63">
        <v>0.29600000000000004</v>
      </c>
      <c r="G27" s="63">
        <v>7.0000000000000001E-3</v>
      </c>
      <c r="H27" s="63">
        <v>4.0000000000000001E-3</v>
      </c>
      <c r="I27" s="63">
        <v>1.7000000000000001E-2</v>
      </c>
      <c r="J27" s="63">
        <v>2.8571428571428572</v>
      </c>
      <c r="K27" s="64"/>
      <c r="L27" s="63">
        <f>0.296/2</f>
        <v>0.14799999999999999</v>
      </c>
      <c r="M27" s="56" t="s">
        <v>35</v>
      </c>
      <c r="N27" s="66"/>
      <c r="O27" s="67" t="s">
        <v>61</v>
      </c>
      <c r="P27" s="67" t="s">
        <v>61</v>
      </c>
      <c r="Q27" s="68" t="s">
        <v>62</v>
      </c>
    </row>
    <row r="28" spans="1:17" x14ac:dyDescent="0.2">
      <c r="A28" s="55" t="s">
        <v>57</v>
      </c>
      <c r="B28" s="61">
        <f>C27</f>
        <v>2.8</v>
      </c>
      <c r="C28" s="61">
        <f>B28+D28</f>
        <v>3.0999999999999996</v>
      </c>
      <c r="D28" s="61">
        <v>0.3</v>
      </c>
      <c r="E28" s="56">
        <v>391764</v>
      </c>
      <c r="F28" s="63">
        <v>1.1060000000000001</v>
      </c>
      <c r="G28" s="63">
        <v>5.8999999999999997E-2</v>
      </c>
      <c r="H28" s="63">
        <v>0.13700000000000001</v>
      </c>
      <c r="I28" s="63">
        <v>0.27200000000000002</v>
      </c>
      <c r="J28" s="63">
        <v>2.8571428571428572</v>
      </c>
      <c r="K28" s="64"/>
      <c r="L28" s="63">
        <v>8.6389999999999993</v>
      </c>
      <c r="M28" s="56" t="s">
        <v>29</v>
      </c>
      <c r="N28" s="66">
        <v>0.3</v>
      </c>
      <c r="O28" s="67" t="s">
        <v>61</v>
      </c>
      <c r="P28" s="67" t="s">
        <v>61</v>
      </c>
      <c r="Q28" s="68" t="s">
        <v>62</v>
      </c>
    </row>
    <row r="29" spans="1:17" x14ac:dyDescent="0.2">
      <c r="A29" s="55" t="s">
        <v>57</v>
      </c>
      <c r="B29" s="61">
        <f>C28</f>
        <v>3.0999999999999996</v>
      </c>
      <c r="C29" s="61">
        <f>B29+D29</f>
        <v>4.0999999999999996</v>
      </c>
      <c r="D29" s="61">
        <v>1</v>
      </c>
      <c r="E29" s="56">
        <v>391765</v>
      </c>
      <c r="F29" s="63">
        <v>4.5680000000000005</v>
      </c>
      <c r="G29" s="63">
        <v>0.67400000000000004</v>
      </c>
      <c r="H29" s="63">
        <v>0.32</v>
      </c>
      <c r="I29" s="63">
        <v>0.53700000000000003</v>
      </c>
      <c r="J29" s="63">
        <v>2.8169014084507067</v>
      </c>
      <c r="K29" s="64"/>
      <c r="L29" s="63">
        <v>17.928000000000001</v>
      </c>
      <c r="M29" s="56" t="s">
        <v>36</v>
      </c>
      <c r="N29" s="66"/>
      <c r="O29" s="67" t="s">
        <v>61</v>
      </c>
      <c r="P29" s="67" t="s">
        <v>61</v>
      </c>
      <c r="Q29" s="68" t="s">
        <v>62</v>
      </c>
    </row>
    <row r="30" spans="1:17" x14ac:dyDescent="0.2">
      <c r="A30" s="55" t="s">
        <v>58</v>
      </c>
      <c r="B30" s="61">
        <v>0</v>
      </c>
      <c r="C30" s="61">
        <f>D30</f>
        <v>1.3</v>
      </c>
      <c r="D30" s="61">
        <v>1.3</v>
      </c>
      <c r="E30" s="56">
        <v>392137</v>
      </c>
      <c r="F30" s="63">
        <v>0.11</v>
      </c>
      <c r="G30" s="63">
        <v>3.3000000000000002E-2</v>
      </c>
      <c r="H30" s="63">
        <f>0.002/2</f>
        <v>1E-3</v>
      </c>
      <c r="I30" s="63">
        <v>4.2999999999999997E-2</v>
      </c>
      <c r="J30" s="63">
        <v>2.8776978417266235</v>
      </c>
      <c r="K30" s="64"/>
      <c r="L30" s="63">
        <f>0.253/2</f>
        <v>0.1265</v>
      </c>
      <c r="M30" s="56" t="s">
        <v>35</v>
      </c>
      <c r="N30" s="66"/>
      <c r="O30" s="67" t="s">
        <v>68</v>
      </c>
      <c r="P30" s="67" t="s">
        <v>68</v>
      </c>
      <c r="Q30" s="68" t="s">
        <v>69</v>
      </c>
    </row>
    <row r="31" spans="1:17" x14ac:dyDescent="0.2">
      <c r="A31" s="55" t="s">
        <v>58</v>
      </c>
      <c r="B31" s="61">
        <f>C30</f>
        <v>1.3</v>
      </c>
      <c r="C31" s="61">
        <f>B31+D31</f>
        <v>2.1</v>
      </c>
      <c r="D31" s="61">
        <v>0.8</v>
      </c>
      <c r="E31" s="56">
        <v>392138</v>
      </c>
      <c r="F31" s="63">
        <v>5.41</v>
      </c>
      <c r="G31" s="63">
        <v>0.151</v>
      </c>
      <c r="H31" s="63">
        <v>0.56399999999999995</v>
      </c>
      <c r="I31" s="63">
        <v>0.84</v>
      </c>
      <c r="J31" s="63">
        <v>2.8776978417266115</v>
      </c>
      <c r="K31" s="64"/>
      <c r="L31" s="63">
        <v>17.056000000000001</v>
      </c>
      <c r="M31" s="56" t="s">
        <v>29</v>
      </c>
      <c r="N31" s="66">
        <v>0.8</v>
      </c>
      <c r="O31" s="67" t="s">
        <v>68</v>
      </c>
      <c r="P31" s="67" t="s">
        <v>68</v>
      </c>
      <c r="Q31" s="68" t="s">
        <v>69</v>
      </c>
    </row>
    <row r="32" spans="1:17" x14ac:dyDescent="0.2">
      <c r="A32" s="55" t="s">
        <v>58</v>
      </c>
      <c r="B32" s="61">
        <f>C31</f>
        <v>2.1</v>
      </c>
      <c r="C32" s="61">
        <f>B32+D32</f>
        <v>2.7</v>
      </c>
      <c r="D32" s="61">
        <v>0.6</v>
      </c>
      <c r="E32" s="56">
        <v>392140</v>
      </c>
      <c r="F32" s="63">
        <v>0.73</v>
      </c>
      <c r="G32" s="63">
        <v>3.9E-2</v>
      </c>
      <c r="H32" s="63">
        <v>4.2000000000000003E-2</v>
      </c>
      <c r="I32" s="63">
        <v>0.11</v>
      </c>
      <c r="J32" s="63">
        <v>2.8776978417266235</v>
      </c>
      <c r="K32" s="64"/>
      <c r="L32" s="63">
        <v>3.0150000000000001</v>
      </c>
      <c r="M32" s="66" t="s">
        <v>36</v>
      </c>
      <c r="N32" s="66"/>
      <c r="O32" s="67" t="s">
        <v>68</v>
      </c>
      <c r="P32" s="67" t="s">
        <v>68</v>
      </c>
      <c r="Q32" s="68" t="s">
        <v>69</v>
      </c>
    </row>
    <row r="33" spans="1:23" x14ac:dyDescent="0.2">
      <c r="A33" s="55" t="s">
        <v>66</v>
      </c>
      <c r="B33" s="61">
        <v>0</v>
      </c>
      <c r="C33" s="61">
        <f>D33</f>
        <v>0.8</v>
      </c>
      <c r="D33" s="61">
        <v>0.8</v>
      </c>
      <c r="E33" s="56">
        <v>393125</v>
      </c>
      <c r="F33" s="63">
        <v>6.5859999999999994</v>
      </c>
      <c r="G33" s="63">
        <v>5.7000000000000002E-2</v>
      </c>
      <c r="H33" s="63">
        <v>2.1000000000000001E-2</v>
      </c>
      <c r="I33" s="63">
        <v>6.9000000000000006E-2</v>
      </c>
      <c r="J33" s="63"/>
      <c r="K33" s="64"/>
      <c r="L33" s="63">
        <v>14.872999999999999</v>
      </c>
      <c r="M33" s="66" t="s">
        <v>35</v>
      </c>
      <c r="N33" s="66"/>
      <c r="O33" s="67">
        <v>43506</v>
      </c>
      <c r="P33" s="67">
        <v>43506</v>
      </c>
      <c r="Q33" s="68" t="s">
        <v>71</v>
      </c>
    </row>
    <row r="34" spans="1:23" x14ac:dyDescent="0.2">
      <c r="A34" s="55" t="s">
        <v>66</v>
      </c>
      <c r="B34" s="61">
        <f>C33</f>
        <v>0.8</v>
      </c>
      <c r="C34" s="61">
        <f>B34+D34</f>
        <v>1.6</v>
      </c>
      <c r="D34" s="61">
        <v>0.8</v>
      </c>
      <c r="E34" s="56">
        <v>393126</v>
      </c>
      <c r="F34" s="63">
        <v>0.26400000000000001</v>
      </c>
      <c r="G34" s="63">
        <v>1.7999999999999999E-2</v>
      </c>
      <c r="H34" s="63">
        <v>3.3000000000000002E-2</v>
      </c>
      <c r="I34" s="63">
        <v>6.4000000000000001E-2</v>
      </c>
      <c r="J34" s="63"/>
      <c r="K34" s="64"/>
      <c r="L34" s="63">
        <f>0.818/2</f>
        <v>0.40899999999999997</v>
      </c>
      <c r="M34" s="66" t="s">
        <v>35</v>
      </c>
      <c r="N34" s="66"/>
      <c r="O34" s="67">
        <v>43506</v>
      </c>
      <c r="P34" s="67">
        <v>43506</v>
      </c>
      <c r="Q34" s="68" t="s">
        <v>71</v>
      </c>
    </row>
    <row r="35" spans="1:23" x14ac:dyDescent="0.2">
      <c r="A35" s="55" t="s">
        <v>66</v>
      </c>
      <c r="B35" s="61">
        <f t="shared" ref="B35:B36" si="0">C34</f>
        <v>1.6</v>
      </c>
      <c r="C35" s="61">
        <f t="shared" ref="C35:C36" si="1">B35+D35</f>
        <v>2.1</v>
      </c>
      <c r="D35" s="61">
        <v>0.5</v>
      </c>
      <c r="E35" s="56">
        <v>393128</v>
      </c>
      <c r="F35" s="63">
        <v>4.3540000000000001</v>
      </c>
      <c r="G35" s="63">
        <v>0.30399999999999999</v>
      </c>
      <c r="H35" s="63">
        <v>5.0999999999999997E-2</v>
      </c>
      <c r="I35" s="63">
        <v>9.0999999999999998E-2</v>
      </c>
      <c r="J35" s="63"/>
      <c r="K35" s="64"/>
      <c r="L35" s="63">
        <v>6.4059999999999997</v>
      </c>
      <c r="M35" s="66" t="s">
        <v>29</v>
      </c>
      <c r="N35" s="66">
        <v>0.5</v>
      </c>
      <c r="O35" s="67">
        <v>43506</v>
      </c>
      <c r="P35" s="67">
        <v>43506</v>
      </c>
      <c r="Q35" s="68" t="s">
        <v>71</v>
      </c>
    </row>
    <row r="36" spans="1:23" x14ac:dyDescent="0.2">
      <c r="A36" s="55" t="s">
        <v>66</v>
      </c>
      <c r="B36" s="61">
        <f t="shared" si="0"/>
        <v>2.1</v>
      </c>
      <c r="C36" s="61">
        <f t="shared" si="1"/>
        <v>3.4000000000000004</v>
      </c>
      <c r="D36" s="61">
        <v>1.3</v>
      </c>
      <c r="E36" s="69">
        <v>393129</v>
      </c>
      <c r="F36" s="70">
        <v>0.34399999999999997</v>
      </c>
      <c r="G36" s="71">
        <v>8.0000000000000002E-3</v>
      </c>
      <c r="H36" s="71">
        <v>8.0000000000000002E-3</v>
      </c>
      <c r="I36" s="71">
        <v>7.3999999999999996E-2</v>
      </c>
      <c r="J36" s="71"/>
      <c r="K36" s="64"/>
      <c r="L36" s="72">
        <f>0.61/2</f>
        <v>0.30499999999999999</v>
      </c>
      <c r="M36" s="56" t="s">
        <v>36</v>
      </c>
      <c r="N36" s="66"/>
      <c r="O36" s="67">
        <v>43506</v>
      </c>
      <c r="P36" s="67">
        <v>43506</v>
      </c>
      <c r="Q36" s="68" t="s">
        <v>71</v>
      </c>
      <c r="U36" s="4"/>
      <c r="W36" s="15"/>
    </row>
    <row r="37" spans="1:23" x14ac:dyDescent="0.2">
      <c r="A37" s="55" t="s">
        <v>67</v>
      </c>
      <c r="B37" s="61">
        <v>0</v>
      </c>
      <c r="C37" s="61">
        <f>D37</f>
        <v>1.7</v>
      </c>
      <c r="D37" s="61">
        <v>1.7</v>
      </c>
      <c r="E37" s="69">
        <v>393475</v>
      </c>
      <c r="F37" s="70">
        <v>0.24600000000000002</v>
      </c>
      <c r="G37" s="71">
        <v>0.01</v>
      </c>
      <c r="H37" s="71">
        <v>7.0000000000000001E-3</v>
      </c>
      <c r="I37" s="71">
        <v>2.7E-2</v>
      </c>
      <c r="J37" s="71"/>
      <c r="K37" s="64"/>
      <c r="L37" s="72">
        <f>0.923/2</f>
        <v>0.46150000000000002</v>
      </c>
      <c r="M37" s="56" t="s">
        <v>36</v>
      </c>
      <c r="N37" s="66"/>
      <c r="O37" s="73">
        <v>43534</v>
      </c>
      <c r="P37" s="73">
        <v>43565</v>
      </c>
      <c r="Q37" s="74" t="s">
        <v>72</v>
      </c>
      <c r="U37" s="4"/>
      <c r="W37" s="15"/>
    </row>
    <row r="38" spans="1:23" x14ac:dyDescent="0.2">
      <c r="A38" s="55" t="s">
        <v>67</v>
      </c>
      <c r="B38" s="61">
        <f>C37</f>
        <v>1.7</v>
      </c>
      <c r="C38" s="61">
        <f>B38+D38</f>
        <v>2</v>
      </c>
      <c r="D38" s="61">
        <v>0.3</v>
      </c>
      <c r="E38" s="69">
        <v>393476</v>
      </c>
      <c r="F38" s="70">
        <v>6.43</v>
      </c>
      <c r="G38" s="71">
        <v>0.122</v>
      </c>
      <c r="H38" s="71">
        <v>0.14099999999999999</v>
      </c>
      <c r="I38" s="71">
        <v>0.45900000000000002</v>
      </c>
      <c r="J38" s="71"/>
      <c r="K38" s="64"/>
      <c r="L38" s="72">
        <v>4.5730000000000004</v>
      </c>
      <c r="M38" s="56" t="s">
        <v>29</v>
      </c>
      <c r="N38" s="66">
        <v>0.3</v>
      </c>
      <c r="O38" s="73">
        <v>43534</v>
      </c>
      <c r="P38" s="73">
        <v>43565</v>
      </c>
      <c r="Q38" s="74" t="s">
        <v>72</v>
      </c>
      <c r="U38" s="4"/>
      <c r="W38" s="15"/>
    </row>
    <row r="39" spans="1:23" x14ac:dyDescent="0.2">
      <c r="A39" s="55" t="s">
        <v>67</v>
      </c>
      <c r="B39" s="61">
        <f>C38</f>
        <v>2</v>
      </c>
      <c r="C39" s="61">
        <f>B39+D39</f>
        <v>3.5</v>
      </c>
      <c r="D39" s="61">
        <v>1.5</v>
      </c>
      <c r="E39" s="69">
        <v>393477</v>
      </c>
      <c r="F39" s="70">
        <v>1.764</v>
      </c>
      <c r="G39" s="71">
        <v>1.2999999999999999E-2</v>
      </c>
      <c r="H39" s="71">
        <v>1.9E-2</v>
      </c>
      <c r="I39" s="71">
        <v>3.9E-2</v>
      </c>
      <c r="J39" s="71"/>
      <c r="K39" s="64"/>
      <c r="L39" s="72">
        <f>0.757/2</f>
        <v>0.3785</v>
      </c>
      <c r="M39" s="56" t="s">
        <v>35</v>
      </c>
      <c r="N39" s="66"/>
      <c r="O39" s="73">
        <v>43534</v>
      </c>
      <c r="P39" s="73">
        <v>43565</v>
      </c>
      <c r="Q39" s="74" t="s">
        <v>72</v>
      </c>
      <c r="U39" s="4"/>
      <c r="W39" s="15"/>
    </row>
    <row r="40" spans="1:23" x14ac:dyDescent="0.2">
      <c r="A40" s="55" t="s">
        <v>73</v>
      </c>
      <c r="B40" s="61">
        <v>0</v>
      </c>
      <c r="C40" s="61">
        <f>D40</f>
        <v>1.8</v>
      </c>
      <c r="D40" s="61">
        <v>1.8</v>
      </c>
      <c r="E40" s="69">
        <v>394913</v>
      </c>
      <c r="F40" s="70">
        <v>0.254</v>
      </c>
      <c r="G40" s="71">
        <v>1.2999999999999999E-2</v>
      </c>
      <c r="H40" s="71">
        <v>1.4E-2</v>
      </c>
      <c r="I40" s="71">
        <v>4.4999999999999998E-2</v>
      </c>
      <c r="J40" s="71"/>
      <c r="K40" s="64"/>
      <c r="L40" s="72">
        <v>1.246</v>
      </c>
      <c r="M40" s="56" t="s">
        <v>35</v>
      </c>
      <c r="N40" s="66"/>
      <c r="O40" s="73">
        <v>43779</v>
      </c>
      <c r="P40" s="73">
        <v>43779</v>
      </c>
      <c r="Q40" s="75" t="s">
        <v>75</v>
      </c>
      <c r="U40" s="4"/>
      <c r="W40" s="15"/>
    </row>
    <row r="41" spans="1:23" x14ac:dyDescent="0.2">
      <c r="A41" s="55" t="s">
        <v>73</v>
      </c>
      <c r="B41" s="61">
        <f>C40</f>
        <v>1.8</v>
      </c>
      <c r="C41" s="61">
        <f>B41+D41</f>
        <v>2.4</v>
      </c>
      <c r="D41" s="61">
        <v>0.6</v>
      </c>
      <c r="E41" s="69">
        <v>394914</v>
      </c>
      <c r="F41" s="70">
        <v>2.17</v>
      </c>
      <c r="G41" s="71">
        <v>0.254</v>
      </c>
      <c r="H41" s="71">
        <v>0.26200000000000001</v>
      </c>
      <c r="I41" s="71">
        <v>0.71599999999999997</v>
      </c>
      <c r="J41" s="71"/>
      <c r="K41" s="64"/>
      <c r="L41" s="72">
        <v>7.0730000000000004</v>
      </c>
      <c r="M41" s="56" t="s">
        <v>29</v>
      </c>
      <c r="N41" s="66">
        <v>0.6</v>
      </c>
      <c r="O41" s="73">
        <v>43779</v>
      </c>
      <c r="P41" s="73">
        <v>43779</v>
      </c>
      <c r="Q41" s="75" t="s">
        <v>75</v>
      </c>
      <c r="U41" s="4"/>
      <c r="W41" s="15"/>
    </row>
    <row r="42" spans="1:23" x14ac:dyDescent="0.2">
      <c r="A42" s="55" t="s">
        <v>73</v>
      </c>
      <c r="B42" s="61">
        <f>C41</f>
        <v>2.4</v>
      </c>
      <c r="C42" s="61">
        <f>B42+D42</f>
        <v>3.8</v>
      </c>
      <c r="D42" s="61">
        <v>1.4</v>
      </c>
      <c r="E42" s="69">
        <v>394915</v>
      </c>
      <c r="F42" s="70">
        <v>3.464</v>
      </c>
      <c r="G42" s="71">
        <v>1.2E-2</v>
      </c>
      <c r="H42" s="71">
        <v>0.107</v>
      </c>
      <c r="I42" s="71">
        <v>0.183</v>
      </c>
      <c r="J42" s="71"/>
      <c r="K42" s="64"/>
      <c r="L42" s="72">
        <v>1.681</v>
      </c>
      <c r="M42" s="56" t="s">
        <v>36</v>
      </c>
      <c r="N42" s="66"/>
      <c r="O42" s="73">
        <v>43779</v>
      </c>
      <c r="P42" s="73">
        <v>43779</v>
      </c>
      <c r="Q42" s="75" t="s">
        <v>75</v>
      </c>
      <c r="U42" s="4"/>
      <c r="W42" s="15"/>
    </row>
    <row r="43" spans="1:23" x14ac:dyDescent="0.2">
      <c r="A43" s="55" t="s">
        <v>74</v>
      </c>
      <c r="B43" s="61">
        <v>0</v>
      </c>
      <c r="C43" s="61">
        <f>D43</f>
        <v>0.9</v>
      </c>
      <c r="D43" s="61">
        <v>0.9</v>
      </c>
      <c r="E43" s="69">
        <v>395323</v>
      </c>
      <c r="F43" s="70">
        <v>0.17</v>
      </c>
      <c r="G43" s="71">
        <v>5.0000000000000001E-3</v>
      </c>
      <c r="H43" s="71">
        <f>0.003/2</f>
        <v>1.5E-3</v>
      </c>
      <c r="I43" s="71">
        <v>1.4E-2</v>
      </c>
      <c r="J43" s="71"/>
      <c r="K43" s="64"/>
      <c r="L43" s="72">
        <f>0.294/2</f>
        <v>0.14699999999999999</v>
      </c>
      <c r="M43" s="56" t="s">
        <v>35</v>
      </c>
      <c r="N43" s="66"/>
      <c r="O43" s="73" t="s">
        <v>76</v>
      </c>
      <c r="P43" s="73" t="s">
        <v>76</v>
      </c>
      <c r="Q43" s="75" t="s">
        <v>77</v>
      </c>
      <c r="U43" s="4"/>
      <c r="W43" s="15"/>
    </row>
    <row r="44" spans="1:23" x14ac:dyDescent="0.2">
      <c r="A44" s="55" t="s">
        <v>74</v>
      </c>
      <c r="B44" s="61">
        <f>C43</f>
        <v>0.9</v>
      </c>
      <c r="C44" s="61">
        <f>B44+D44</f>
        <v>1.6</v>
      </c>
      <c r="D44" s="61">
        <v>0.7</v>
      </c>
      <c r="E44" s="69">
        <v>395324</v>
      </c>
      <c r="F44" s="70">
        <v>34.417999999999999</v>
      </c>
      <c r="G44" s="71">
        <v>1.327</v>
      </c>
      <c r="H44" s="71">
        <v>0.221</v>
      </c>
      <c r="I44" s="71">
        <v>0.70699999999999996</v>
      </c>
      <c r="J44" s="63"/>
      <c r="K44" s="64"/>
      <c r="L44" s="72">
        <v>11.246</v>
      </c>
      <c r="M44" s="56" t="s">
        <v>29</v>
      </c>
      <c r="N44" s="66">
        <v>0.7</v>
      </c>
      <c r="O44" s="73" t="s">
        <v>76</v>
      </c>
      <c r="P44" s="73" t="s">
        <v>76</v>
      </c>
      <c r="Q44" s="75" t="s">
        <v>77</v>
      </c>
      <c r="U44" s="4"/>
      <c r="W44" s="15"/>
    </row>
    <row r="45" spans="1:23" x14ac:dyDescent="0.2">
      <c r="A45" s="55" t="s">
        <v>74</v>
      </c>
      <c r="B45" s="61">
        <f t="shared" ref="B45:B46" si="2">C44</f>
        <v>1.6</v>
      </c>
      <c r="C45" s="61">
        <f t="shared" ref="C45:C46" si="3">B45+D45</f>
        <v>2.7</v>
      </c>
      <c r="D45" s="61">
        <v>1.1000000000000001</v>
      </c>
      <c r="E45" s="69">
        <v>395325</v>
      </c>
      <c r="F45" s="70">
        <v>0.55399999999999994</v>
      </c>
      <c r="G45" s="71">
        <v>2.4E-2</v>
      </c>
      <c r="H45" s="71">
        <v>5.8999999999999997E-2</v>
      </c>
      <c r="I45" s="71">
        <v>0.254</v>
      </c>
      <c r="J45" s="63"/>
      <c r="K45" s="64"/>
      <c r="L45" s="72">
        <v>3.9209999999999998</v>
      </c>
      <c r="M45" s="56" t="s">
        <v>29</v>
      </c>
      <c r="N45" s="66">
        <v>1.1000000000000001</v>
      </c>
      <c r="O45" s="73" t="s">
        <v>76</v>
      </c>
      <c r="P45" s="73" t="s">
        <v>76</v>
      </c>
      <c r="Q45" s="75" t="s">
        <v>77</v>
      </c>
      <c r="U45" s="4"/>
      <c r="W45" s="15"/>
    </row>
    <row r="46" spans="1:23" x14ac:dyDescent="0.2">
      <c r="A46" s="55" t="s">
        <v>74</v>
      </c>
      <c r="B46" s="61">
        <f t="shared" si="2"/>
        <v>2.7</v>
      </c>
      <c r="C46" s="61">
        <f t="shared" si="3"/>
        <v>3.5</v>
      </c>
      <c r="D46" s="61">
        <v>0.8</v>
      </c>
      <c r="E46" s="69">
        <v>395326</v>
      </c>
      <c r="F46" s="70">
        <v>0.61</v>
      </c>
      <c r="G46" s="71">
        <v>7.3999999999999996E-2</v>
      </c>
      <c r="H46" s="71">
        <v>3.6999999999999998E-2</v>
      </c>
      <c r="I46" s="71">
        <v>0.28999999999999998</v>
      </c>
      <c r="J46" s="63"/>
      <c r="K46" s="64"/>
      <c r="L46" s="72">
        <v>2.8759999999999999</v>
      </c>
      <c r="M46" s="56" t="s">
        <v>36</v>
      </c>
      <c r="N46" s="66"/>
      <c r="O46" s="73" t="s">
        <v>76</v>
      </c>
      <c r="P46" s="73" t="s">
        <v>76</v>
      </c>
      <c r="Q46" s="75" t="s">
        <v>77</v>
      </c>
      <c r="U46" s="4"/>
      <c r="W46" s="15"/>
    </row>
    <row r="47" spans="1:23" x14ac:dyDescent="0.2">
      <c r="A47" s="55" t="s">
        <v>78</v>
      </c>
      <c r="B47" s="61">
        <v>0</v>
      </c>
      <c r="C47" s="61">
        <f>D47</f>
        <v>0.6</v>
      </c>
      <c r="D47" s="61">
        <v>0.6</v>
      </c>
      <c r="E47" s="69">
        <v>396537</v>
      </c>
      <c r="F47" s="70">
        <v>0.40800000000000003</v>
      </c>
      <c r="G47" s="71">
        <v>1.4E-2</v>
      </c>
      <c r="H47" s="71">
        <v>1.0999999999999999E-2</v>
      </c>
      <c r="I47" s="71">
        <v>4.3999999999999997E-2</v>
      </c>
      <c r="J47" s="63"/>
      <c r="K47" s="64"/>
      <c r="L47" s="76">
        <v>2.9169999999999998</v>
      </c>
      <c r="M47" s="56" t="s">
        <v>35</v>
      </c>
      <c r="N47" s="66"/>
      <c r="O47" s="73" t="s">
        <v>80</v>
      </c>
      <c r="P47" s="73" t="s">
        <v>80</v>
      </c>
      <c r="Q47" s="75" t="s">
        <v>81</v>
      </c>
      <c r="U47" s="4"/>
      <c r="W47" s="15"/>
    </row>
    <row r="48" spans="1:23" x14ac:dyDescent="0.2">
      <c r="A48" s="55" t="s">
        <v>78</v>
      </c>
      <c r="B48" s="61">
        <f>C47</f>
        <v>0.6</v>
      </c>
      <c r="C48" s="61">
        <f>B48+D48</f>
        <v>1.5</v>
      </c>
      <c r="D48" s="61">
        <v>0.9</v>
      </c>
      <c r="E48" s="69">
        <v>396538</v>
      </c>
      <c r="F48" s="70">
        <v>18.105999999999998</v>
      </c>
      <c r="G48" s="71">
        <v>0.12</v>
      </c>
      <c r="H48" s="71">
        <v>1.077</v>
      </c>
      <c r="I48" s="71">
        <v>1.84</v>
      </c>
      <c r="J48" s="71"/>
      <c r="K48" s="64"/>
      <c r="L48" s="72">
        <v>28.003</v>
      </c>
      <c r="M48" s="56" t="s">
        <v>29</v>
      </c>
      <c r="N48" s="66">
        <v>0.9</v>
      </c>
      <c r="O48" s="73" t="s">
        <v>80</v>
      </c>
      <c r="P48" s="73" t="s">
        <v>80</v>
      </c>
      <c r="Q48" s="75" t="s">
        <v>81</v>
      </c>
    </row>
    <row r="49" spans="1:23" x14ac:dyDescent="0.2">
      <c r="A49" s="55" t="s">
        <v>78</v>
      </c>
      <c r="B49" s="61">
        <f t="shared" ref="B49:B50" si="4">C48</f>
        <v>1.5</v>
      </c>
      <c r="C49" s="61">
        <f t="shared" ref="C49:C50" si="5">B49+D49</f>
        <v>3.4</v>
      </c>
      <c r="D49" s="61">
        <v>1.9</v>
      </c>
      <c r="E49" s="69">
        <v>396540</v>
      </c>
      <c r="F49" s="70">
        <v>1.8160000000000003</v>
      </c>
      <c r="G49" s="71">
        <v>0.16800000000000001</v>
      </c>
      <c r="H49" s="71">
        <v>0.36799999999999999</v>
      </c>
      <c r="I49" s="71">
        <v>0.64</v>
      </c>
      <c r="J49" s="71"/>
      <c r="K49" s="64"/>
      <c r="L49" s="72">
        <v>11.882999999999999</v>
      </c>
      <c r="M49" s="56" t="s">
        <v>36</v>
      </c>
      <c r="N49" s="66"/>
      <c r="O49" s="73" t="s">
        <v>80</v>
      </c>
      <c r="P49" s="73" t="s">
        <v>80</v>
      </c>
      <c r="Q49" s="75" t="s">
        <v>81</v>
      </c>
    </row>
    <row r="50" spans="1:23" x14ac:dyDescent="0.2">
      <c r="A50" s="55" t="s">
        <v>78</v>
      </c>
      <c r="B50" s="61">
        <f t="shared" si="4"/>
        <v>3.4</v>
      </c>
      <c r="C50" s="61">
        <f t="shared" si="5"/>
        <v>3.8</v>
      </c>
      <c r="D50" s="61">
        <v>0.4</v>
      </c>
      <c r="E50" s="69">
        <v>396541</v>
      </c>
      <c r="F50" s="70">
        <v>0.77800000000000002</v>
      </c>
      <c r="G50" s="71">
        <v>9.7000000000000003E-2</v>
      </c>
      <c r="H50" s="71">
        <v>0.248</v>
      </c>
      <c r="I50" s="71">
        <v>0.59099999999999997</v>
      </c>
      <c r="J50" s="71"/>
      <c r="K50" s="64"/>
      <c r="L50" s="72">
        <v>5.4989999999999997</v>
      </c>
      <c r="M50" s="56" t="s">
        <v>36</v>
      </c>
      <c r="N50" s="66"/>
      <c r="O50" s="73" t="s">
        <v>80</v>
      </c>
      <c r="P50" s="73" t="s">
        <v>80</v>
      </c>
      <c r="Q50" s="75" t="s">
        <v>81</v>
      </c>
    </row>
    <row r="51" spans="1:23" x14ac:dyDescent="0.2">
      <c r="A51" s="55" t="s">
        <v>79</v>
      </c>
      <c r="B51" s="61">
        <v>0</v>
      </c>
      <c r="C51" s="61">
        <f>D51</f>
        <v>0.9</v>
      </c>
      <c r="D51" s="61">
        <v>0.9</v>
      </c>
      <c r="E51" s="69">
        <v>396750</v>
      </c>
      <c r="F51" s="70">
        <v>9.9160000000000004</v>
      </c>
      <c r="G51" s="71">
        <v>0.26700000000000002</v>
      </c>
      <c r="H51" s="71">
        <v>1.9319999999999999</v>
      </c>
      <c r="I51" s="71">
        <v>3.3410000000000002</v>
      </c>
      <c r="J51" s="71"/>
      <c r="K51" s="64"/>
      <c r="L51" s="72">
        <v>27.686</v>
      </c>
      <c r="M51" s="56" t="s">
        <v>29</v>
      </c>
      <c r="N51" s="66">
        <v>0.9</v>
      </c>
      <c r="O51" s="73" t="s">
        <v>83</v>
      </c>
      <c r="P51" s="73" t="s">
        <v>83</v>
      </c>
      <c r="Q51" s="75" t="s">
        <v>84</v>
      </c>
    </row>
    <row r="52" spans="1:23" x14ac:dyDescent="0.2">
      <c r="A52" s="55" t="s">
        <v>79</v>
      </c>
      <c r="B52" s="61">
        <f>C51</f>
        <v>0.9</v>
      </c>
      <c r="C52" s="61">
        <f>B52+D52</f>
        <v>2.1</v>
      </c>
      <c r="D52" s="61">
        <v>1.2</v>
      </c>
      <c r="E52" s="69">
        <v>396751</v>
      </c>
      <c r="F52" s="70">
        <v>0.45400000000000007</v>
      </c>
      <c r="G52" s="71">
        <v>2.1000000000000001E-2</v>
      </c>
      <c r="H52" s="71">
        <v>3.7999999999999999E-2</v>
      </c>
      <c r="I52" s="71">
        <v>6.7000000000000004E-2</v>
      </c>
      <c r="J52" s="71"/>
      <c r="K52" s="64"/>
      <c r="L52" s="72">
        <v>2.5430000000000001</v>
      </c>
      <c r="M52" s="56" t="s">
        <v>29</v>
      </c>
      <c r="N52" s="66">
        <v>1.2</v>
      </c>
      <c r="O52" s="73" t="s">
        <v>83</v>
      </c>
      <c r="P52" s="73" t="s">
        <v>83</v>
      </c>
      <c r="Q52" s="75" t="s">
        <v>84</v>
      </c>
    </row>
    <row r="53" spans="1:23" x14ac:dyDescent="0.2">
      <c r="A53" s="55" t="s">
        <v>79</v>
      </c>
      <c r="B53" s="61">
        <f>C52</f>
        <v>2.1</v>
      </c>
      <c r="C53" s="61">
        <f>B53+D53</f>
        <v>3.1</v>
      </c>
      <c r="D53" s="61">
        <v>1</v>
      </c>
      <c r="E53" s="69">
        <v>396752</v>
      </c>
      <c r="F53" s="70">
        <v>1.6980000000000002</v>
      </c>
      <c r="G53" s="71">
        <v>0.14299999999999999</v>
      </c>
      <c r="H53" s="71">
        <v>0.28799999999999998</v>
      </c>
      <c r="I53" s="71">
        <v>0.629</v>
      </c>
      <c r="J53" s="71"/>
      <c r="K53" s="64"/>
      <c r="L53" s="72">
        <v>10.058999999999999</v>
      </c>
      <c r="M53" s="56" t="s">
        <v>36</v>
      </c>
      <c r="N53" s="66"/>
      <c r="O53" s="73" t="s">
        <v>83</v>
      </c>
      <c r="P53" s="73" t="s">
        <v>83</v>
      </c>
      <c r="Q53" s="75" t="s">
        <v>84</v>
      </c>
    </row>
    <row r="54" spans="1:23" x14ac:dyDescent="0.2">
      <c r="A54" s="55" t="s">
        <v>82</v>
      </c>
      <c r="B54" s="61">
        <v>0</v>
      </c>
      <c r="C54" s="61">
        <f>D54</f>
        <v>0.9</v>
      </c>
      <c r="D54" s="61">
        <v>0.9</v>
      </c>
      <c r="E54" s="69">
        <v>397225</v>
      </c>
      <c r="F54" s="70">
        <v>1.212</v>
      </c>
      <c r="G54" s="71">
        <v>4.8000000000000001E-2</v>
      </c>
      <c r="H54" s="71">
        <v>1.4999999999999999E-2</v>
      </c>
      <c r="I54" s="71">
        <v>0.221</v>
      </c>
      <c r="J54" s="71"/>
      <c r="K54" s="64"/>
      <c r="L54" s="72">
        <v>5.5839999999999996</v>
      </c>
      <c r="M54" s="56" t="s">
        <v>35</v>
      </c>
      <c r="N54" s="66"/>
      <c r="O54" s="73" t="s">
        <v>85</v>
      </c>
      <c r="P54" s="73" t="s">
        <v>85</v>
      </c>
      <c r="Q54" s="75" t="s">
        <v>86</v>
      </c>
    </row>
    <row r="55" spans="1:23" x14ac:dyDescent="0.2">
      <c r="A55" s="55" t="s">
        <v>82</v>
      </c>
      <c r="B55" s="61">
        <f>C54</f>
        <v>0.9</v>
      </c>
      <c r="C55" s="61">
        <f>B55+D55</f>
        <v>2.6</v>
      </c>
      <c r="D55" s="61">
        <v>1.7</v>
      </c>
      <c r="E55" s="69">
        <v>397226</v>
      </c>
      <c r="F55" s="70">
        <v>6.2919999999999989</v>
      </c>
      <c r="G55" s="71">
        <v>2.5329999999999999</v>
      </c>
      <c r="H55" s="71">
        <v>1.1779999999999999</v>
      </c>
      <c r="I55" s="71">
        <v>3.2850000000000001</v>
      </c>
      <c r="J55" s="71"/>
      <c r="K55" s="64"/>
      <c r="L55" s="72">
        <v>15.87</v>
      </c>
      <c r="M55" s="56" t="s">
        <v>29</v>
      </c>
      <c r="N55" s="66">
        <v>1.7</v>
      </c>
      <c r="O55" s="73" t="s">
        <v>85</v>
      </c>
      <c r="P55" s="73" t="s">
        <v>85</v>
      </c>
      <c r="Q55" s="75" t="s">
        <v>86</v>
      </c>
    </row>
    <row r="56" spans="1:23" x14ac:dyDescent="0.2">
      <c r="A56" s="55" t="s">
        <v>82</v>
      </c>
      <c r="B56" s="61">
        <f>C55</f>
        <v>2.6</v>
      </c>
      <c r="C56" s="61">
        <f>B56+D56</f>
        <v>4</v>
      </c>
      <c r="D56" s="61">
        <v>1.4</v>
      </c>
      <c r="E56" s="69">
        <v>397227</v>
      </c>
      <c r="F56" s="70">
        <v>0.16800000000000001</v>
      </c>
      <c r="G56" s="71">
        <v>1.9E-2</v>
      </c>
      <c r="H56" s="71">
        <v>2.7E-2</v>
      </c>
      <c r="I56" s="71">
        <v>0.06</v>
      </c>
      <c r="J56" s="63"/>
      <c r="K56" s="64"/>
      <c r="L56" s="72">
        <v>0.53300000000000003</v>
      </c>
      <c r="M56" s="56" t="s">
        <v>36</v>
      </c>
      <c r="N56" s="66"/>
      <c r="O56" s="73" t="s">
        <v>85</v>
      </c>
      <c r="P56" s="73" t="s">
        <v>85</v>
      </c>
      <c r="Q56" s="75" t="s">
        <v>86</v>
      </c>
      <c r="U56" s="4"/>
      <c r="W56" s="15"/>
    </row>
    <row r="57" spans="1:23" x14ac:dyDescent="0.2">
      <c r="A57" s="55" t="s">
        <v>87</v>
      </c>
      <c r="B57" s="61">
        <v>0</v>
      </c>
      <c r="C57" s="61">
        <f>D57</f>
        <v>0.9</v>
      </c>
      <c r="D57" s="61">
        <v>0.9</v>
      </c>
      <c r="E57" s="69">
        <v>397985</v>
      </c>
      <c r="F57" s="70">
        <v>2.6260000000000003</v>
      </c>
      <c r="G57" s="71">
        <v>5.8000000000000003E-2</v>
      </c>
      <c r="H57" s="71">
        <v>7.5999999999999998E-2</v>
      </c>
      <c r="I57" s="71">
        <v>0.26600000000000001</v>
      </c>
      <c r="J57" s="63">
        <v>2.6666666666666665</v>
      </c>
      <c r="K57" s="64"/>
      <c r="L57" s="72">
        <v>2.6080000000000001</v>
      </c>
      <c r="M57" s="56" t="s">
        <v>35</v>
      </c>
      <c r="N57" s="66"/>
      <c r="O57" s="73">
        <v>43761</v>
      </c>
      <c r="P57" s="73">
        <v>43761</v>
      </c>
      <c r="Q57" s="75" t="s">
        <v>92</v>
      </c>
      <c r="U57" s="4"/>
      <c r="W57" s="15"/>
    </row>
    <row r="58" spans="1:23" x14ac:dyDescent="0.2">
      <c r="A58" s="55" t="s">
        <v>87</v>
      </c>
      <c r="B58" s="61">
        <f>C57</f>
        <v>0.9</v>
      </c>
      <c r="C58" s="61">
        <f>B58+D58</f>
        <v>2.2000000000000002</v>
      </c>
      <c r="D58" s="61">
        <v>1.3</v>
      </c>
      <c r="E58" s="69">
        <v>397986</v>
      </c>
      <c r="F58" s="70">
        <v>11.433999999999999</v>
      </c>
      <c r="G58" s="71">
        <v>2.8000000000000001E-2</v>
      </c>
      <c r="H58" s="71">
        <v>0.161</v>
      </c>
      <c r="I58" s="71">
        <v>0.54100000000000004</v>
      </c>
      <c r="J58" s="63">
        <v>2.7210884353741518</v>
      </c>
      <c r="K58" s="64"/>
      <c r="L58" s="72">
        <v>2.4220000000000002</v>
      </c>
      <c r="M58" s="56" t="s">
        <v>35</v>
      </c>
      <c r="N58" s="66"/>
      <c r="O58" s="73">
        <v>43761</v>
      </c>
      <c r="P58" s="73">
        <v>43761</v>
      </c>
      <c r="Q58" s="75" t="s">
        <v>92</v>
      </c>
      <c r="U58" s="4"/>
      <c r="W58" s="15"/>
    </row>
    <row r="59" spans="1:23" x14ac:dyDescent="0.2">
      <c r="A59" s="55" t="s">
        <v>87</v>
      </c>
      <c r="B59" s="61">
        <f t="shared" ref="B59:B60" si="6">C58</f>
        <v>2.2000000000000002</v>
      </c>
      <c r="C59" s="61">
        <f t="shared" ref="C59:C60" si="7">B59+D59</f>
        <v>2.8000000000000003</v>
      </c>
      <c r="D59" s="61">
        <v>0.6</v>
      </c>
      <c r="E59" s="69">
        <v>397987</v>
      </c>
      <c r="F59" s="70">
        <v>1.84</v>
      </c>
      <c r="G59" s="71">
        <v>3.6999999999999998E-2</v>
      </c>
      <c r="H59" s="71">
        <v>0.83799999999999997</v>
      </c>
      <c r="I59" s="71">
        <v>0.92100000000000004</v>
      </c>
      <c r="J59" s="63">
        <v>2.6666666666666665</v>
      </c>
      <c r="K59" s="64"/>
      <c r="L59" s="72">
        <v>3.7549999999999999</v>
      </c>
      <c r="M59" s="56" t="s">
        <v>29</v>
      </c>
      <c r="N59" s="66">
        <v>0.6</v>
      </c>
      <c r="O59" s="73">
        <v>43761</v>
      </c>
      <c r="P59" s="73">
        <v>43761</v>
      </c>
      <c r="Q59" s="75" t="s">
        <v>92</v>
      </c>
      <c r="U59" s="4"/>
      <c r="W59" s="15"/>
    </row>
    <row r="60" spans="1:23" x14ac:dyDescent="0.2">
      <c r="A60" s="55" t="s">
        <v>87</v>
      </c>
      <c r="B60" s="61">
        <f t="shared" si="6"/>
        <v>2.8000000000000003</v>
      </c>
      <c r="C60" s="61">
        <f t="shared" si="7"/>
        <v>3.8000000000000003</v>
      </c>
      <c r="D60" s="61">
        <v>1</v>
      </c>
      <c r="E60" s="69">
        <v>397988</v>
      </c>
      <c r="F60" s="70">
        <v>0.57600000000000007</v>
      </c>
      <c r="G60" s="71">
        <v>2.1999999999999999E-2</v>
      </c>
      <c r="H60" s="71">
        <v>8.1000000000000003E-2</v>
      </c>
      <c r="I60" s="71">
        <v>0.26400000000000001</v>
      </c>
      <c r="J60" s="63">
        <v>2.7027027027027004</v>
      </c>
      <c r="K60" s="64"/>
      <c r="L60" s="72">
        <v>2.661</v>
      </c>
      <c r="M60" s="56" t="s">
        <v>29</v>
      </c>
      <c r="N60" s="66">
        <v>1</v>
      </c>
      <c r="O60" s="73">
        <v>43761</v>
      </c>
      <c r="P60" s="73">
        <v>43761</v>
      </c>
      <c r="Q60" s="75" t="s">
        <v>92</v>
      </c>
      <c r="U60" s="4"/>
      <c r="W60" s="15"/>
    </row>
    <row r="61" spans="1:23" x14ac:dyDescent="0.2">
      <c r="A61" s="55" t="s">
        <v>88</v>
      </c>
      <c r="B61" s="61">
        <v>0</v>
      </c>
      <c r="C61" s="61">
        <f>D61</f>
        <v>0.4</v>
      </c>
      <c r="D61" s="61">
        <v>0.4</v>
      </c>
      <c r="E61" s="69">
        <v>398892</v>
      </c>
      <c r="F61" s="70">
        <v>35.678000000000004</v>
      </c>
      <c r="G61" s="71">
        <v>6.9000000000000006E-2</v>
      </c>
      <c r="H61" s="71">
        <v>0.121</v>
      </c>
      <c r="I61" s="71">
        <v>0.60799999999999998</v>
      </c>
      <c r="J61" s="63">
        <v>2.8169014084506951</v>
      </c>
      <c r="K61" s="64"/>
      <c r="L61" s="72">
        <v>22.582000000000001</v>
      </c>
      <c r="M61" s="56" t="s">
        <v>35</v>
      </c>
      <c r="N61" s="66"/>
      <c r="O61" s="73" t="s">
        <v>90</v>
      </c>
      <c r="P61" s="73" t="s">
        <v>90</v>
      </c>
      <c r="Q61" s="75" t="s">
        <v>91</v>
      </c>
      <c r="U61" s="4"/>
      <c r="W61" s="15"/>
    </row>
    <row r="62" spans="1:23" x14ac:dyDescent="0.2">
      <c r="A62" s="55" t="s">
        <v>88</v>
      </c>
      <c r="B62" s="61">
        <f>C61</f>
        <v>0.4</v>
      </c>
      <c r="C62" s="61">
        <f>B62+D62</f>
        <v>2</v>
      </c>
      <c r="D62" s="61">
        <v>1.6</v>
      </c>
      <c r="E62" s="69">
        <v>398893</v>
      </c>
      <c r="F62" s="70">
        <v>2.3580000000000001</v>
      </c>
      <c r="G62" s="71">
        <v>3.2000000000000001E-2</v>
      </c>
      <c r="H62" s="71">
        <v>7.8E-2</v>
      </c>
      <c r="I62" s="71">
        <v>5.8999999999999997E-2</v>
      </c>
      <c r="J62" s="71">
        <v>2.8368794326241202</v>
      </c>
      <c r="K62" s="64"/>
      <c r="L62" s="72">
        <v>3.0190000000000001</v>
      </c>
      <c r="M62" s="56" t="s">
        <v>35</v>
      </c>
      <c r="N62" s="66"/>
      <c r="O62" s="73" t="s">
        <v>90</v>
      </c>
      <c r="P62" s="73" t="s">
        <v>90</v>
      </c>
      <c r="Q62" s="75" t="s">
        <v>91</v>
      </c>
      <c r="U62" s="4"/>
      <c r="W62" s="15"/>
    </row>
    <row r="63" spans="1:23" x14ac:dyDescent="0.2">
      <c r="A63" s="55" t="s">
        <v>88</v>
      </c>
      <c r="B63" s="61">
        <f t="shared" ref="B63:B64" si="8">C62</f>
        <v>2</v>
      </c>
      <c r="C63" s="61">
        <f t="shared" ref="C63:C64" si="9">B63+D63</f>
        <v>3.3</v>
      </c>
      <c r="D63" s="61">
        <v>1.3</v>
      </c>
      <c r="E63" s="69">
        <v>398894</v>
      </c>
      <c r="F63" s="70">
        <v>14.448000000000002</v>
      </c>
      <c r="G63" s="71">
        <v>0.33800000000000002</v>
      </c>
      <c r="H63" s="71">
        <v>0.27800000000000002</v>
      </c>
      <c r="I63" s="71">
        <v>0.71599999999999997</v>
      </c>
      <c r="J63" s="63">
        <v>2.8571428571428572</v>
      </c>
      <c r="K63" s="64"/>
      <c r="L63" s="76">
        <v>1.5489999999999999</v>
      </c>
      <c r="M63" s="56" t="s">
        <v>35</v>
      </c>
      <c r="N63" s="66"/>
      <c r="O63" s="73" t="s">
        <v>90</v>
      </c>
      <c r="P63" s="73" t="s">
        <v>90</v>
      </c>
      <c r="Q63" s="75" t="s">
        <v>91</v>
      </c>
      <c r="U63" s="4"/>
      <c r="W63" s="15"/>
    </row>
    <row r="64" spans="1:23" x14ac:dyDescent="0.2">
      <c r="A64" s="55" t="s">
        <v>88</v>
      </c>
      <c r="B64" s="61">
        <f t="shared" si="8"/>
        <v>3.3</v>
      </c>
      <c r="C64" s="61">
        <f t="shared" si="9"/>
        <v>3.8</v>
      </c>
      <c r="D64" s="61">
        <v>0.5</v>
      </c>
      <c r="E64" s="69">
        <v>398895</v>
      </c>
      <c r="F64" s="70">
        <v>10.704000000000001</v>
      </c>
      <c r="G64" s="71">
        <v>3.4000000000000002E-2</v>
      </c>
      <c r="H64" s="71">
        <v>4.2999999999999997E-2</v>
      </c>
      <c r="I64" s="71">
        <v>6.5000000000000002E-2</v>
      </c>
      <c r="J64" s="71">
        <v>2.7972027972027949</v>
      </c>
      <c r="K64" s="64"/>
      <c r="L64" s="72">
        <v>2.1379999999999999</v>
      </c>
      <c r="M64" s="56" t="s">
        <v>29</v>
      </c>
      <c r="N64" s="66">
        <v>0.5</v>
      </c>
      <c r="O64" s="73" t="s">
        <v>90</v>
      </c>
      <c r="P64" s="73" t="s">
        <v>90</v>
      </c>
      <c r="Q64" s="75" t="s">
        <v>91</v>
      </c>
      <c r="U64" s="4"/>
      <c r="W64" s="15"/>
    </row>
    <row r="65" spans="1:23" x14ac:dyDescent="0.2">
      <c r="A65" s="55" t="s">
        <v>89</v>
      </c>
      <c r="B65" s="61">
        <v>0</v>
      </c>
      <c r="C65" s="61">
        <f>D65</f>
        <v>0.9</v>
      </c>
      <c r="D65" s="61">
        <v>0.9</v>
      </c>
      <c r="E65" s="69">
        <v>400346</v>
      </c>
      <c r="F65" s="70">
        <v>0.124</v>
      </c>
      <c r="G65" s="71">
        <v>3.9E-2</v>
      </c>
      <c r="H65" s="71">
        <v>5.1999999999999998E-2</v>
      </c>
      <c r="I65" s="71">
        <v>0.15</v>
      </c>
      <c r="J65" s="71">
        <v>2.9197080291970825</v>
      </c>
      <c r="K65" s="64"/>
      <c r="L65" s="72">
        <f>0.575/2</f>
        <v>0.28749999999999998</v>
      </c>
      <c r="M65" s="56" t="s">
        <v>35</v>
      </c>
      <c r="N65" s="66"/>
      <c r="O65" s="73">
        <v>43774</v>
      </c>
      <c r="P65" s="73">
        <v>43774</v>
      </c>
      <c r="Q65" s="75" t="s">
        <v>103</v>
      </c>
      <c r="U65" s="4"/>
      <c r="W65" s="15"/>
    </row>
    <row r="66" spans="1:23" x14ac:dyDescent="0.2">
      <c r="A66" s="55" t="s">
        <v>89</v>
      </c>
      <c r="B66" s="61">
        <f>C65</f>
        <v>0.9</v>
      </c>
      <c r="C66" s="61">
        <f>B66+D66</f>
        <v>1.6</v>
      </c>
      <c r="D66" s="61">
        <v>0.7</v>
      </c>
      <c r="E66" s="69">
        <v>400347</v>
      </c>
      <c r="F66" s="70">
        <v>13.992000000000001</v>
      </c>
      <c r="G66" s="71">
        <v>0.36099999999999999</v>
      </c>
      <c r="H66" s="71">
        <v>1.6279999999999999</v>
      </c>
      <c r="I66" s="71">
        <v>2.7410000000000001</v>
      </c>
      <c r="J66" s="71">
        <v>2.8985507246376789</v>
      </c>
      <c r="K66" s="64"/>
      <c r="L66" s="72">
        <v>34.128</v>
      </c>
      <c r="M66" s="56" t="s">
        <v>29</v>
      </c>
      <c r="N66" s="66">
        <v>0.7</v>
      </c>
      <c r="O66" s="73">
        <v>43774</v>
      </c>
      <c r="P66" s="73">
        <v>43774</v>
      </c>
      <c r="Q66" s="75" t="s">
        <v>103</v>
      </c>
      <c r="U66" s="4"/>
      <c r="W66" s="15"/>
    </row>
    <row r="67" spans="1:23" x14ac:dyDescent="0.2">
      <c r="A67" s="55" t="s">
        <v>89</v>
      </c>
      <c r="B67" s="61">
        <f t="shared" ref="B67:B68" si="10">C66</f>
        <v>1.6</v>
      </c>
      <c r="C67" s="61">
        <f t="shared" ref="C67:C68" si="11">B67+D67</f>
        <v>1.9000000000000001</v>
      </c>
      <c r="D67" s="61">
        <v>0.3</v>
      </c>
      <c r="E67" s="69">
        <v>400349</v>
      </c>
      <c r="F67" s="70">
        <v>6.04</v>
      </c>
      <c r="G67" s="71">
        <v>5.7000000000000002E-2</v>
      </c>
      <c r="H67" s="71">
        <v>0.40400000000000003</v>
      </c>
      <c r="I67" s="71">
        <v>0.71499999999999997</v>
      </c>
      <c r="J67" s="71">
        <v>2.9197080291970825</v>
      </c>
      <c r="K67" s="64"/>
      <c r="L67" s="72">
        <v>32.411999999999999</v>
      </c>
      <c r="M67" s="56" t="s">
        <v>29</v>
      </c>
      <c r="N67" s="66">
        <v>0.3</v>
      </c>
      <c r="O67" s="73">
        <v>43774</v>
      </c>
      <c r="P67" s="73">
        <v>43774</v>
      </c>
      <c r="Q67" s="75" t="s">
        <v>103</v>
      </c>
      <c r="U67" s="4"/>
      <c r="W67" s="15"/>
    </row>
    <row r="68" spans="1:23" x14ac:dyDescent="0.2">
      <c r="A68" s="55" t="s">
        <v>89</v>
      </c>
      <c r="B68" s="61">
        <f t="shared" si="10"/>
        <v>1.9000000000000001</v>
      </c>
      <c r="C68" s="61">
        <f t="shared" si="11"/>
        <v>3.7</v>
      </c>
      <c r="D68" s="61">
        <v>1.8</v>
      </c>
      <c r="E68" s="69">
        <v>400350</v>
      </c>
      <c r="F68" s="70">
        <v>0.37400000000000005</v>
      </c>
      <c r="G68" s="71">
        <v>4.5999999999999999E-2</v>
      </c>
      <c r="H68" s="71">
        <v>7.8E-2</v>
      </c>
      <c r="I68" s="71">
        <v>0.217</v>
      </c>
      <c r="J68" s="71">
        <v>2.8985507246376789</v>
      </c>
      <c r="K68" s="64"/>
      <c r="L68" s="72">
        <v>3.4630000000000001</v>
      </c>
      <c r="M68" s="56" t="s">
        <v>36</v>
      </c>
      <c r="N68" s="66"/>
      <c r="O68" s="73">
        <v>43774</v>
      </c>
      <c r="P68" s="73">
        <v>43774</v>
      </c>
      <c r="Q68" s="75" t="s">
        <v>103</v>
      </c>
      <c r="U68" s="4"/>
      <c r="W68" s="15"/>
    </row>
    <row r="69" spans="1:23" x14ac:dyDescent="0.2">
      <c r="A69" s="55" t="s">
        <v>93</v>
      </c>
      <c r="B69" s="61">
        <v>0</v>
      </c>
      <c r="C69" s="61">
        <f>D69</f>
        <v>0.9</v>
      </c>
      <c r="D69" s="61">
        <v>0.9</v>
      </c>
      <c r="E69" s="69">
        <v>401060</v>
      </c>
      <c r="F69" s="70">
        <v>4.2939999999999996</v>
      </c>
      <c r="G69" s="63">
        <v>0.105</v>
      </c>
      <c r="H69" s="71">
        <v>0.08</v>
      </c>
      <c r="I69" s="71">
        <v>0.27600000000000002</v>
      </c>
      <c r="J69" s="71"/>
      <c r="K69" s="64"/>
      <c r="L69" s="72">
        <v>10.814</v>
      </c>
      <c r="M69" s="56" t="s">
        <v>35</v>
      </c>
      <c r="N69" s="66"/>
      <c r="O69" s="73">
        <v>43778</v>
      </c>
      <c r="P69" s="73">
        <v>43778</v>
      </c>
      <c r="Q69" s="75" t="s">
        <v>99</v>
      </c>
      <c r="U69" s="4"/>
      <c r="W69" s="15"/>
    </row>
    <row r="70" spans="1:23" x14ac:dyDescent="0.2">
      <c r="A70" s="55" t="s">
        <v>93</v>
      </c>
      <c r="B70" s="61">
        <f>C69</f>
        <v>0.9</v>
      </c>
      <c r="C70" s="61">
        <f>B70+D70</f>
        <v>1.3</v>
      </c>
      <c r="D70" s="61">
        <v>0.4</v>
      </c>
      <c r="E70" s="69">
        <v>401061</v>
      </c>
      <c r="F70" s="70">
        <v>0.59200000000000008</v>
      </c>
      <c r="G70" s="71">
        <v>0.04</v>
      </c>
      <c r="H70" s="71">
        <v>1.7999999999999999E-2</v>
      </c>
      <c r="I70" s="71">
        <v>6.4000000000000001E-2</v>
      </c>
      <c r="J70" s="71"/>
      <c r="K70" s="64"/>
      <c r="L70" s="72">
        <v>1.268</v>
      </c>
      <c r="M70" s="56" t="s">
        <v>29</v>
      </c>
      <c r="N70" s="66">
        <v>0.4</v>
      </c>
      <c r="O70" s="73">
        <v>43778</v>
      </c>
      <c r="P70" s="73">
        <v>43778</v>
      </c>
      <c r="Q70" s="75" t="s">
        <v>99</v>
      </c>
      <c r="U70" s="4"/>
      <c r="W70" s="15"/>
    </row>
    <row r="71" spans="1:23" x14ac:dyDescent="0.2">
      <c r="A71" s="55" t="s">
        <v>93</v>
      </c>
      <c r="B71" s="61">
        <f t="shared" ref="B71:B72" si="12">C70</f>
        <v>1.3</v>
      </c>
      <c r="C71" s="61">
        <f t="shared" ref="C71:C72" si="13">B71+D71</f>
        <v>1.6</v>
      </c>
      <c r="D71" s="61">
        <v>0.3</v>
      </c>
      <c r="E71" s="69">
        <v>401063</v>
      </c>
      <c r="F71" s="77">
        <v>27.101999999999997</v>
      </c>
      <c r="G71" s="78">
        <v>7.2999999999999995E-2</v>
      </c>
      <c r="H71" s="78">
        <v>0.41499999999999998</v>
      </c>
      <c r="I71" s="78">
        <v>0.623</v>
      </c>
      <c r="J71" s="78"/>
      <c r="K71" s="79"/>
      <c r="L71" s="80">
        <v>9.952</v>
      </c>
      <c r="M71" s="56" t="s">
        <v>36</v>
      </c>
      <c r="N71" s="66"/>
      <c r="O71" s="73">
        <v>43778</v>
      </c>
      <c r="P71" s="73">
        <v>43778</v>
      </c>
      <c r="Q71" s="75" t="s">
        <v>99</v>
      </c>
      <c r="U71" s="4"/>
      <c r="W71" s="15"/>
    </row>
    <row r="72" spans="1:23" x14ac:dyDescent="0.2">
      <c r="A72" s="55" t="s">
        <v>93</v>
      </c>
      <c r="B72" s="61">
        <f t="shared" si="12"/>
        <v>1.6</v>
      </c>
      <c r="C72" s="61">
        <f t="shared" si="13"/>
        <v>2.7</v>
      </c>
      <c r="D72" s="61">
        <v>1.1000000000000001</v>
      </c>
      <c r="E72" s="81">
        <v>401064</v>
      </c>
      <c r="F72" s="70">
        <v>2.512</v>
      </c>
      <c r="G72" s="71">
        <v>0.03</v>
      </c>
      <c r="H72" s="71">
        <v>1.9E-2</v>
      </c>
      <c r="I72" s="71">
        <v>6.2E-2</v>
      </c>
      <c r="J72" s="71"/>
      <c r="K72" s="64"/>
      <c r="L72" s="72">
        <v>1.252</v>
      </c>
      <c r="M72" s="56" t="s">
        <v>36</v>
      </c>
      <c r="N72" s="66"/>
      <c r="O72" s="73">
        <v>43778</v>
      </c>
      <c r="P72" s="73">
        <v>43778</v>
      </c>
      <c r="Q72" s="75" t="s">
        <v>99</v>
      </c>
      <c r="U72" s="4"/>
      <c r="W72" s="15"/>
    </row>
    <row r="73" spans="1:23" x14ac:dyDescent="0.2">
      <c r="A73" s="55" t="s">
        <v>94</v>
      </c>
      <c r="B73" s="61">
        <v>0</v>
      </c>
      <c r="C73" s="61">
        <f>D73</f>
        <v>1.8</v>
      </c>
      <c r="D73" s="61">
        <v>1.8</v>
      </c>
      <c r="E73" s="81">
        <v>401458</v>
      </c>
      <c r="F73" s="70">
        <v>0.32599999999999996</v>
      </c>
      <c r="G73" s="71">
        <v>5.0000000000000001E-3</v>
      </c>
      <c r="H73" s="71">
        <v>7.0000000000000001E-3</v>
      </c>
      <c r="I73" s="71">
        <v>2.9000000000000001E-2</v>
      </c>
      <c r="J73" s="71">
        <v>2.7972027972027949</v>
      </c>
      <c r="K73" s="64"/>
      <c r="L73" s="76">
        <v>0.57299999999999995</v>
      </c>
      <c r="M73" s="56" t="s">
        <v>35</v>
      </c>
      <c r="N73" s="66"/>
      <c r="O73" s="73">
        <v>43781</v>
      </c>
      <c r="P73" s="73">
        <v>43781</v>
      </c>
      <c r="Q73" s="75" t="s">
        <v>102</v>
      </c>
      <c r="U73" s="4"/>
      <c r="W73" s="15"/>
    </row>
    <row r="74" spans="1:23" x14ac:dyDescent="0.2">
      <c r="A74" s="55" t="s">
        <v>94</v>
      </c>
      <c r="B74" s="61">
        <f>C73</f>
        <v>1.8</v>
      </c>
      <c r="C74" s="61">
        <f>B74+D74</f>
        <v>3.7</v>
      </c>
      <c r="D74" s="61">
        <v>1.9</v>
      </c>
      <c r="E74" s="81">
        <v>401459</v>
      </c>
      <c r="F74" s="70">
        <v>27.821999999999999</v>
      </c>
      <c r="G74" s="71">
        <v>2.7E-2</v>
      </c>
      <c r="H74" s="71">
        <v>0.14599999999999999</v>
      </c>
      <c r="I74" s="71">
        <v>0.161</v>
      </c>
      <c r="J74" s="71">
        <v>2.8368794326241202</v>
      </c>
      <c r="K74" s="64"/>
      <c r="L74" s="76">
        <v>6.6959999999999997</v>
      </c>
      <c r="M74" s="56" t="s">
        <v>35</v>
      </c>
      <c r="N74" s="66"/>
      <c r="O74" s="73">
        <v>43781</v>
      </c>
      <c r="P74" s="73">
        <v>43781</v>
      </c>
      <c r="Q74" s="75" t="s">
        <v>102</v>
      </c>
      <c r="U74" s="4"/>
      <c r="W74" s="15"/>
    </row>
    <row r="75" spans="1:23" x14ac:dyDescent="0.2">
      <c r="A75" s="55" t="s">
        <v>94</v>
      </c>
      <c r="B75" s="61">
        <f>C74</f>
        <v>3.7</v>
      </c>
      <c r="C75" s="61">
        <f>B75+D75</f>
        <v>4</v>
      </c>
      <c r="D75" s="61">
        <v>0.3</v>
      </c>
      <c r="E75" s="81">
        <v>401460</v>
      </c>
      <c r="F75" s="70">
        <v>0.214</v>
      </c>
      <c r="G75" s="71">
        <v>3.0000000000000001E-3</v>
      </c>
      <c r="H75" s="71">
        <v>0.01</v>
      </c>
      <c r="I75" s="71">
        <v>5.3999999999999999E-2</v>
      </c>
      <c r="J75" s="71">
        <v>2.7972027972027949</v>
      </c>
      <c r="K75" s="64"/>
      <c r="L75" s="76">
        <f>0.116/2</f>
        <v>5.8000000000000003E-2</v>
      </c>
      <c r="M75" s="56" t="s">
        <v>29</v>
      </c>
      <c r="N75" s="66">
        <v>0.3</v>
      </c>
      <c r="O75" s="73">
        <v>43781</v>
      </c>
      <c r="P75" s="73">
        <v>43781</v>
      </c>
      <c r="Q75" s="75" t="s">
        <v>102</v>
      </c>
      <c r="U75" s="4"/>
      <c r="W75" s="15"/>
    </row>
    <row r="76" spans="1:23" x14ac:dyDescent="0.2">
      <c r="A76" s="23" t="s">
        <v>95</v>
      </c>
      <c r="E76" s="36"/>
      <c r="F76" s="32"/>
      <c r="G76" s="33"/>
      <c r="H76" s="33"/>
      <c r="I76" s="33"/>
      <c r="J76" s="33"/>
      <c r="L76" s="34"/>
      <c r="U76" s="4"/>
      <c r="W76" s="15"/>
    </row>
    <row r="77" spans="1:23" x14ac:dyDescent="0.2">
      <c r="A77" s="55" t="s">
        <v>96</v>
      </c>
      <c r="B77" s="61">
        <v>0</v>
      </c>
      <c r="C77" s="61">
        <f>D77</f>
        <v>1.1000000000000001</v>
      </c>
      <c r="D77" s="61">
        <v>1.1000000000000001</v>
      </c>
      <c r="E77" s="81">
        <v>402406</v>
      </c>
      <c r="F77" s="82">
        <v>0.46</v>
      </c>
      <c r="G77" s="83">
        <v>2E-3</v>
      </c>
      <c r="H77" s="83">
        <v>1.4E-2</v>
      </c>
      <c r="I77" s="83">
        <v>7.0000000000000007E-2</v>
      </c>
      <c r="J77" s="83"/>
      <c r="K77" s="84"/>
      <c r="L77" s="85">
        <v>1.988</v>
      </c>
      <c r="M77" s="56" t="s">
        <v>35</v>
      </c>
      <c r="N77" s="66"/>
      <c r="O77" s="73">
        <v>43787</v>
      </c>
      <c r="P77" s="73">
        <v>43787</v>
      </c>
      <c r="Q77" s="75" t="s">
        <v>100</v>
      </c>
      <c r="U77" s="4"/>
      <c r="W77" s="15"/>
    </row>
    <row r="78" spans="1:23" x14ac:dyDescent="0.2">
      <c r="A78" s="55" t="s">
        <v>96</v>
      </c>
      <c r="B78" s="61">
        <f>C77</f>
        <v>1.1000000000000001</v>
      </c>
      <c r="C78" s="61">
        <f>B78+D78</f>
        <v>2.1</v>
      </c>
      <c r="D78" s="61">
        <v>1</v>
      </c>
      <c r="E78" s="81">
        <v>402407</v>
      </c>
      <c r="F78" s="70">
        <v>0.33799999999999997</v>
      </c>
      <c r="G78" s="71">
        <v>8.9999999999999993E-3</v>
      </c>
      <c r="H78" s="71">
        <v>8.0000000000000002E-3</v>
      </c>
      <c r="I78" s="71">
        <v>3.5000000000000003E-2</v>
      </c>
      <c r="J78" s="71"/>
      <c r="K78" s="64"/>
      <c r="L78" s="72">
        <v>0.28699999999999998</v>
      </c>
      <c r="M78" s="56" t="s">
        <v>35</v>
      </c>
      <c r="N78" s="66"/>
      <c r="O78" s="73">
        <v>43787</v>
      </c>
      <c r="P78" s="73">
        <v>43787</v>
      </c>
      <c r="Q78" s="75" t="s">
        <v>100</v>
      </c>
      <c r="U78" s="4"/>
      <c r="W78" s="15"/>
    </row>
    <row r="79" spans="1:23" x14ac:dyDescent="0.2">
      <c r="A79" s="55" t="s">
        <v>96</v>
      </c>
      <c r="B79" s="61">
        <f t="shared" ref="B79:B80" si="14">C78</f>
        <v>2.1</v>
      </c>
      <c r="C79" s="61">
        <f t="shared" ref="C79:C80" si="15">B79+D79</f>
        <v>3.1</v>
      </c>
      <c r="D79" s="61">
        <v>1</v>
      </c>
      <c r="E79" s="81">
        <v>402408</v>
      </c>
      <c r="F79" s="70">
        <v>9.799999999999999E-2</v>
      </c>
      <c r="G79" s="71">
        <v>1.2999999999999999E-2</v>
      </c>
      <c r="H79" s="71">
        <v>0</v>
      </c>
      <c r="I79" s="71">
        <v>3.1E-2</v>
      </c>
      <c r="J79" s="71"/>
      <c r="K79" s="64"/>
      <c r="L79" s="72">
        <v>0.76300000000000001</v>
      </c>
      <c r="M79" s="56" t="s">
        <v>35</v>
      </c>
      <c r="N79" s="66"/>
      <c r="O79" s="73">
        <v>43787</v>
      </c>
      <c r="P79" s="73">
        <v>43787</v>
      </c>
      <c r="Q79" s="75" t="s">
        <v>100</v>
      </c>
      <c r="U79" s="4"/>
      <c r="W79" s="15"/>
    </row>
    <row r="80" spans="1:23" x14ac:dyDescent="0.2">
      <c r="A80" s="55" t="s">
        <v>96</v>
      </c>
      <c r="B80" s="61">
        <f t="shared" si="14"/>
        <v>3.1</v>
      </c>
      <c r="C80" s="61">
        <f t="shared" si="15"/>
        <v>3.9000000000000004</v>
      </c>
      <c r="D80" s="61">
        <v>0.8</v>
      </c>
      <c r="E80" s="81">
        <v>402409</v>
      </c>
      <c r="F80" s="70">
        <v>2.7</v>
      </c>
      <c r="G80" s="71">
        <v>3.5999999999999997E-2</v>
      </c>
      <c r="H80" s="71">
        <v>5.6000000000000001E-2</v>
      </c>
      <c r="I80" s="71">
        <v>0.158</v>
      </c>
      <c r="J80" s="71"/>
      <c r="K80" s="64"/>
      <c r="L80" s="72">
        <v>8.6199999999999992</v>
      </c>
      <c r="M80" s="56" t="s">
        <v>29</v>
      </c>
      <c r="N80" s="66">
        <v>0.8</v>
      </c>
      <c r="O80" s="73">
        <v>43787</v>
      </c>
      <c r="P80" s="73">
        <v>43787</v>
      </c>
      <c r="Q80" s="75" t="s">
        <v>100</v>
      </c>
      <c r="U80" s="4"/>
      <c r="W80" s="15"/>
    </row>
    <row r="81" spans="1:23" x14ac:dyDescent="0.2">
      <c r="A81" s="23" t="s">
        <v>97</v>
      </c>
      <c r="E81" s="36"/>
      <c r="F81" s="32"/>
      <c r="G81" s="33"/>
      <c r="H81" s="33"/>
      <c r="I81" s="33"/>
      <c r="J81" s="33"/>
      <c r="L81" s="34"/>
      <c r="U81" s="4"/>
      <c r="W81" s="15"/>
    </row>
    <row r="82" spans="1:23" x14ac:dyDescent="0.2">
      <c r="A82" s="55" t="s">
        <v>98</v>
      </c>
      <c r="B82" s="61">
        <v>0</v>
      </c>
      <c r="C82" s="61">
        <f>D82</f>
        <v>1.5</v>
      </c>
      <c r="D82" s="61">
        <v>1.5</v>
      </c>
      <c r="E82" s="81">
        <v>403751</v>
      </c>
      <c r="F82" s="70">
        <v>0.44600000000000001</v>
      </c>
      <c r="G82" s="71">
        <v>8.0000000000000002E-3</v>
      </c>
      <c r="H82" s="71">
        <v>3.1E-2</v>
      </c>
      <c r="I82" s="71">
        <v>5.5E-2</v>
      </c>
      <c r="J82" s="71">
        <v>2.8776978417266115</v>
      </c>
      <c r="K82" s="64"/>
      <c r="L82" s="72">
        <v>1.873</v>
      </c>
      <c r="M82" s="56" t="s">
        <v>35</v>
      </c>
      <c r="N82" s="66"/>
      <c r="O82" s="73">
        <v>43794</v>
      </c>
      <c r="P82" s="73">
        <v>43794</v>
      </c>
      <c r="Q82" s="75" t="s">
        <v>101</v>
      </c>
      <c r="U82" s="4"/>
      <c r="W82" s="15"/>
    </row>
    <row r="83" spans="1:23" x14ac:dyDescent="0.2">
      <c r="A83" s="55" t="s">
        <v>98</v>
      </c>
      <c r="B83" s="61">
        <f>C82</f>
        <v>1.5</v>
      </c>
      <c r="C83" s="61">
        <f>B83+D83</f>
        <v>2.5</v>
      </c>
      <c r="D83" s="61">
        <v>1</v>
      </c>
      <c r="E83" s="81">
        <v>403752</v>
      </c>
      <c r="F83" s="70">
        <v>0.46</v>
      </c>
      <c r="G83" s="71">
        <v>3.0000000000000001E-3</v>
      </c>
      <c r="H83" s="71">
        <v>8.9999999999999993E-3</v>
      </c>
      <c r="I83" s="71">
        <v>2.1000000000000001E-2</v>
      </c>
      <c r="J83" s="71">
        <v>2.7777777777777821</v>
      </c>
      <c r="K83" s="64"/>
      <c r="L83" s="72">
        <v>1.2729999999999999</v>
      </c>
      <c r="M83" s="56" t="s">
        <v>36</v>
      </c>
      <c r="N83" s="66"/>
      <c r="O83" s="73">
        <v>43794</v>
      </c>
      <c r="P83" s="73">
        <v>43794</v>
      </c>
      <c r="Q83" s="75" t="s">
        <v>101</v>
      </c>
      <c r="U83" s="4"/>
      <c r="W83" s="15"/>
    </row>
    <row r="84" spans="1:23" x14ac:dyDescent="0.2">
      <c r="A84" s="55" t="s">
        <v>98</v>
      </c>
      <c r="B84" s="61">
        <f>C83</f>
        <v>2.5</v>
      </c>
      <c r="C84" s="61">
        <f>B84+D84</f>
        <v>3.1</v>
      </c>
      <c r="D84" s="61">
        <v>0.6</v>
      </c>
      <c r="E84" s="81">
        <v>403753</v>
      </c>
      <c r="F84" s="70">
        <v>0.19599999999999998</v>
      </c>
      <c r="G84" s="71">
        <v>2E-3</v>
      </c>
      <c r="H84" s="71">
        <v>2E-3</v>
      </c>
      <c r="I84" s="71">
        <v>8.9999999999999993E-3</v>
      </c>
      <c r="J84" s="71">
        <v>2.9197080291970825</v>
      </c>
      <c r="K84" s="64"/>
      <c r="L84" s="72">
        <v>0.13200000000000001</v>
      </c>
      <c r="M84" s="56" t="s">
        <v>36</v>
      </c>
      <c r="N84" s="66"/>
      <c r="O84" s="73">
        <v>43794</v>
      </c>
      <c r="P84" s="73">
        <v>43794</v>
      </c>
      <c r="Q84" s="75" t="s">
        <v>101</v>
      </c>
      <c r="U84" s="4"/>
      <c r="W84" s="15"/>
    </row>
    <row r="85" spans="1:23" x14ac:dyDescent="0.2">
      <c r="A85" s="23"/>
      <c r="E85" s="36"/>
      <c r="F85" s="32"/>
      <c r="G85" s="33"/>
      <c r="H85" s="33"/>
      <c r="I85" s="33"/>
      <c r="J85" s="33"/>
      <c r="L85" s="34"/>
    </row>
    <row r="86" spans="1:23" x14ac:dyDescent="0.2">
      <c r="A86" s="23"/>
      <c r="E86" s="36"/>
      <c r="F86" s="32"/>
      <c r="G86" s="33"/>
      <c r="H86" s="33"/>
      <c r="I86" s="33"/>
      <c r="J86" s="33"/>
      <c r="L86" s="34"/>
    </row>
    <row r="87" spans="1:23" x14ac:dyDescent="0.2">
      <c r="A87" s="23"/>
      <c r="E87" s="36"/>
      <c r="F87" s="32"/>
      <c r="G87" s="33"/>
      <c r="H87" s="33"/>
      <c r="I87" s="33"/>
      <c r="J87" s="33"/>
      <c r="L87" s="34"/>
    </row>
    <row r="88" spans="1:23" x14ac:dyDescent="0.2">
      <c r="A88" s="23"/>
      <c r="E88" s="36"/>
      <c r="F88" s="32"/>
      <c r="G88" s="33"/>
      <c r="H88" s="33"/>
      <c r="I88" s="33"/>
      <c r="J88" s="33"/>
      <c r="L88" s="34"/>
    </row>
    <row r="89" spans="1:23" x14ac:dyDescent="0.2">
      <c r="A89" s="23"/>
      <c r="E89" s="36"/>
      <c r="F89" s="32"/>
      <c r="G89" s="33"/>
      <c r="H89" s="33"/>
      <c r="I89" s="33"/>
      <c r="J89" s="33"/>
      <c r="L89" s="34"/>
      <c r="U89" s="4"/>
      <c r="W89" s="15"/>
    </row>
    <row r="90" spans="1:23" x14ac:dyDescent="0.2">
      <c r="A90" s="23"/>
      <c r="E90" s="36"/>
      <c r="F90" s="32"/>
      <c r="G90" s="33"/>
      <c r="H90" s="33"/>
      <c r="I90" s="33"/>
      <c r="J90" s="33"/>
      <c r="L90" s="34"/>
      <c r="U90" s="4"/>
      <c r="W90" s="15"/>
    </row>
    <row r="91" spans="1:23" x14ac:dyDescent="0.2">
      <c r="A91" s="23"/>
      <c r="E91" s="36"/>
      <c r="F91" s="32"/>
      <c r="G91" s="33"/>
      <c r="H91" s="33"/>
      <c r="I91" s="33"/>
      <c r="J91" s="33"/>
      <c r="L91" s="34"/>
      <c r="U91" s="4"/>
      <c r="W91" s="15"/>
    </row>
    <row r="92" spans="1:23" x14ac:dyDescent="0.2">
      <c r="A92" s="23"/>
      <c r="E92" s="36"/>
      <c r="F92" s="32"/>
      <c r="G92" s="33"/>
      <c r="H92" s="33"/>
      <c r="I92" s="33"/>
      <c r="J92" s="33"/>
      <c r="L92" s="34"/>
      <c r="U92" s="4"/>
      <c r="W92" s="15"/>
    </row>
    <row r="93" spans="1:23" x14ac:dyDescent="0.2">
      <c r="A93" s="23"/>
      <c r="E93" s="36"/>
      <c r="F93" s="32"/>
      <c r="G93" s="33"/>
      <c r="H93" s="33"/>
      <c r="I93" s="33"/>
      <c r="J93" s="33"/>
      <c r="L93" s="34"/>
    </row>
    <row r="94" spans="1:23" x14ac:dyDescent="0.2">
      <c r="A94" s="23"/>
      <c r="E94" s="36"/>
      <c r="F94" s="32"/>
      <c r="G94" s="33"/>
      <c r="H94" s="33"/>
      <c r="I94" s="33"/>
      <c r="J94" s="33"/>
      <c r="L94" s="34"/>
    </row>
    <row r="95" spans="1:23" x14ac:dyDescent="0.2">
      <c r="A95" s="23"/>
      <c r="E95" s="36"/>
      <c r="F95" s="32"/>
      <c r="G95" s="33"/>
      <c r="H95" s="33"/>
      <c r="I95" s="33"/>
      <c r="J95" s="33"/>
      <c r="L95" s="34"/>
    </row>
    <row r="96" spans="1:23" x14ac:dyDescent="0.2">
      <c r="A96" s="23"/>
      <c r="E96" s="36"/>
      <c r="F96" s="32"/>
      <c r="G96" s="33"/>
      <c r="H96" s="33"/>
      <c r="I96" s="33"/>
      <c r="J96" s="33"/>
      <c r="L96" s="34"/>
    </row>
    <row r="97" spans="1:23" x14ac:dyDescent="0.2">
      <c r="A97" s="23"/>
      <c r="E97" s="36"/>
      <c r="F97" s="32"/>
      <c r="G97" s="33"/>
      <c r="H97" s="33"/>
      <c r="I97" s="33"/>
      <c r="J97" s="33"/>
      <c r="L97" s="35"/>
    </row>
    <row r="98" spans="1:23" x14ac:dyDescent="0.2">
      <c r="A98" s="23"/>
      <c r="E98" s="36"/>
      <c r="F98" s="32"/>
      <c r="G98" s="33"/>
      <c r="H98" s="33"/>
      <c r="I98" s="33"/>
      <c r="J98" s="33"/>
      <c r="L98" s="34"/>
    </row>
    <row r="99" spans="1:23" x14ac:dyDescent="0.2">
      <c r="A99" s="23"/>
      <c r="E99" s="38"/>
      <c r="M99" s="6"/>
      <c r="N99" s="41"/>
      <c r="U99" s="4"/>
      <c r="W99" s="15"/>
    </row>
    <row r="100" spans="1:23" x14ac:dyDescent="0.2">
      <c r="A100" s="23"/>
      <c r="E100" s="38"/>
      <c r="M100" s="6"/>
      <c r="N100" s="41"/>
      <c r="U100" s="4"/>
      <c r="W100" s="15"/>
    </row>
    <row r="101" spans="1:23" x14ac:dyDescent="0.2">
      <c r="A101" s="23"/>
      <c r="E101" s="38"/>
      <c r="M101" s="6"/>
      <c r="N101" s="41"/>
      <c r="U101" s="4"/>
      <c r="W101" s="15"/>
    </row>
    <row r="102" spans="1:23" x14ac:dyDescent="0.2">
      <c r="A102" s="23"/>
      <c r="E102" s="38"/>
      <c r="M102" s="6"/>
      <c r="N102" s="41"/>
      <c r="U102" s="4"/>
      <c r="W102" s="15"/>
    </row>
    <row r="103" spans="1:23" x14ac:dyDescent="0.2">
      <c r="A103" s="23"/>
      <c r="E103" s="38"/>
      <c r="M103" s="6"/>
      <c r="N103" s="41"/>
      <c r="U103" s="4"/>
      <c r="W103" s="15"/>
    </row>
    <row r="104" spans="1:23" x14ac:dyDescent="0.2">
      <c r="A104" s="23"/>
      <c r="E104" s="38"/>
      <c r="M104" s="6"/>
      <c r="N104" s="41"/>
      <c r="U104" s="4"/>
      <c r="W104" s="15"/>
    </row>
    <row r="105" spans="1:23" x14ac:dyDescent="0.2">
      <c r="A105" s="23"/>
      <c r="E105" s="36"/>
      <c r="F105" s="32"/>
      <c r="G105" s="33"/>
      <c r="H105" s="33"/>
      <c r="I105" s="33"/>
      <c r="J105" s="33"/>
      <c r="L105" s="34"/>
    </row>
    <row r="106" spans="1:23" x14ac:dyDescent="0.2">
      <c r="A106" s="23"/>
      <c r="E106" s="36"/>
      <c r="F106" s="32"/>
      <c r="G106" s="33"/>
      <c r="H106" s="33"/>
      <c r="I106" s="33"/>
      <c r="J106" s="33"/>
      <c r="L106" s="34"/>
    </row>
    <row r="107" spans="1:23" x14ac:dyDescent="0.2">
      <c r="A107" s="23"/>
      <c r="E107" s="36"/>
      <c r="F107" s="32"/>
      <c r="G107" s="33"/>
      <c r="H107" s="33"/>
      <c r="I107" s="33"/>
      <c r="J107" s="33"/>
      <c r="L107" s="40"/>
    </row>
    <row r="108" spans="1:23" x14ac:dyDescent="0.2">
      <c r="A108" s="23"/>
      <c r="E108" s="36"/>
      <c r="F108" s="32"/>
      <c r="G108" s="33"/>
      <c r="H108" s="33"/>
      <c r="I108" s="33"/>
      <c r="J108" s="33"/>
      <c r="L108" s="40"/>
    </row>
    <row r="109" spans="1:23" x14ac:dyDescent="0.2">
      <c r="A109" s="23"/>
      <c r="B109" s="31"/>
      <c r="E109" s="38"/>
    </row>
    <row r="110" spans="1:23" x14ac:dyDescent="0.2">
      <c r="A110" s="23"/>
      <c r="B110" s="31"/>
      <c r="E110" s="38"/>
    </row>
    <row r="111" spans="1:23" x14ac:dyDescent="0.2">
      <c r="A111" s="23"/>
      <c r="B111" s="31"/>
      <c r="E111" s="38"/>
    </row>
    <row r="112" spans="1:23" x14ac:dyDescent="0.2">
      <c r="A112" s="23"/>
      <c r="B112" s="31"/>
      <c r="E112" s="38"/>
    </row>
    <row r="113" spans="1:12" x14ac:dyDescent="0.2">
      <c r="A113" s="23"/>
      <c r="E113" s="36"/>
      <c r="F113" s="32"/>
      <c r="G113" s="33"/>
      <c r="H113" s="33"/>
      <c r="I113" s="33"/>
      <c r="J113" s="33"/>
      <c r="L113" s="34"/>
    </row>
    <row r="114" spans="1:12" x14ac:dyDescent="0.2">
      <c r="A114" s="23"/>
      <c r="E114" s="36"/>
      <c r="F114" s="32"/>
      <c r="G114" s="33"/>
      <c r="H114" s="33"/>
      <c r="I114" s="33"/>
      <c r="J114" s="33"/>
      <c r="L114" s="34"/>
    </row>
    <row r="115" spans="1:12" x14ac:dyDescent="0.2">
      <c r="A115" s="23"/>
      <c r="E115" s="36"/>
      <c r="F115" s="32"/>
      <c r="G115" s="33"/>
      <c r="H115" s="33"/>
      <c r="I115" s="33"/>
      <c r="J115" s="33"/>
      <c r="L115" s="39"/>
    </row>
    <row r="116" spans="1:12" x14ac:dyDescent="0.2">
      <c r="A116" s="23"/>
      <c r="E116" s="36"/>
      <c r="F116" s="32"/>
      <c r="G116" s="33"/>
      <c r="H116" s="33"/>
      <c r="I116" s="33"/>
      <c r="J116" s="33"/>
      <c r="L116" s="34"/>
    </row>
    <row r="117" spans="1:12" x14ac:dyDescent="0.2">
      <c r="A117" s="23"/>
      <c r="E117" s="36"/>
      <c r="F117" s="32"/>
      <c r="G117" s="33"/>
      <c r="H117" s="33"/>
      <c r="I117" s="33"/>
      <c r="J117" s="33"/>
      <c r="L117" s="34"/>
    </row>
    <row r="118" spans="1:12" x14ac:dyDescent="0.2">
      <c r="A118" s="23"/>
      <c r="E118" s="36"/>
      <c r="F118" s="32"/>
      <c r="G118" s="33"/>
      <c r="H118" s="33"/>
      <c r="I118" s="33"/>
      <c r="J118" s="33"/>
      <c r="L118" s="35"/>
    </row>
    <row r="119" spans="1:12" x14ac:dyDescent="0.2">
      <c r="A119" s="23"/>
      <c r="E119" s="36"/>
      <c r="F119" s="32"/>
      <c r="G119" s="33"/>
      <c r="H119" s="33"/>
      <c r="I119" s="33"/>
      <c r="J119" s="33"/>
      <c r="L119" s="34"/>
    </row>
    <row r="120" spans="1:12" x14ac:dyDescent="0.2">
      <c r="A120" s="23"/>
      <c r="E120" s="36"/>
      <c r="F120" s="32"/>
      <c r="G120" s="33"/>
      <c r="H120" s="33"/>
      <c r="I120" s="33"/>
      <c r="J120" s="33"/>
      <c r="L120" s="34"/>
    </row>
    <row r="121" spans="1:12" x14ac:dyDescent="0.2">
      <c r="A121" s="23"/>
      <c r="E121" s="36"/>
      <c r="F121" s="32"/>
      <c r="G121" s="33"/>
      <c r="H121" s="33"/>
      <c r="I121" s="33"/>
      <c r="J121" s="33"/>
      <c r="L121" s="34"/>
    </row>
    <row r="122" spans="1:12" x14ac:dyDescent="0.2">
      <c r="A122" s="23"/>
      <c r="E122" s="36"/>
      <c r="F122" s="32"/>
      <c r="G122" s="33"/>
      <c r="H122" s="33"/>
      <c r="I122" s="33"/>
      <c r="J122" s="33"/>
      <c r="L122" s="34"/>
    </row>
    <row r="123" spans="1:12" x14ac:dyDescent="0.2">
      <c r="A123" s="23"/>
      <c r="E123" s="36"/>
      <c r="F123" s="32"/>
      <c r="G123" s="33"/>
      <c r="H123" s="33"/>
      <c r="I123" s="33"/>
      <c r="J123" s="33"/>
      <c r="L123" s="35"/>
    </row>
    <row r="124" spans="1:12" x14ac:dyDescent="0.2">
      <c r="A124" s="23"/>
      <c r="E124" s="36"/>
      <c r="F124" s="32"/>
      <c r="G124" s="33"/>
      <c r="H124" s="33"/>
      <c r="I124" s="33"/>
      <c r="J124" s="33"/>
      <c r="L124" s="34"/>
    </row>
    <row r="125" spans="1:12" x14ac:dyDescent="0.2">
      <c r="A125" s="23"/>
      <c r="E125" s="36"/>
      <c r="F125" s="32"/>
      <c r="G125" s="33"/>
      <c r="H125" s="33"/>
      <c r="I125" s="33"/>
      <c r="J125" s="33"/>
      <c r="L125" s="34"/>
    </row>
    <row r="126" spans="1:12" x14ac:dyDescent="0.2">
      <c r="A126" s="23"/>
      <c r="E126" s="36"/>
      <c r="F126" s="32"/>
      <c r="G126" s="33"/>
      <c r="H126" s="33"/>
      <c r="I126" s="33"/>
      <c r="J126" s="33"/>
      <c r="L126" s="34"/>
    </row>
    <row r="127" spans="1:12" x14ac:dyDescent="0.2">
      <c r="A127" s="23"/>
      <c r="E127" s="36"/>
      <c r="F127" s="32"/>
      <c r="G127" s="33"/>
      <c r="H127" s="33"/>
      <c r="I127" s="33"/>
      <c r="J127" s="33"/>
      <c r="L127" s="34"/>
    </row>
    <row r="128" spans="1:12" x14ac:dyDescent="0.2">
      <c r="A128" s="23"/>
      <c r="E128" s="36"/>
      <c r="F128" s="32"/>
      <c r="G128" s="33"/>
      <c r="H128" s="33"/>
      <c r="I128" s="33"/>
      <c r="J128" s="33"/>
      <c r="L128" s="34"/>
    </row>
    <row r="129" spans="1:12" x14ac:dyDescent="0.2">
      <c r="A129" s="23"/>
      <c r="E129" s="36"/>
      <c r="F129" s="32"/>
      <c r="G129" s="33"/>
      <c r="H129" s="33"/>
      <c r="I129" s="33"/>
      <c r="J129" s="33"/>
      <c r="L129" s="34"/>
    </row>
    <row r="130" spans="1:12" x14ac:dyDescent="0.2">
      <c r="A130" s="23"/>
      <c r="E130" s="36"/>
      <c r="F130" s="32"/>
      <c r="G130" s="33"/>
      <c r="H130" s="33"/>
      <c r="I130" s="33"/>
      <c r="J130" s="33"/>
      <c r="L130" s="39"/>
    </row>
    <row r="131" spans="1:12" x14ac:dyDescent="0.2">
      <c r="A131" s="23"/>
      <c r="E131" s="36"/>
      <c r="F131" s="32"/>
      <c r="G131" s="33"/>
      <c r="H131" s="33"/>
      <c r="I131" s="33"/>
      <c r="J131" s="33"/>
      <c r="L131" s="34"/>
    </row>
    <row r="132" spans="1:12" x14ac:dyDescent="0.2">
      <c r="A132" s="23"/>
      <c r="E132" s="36"/>
      <c r="F132" s="32"/>
      <c r="G132" s="33"/>
      <c r="H132" s="33"/>
      <c r="I132" s="33"/>
      <c r="L132" s="34"/>
    </row>
    <row r="133" spans="1:12" x14ac:dyDescent="0.2">
      <c r="A133" s="23"/>
      <c r="E133" s="36"/>
      <c r="F133" s="32"/>
      <c r="G133" s="33"/>
      <c r="H133" s="33"/>
      <c r="I133" s="33"/>
      <c r="L133" s="34"/>
    </row>
    <row r="134" spans="1:12" x14ac:dyDescent="0.2">
      <c r="A134" s="23"/>
      <c r="E134" s="36"/>
      <c r="F134" s="32"/>
      <c r="G134" s="33"/>
      <c r="H134" s="33"/>
      <c r="I134" s="33"/>
      <c r="L134" s="34"/>
    </row>
    <row r="135" spans="1:12" x14ac:dyDescent="0.2">
      <c r="A135" s="23"/>
      <c r="E135" s="36"/>
      <c r="F135" s="32"/>
      <c r="G135" s="33"/>
      <c r="H135" s="33"/>
      <c r="I135" s="33"/>
      <c r="L135" s="34"/>
    </row>
    <row r="136" spans="1:12" x14ac:dyDescent="0.2">
      <c r="A136" s="23"/>
      <c r="E136" s="36"/>
      <c r="F136" s="32"/>
      <c r="G136" s="33"/>
      <c r="H136" s="33"/>
      <c r="I136" s="33"/>
      <c r="L136" s="34"/>
    </row>
    <row r="137" spans="1:12" x14ac:dyDescent="0.2">
      <c r="A137" s="23"/>
      <c r="E137" s="36"/>
      <c r="F137" s="32"/>
      <c r="G137" s="33"/>
      <c r="H137" s="33"/>
      <c r="I137" s="33"/>
      <c r="L137" s="34"/>
    </row>
    <row r="138" spans="1:12" x14ac:dyDescent="0.2">
      <c r="A138" s="23"/>
      <c r="E138" s="36"/>
      <c r="F138" s="32"/>
      <c r="G138" s="33"/>
      <c r="H138" s="33"/>
      <c r="I138" s="33"/>
      <c r="L138" s="34"/>
    </row>
    <row r="139" spans="1:12" x14ac:dyDescent="0.2">
      <c r="A139" s="23"/>
      <c r="E139" s="36"/>
      <c r="F139" s="32"/>
      <c r="G139" s="33"/>
      <c r="H139" s="33"/>
      <c r="I139" s="33"/>
      <c r="L139" s="34"/>
    </row>
    <row r="140" spans="1:12" x14ac:dyDescent="0.2">
      <c r="A140" s="23"/>
      <c r="E140" s="36"/>
      <c r="F140" s="32"/>
      <c r="G140" s="33"/>
      <c r="H140" s="33"/>
      <c r="I140" s="33"/>
      <c r="L140" s="34"/>
    </row>
    <row r="141" spans="1:12" x14ac:dyDescent="0.2">
      <c r="A141" s="23"/>
      <c r="E141" s="36"/>
      <c r="F141" s="32"/>
      <c r="G141" s="33"/>
      <c r="H141" s="33"/>
      <c r="I141" s="33"/>
      <c r="L141" s="34"/>
    </row>
    <row r="142" spans="1:12" x14ac:dyDescent="0.2">
      <c r="A142" s="23"/>
      <c r="E142" s="36"/>
      <c r="F142" s="32"/>
      <c r="G142" s="33"/>
      <c r="H142" s="33"/>
      <c r="I142" s="33"/>
      <c r="L142" s="34"/>
    </row>
    <row r="143" spans="1:12" x14ac:dyDescent="0.2">
      <c r="A143" s="23"/>
      <c r="E143" s="36"/>
      <c r="F143" s="32"/>
      <c r="G143" s="33"/>
      <c r="H143" s="33"/>
      <c r="I143" s="33"/>
      <c r="L143" s="40"/>
    </row>
    <row r="144" spans="1:12" x14ac:dyDescent="0.2">
      <c r="A144" s="23"/>
      <c r="E144" s="36"/>
      <c r="F144" s="32"/>
      <c r="G144" s="33"/>
      <c r="H144" s="33"/>
      <c r="I144" s="33"/>
      <c r="L144" s="40"/>
    </row>
    <row r="145" spans="1:12" x14ac:dyDescent="0.2">
      <c r="A145" s="23"/>
      <c r="E145" s="36"/>
      <c r="F145" s="32"/>
      <c r="G145" s="33"/>
      <c r="H145" s="33"/>
      <c r="I145" s="33"/>
      <c r="L145" s="34"/>
    </row>
    <row r="146" spans="1:12" x14ac:dyDescent="0.2">
      <c r="A146" s="23"/>
      <c r="E146" s="36"/>
      <c r="F146" s="32"/>
      <c r="G146" s="33"/>
      <c r="H146" s="33"/>
      <c r="I146" s="33"/>
      <c r="L146" s="34"/>
    </row>
    <row r="147" spans="1:12" x14ac:dyDescent="0.2">
      <c r="A147" s="23"/>
      <c r="E147" s="36"/>
      <c r="F147" s="32"/>
      <c r="G147" s="33"/>
      <c r="H147" s="33"/>
      <c r="I147" s="33"/>
      <c r="L147" s="34"/>
    </row>
    <row r="148" spans="1:12" x14ac:dyDescent="0.2">
      <c r="A148" s="23"/>
      <c r="E148" s="36"/>
      <c r="F148" s="32"/>
      <c r="G148" s="33"/>
      <c r="H148" s="33"/>
      <c r="I148" s="33"/>
      <c r="L148" s="34"/>
    </row>
    <row r="149" spans="1:12" x14ac:dyDescent="0.2">
      <c r="A149" s="23"/>
      <c r="E149" s="36"/>
      <c r="F149" s="32"/>
      <c r="G149" s="33"/>
      <c r="H149" s="33"/>
      <c r="I149" s="33"/>
      <c r="L149" s="34"/>
    </row>
    <row r="150" spans="1:12" x14ac:dyDescent="0.2">
      <c r="A150" s="23"/>
      <c r="E150" s="36"/>
      <c r="F150" s="32"/>
      <c r="G150" s="33"/>
      <c r="H150" s="33"/>
      <c r="I150" s="33"/>
      <c r="L150" s="40"/>
    </row>
    <row r="151" spans="1:12" x14ac:dyDescent="0.2">
      <c r="A151" s="23"/>
      <c r="E151" s="36"/>
      <c r="F151" s="32"/>
      <c r="G151" s="33"/>
      <c r="H151" s="33"/>
      <c r="I151" s="33"/>
      <c r="L151" s="34"/>
    </row>
    <row r="152" spans="1:12" x14ac:dyDescent="0.2">
      <c r="A152" s="23"/>
      <c r="E152" s="36"/>
      <c r="F152" s="32"/>
      <c r="G152" s="33"/>
      <c r="H152" s="33"/>
      <c r="I152" s="33"/>
      <c r="L152" s="34"/>
    </row>
    <row r="153" spans="1:12" x14ac:dyDescent="0.2">
      <c r="A153" s="23"/>
      <c r="E153" s="36"/>
      <c r="F153" s="32"/>
      <c r="G153" s="33"/>
      <c r="H153" s="33"/>
      <c r="I153" s="33"/>
      <c r="L153" s="34"/>
    </row>
    <row r="154" spans="1:12" x14ac:dyDescent="0.2">
      <c r="A154" s="23"/>
      <c r="E154" s="36"/>
      <c r="F154" s="32"/>
      <c r="G154" s="33"/>
      <c r="H154" s="33"/>
      <c r="I154" s="33"/>
      <c r="L154" s="34"/>
    </row>
    <row r="155" spans="1:12" x14ac:dyDescent="0.2">
      <c r="A155" s="23"/>
      <c r="E155" s="36"/>
      <c r="F155" s="32"/>
      <c r="G155" s="33"/>
      <c r="H155" s="33"/>
      <c r="I155" s="33"/>
      <c r="L155" s="34"/>
    </row>
    <row r="156" spans="1:12" x14ac:dyDescent="0.2">
      <c r="A156" s="23"/>
      <c r="E156" s="36"/>
      <c r="F156" s="32"/>
      <c r="G156" s="33"/>
      <c r="H156" s="33"/>
      <c r="I156" s="33"/>
      <c r="L156" s="34"/>
    </row>
    <row r="157" spans="1:12" x14ac:dyDescent="0.2">
      <c r="A157" s="23"/>
      <c r="E157" s="36"/>
      <c r="F157" s="32"/>
      <c r="G157" s="33"/>
      <c r="H157" s="33"/>
      <c r="I157" s="33"/>
      <c r="L157" s="34"/>
    </row>
    <row r="158" spans="1:12" x14ac:dyDescent="0.2">
      <c r="A158" s="23"/>
      <c r="E158" s="36"/>
      <c r="F158" s="32"/>
      <c r="G158" s="33"/>
      <c r="H158" s="33"/>
      <c r="I158" s="33"/>
      <c r="L158" s="39"/>
    </row>
    <row r="159" spans="1:12" x14ac:dyDescent="0.2">
      <c r="A159" s="23"/>
      <c r="E159" s="36"/>
      <c r="F159" s="32"/>
      <c r="G159" s="33"/>
      <c r="H159" s="33"/>
      <c r="I159" s="33"/>
      <c r="L159" s="34"/>
    </row>
    <row r="160" spans="1:12" x14ac:dyDescent="0.2">
      <c r="A160" s="23"/>
      <c r="E160" s="36"/>
      <c r="F160" s="32"/>
      <c r="G160" s="33"/>
      <c r="H160" s="33"/>
      <c r="I160" s="33"/>
      <c r="L160" s="34"/>
    </row>
    <row r="161" spans="1:12" x14ac:dyDescent="0.2">
      <c r="A161" s="23"/>
      <c r="E161" s="36"/>
      <c r="G161" s="33"/>
      <c r="H161" s="33"/>
      <c r="I161" s="33"/>
      <c r="L161" s="35"/>
    </row>
    <row r="162" spans="1:12" x14ac:dyDescent="0.2">
      <c r="A162" s="23"/>
      <c r="E162" s="36"/>
      <c r="G162" s="33"/>
      <c r="H162" s="33"/>
      <c r="I162" s="33"/>
      <c r="L162" s="34"/>
    </row>
    <row r="163" spans="1:12" x14ac:dyDescent="0.2">
      <c r="A163" s="23"/>
      <c r="E163" s="36"/>
      <c r="G163" s="33"/>
      <c r="H163" s="33"/>
      <c r="I163" s="33"/>
      <c r="L163" s="34"/>
    </row>
  </sheetData>
  <protectedRanges>
    <protectedRange sqref="O2:P11" name="Range1_9_29"/>
    <protectedRange sqref="O12:P15" name="Range1_9_3_1"/>
    <protectedRange sqref="O16:P18" name="Range1_9_5_1"/>
    <protectedRange sqref="O19:P21" name="Range1_9_2_1"/>
    <protectedRange sqref="O27:P32" name="Range1_9_8_1"/>
    <protectedRange sqref="O22:P26" name="Range1_9_11_1"/>
    <protectedRange sqref="O33:P36" name="Range1_9_13_1"/>
    <protectedRange sqref="O37:P39" name="Range1_9_10_1"/>
    <protectedRange sqref="H81:J82 L81:L82 J116 G117:J131 G132:I163 L116:L163" name="Range27"/>
    <protectedRange sqref="E40:E42" name="Range1_9_2_1_1_11"/>
    <protectedRange sqref="G40:G42" name="Range27_53"/>
    <protectedRange sqref="G40" name="Range1_40"/>
    <protectedRange sqref="G41" name="Range1_8_3_9"/>
    <protectedRange sqref="G40:G42" name="Range26_42"/>
    <protectedRange sqref="H40:H42" name="Range27_54"/>
    <protectedRange sqref="H40" name="Range1_6_14"/>
    <protectedRange sqref="H41:H42" name="Range1_8_3_10"/>
    <protectedRange sqref="H40:H42" name="Range26_43"/>
    <protectedRange sqref="I40:I42" name="Range27_55"/>
    <protectedRange sqref="I40" name="Range1_6_15"/>
    <protectedRange sqref="I41" name="Range1_8_3_11"/>
    <protectedRange sqref="I40:I42" name="Range26_44"/>
    <protectedRange sqref="J40:J42" name="Range27_56"/>
    <protectedRange sqref="J40" name="Range1_41"/>
    <protectedRange sqref="J41:J42" name="Range1_8_3_12"/>
    <protectedRange sqref="J40:J42" name="Range26_45"/>
    <protectedRange sqref="L40:L42" name="Range27_57"/>
    <protectedRange sqref="L40" name="Range1_6_16"/>
    <protectedRange sqref="L41:L42" name="Range1_8_3_13"/>
    <protectedRange sqref="L40:L42" name="Range28_11"/>
    <protectedRange sqref="E43" name="Range1_9_2_1_1_12"/>
    <protectedRange sqref="G43" name="Range27_58"/>
    <protectedRange sqref="G43" name="Range1_42"/>
    <protectedRange sqref="G43" name="Range26_46"/>
    <protectedRange sqref="H43" name="Range27_59"/>
    <protectedRange sqref="H43" name="Range1_6_17"/>
    <protectedRange sqref="H43" name="Range26_47"/>
    <protectedRange sqref="I43" name="Range27_60"/>
    <protectedRange sqref="I43" name="Range26_48"/>
    <protectedRange sqref="J43" name="Range27_61"/>
    <protectedRange sqref="J43" name="Range1_43"/>
    <protectedRange sqref="J43" name="Range26_49"/>
    <protectedRange sqref="L43" name="Range27_62"/>
    <protectedRange sqref="L43" name="Range1_44"/>
    <protectedRange sqref="L43" name="Range28_12"/>
    <protectedRange sqref="E44:E47" name="Range1_9_2_1_1_13"/>
    <protectedRange sqref="G44:G47" name="Range27_63"/>
    <protectedRange sqref="G44:G45" name="Range1_45"/>
    <protectedRange sqref="G46" name="Range1_8_3_14"/>
    <protectedRange sqref="G44:G47" name="Range26_50"/>
    <protectedRange sqref="H44:H47" name="Range27_64"/>
    <protectedRange sqref="H44" name="Range1_8_1_8"/>
    <protectedRange sqref="H45" name="Range1_6_18"/>
    <protectedRange sqref="H46:H47" name="Range1_8_3_15"/>
    <protectedRange sqref="H44:H47" name="Range26_51"/>
    <protectedRange sqref="I44:I47" name="Range27_65"/>
    <protectedRange sqref="I44" name="Range1_4_2_1_3"/>
    <protectedRange sqref="I45" name="Range1_6_19"/>
    <protectedRange sqref="I46" name="Range1_8_3_16"/>
    <protectedRange sqref="I44:I47" name="Range26_52"/>
    <protectedRange sqref="J44:J47" name="Range27_67"/>
    <protectedRange sqref="J44:J45" name="Range1_46"/>
    <protectedRange sqref="J46:J47" name="Range1_8_3_18"/>
    <protectedRange sqref="J44:J47" name="Range26_53"/>
    <protectedRange sqref="L44:L47" name="Range27_68"/>
    <protectedRange sqref="L44" name="Range1_8_9"/>
    <protectedRange sqref="L45" name="Range1_6_21"/>
    <protectedRange sqref="L46:L47" name="Range1_8_3_19"/>
    <protectedRange sqref="L44:L47" name="Range28_14"/>
    <protectedRange sqref="E48:E51" name="Range1_9_2_1_1_14"/>
    <protectedRange sqref="G48:G51" name="Range27_69"/>
    <protectedRange sqref="G48:G51" name="Range1_47"/>
    <protectedRange sqref="G48:G51" name="Range26_54"/>
    <protectedRange sqref="H48:H51" name="Range27_70"/>
    <protectedRange sqref="H48:H51" name="Range1_48"/>
    <protectedRange sqref="H48:H51" name="Range26_55"/>
    <protectedRange sqref="I48:I51" name="Range27_71"/>
    <protectedRange sqref="I48:I51" name="Range1_49"/>
    <protectedRange sqref="I48:I51" name="Range26_56"/>
    <protectedRange sqref="L48:L51" name="Range27_72"/>
    <protectedRange sqref="L48:L51" name="Range1_8_1_9"/>
    <protectedRange sqref="L48:L51" name="Range28_15"/>
    <protectedRange sqref="E52:E56" name="Range1_9_2_1_1_15"/>
    <protectedRange sqref="G52:G56" name="Range27_73"/>
    <protectedRange sqref="G52:G56" name="Range1_50"/>
    <protectedRange sqref="G52:G56" name="Range26_57"/>
    <protectedRange sqref="H52:H56" name="Range27_74"/>
    <protectedRange sqref="H52:H56" name="Range1_51"/>
    <protectedRange sqref="H52:H56" name="Range26_58"/>
    <protectedRange sqref="I52:I56" name="Range27_76"/>
    <protectedRange sqref="I52:I56" name="Range1_53"/>
    <protectedRange sqref="I52:I56" name="Range26_60"/>
    <protectedRange sqref="J55" name="Range27_77"/>
    <protectedRange sqref="J55" name="Range1_54"/>
    <protectedRange sqref="J55" name="Range26_61"/>
    <protectedRange sqref="L52:L56" name="Range27_78"/>
    <protectedRange sqref="L52:L56" name="Range1_8_1_10"/>
    <protectedRange sqref="L52:L56" name="Range28_16"/>
    <protectedRange sqref="E57:E64" name="Range1_9_2_1_1_16"/>
    <protectedRange sqref="G57:G64" name="Range27_79"/>
    <protectedRange sqref="G57:G64" name="Range1_55"/>
    <protectedRange sqref="G57:G64" name="Range26_62"/>
    <protectedRange sqref="H57:H64" name="Range27_80"/>
    <protectedRange sqref="H57:H64" name="Range1_56"/>
    <protectedRange sqref="H57:H64" name="Range26_63"/>
    <protectedRange sqref="I57:I64" name="Range27_81"/>
    <protectedRange sqref="I57:I64" name="Range1_57"/>
    <protectedRange sqref="I57:I64" name="Range26_64"/>
    <protectedRange sqref="J57:J64" name="Range27_82"/>
    <protectedRange sqref="J57:J64" name="Range1_58"/>
    <protectedRange sqref="J57:J64" name="Range26_65"/>
    <protectedRange sqref="L57:L64" name="Range27_83"/>
    <protectedRange sqref="L57:L64" name="Range1_8_1_11"/>
    <protectedRange sqref="L57:L64" name="Range28_17"/>
    <protectedRange sqref="E65:E69" name="Range1_9_2_1_1_17"/>
    <protectedRange sqref="G70 G65:G68" name="Range27_84"/>
    <protectedRange sqref="G70 G65:G68" name="Range1_59"/>
    <protectedRange sqref="G70 G65:G68" name="Range26_66"/>
    <protectedRange sqref="H65:H69" name="Range27_85"/>
    <protectedRange sqref="H65:H69" name="Range1_60"/>
    <protectedRange sqref="H65:H69" name="Range26_67"/>
    <protectedRange sqref="I65:I69" name="Range27_86"/>
    <protectedRange sqref="I65:I69" name="Range1_61"/>
    <protectedRange sqref="I65:I69" name="Range26_68"/>
    <protectedRange sqref="J65:J69" name="Range27_87"/>
    <protectedRange sqref="J65:J69" name="Range1_62"/>
    <protectedRange sqref="J65:J69" name="Range26_69"/>
    <protectedRange sqref="L65:L69" name="Range27_88"/>
    <protectedRange sqref="L65:L69" name="Range1_8_1_12"/>
    <protectedRange sqref="L65:L69" name="Range28_18"/>
    <protectedRange sqref="E70:E71" name="Range1_9_2_1_1_18"/>
    <protectedRange sqref="G71" name="Range27_89"/>
    <protectedRange sqref="G71" name="Range1_63"/>
    <protectedRange sqref="G71" name="Range26_70"/>
    <protectedRange sqref="H70:H71" name="Range27_90"/>
    <protectedRange sqref="H70:H71" name="Range1_64"/>
    <protectedRange sqref="H70:H71" name="Range26_71"/>
    <protectedRange sqref="I70:I71" name="Range27_91"/>
    <protectedRange sqref="I70:I71" name="Range1_65"/>
    <protectedRange sqref="I70:I71" name="Range26_72"/>
    <protectedRange sqref="J70:J71" name="Range27_92"/>
    <protectedRange sqref="J70:J71" name="Range1_66"/>
    <protectedRange sqref="J70:J71" name="Range26_73"/>
    <protectedRange sqref="L70:L71" name="Range27_93"/>
    <protectedRange sqref="L70:L71" name="Range1_8_1_13"/>
    <protectedRange sqref="L70:L71" name="Range28_19"/>
    <protectedRange sqref="E77:E80" name="Range1_9_2_1_1_19"/>
    <protectedRange sqref="G77:G80" name="Range27_94"/>
    <protectedRange sqref="G77:G80" name="Range1_67"/>
    <protectedRange sqref="G77:G80" name="Range26_74"/>
    <protectedRange sqref="H77:H80" name="Range27_95"/>
    <protectedRange sqref="H77:H80" name="Range1_68"/>
    <protectedRange sqref="H77:H80" name="Range26_75"/>
    <protectedRange sqref="I77:I80" name="Range27_96"/>
    <protectedRange sqref="I77:I80" name="Range1_69"/>
    <protectedRange sqref="I77:I80" name="Range26_76"/>
    <protectedRange sqref="J77:J80" name="Range27_97"/>
    <protectedRange sqref="J77:J80" name="Range1_70"/>
    <protectedRange sqref="J77:J80" name="Range26_77"/>
    <protectedRange sqref="L77:L80" name="Range27_98"/>
    <protectedRange sqref="L77:L80" name="Range1_8_1_14"/>
    <protectedRange sqref="L77:L80" name="Range28_20"/>
    <protectedRange sqref="E81:E82" name="Range1_9_2_1_1_20"/>
    <protectedRange sqref="G81:G82" name="Range27_99"/>
    <protectedRange sqref="G81:G82" name="Range1_71"/>
    <protectedRange sqref="G81:G82" name="Range26_78"/>
    <protectedRange sqref="H81" name="Range1_72"/>
    <protectedRange sqref="H82" name="Range1_8_1_15"/>
    <protectedRange sqref="H81:H82" name="Range26_79"/>
    <protectedRange sqref="I81:I82" name="Range1_4_2_1_4"/>
    <protectedRange sqref="I81:I82" name="Range26_80"/>
    <protectedRange sqref="J81:J82" name="Range1_73"/>
    <protectedRange sqref="J81:J82" name="Range26_81"/>
    <protectedRange sqref="L82" name="Range1_8_10"/>
    <protectedRange sqref="L81" name="Range1_8_1_16"/>
    <protectedRange sqref="L81:L82" name="Range28_21"/>
    <protectedRange sqref="E83" name="Range1_9_2_1_1_12_1"/>
    <protectedRange sqref="G83" name="Range27_55_1"/>
    <protectedRange sqref="G83" name="Range1_39"/>
    <protectedRange sqref="G83" name="Range26_44_1"/>
    <protectedRange sqref="H83" name="Range27_56_1"/>
    <protectedRange sqref="H83" name="Range1_40_1"/>
    <protectedRange sqref="H83" name="Range26_45_1"/>
    <protectedRange sqref="I83" name="Range27_57_1"/>
    <protectedRange sqref="I83" name="Range1_41_1"/>
    <protectedRange sqref="I83" name="Range26_46_1"/>
    <protectedRange sqref="J83" name="Range27_58_1"/>
    <protectedRange sqref="J83" name="Range1_42_1"/>
    <protectedRange sqref="J83" name="Range26_47_1"/>
    <protectedRange sqref="L83" name="Range27_59_1"/>
    <protectedRange sqref="L83" name="Range1_8_1_10_1"/>
    <protectedRange sqref="E84:E86" name="Range1_9_2_1_1_14_1"/>
    <protectedRange sqref="G84:G86" name="Range27_60_1"/>
    <protectedRange sqref="G84:G86" name="Range1_43_1"/>
    <protectedRange sqref="G84:G86" name="Range26_48_1"/>
    <protectedRange sqref="H84:H86" name="Range27_61_1"/>
    <protectedRange sqref="H84:H86" name="Range1_44_1"/>
    <protectedRange sqref="H84:H86" name="Range26_49_1"/>
    <protectedRange sqref="I84:I86" name="Range27_62_1"/>
    <protectedRange sqref="I84:I86" name="Range1_45_1"/>
    <protectedRange sqref="I84:I86" name="Range26_50_1"/>
    <protectedRange sqref="J84:J86" name="Range27_63_1"/>
    <protectedRange sqref="J84:J86" name="Range1_46_1"/>
    <protectedRange sqref="J84:J86" name="Range26_51_1"/>
    <protectedRange sqref="L84:L86" name="Range27_64_1"/>
    <protectedRange sqref="L84:L86" name="Range1_8_1_11_1"/>
    <protectedRange sqref="E87:E90" name="Range1_9_2_1_1_15_1"/>
    <protectedRange sqref="G87:G90" name="Range27_65_1"/>
    <protectedRange sqref="G87:G90" name="Range1_47_1"/>
    <protectedRange sqref="G87:G90" name="Range26_52_1"/>
    <protectedRange sqref="H87:H90" name="Range27_66"/>
    <protectedRange sqref="H87:H90" name="Range1_48_1"/>
    <protectedRange sqref="H87:H90" name="Range26_53_1"/>
    <protectedRange sqref="I87:I90" name="Range27_67_1"/>
    <protectedRange sqref="I87:I90" name="Range1_49_1"/>
    <protectedRange sqref="I87:I90" name="Range26_54_1"/>
    <protectedRange sqref="J87:J90" name="Range27_68_1"/>
    <protectedRange sqref="J87:J90" name="Range1_50_1"/>
    <protectedRange sqref="J87:J90" name="Range26_55_1"/>
    <protectedRange sqref="L87:L90" name="Range27_69_1"/>
    <protectedRange sqref="L87:L90" name="Range1_8_1_12_1"/>
    <protectedRange sqref="E91:E92" name="Range1_9_2_1_1_16_1"/>
    <protectedRange sqref="G91:G92" name="Range27_70_1"/>
    <protectedRange sqref="G91:G92" name="Range1_51_1"/>
    <protectedRange sqref="G91:G92" name="Range26_56_1"/>
    <protectedRange sqref="H91:H92" name="Range27_71_1"/>
    <protectedRange sqref="H91" name="Range1_8_1_13_1"/>
    <protectedRange sqref="H92" name="Range1_6_7"/>
    <protectedRange sqref="H91:H92" name="Range26_57_1"/>
    <protectedRange sqref="I91:I92" name="Range27_72_1"/>
    <protectedRange sqref="I91" name="Range1_4_2_1_2"/>
    <protectedRange sqref="I92" name="Range1_6_8"/>
    <protectedRange sqref="I91:I92" name="Range26_58_1"/>
    <protectedRange sqref="J91:J92" name="Range27_73_1"/>
    <protectedRange sqref="J91:J92" name="Range1_52"/>
    <protectedRange sqref="J91:J92" name="Range26_59"/>
    <protectedRange sqref="L91:L92" name="Range27_74_1"/>
    <protectedRange sqref="L91" name="Range1_8_5"/>
    <protectedRange sqref="L92" name="Range1_6_9"/>
    <protectedRange sqref="E72:E76" name="Range1_9_2_1_1"/>
    <protectedRange sqref="G72:G76" name="Range27_1"/>
    <protectedRange sqref="G72:G76 H131:J131 G135:I135 G136:G137 G138:I141 H144 L144 G145:G146 G151:I157 G159 I158:I159 L159 G161:I163" name="Range1"/>
    <protectedRange sqref="G72:G76 G125:J131 G132:I163" name="Range26"/>
    <protectedRange sqref="H72:H76" name="Range27_2"/>
    <protectedRange sqref="H72:H76" name="Range1_1"/>
    <protectedRange sqref="H72:H76" name="Range26_1"/>
    <protectedRange sqref="I72:I76" name="Range27_3"/>
    <protectedRange sqref="I72:I76" name="Range1_2"/>
    <protectedRange sqref="I72:I76" name="Range26_2"/>
    <protectedRange sqref="J72:J76" name="Range27_4"/>
    <protectedRange sqref="J72:J76" name="Range1_3"/>
    <protectedRange sqref="J72:J76" name="Range26_3"/>
    <protectedRange sqref="L72:L76" name="Range27_5"/>
    <protectedRange sqref="L72:L76" name="Range1_8_1"/>
    <protectedRange sqref="L72:L76" name="Range28"/>
    <protectedRange sqref="E93:E95" name="Range1_9_2_1_1_1"/>
    <protectedRange sqref="G93:G95" name="Range27_6"/>
    <protectedRange sqref="G93 G95" name="Range1_4"/>
    <protectedRange sqref="G94" name="Range1_8"/>
    <protectedRange sqref="G93:G95" name="Range26_4"/>
    <protectedRange sqref="H93:H95" name="Range27_7"/>
    <protectedRange sqref="H93" name="Range1_6"/>
    <protectedRange sqref="H94" name="Range1_8_3"/>
    <protectedRange sqref="H93:H95" name="Range26_5"/>
    <protectedRange sqref="I93:I95" name="Range27_8"/>
    <protectedRange sqref="I94:I95" name="Range1_5"/>
    <protectedRange sqref="I93:I95" name="Range26_6"/>
    <protectedRange sqref="J93:J95" name="Range27_9"/>
    <protectedRange sqref="J93:J95" name="Range1_7"/>
    <protectedRange sqref="J93:J95" name="Range26_7"/>
    <protectedRange sqref="L93:L95" name="Range27_10"/>
    <protectedRange sqref="L95 L93" name="Range1_10"/>
    <protectedRange sqref="L94" name="Range1_8_2"/>
    <protectedRange sqref="L93:L95" name="Range28_1"/>
    <protectedRange sqref="E96:E99" name="Range1_9_2_1_1_2"/>
    <protectedRange sqref="G96:G99" name="Range27_11"/>
    <protectedRange sqref="G96:G99" name="Range1_11"/>
    <protectedRange sqref="G96:G99" name="Range26_8"/>
    <protectedRange sqref="H96:H99" name="Range27_12"/>
    <protectedRange sqref="H96:H99" name="Range1_12"/>
    <protectedRange sqref="H96:H99" name="Range26_9"/>
    <protectedRange sqref="I96:I99" name="Range27_13"/>
    <protectedRange sqref="I96:I99" name="Range1_13"/>
    <protectedRange sqref="I96:I99" name="Range26_10"/>
    <protectedRange sqref="J96:J99" name="Range27_14"/>
    <protectedRange sqref="J96:J99" name="Range1_14"/>
    <protectedRange sqref="J96:J99" name="Range26_11"/>
    <protectedRange sqref="L96:L99" name="Range27_15"/>
    <protectedRange sqref="L96:L99" name="Range1_8_1_1"/>
    <protectedRange sqref="L96:L99" name="Range28_2"/>
    <protectedRange sqref="E100:E102" name="Range1_9_2_1_1_3"/>
    <protectedRange sqref="G100:G102" name="Range27_16"/>
    <protectedRange sqref="G100:G102" name="Range1_15"/>
    <protectedRange sqref="G100:G102" name="Range26_12"/>
    <protectedRange sqref="H100:H102" name="Range27_17"/>
    <protectedRange sqref="H100:H102" name="Range1_16"/>
    <protectedRange sqref="H100:H102" name="Range26_13"/>
    <protectedRange sqref="I100:I102" name="Range27_18"/>
    <protectedRange sqref="I100:I102" name="Range1_17"/>
    <protectedRange sqref="I100:I102" name="Range26_14"/>
    <protectedRange sqref="J100:J102" name="Range27_19"/>
    <protectedRange sqref="J100:J102" name="Range1_18"/>
    <protectedRange sqref="J100:J102" name="Range26_15"/>
    <protectedRange sqref="L100:L102" name="Range27_20"/>
    <protectedRange sqref="L100:L102" name="Range1_8_1_2"/>
    <protectedRange sqref="L100:L102" name="Range28_3"/>
    <protectedRange sqref="E103" name="Range1_9_2_1_1_4"/>
    <protectedRange sqref="G103" name="Range27_21"/>
    <protectedRange sqref="G103" name="Range1_19"/>
    <protectedRange sqref="G103" name="Range26_16"/>
    <protectedRange sqref="H103" name="Range27_22"/>
    <protectedRange sqref="H103" name="Range1_20"/>
    <protectedRange sqref="H103" name="Range26_17"/>
    <protectedRange sqref="I103" name="Range27_23"/>
    <protectedRange sqref="I103" name="Range1_21"/>
    <protectedRange sqref="I103" name="Range26_18"/>
    <protectedRange sqref="J103" name="Range27_24"/>
    <protectedRange sqref="J103" name="Range1_22"/>
    <protectedRange sqref="J103" name="Range26_19"/>
    <protectedRange sqref="L103" name="Range27_25"/>
    <protectedRange sqref="L103" name="Range1_8_1_3"/>
    <protectedRange sqref="L103" name="Range28_4"/>
    <protectedRange sqref="E104:E105" name="Range1_9_2_1_1_5"/>
    <protectedRange sqref="G104:G105" name="Range27_26"/>
    <protectedRange sqref="G104:G105" name="Range1_23"/>
    <protectedRange sqref="G104:G105" name="Range26_20"/>
    <protectedRange sqref="H104:H105" name="Range27_27"/>
    <protectedRange sqref="H104:H105" name="Range1_24"/>
    <protectedRange sqref="H104:H105" name="Range26_21"/>
    <protectedRange sqref="I104:I105" name="Range27_28"/>
    <protectedRange sqref="I104:I105" name="Range1_25"/>
    <protectedRange sqref="I104:I105" name="Range26_22"/>
    <protectedRange sqref="J104:J105" name="Range27_29"/>
    <protectedRange sqref="J104:J105" name="Range1_26"/>
    <protectedRange sqref="J104:J105" name="Range26_23"/>
    <protectedRange sqref="L104:L105" name="Range27_30"/>
    <protectedRange sqref="L104:L105" name="Range1_8_1_4"/>
    <protectedRange sqref="L104:L105" name="Range28_5"/>
    <protectedRange sqref="E106:E107" name="Range1_9_2_1_1_6"/>
    <protectedRange sqref="G106:G107" name="Range27_31"/>
    <protectedRange sqref="G106:G107" name="Range1_27"/>
    <protectedRange sqref="G106:G107" name="Range26_24"/>
    <protectedRange sqref="H106:H107" name="Range27_32"/>
    <protectedRange sqref="H106:H107" name="Range1_28"/>
    <protectedRange sqref="H106:H107" name="Range26_25"/>
    <protectedRange sqref="I106:I107" name="Range27_33"/>
    <protectedRange sqref="I106:I107" name="Range1_29"/>
    <protectedRange sqref="I106:I107" name="Range26_26"/>
    <protectedRange sqref="J106:J107" name="Range27_34"/>
    <protectedRange sqref="J106:J107" name="Range1_30"/>
    <protectedRange sqref="J106:J107" name="Range26_27"/>
    <protectedRange sqref="L106:L107" name="Range27_35"/>
    <protectedRange sqref="L106:L107" name="Range1_8_1_5"/>
    <protectedRange sqref="L106:L107" name="Range28_6"/>
    <protectedRange sqref="E108:E111" name="Range1_9_2_1_1_7"/>
    <protectedRange sqref="G108:G111" name="Range27_36"/>
    <protectedRange sqref="G111" name="Range1_4_1"/>
    <protectedRange sqref="G108" name="Range1_3_1"/>
    <protectedRange sqref="G109" name="Range1_8_4"/>
    <protectedRange sqref="G110" name="Range1_4_2"/>
    <protectedRange sqref="G108:G111" name="Range26_28"/>
    <protectedRange sqref="H108:H111" name="Range27_37"/>
    <protectedRange sqref="H111" name="Range1_31"/>
    <protectedRange sqref="H108" name="Range1_3_2"/>
    <protectedRange sqref="H109:H110" name="Range1_8_6"/>
    <protectedRange sqref="H108:H111" name="Range26_29"/>
    <protectedRange sqref="I108:I111" name="Range27_38"/>
    <protectedRange sqref="I111" name="Range1_4_3"/>
    <protectedRange sqref="I108" name="Range1_3_3"/>
    <protectedRange sqref="I109" name="Range1_8_7"/>
    <protectedRange sqref="I110" name="Range1_4_2_1"/>
    <protectedRange sqref="I108:I111" name="Range26_30"/>
    <protectedRange sqref="J108:J111" name="Range27_39"/>
    <protectedRange sqref="J111" name="Range1_32"/>
    <protectedRange sqref="J108" name="Range1_3_4"/>
    <protectedRange sqref="J109:J110" name="Range1_8_8"/>
    <protectedRange sqref="J108:J111" name="Range26_31"/>
    <protectedRange sqref="L108:L111" name="Range27_40"/>
    <protectedRange sqref="L111" name="Range1_33"/>
    <protectedRange sqref="L108" name="Range1_3_5"/>
    <protectedRange sqref="L109:L110" name="Range1_8_11"/>
    <protectedRange sqref="L108:L111" name="Range28_7"/>
    <protectedRange sqref="E112" name="Range1_9_2_1_1_8"/>
    <protectedRange sqref="G112" name="Range27_41"/>
    <protectedRange sqref="G112" name="Range1_34"/>
    <protectedRange sqref="G112" name="Range26_32"/>
    <protectedRange sqref="H112" name="Range27_42"/>
    <protectedRange sqref="H112" name="Range1_35"/>
    <protectedRange sqref="H112" name="Range26_33"/>
    <protectedRange sqref="I112" name="Range27_43"/>
    <protectedRange sqref="I112" name="Range1_36"/>
    <protectedRange sqref="I112" name="Range26_34"/>
    <protectedRange sqref="J112" name="Range27_44"/>
    <protectedRange sqref="J112" name="Range1_37"/>
    <protectedRange sqref="J112" name="Range26_35"/>
    <protectedRange sqref="L112" name="Range27_45"/>
    <protectedRange sqref="L112" name="Range1_8_1_6"/>
    <protectedRange sqref="L112" name="Range28_8"/>
    <protectedRange sqref="E113:E115" name="Range1_9_2_1_1_9"/>
    <protectedRange sqref="G113:G115" name="Range27_46"/>
    <protectedRange sqref="G113:G114" name="Range1_38"/>
    <protectedRange sqref="G115" name="Range1_8_3_1"/>
    <protectedRange sqref="G113:G115" name="Range26_36"/>
    <protectedRange sqref="H113:H115" name="Range27_47"/>
    <protectedRange sqref="H113" name="Range1_8_1_7"/>
    <protectedRange sqref="H114" name="Range1_6_1"/>
    <protectedRange sqref="H115" name="Range1_8_3_2"/>
    <protectedRange sqref="H113:H115" name="Range26_37"/>
    <protectedRange sqref="I113:I115" name="Range27_48"/>
    <protectedRange sqref="I113" name="Range1_4_2_1_1"/>
    <protectedRange sqref="I114" name="Range1_6_2"/>
    <protectedRange sqref="I115" name="Range1_8_3_3"/>
    <protectedRange sqref="I113:I115" name="Range26_38"/>
    <protectedRange sqref="J113:J115" name="Range27_49"/>
    <protectedRange sqref="J113:J114" name="Range1_74"/>
    <protectedRange sqref="J115" name="Range1_8_3_4"/>
    <protectedRange sqref="J113:J115" name="Range26_39"/>
    <protectedRange sqref="L113:L115" name="Range27_50"/>
    <protectedRange sqref="L113" name="Range1_8_12"/>
    <protectedRange sqref="L114" name="Range1_6_3"/>
    <protectedRange sqref="L115" name="Range1_8_3_5"/>
    <protectedRange sqref="L113:L115" name="Range28_9"/>
    <protectedRange sqref="E116" name="Range1_9_2_1_1_10"/>
    <protectedRange sqref="G116" name="Range27_51"/>
    <protectedRange sqref="G116" name="Range1_75"/>
    <protectedRange sqref="G116" name="Range26_40"/>
    <protectedRange sqref="H116" name="Range27_52"/>
    <protectedRange sqref="H116" name="Range1_76"/>
    <protectedRange sqref="H116" name="Range26_41"/>
    <protectedRange sqref="I116" name="Range27_75"/>
    <protectedRange sqref="I116" name="Range1_77"/>
    <protectedRange sqref="I116" name="Range26_82"/>
    <protectedRange sqref="J116" name="Range1_78"/>
    <protectedRange sqref="J116" name="Range26_83"/>
    <protectedRange sqref="L116" name="Range1_8_1_17"/>
    <protectedRange sqref="L116" name="Range28_10"/>
    <protectedRange sqref="E117" name="Range1_9_2_1_1_21"/>
    <protectedRange sqref="G117" name="Range1_79"/>
    <protectedRange sqref="G117" name="Range26_84"/>
    <protectedRange sqref="H117" name="Range1_8_1_18"/>
    <protectedRange sqref="H117" name="Range26_85"/>
    <protectedRange sqref="I117" name="Range1_4_2_1_5"/>
    <protectedRange sqref="I117" name="Range26_86"/>
    <protectedRange sqref="J117" name="Range1_80"/>
    <protectedRange sqref="J117" name="Range26_87"/>
    <protectedRange sqref="L117" name="Range1_8_13"/>
    <protectedRange sqref="L117" name="Range28_13"/>
    <protectedRange sqref="E118:E119" name="Range1_9_2_1_1_22"/>
    <protectedRange sqref="G118:G119" name="Range1_81"/>
    <protectedRange sqref="G118:G119" name="Range26_88"/>
    <protectedRange sqref="H118:H119" name="Range1_82"/>
    <protectedRange sqref="H118:H119" name="Range26_89"/>
    <protectedRange sqref="I118:I119" name="Range1_83"/>
    <protectedRange sqref="I118:I119" name="Range26_90"/>
    <protectedRange sqref="J118:J119" name="Range1_84"/>
    <protectedRange sqref="J118:J119" name="Range26_91"/>
    <protectedRange sqref="L118:L119" name="Range1_8_1_19"/>
    <protectedRange sqref="L118:L119" name="Range28_22"/>
    <protectedRange sqref="E120" name="Range1_9_2_1_1_23"/>
    <protectedRange sqref="G120" name="Range1_85"/>
    <protectedRange sqref="G120" name="Range26_92"/>
    <protectedRange sqref="H120" name="Range1_8_1_20"/>
    <protectedRange sqref="H120" name="Range26_93"/>
    <protectedRange sqref="I120" name="Range1_4_2_1_6"/>
    <protectedRange sqref="I120" name="Range26_94"/>
    <protectedRange sqref="J120" name="Range1_86"/>
    <protectedRange sqref="J120" name="Range26_95"/>
    <protectedRange sqref="L120" name="Range1_8_14"/>
    <protectedRange sqref="L120" name="Range28_23"/>
    <protectedRange sqref="E121:E124" name="Range1_9_2_1_1_24"/>
    <protectedRange sqref="G121:G124" name="Range1_87"/>
    <protectedRange sqref="G121:G124" name="Range26_96"/>
    <protectedRange sqref="H121:H124" name="Range1_88"/>
    <protectedRange sqref="H121:H124" name="Range26_97"/>
    <protectedRange sqref="I121:I124" name="Range1_89"/>
    <protectedRange sqref="I121:I124" name="Range26_98"/>
    <protectedRange sqref="J121:J124" name="Range1_90"/>
    <protectedRange sqref="J121:J124" name="Range26_99"/>
    <protectedRange sqref="L121:L124" name="Range1_8_1_21"/>
    <protectedRange sqref="L121:L124" name="Range28_24"/>
    <protectedRange sqref="E125" name="Range1_9_2_1_1_25"/>
    <protectedRange sqref="H125" name="Range1_8_3_21"/>
    <protectedRange sqref="J125" name="Range1_8_3_22"/>
    <protectedRange sqref="L125" name="Range1_8_3_23"/>
    <protectedRange sqref="L125" name="Range28_25"/>
    <protectedRange sqref="E126:E128" name="Range1_9_2_1_1_26"/>
    <protectedRange sqref="G126 G128" name="Range1_91"/>
    <protectedRange sqref="G127" name="Range1_8_15"/>
    <protectedRange sqref="H126" name="Range1_6_10"/>
    <protectedRange sqref="H127" name="Range1_8_3_24"/>
    <protectedRange sqref="I127:I128" name="Range1_92"/>
    <protectedRange sqref="J126:J128" name="Range1_93"/>
    <protectedRange sqref="L128 L126" name="Range1_94"/>
    <protectedRange sqref="L127" name="Range1_8_16"/>
    <protectedRange sqref="L126:L128" name="Range28_26"/>
    <protectedRange sqref="E129:E130" name="Range1_9_2_1_1_27"/>
    <protectedRange sqref="G129:G130" name="Range1_95"/>
    <protectedRange sqref="H129:H130" name="Range1_96"/>
    <protectedRange sqref="I129:I130" name="Range1_97"/>
    <protectedRange sqref="J129:J130" name="Range1_98"/>
    <protectedRange sqref="L129:L130" name="Range1_8_1_22"/>
    <protectedRange sqref="L129:L130" name="Range28_27"/>
    <protectedRange sqref="E131" name="Range1_9_2_1_1_28"/>
    <protectedRange sqref="G131" name="Range1_99"/>
    <protectedRange sqref="L131" name="Range1_8_1_23"/>
    <protectedRange sqref="L131" name="Range28_28"/>
    <protectedRange sqref="E132:E134" name="Range1_9_2_1_1_29"/>
    <protectedRange sqref="H134" name="Range1_6_4"/>
    <protectedRange sqref="H133 G132:I132" name="Range1_8_3_6"/>
    <protectedRange sqref="L134" name="Range1_6_5"/>
    <protectedRange sqref="L132:L133" name="Range1_8_3_7"/>
    <protectedRange sqref="L132:L134" name="Range28_29"/>
    <protectedRange sqref="E135" name="Range1_9_2_1_1_30"/>
    <protectedRange sqref="L135" name="Range1_8_1_24"/>
    <protectedRange sqref="L135" name="Range28_30"/>
    <protectedRange sqref="E136:E137" name="Range1_9_2_1_1_31"/>
    <protectedRange sqref="H136" name="Range1_8_1_25"/>
    <protectedRange sqref="I136" name="Range1_4_2_1_7"/>
    <protectedRange sqref="H137:I137" name="Range1_6_6"/>
    <protectedRange sqref="L136" name="Range1_8_17"/>
    <protectedRange sqref="L137" name="Range1_6_11"/>
    <protectedRange sqref="L136:L137" name="Range28_31"/>
    <protectedRange sqref="E138:E141" name="Range1_9_2_1_1_32"/>
    <protectedRange sqref="L138:L141" name="Range1_8_1_26"/>
    <protectedRange sqref="L138:L141" name="Range28_32"/>
    <protectedRange sqref="E142:E144" name="Range1_9_2_1_1_33"/>
    <protectedRange sqref="G144 I144" name="Range1_4_4"/>
    <protectedRange sqref="H143 G142:I142" name="Range1_8_18"/>
    <protectedRange sqref="G143 I143" name="Range1_4_2_2"/>
    <protectedRange sqref="L142:L143" name="Range1_8_19"/>
    <protectedRange sqref="L142:L144" name="Range28_33"/>
    <protectedRange sqref="E145:E147" name="Range1_9_2_1_1_34"/>
    <protectedRange sqref="H145" name="Range1_8_1_27"/>
    <protectedRange sqref="I145" name="Range1_4_2_1_8"/>
    <protectedRange sqref="H146:I146" name="Range1_6_12"/>
    <protectedRange sqref="G147:I147" name="Range1_8_3_8"/>
    <protectedRange sqref="L145" name="Range1_8_20"/>
    <protectedRange sqref="L146" name="Range1_6_13"/>
    <protectedRange sqref="L147" name="Range1_8_3_17"/>
    <protectedRange sqref="L145:L147" name="Range28_34"/>
    <protectedRange sqref="E148:E150" name="Range1_9_2_1_1_35"/>
    <protectedRange sqref="G148:I148" name="Range1_3_6"/>
    <protectedRange sqref="H150 G149:I149" name="Range1_8_21"/>
    <protectedRange sqref="G150 I150" name="Range1_4_2_3"/>
    <protectedRange sqref="L148" name="Range1_3_7"/>
    <protectedRange sqref="L149:L150" name="Range1_8_22"/>
    <protectedRange sqref="L148:L150" name="Range28_35"/>
    <protectedRange sqref="E151:E154" name="Range1_9_2_1_1_36"/>
    <protectedRange sqref="L151:L154" name="Range1_8_1_28"/>
    <protectedRange sqref="L151:L154" name="Range28_36"/>
    <protectedRange sqref="E155:E157" name="Range1_9_2_1_1_37"/>
    <protectedRange sqref="L155:L157" name="Range1_8_1_29"/>
    <protectedRange sqref="L155:L157" name="Range28_37"/>
    <protectedRange sqref="E158:E160" name="Range1_9_2_1_1_38"/>
    <protectedRange sqref="G160:I160" name="Range1_3_8"/>
    <protectedRange sqref="G158" name="Range1_8_23"/>
    <protectedRange sqref="H158" name="Range1_8_3_20"/>
    <protectedRange sqref="L160" name="Range1_3_9"/>
    <protectedRange sqref="L158" name="Range1_8_24"/>
    <protectedRange sqref="L158:L160" name="Range28_38"/>
    <protectedRange sqref="E161" name="Range1_9_2_1_1_39"/>
    <protectedRange sqref="L161" name="Range1_8_1_30"/>
    <protectedRange sqref="L161" name="Range28_39"/>
    <protectedRange sqref="E162:E163" name="Range1_9_2_1_1_40"/>
    <protectedRange sqref="L162:L163" name="Range1_8_1_31"/>
    <protectedRange sqref="L162:L163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zoomScaleNormal="100" workbookViewId="0">
      <selection activeCell="H21" sqref="H21:H23"/>
    </sheetView>
  </sheetViews>
  <sheetFormatPr defaultRowHeight="12.75" x14ac:dyDescent="0.2"/>
  <cols>
    <col min="1" max="1" width="24.7109375" style="4" bestFit="1" customWidth="1"/>
    <col min="2" max="2" width="12" style="31" customWidth="1"/>
    <col min="3" max="3" width="9.140625" style="31"/>
    <col min="4" max="4" width="4.5703125" style="3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52" t="s">
        <v>25</v>
      </c>
      <c r="C1" s="52" t="s">
        <v>26</v>
      </c>
      <c r="D1" s="52" t="s">
        <v>27</v>
      </c>
    </row>
    <row r="2" spans="1:4" ht="15" x14ac:dyDescent="0.25">
      <c r="A2" s="55" t="s">
        <v>37</v>
      </c>
      <c r="B2" s="66">
        <v>0</v>
      </c>
      <c r="C2" s="86">
        <v>34.130000000000003</v>
      </c>
      <c r="D2" s="66">
        <v>0</v>
      </c>
    </row>
    <row r="3" spans="1:4" ht="15" x14ac:dyDescent="0.25">
      <c r="A3" s="55" t="s">
        <v>41</v>
      </c>
      <c r="B3" s="66">
        <v>0</v>
      </c>
      <c r="C3" s="86">
        <v>31.97</v>
      </c>
      <c r="D3" s="66">
        <v>0</v>
      </c>
    </row>
    <row r="4" spans="1:4" ht="15" x14ac:dyDescent="0.25">
      <c r="A4" s="55" t="s">
        <v>42</v>
      </c>
      <c r="B4" s="66">
        <v>0</v>
      </c>
      <c r="C4" s="86">
        <v>38.21</v>
      </c>
      <c r="D4" s="66">
        <v>0</v>
      </c>
    </row>
    <row r="5" spans="1:4" ht="15" x14ac:dyDescent="0.25">
      <c r="A5" s="55" t="s">
        <v>43</v>
      </c>
      <c r="B5" s="66">
        <v>0</v>
      </c>
      <c r="C5" s="86">
        <v>38.21</v>
      </c>
      <c r="D5" s="66">
        <v>0</v>
      </c>
    </row>
    <row r="6" spans="1:4" ht="15" x14ac:dyDescent="0.25">
      <c r="A6" s="55" t="s">
        <v>44</v>
      </c>
      <c r="B6" s="66">
        <v>0</v>
      </c>
      <c r="C6" s="86">
        <v>34.76</v>
      </c>
      <c r="D6" s="66">
        <v>0</v>
      </c>
    </row>
    <row r="7" spans="1:4" ht="15" x14ac:dyDescent="0.25">
      <c r="A7" s="55" t="s">
        <v>45</v>
      </c>
      <c r="B7" s="66">
        <v>0</v>
      </c>
      <c r="C7" s="86">
        <v>33.89</v>
      </c>
      <c r="D7" s="66">
        <v>0</v>
      </c>
    </row>
    <row r="8" spans="1:4" ht="15" x14ac:dyDescent="0.25">
      <c r="A8" s="55" t="s">
        <v>54</v>
      </c>
      <c r="B8" s="66">
        <v>0</v>
      </c>
      <c r="C8" s="86">
        <v>30.98</v>
      </c>
      <c r="D8" s="66">
        <v>0</v>
      </c>
    </row>
    <row r="9" spans="1:4" ht="15" x14ac:dyDescent="0.25">
      <c r="A9" s="55" t="s">
        <v>55</v>
      </c>
      <c r="B9" s="66">
        <v>0</v>
      </c>
      <c r="C9" s="86">
        <v>30.2</v>
      </c>
      <c r="D9" s="66">
        <v>0</v>
      </c>
    </row>
    <row r="10" spans="1:4" ht="15" x14ac:dyDescent="0.25">
      <c r="A10" s="55" t="s">
        <v>56</v>
      </c>
      <c r="B10" s="66">
        <v>0</v>
      </c>
      <c r="C10" s="86">
        <v>30.13</v>
      </c>
      <c r="D10" s="66">
        <v>0</v>
      </c>
    </row>
    <row r="11" spans="1:4" ht="15" x14ac:dyDescent="0.25">
      <c r="A11" s="55" t="s">
        <v>57</v>
      </c>
      <c r="B11" s="66">
        <v>0</v>
      </c>
      <c r="C11" s="86">
        <v>28.69</v>
      </c>
      <c r="D11" s="66">
        <v>0</v>
      </c>
    </row>
    <row r="12" spans="1:4" ht="15" x14ac:dyDescent="0.25">
      <c r="A12" s="55" t="s">
        <v>58</v>
      </c>
      <c r="B12" s="66">
        <v>0</v>
      </c>
      <c r="C12" s="86">
        <v>28.69</v>
      </c>
      <c r="D12" s="66">
        <v>0</v>
      </c>
    </row>
    <row r="13" spans="1:4" x14ac:dyDescent="0.2">
      <c r="A13" s="55" t="s">
        <v>66</v>
      </c>
      <c r="B13" s="66">
        <v>0</v>
      </c>
      <c r="C13" s="56">
        <v>26.45</v>
      </c>
      <c r="D13" s="66">
        <v>0</v>
      </c>
    </row>
    <row r="14" spans="1:4" x14ac:dyDescent="0.2">
      <c r="A14" s="55" t="s">
        <v>67</v>
      </c>
      <c r="B14" s="66">
        <v>0</v>
      </c>
      <c r="C14" s="56">
        <v>26.45</v>
      </c>
      <c r="D14" s="66">
        <v>0</v>
      </c>
    </row>
    <row r="15" spans="1:4" x14ac:dyDescent="0.2">
      <c r="A15" s="55" t="s">
        <v>73</v>
      </c>
      <c r="B15" s="66">
        <v>0</v>
      </c>
      <c r="C15" s="56">
        <v>27.06</v>
      </c>
      <c r="D15" s="66">
        <v>0</v>
      </c>
    </row>
    <row r="16" spans="1:4" x14ac:dyDescent="0.2">
      <c r="A16" s="55" t="s">
        <v>74</v>
      </c>
      <c r="B16" s="66">
        <v>0</v>
      </c>
      <c r="C16" s="56">
        <v>29.5</v>
      </c>
      <c r="D16" s="66">
        <v>0</v>
      </c>
    </row>
    <row r="17" spans="1:4" x14ac:dyDescent="0.2">
      <c r="A17" s="55" t="s">
        <v>78</v>
      </c>
      <c r="B17" s="66">
        <v>0</v>
      </c>
      <c r="C17" s="56">
        <v>31.81</v>
      </c>
      <c r="D17" s="66">
        <v>0</v>
      </c>
    </row>
    <row r="18" spans="1:4" x14ac:dyDescent="0.2">
      <c r="A18" s="55" t="s">
        <v>79</v>
      </c>
      <c r="B18" s="66">
        <v>0</v>
      </c>
      <c r="C18" s="56">
        <v>34.19</v>
      </c>
      <c r="D18" s="66">
        <v>0</v>
      </c>
    </row>
    <row r="19" spans="1:4" x14ac:dyDescent="0.2">
      <c r="A19" s="55" t="s">
        <v>82</v>
      </c>
      <c r="B19" s="66">
        <v>0</v>
      </c>
      <c r="C19" s="56">
        <v>36.549999999999997</v>
      </c>
      <c r="D19" s="66">
        <v>0</v>
      </c>
    </row>
    <row r="20" spans="1:4" x14ac:dyDescent="0.2">
      <c r="A20" s="55" t="s">
        <v>87</v>
      </c>
      <c r="B20" s="66">
        <v>0</v>
      </c>
      <c r="C20" s="56">
        <v>19.64</v>
      </c>
      <c r="D20" s="66">
        <v>0</v>
      </c>
    </row>
    <row r="21" spans="1:4" x14ac:dyDescent="0.2">
      <c r="A21" s="55" t="s">
        <v>88</v>
      </c>
      <c r="B21" s="66">
        <v>0</v>
      </c>
      <c r="C21" s="56">
        <v>9.18</v>
      </c>
      <c r="D21" s="66">
        <v>0</v>
      </c>
    </row>
    <row r="22" spans="1:4" x14ac:dyDescent="0.2">
      <c r="A22" s="55" t="s">
        <v>89</v>
      </c>
      <c r="B22" s="66">
        <v>0</v>
      </c>
      <c r="C22" s="56">
        <v>25.39</v>
      </c>
      <c r="D22" s="66">
        <v>0</v>
      </c>
    </row>
    <row r="23" spans="1:4" x14ac:dyDescent="0.2">
      <c r="A23" s="55" t="s">
        <v>93</v>
      </c>
      <c r="B23" s="66">
        <v>0</v>
      </c>
      <c r="C23" s="56">
        <v>36.950000000000003</v>
      </c>
      <c r="D23" s="66">
        <v>0</v>
      </c>
    </row>
    <row r="24" spans="1:4" x14ac:dyDescent="0.2">
      <c r="A24" s="55" t="s">
        <v>94</v>
      </c>
      <c r="B24" s="66">
        <v>0</v>
      </c>
      <c r="C24" s="56">
        <v>34.270000000000003</v>
      </c>
      <c r="D24" s="66">
        <v>0</v>
      </c>
    </row>
    <row r="25" spans="1:4" x14ac:dyDescent="0.2">
      <c r="A25" s="55" t="s">
        <v>95</v>
      </c>
      <c r="B25" s="66">
        <v>0</v>
      </c>
      <c r="C25" s="56">
        <v>33.06</v>
      </c>
      <c r="D25" s="66">
        <v>0</v>
      </c>
    </row>
    <row r="26" spans="1:4" x14ac:dyDescent="0.2">
      <c r="A26" s="55" t="s">
        <v>96</v>
      </c>
      <c r="B26" s="66">
        <v>0</v>
      </c>
      <c r="C26" s="56">
        <v>36.08</v>
      </c>
      <c r="D26" s="66">
        <v>0</v>
      </c>
    </row>
    <row r="27" spans="1:4" x14ac:dyDescent="0.2">
      <c r="A27" s="55" t="s">
        <v>97</v>
      </c>
      <c r="B27" s="66">
        <v>0</v>
      </c>
      <c r="C27" s="56">
        <v>42.13</v>
      </c>
      <c r="D27" s="66">
        <v>0</v>
      </c>
    </row>
    <row r="28" spans="1:4" x14ac:dyDescent="0.2">
      <c r="A28" s="55" t="s">
        <v>98</v>
      </c>
      <c r="B28" s="66">
        <v>0</v>
      </c>
      <c r="C28" s="56">
        <v>42.2</v>
      </c>
      <c r="D28" s="66">
        <v>0</v>
      </c>
    </row>
    <row r="29" spans="1:4" x14ac:dyDescent="0.2">
      <c r="A29" s="23"/>
      <c r="C29" s="54"/>
    </row>
    <row r="30" spans="1:4" ht="15" x14ac:dyDescent="0.25">
      <c r="A30" s="23"/>
      <c r="C30" s="53"/>
    </row>
    <row r="31" spans="1:4" ht="15" x14ac:dyDescent="0.25">
      <c r="A31" s="23"/>
      <c r="C31" s="53"/>
    </row>
    <row r="32" spans="1:4" ht="15" x14ac:dyDescent="0.25">
      <c r="A32" s="23"/>
      <c r="C32" s="53"/>
    </row>
    <row r="33" spans="1:3" ht="15" x14ac:dyDescent="0.25">
      <c r="A33" s="23"/>
      <c r="C33" s="53"/>
    </row>
    <row r="34" spans="1:3" ht="15" x14ac:dyDescent="0.25">
      <c r="A34" s="23"/>
      <c r="C34" s="53"/>
    </row>
    <row r="35" spans="1:3" ht="15" x14ac:dyDescent="0.25">
      <c r="A35" s="23"/>
      <c r="C35" s="53"/>
    </row>
    <row r="36" spans="1:3" ht="15" x14ac:dyDescent="0.25">
      <c r="A36" s="23"/>
      <c r="C36" s="53"/>
    </row>
    <row r="37" spans="1:3" ht="15" x14ac:dyDescent="0.25">
      <c r="A37" s="23"/>
      <c r="C37" s="53"/>
    </row>
    <row r="38" spans="1:3" ht="15" x14ac:dyDescent="0.25">
      <c r="A38" s="23"/>
      <c r="C38" s="53"/>
    </row>
    <row r="39" spans="1:3" ht="15" x14ac:dyDescent="0.25">
      <c r="A39" s="23"/>
      <c r="C39" s="53"/>
    </row>
    <row r="40" spans="1:3" ht="15" x14ac:dyDescent="0.25">
      <c r="A40" s="23"/>
      <c r="C40" s="53"/>
    </row>
    <row r="41" spans="1:3" ht="15" x14ac:dyDescent="0.25">
      <c r="A41" s="23"/>
      <c r="C41" s="53"/>
    </row>
    <row r="42" spans="1:3" ht="15" x14ac:dyDescent="0.25">
      <c r="A42" s="23"/>
      <c r="C42" s="53"/>
    </row>
    <row r="43" spans="1:3" ht="15" x14ac:dyDescent="0.25">
      <c r="A43" s="23"/>
      <c r="C43" s="53"/>
    </row>
    <row r="44" spans="1:3" ht="15" x14ac:dyDescent="0.25">
      <c r="A44" s="23"/>
      <c r="C44" s="53"/>
    </row>
    <row r="45" spans="1:3" ht="15" x14ac:dyDescent="0.25">
      <c r="A45" s="23"/>
      <c r="C45" s="53"/>
    </row>
    <row r="46" spans="1:3" ht="15" x14ac:dyDescent="0.25">
      <c r="A46" s="23"/>
      <c r="C46" s="53"/>
    </row>
    <row r="47" spans="1:3" ht="15" x14ac:dyDescent="0.25">
      <c r="A47" s="23"/>
      <c r="C47" s="53"/>
    </row>
    <row r="48" spans="1:3" ht="15" x14ac:dyDescent="0.25">
      <c r="A48" s="23"/>
      <c r="C48" s="53"/>
    </row>
    <row r="49" spans="1:3" ht="15" x14ac:dyDescent="0.25">
      <c r="A49" s="23"/>
      <c r="C49" s="53"/>
    </row>
    <row r="50" spans="1:3" ht="15" x14ac:dyDescent="0.25">
      <c r="A50" s="23"/>
      <c r="C50" s="53"/>
    </row>
    <row r="51" spans="1:3" ht="15" x14ac:dyDescent="0.25">
      <c r="A51" s="23"/>
      <c r="C51" s="53"/>
    </row>
    <row r="52" spans="1:3" ht="15" x14ac:dyDescent="0.25">
      <c r="A52" s="23"/>
      <c r="C52" s="53"/>
    </row>
    <row r="53" spans="1:3" ht="15" x14ac:dyDescent="0.25">
      <c r="A53" s="23"/>
      <c r="C53" s="53"/>
    </row>
    <row r="54" spans="1:3" ht="15" x14ac:dyDescent="0.25">
      <c r="A54" s="23"/>
      <c r="C54" s="53"/>
    </row>
    <row r="55" spans="1:3" ht="15" x14ac:dyDescent="0.25">
      <c r="A55" s="23"/>
      <c r="C55" s="53"/>
    </row>
    <row r="56" spans="1:3" ht="15" x14ac:dyDescent="0.25">
      <c r="A56" s="23"/>
      <c r="C56" s="53"/>
    </row>
    <row r="57" spans="1:3" ht="15" x14ac:dyDescent="0.25">
      <c r="A57" s="23"/>
      <c r="C57" s="53"/>
    </row>
    <row r="58" spans="1:3" ht="15" x14ac:dyDescent="0.25">
      <c r="A58" s="23"/>
      <c r="C58" s="53"/>
    </row>
    <row r="59" spans="1:3" ht="15" x14ac:dyDescent="0.25">
      <c r="A59" s="23"/>
      <c r="C59" s="53"/>
    </row>
    <row r="60" spans="1:3" ht="15" x14ac:dyDescent="0.25">
      <c r="A60" s="23"/>
      <c r="C60" s="53"/>
    </row>
    <row r="61" spans="1:3" ht="15" x14ac:dyDescent="0.25">
      <c r="A61" s="23"/>
      <c r="C61" s="53"/>
    </row>
    <row r="62" spans="1:3" ht="15" x14ac:dyDescent="0.25">
      <c r="A62" s="23"/>
      <c r="C62" s="53"/>
    </row>
    <row r="63" spans="1:3" ht="15" x14ac:dyDescent="0.25">
      <c r="A63" s="23"/>
      <c r="C63" s="53"/>
    </row>
    <row r="64" spans="1:3" ht="15" x14ac:dyDescent="0.25">
      <c r="A64" s="23"/>
      <c r="C64" s="53"/>
    </row>
    <row r="65" spans="1:5" ht="15" x14ac:dyDescent="0.25">
      <c r="A65" s="23"/>
      <c r="C65" s="53"/>
    </row>
    <row r="66" spans="1:5" ht="15" x14ac:dyDescent="0.25">
      <c r="A66" s="23"/>
      <c r="C66" s="53"/>
    </row>
    <row r="67" spans="1:5" ht="15" x14ac:dyDescent="0.25">
      <c r="A67" s="23"/>
      <c r="C67" s="53"/>
    </row>
    <row r="68" spans="1:5" ht="15" x14ac:dyDescent="0.25">
      <c r="A68" s="23"/>
      <c r="C68" s="53"/>
    </row>
    <row r="69" spans="1:5" ht="15" x14ac:dyDescent="0.25">
      <c r="A69" s="23"/>
      <c r="C69" s="53"/>
    </row>
    <row r="70" spans="1:5" ht="15" x14ac:dyDescent="0.25">
      <c r="A70" s="23"/>
      <c r="C70" s="53"/>
    </row>
    <row r="71" spans="1:5" ht="15" x14ac:dyDescent="0.25">
      <c r="A71" s="23"/>
      <c r="C71" s="53"/>
    </row>
    <row r="72" spans="1:5" ht="15" x14ac:dyDescent="0.25">
      <c r="A72" s="23"/>
      <c r="C72" s="53"/>
    </row>
    <row r="73" spans="1:5" ht="15" x14ac:dyDescent="0.25">
      <c r="A73" s="23"/>
      <c r="C73" s="53"/>
    </row>
    <row r="74" spans="1:5" ht="15" x14ac:dyDescent="0.25">
      <c r="A74" s="23"/>
      <c r="C74" s="53"/>
    </row>
    <row r="75" spans="1:5" ht="15" x14ac:dyDescent="0.25">
      <c r="A75" s="23"/>
      <c r="C75" s="53"/>
    </row>
    <row r="76" spans="1:5" ht="15" x14ac:dyDescent="0.25">
      <c r="A76" s="23"/>
      <c r="C76" s="53"/>
    </row>
    <row r="77" spans="1:5" ht="15" x14ac:dyDescent="0.25">
      <c r="A77" s="23"/>
      <c r="C77" s="53"/>
    </row>
    <row r="78" spans="1:5" ht="15" x14ac:dyDescent="0.25">
      <c r="A78" s="23"/>
      <c r="C78" s="53"/>
      <c r="E78"/>
    </row>
    <row r="79" spans="1:5" ht="15" x14ac:dyDescent="0.25">
      <c r="A79" s="23"/>
      <c r="C79" s="53"/>
      <c r="E79"/>
    </row>
    <row r="80" spans="1:5" ht="15" x14ac:dyDescent="0.25">
      <c r="A80" s="23"/>
      <c r="C80" s="53"/>
      <c r="E80"/>
    </row>
    <row r="81" spans="1:3" ht="15" x14ac:dyDescent="0.25">
      <c r="A81" s="23"/>
      <c r="C81" s="53"/>
    </row>
    <row r="82" spans="1:3" ht="15" x14ac:dyDescent="0.25">
      <c r="A82" s="23"/>
      <c r="C82" s="53"/>
    </row>
    <row r="83" spans="1:3" ht="15" x14ac:dyDescent="0.25">
      <c r="A83" s="23"/>
      <c r="C83" s="53"/>
    </row>
    <row r="84" spans="1:3" x14ac:dyDescent="0.2">
      <c r="A84" s="23"/>
    </row>
    <row r="85" spans="1:3" x14ac:dyDescent="0.2">
      <c r="A85" s="23"/>
    </row>
    <row r="86" spans="1:3" x14ac:dyDescent="0.2">
      <c r="A86" s="23"/>
    </row>
    <row r="87" spans="1:3" x14ac:dyDescent="0.2">
      <c r="A87" s="23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</sheetData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31</v>
      </c>
      <c r="C1" s="28" t="s">
        <v>32</v>
      </c>
      <c r="D1" s="29" t="s">
        <v>30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2020-09-24T06:23:46Z</dcterms:modified>
</cp:coreProperties>
</file>