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45 SDN 122S ODE\"/>
    </mc:Choice>
  </mc:AlternateContent>
  <bookViews>
    <workbookView xWindow="0" yWindow="0" windowWidth="25200" windowHeight="10980"/>
  </bookViews>
  <sheets>
    <sheet name="HEADER" sheetId="1" r:id="rId1"/>
    <sheet name="ORIG_ASSAY" sheetId="2" r:id="rId2"/>
    <sheet name="SURVE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52511"/>
</workbook>
</file>

<file path=xl/calcChain.xml><?xml version="1.0" encoding="utf-8"?>
<calcChain xmlns="http://schemas.openxmlformats.org/spreadsheetml/2006/main">
  <c r="B289" i="2" l="1"/>
  <c r="C289" i="2" s="1"/>
  <c r="B290" i="2" s="1"/>
  <c r="C290" i="2" s="1"/>
  <c r="B291" i="2" s="1"/>
  <c r="C291" i="2" s="1"/>
  <c r="B286" i="2"/>
  <c r="C286" i="2" s="1"/>
  <c r="B287" i="2" s="1"/>
  <c r="C287" i="2" s="1"/>
  <c r="B283" i="2"/>
  <c r="C283" i="2" s="1"/>
  <c r="B284" i="2" s="1"/>
  <c r="C284" i="2" s="1"/>
  <c r="B280" i="2"/>
  <c r="C280" i="2" s="1"/>
  <c r="B281" i="2" s="1"/>
  <c r="C281" i="2" s="1"/>
  <c r="B277" i="2"/>
  <c r="C277" i="2" s="1"/>
  <c r="B278" i="2" s="1"/>
  <c r="C278" i="2" s="1"/>
  <c r="B273" i="2"/>
  <c r="C273" i="2" s="1"/>
  <c r="B274" i="2" s="1"/>
  <c r="C274" i="2" s="1"/>
  <c r="B275" i="2" s="1"/>
  <c r="C275" i="2" s="1"/>
  <c r="B270" i="2"/>
  <c r="C270" i="2" s="1"/>
  <c r="B271" i="2" s="1"/>
  <c r="C271" i="2" s="1"/>
  <c r="B266" i="2"/>
  <c r="C266" i="2" s="1"/>
  <c r="B267" i="2" s="1"/>
  <c r="C267" i="2" s="1"/>
  <c r="B268" i="2" s="1"/>
  <c r="C268" i="2" s="1"/>
  <c r="B263" i="2" l="1"/>
  <c r="C263" i="2" s="1"/>
  <c r="B264" i="2" s="1"/>
  <c r="C264" i="2" s="1"/>
  <c r="B258" i="2"/>
  <c r="C258" i="2" s="1"/>
  <c r="B259" i="2" s="1"/>
  <c r="C259" i="2" s="1"/>
  <c r="B260" i="2" s="1"/>
  <c r="C260" i="2" s="1"/>
  <c r="B261" i="2" s="1"/>
  <c r="C261" i="2" s="1"/>
  <c r="B255" i="2"/>
  <c r="C255" i="2" s="1"/>
  <c r="B256" i="2" s="1"/>
  <c r="C256" i="2" s="1"/>
  <c r="J66" i="2" l="1"/>
  <c r="J67" i="2"/>
  <c r="J68" i="2"/>
  <c r="J69" i="2"/>
  <c r="J62" i="2"/>
  <c r="J63" i="2"/>
  <c r="J64" i="2"/>
  <c r="J65" i="2"/>
  <c r="L250" i="2" l="1"/>
  <c r="L251" i="2"/>
  <c r="L252" i="2"/>
  <c r="L253" i="2"/>
  <c r="F250" i="2"/>
  <c r="G250" i="2"/>
  <c r="H250" i="2"/>
  <c r="I250" i="2"/>
  <c r="J250" i="2"/>
  <c r="F251" i="2"/>
  <c r="G251" i="2"/>
  <c r="H251" i="2"/>
  <c r="I251" i="2"/>
  <c r="J251" i="2"/>
  <c r="F252" i="2"/>
  <c r="G252" i="2"/>
  <c r="H252" i="2"/>
  <c r="I252" i="2"/>
  <c r="J252" i="2"/>
  <c r="F253" i="2"/>
  <c r="G253" i="2"/>
  <c r="H253" i="2"/>
  <c r="I253" i="2"/>
  <c r="J253" i="2"/>
  <c r="E250" i="2"/>
  <c r="E251" i="2"/>
  <c r="E252" i="2"/>
  <c r="E253" i="2"/>
  <c r="C250" i="2"/>
  <c r="B251" i="2" s="1"/>
  <c r="C251" i="2" s="1"/>
  <c r="B252" i="2" s="1"/>
  <c r="C252" i="2" s="1"/>
  <c r="B253" i="2" s="1"/>
  <c r="C253" i="2" s="1"/>
  <c r="L246" i="2"/>
  <c r="L241" i="2"/>
  <c r="L242" i="2"/>
  <c r="L243" i="2"/>
  <c r="L244" i="2"/>
  <c r="L245" i="2"/>
  <c r="F246" i="2"/>
  <c r="G246" i="2"/>
  <c r="H246" i="2"/>
  <c r="I246" i="2"/>
  <c r="J246" i="2"/>
  <c r="F241" i="2"/>
  <c r="G241" i="2"/>
  <c r="H241" i="2"/>
  <c r="I241" i="2"/>
  <c r="J241" i="2"/>
  <c r="F242" i="2"/>
  <c r="G242" i="2"/>
  <c r="H242" i="2"/>
  <c r="I242" i="2"/>
  <c r="J242" i="2"/>
  <c r="F243" i="2"/>
  <c r="G243" i="2"/>
  <c r="H243" i="2"/>
  <c r="I243" i="2"/>
  <c r="J243" i="2"/>
  <c r="F244" i="2"/>
  <c r="G244" i="2"/>
  <c r="H244" i="2"/>
  <c r="I244" i="2"/>
  <c r="J244" i="2"/>
  <c r="F245" i="2"/>
  <c r="G245" i="2"/>
  <c r="H245" i="2"/>
  <c r="I245" i="2"/>
  <c r="J245" i="2"/>
  <c r="E246" i="2"/>
  <c r="E241" i="2"/>
  <c r="E242" i="2"/>
  <c r="E243" i="2"/>
  <c r="E244" i="2"/>
  <c r="E245" i="2"/>
  <c r="B242" i="2"/>
  <c r="C242" i="2" s="1"/>
  <c r="B243" i="2" s="1"/>
  <c r="C243" i="2" s="1"/>
  <c r="B244" i="2" s="1"/>
  <c r="C244" i="2" s="1"/>
  <c r="B245" i="2" s="1"/>
  <c r="C245" i="2" s="1"/>
  <c r="B246" i="2" s="1"/>
  <c r="C246" i="2" s="1"/>
  <c r="C241" i="2"/>
  <c r="L231" i="2"/>
  <c r="L232" i="2"/>
  <c r="L233" i="2"/>
  <c r="L234" i="2"/>
  <c r="F231" i="2"/>
  <c r="G231" i="2"/>
  <c r="H231" i="2"/>
  <c r="I231" i="2"/>
  <c r="J231" i="2"/>
  <c r="F232" i="2"/>
  <c r="G232" i="2"/>
  <c r="H232" i="2"/>
  <c r="I232" i="2"/>
  <c r="J232" i="2"/>
  <c r="F233" i="2"/>
  <c r="G233" i="2"/>
  <c r="H233" i="2"/>
  <c r="I233" i="2"/>
  <c r="J233" i="2"/>
  <c r="F234" i="2"/>
  <c r="G234" i="2"/>
  <c r="H234" i="2"/>
  <c r="I234" i="2"/>
  <c r="J234" i="2"/>
  <c r="E231" i="2"/>
  <c r="E232" i="2"/>
  <c r="E233" i="2"/>
  <c r="E234" i="2"/>
  <c r="C231" i="2"/>
  <c r="B232" i="2" s="1"/>
  <c r="C232" i="2" s="1"/>
  <c r="B233" i="2" s="1"/>
  <c r="C233" i="2" s="1"/>
  <c r="B234" i="2" s="1"/>
  <c r="C234" i="2" s="1"/>
  <c r="L226" i="2"/>
  <c r="L227" i="2"/>
  <c r="L228" i="2"/>
  <c r="L229" i="2"/>
  <c r="L230" i="2"/>
  <c r="F226" i="2"/>
  <c r="G226" i="2"/>
  <c r="H226" i="2"/>
  <c r="I226" i="2"/>
  <c r="J226" i="2"/>
  <c r="F227" i="2"/>
  <c r="G227" i="2"/>
  <c r="H227" i="2"/>
  <c r="I227" i="2"/>
  <c r="J227" i="2"/>
  <c r="F228" i="2"/>
  <c r="G228" i="2"/>
  <c r="H228" i="2"/>
  <c r="I228" i="2"/>
  <c r="J228" i="2"/>
  <c r="F229" i="2"/>
  <c r="G229" i="2"/>
  <c r="H229" i="2"/>
  <c r="I229" i="2"/>
  <c r="J229" i="2"/>
  <c r="F230" i="2"/>
  <c r="G230" i="2"/>
  <c r="H230" i="2"/>
  <c r="I230" i="2"/>
  <c r="J230" i="2"/>
  <c r="E226" i="2"/>
  <c r="E227" i="2"/>
  <c r="E228" i="2"/>
  <c r="E229" i="2"/>
  <c r="E230" i="2"/>
  <c r="C226" i="2"/>
  <c r="B227" i="2" s="1"/>
  <c r="C227" i="2" s="1"/>
  <c r="B228" i="2" s="1"/>
  <c r="C228" i="2" s="1"/>
  <c r="B229" i="2" s="1"/>
  <c r="C229" i="2" s="1"/>
  <c r="B230" i="2" s="1"/>
  <c r="C230" i="2" s="1"/>
  <c r="L219" i="2" l="1"/>
  <c r="L220" i="2"/>
  <c r="L221" i="2"/>
  <c r="L222" i="2"/>
  <c r="F219" i="2"/>
  <c r="G219" i="2"/>
  <c r="H219" i="2"/>
  <c r="I219" i="2"/>
  <c r="J219" i="2"/>
  <c r="F220" i="2"/>
  <c r="G220" i="2"/>
  <c r="H220" i="2"/>
  <c r="I220" i="2"/>
  <c r="J220" i="2"/>
  <c r="F221" i="2"/>
  <c r="G221" i="2"/>
  <c r="H221" i="2"/>
  <c r="I221" i="2"/>
  <c r="J221" i="2"/>
  <c r="F222" i="2"/>
  <c r="G222" i="2"/>
  <c r="H222" i="2"/>
  <c r="I222" i="2"/>
  <c r="J222" i="2"/>
  <c r="E219" i="2"/>
  <c r="E220" i="2"/>
  <c r="E221" i="2"/>
  <c r="E222" i="2"/>
  <c r="C219" i="2"/>
  <c r="B220" i="2" s="1"/>
  <c r="C220" i="2" s="1"/>
  <c r="B221" i="2" s="1"/>
  <c r="C221" i="2" s="1"/>
  <c r="B222" i="2" s="1"/>
  <c r="C222" i="2" s="1"/>
  <c r="L215" i="2"/>
  <c r="L216" i="2"/>
  <c r="L217" i="2"/>
  <c r="L218" i="2"/>
  <c r="F215" i="2"/>
  <c r="G215" i="2"/>
  <c r="H215" i="2"/>
  <c r="I215" i="2"/>
  <c r="J215" i="2"/>
  <c r="F216" i="2"/>
  <c r="G216" i="2"/>
  <c r="H216" i="2"/>
  <c r="I216" i="2"/>
  <c r="J216" i="2"/>
  <c r="F217" i="2"/>
  <c r="G217" i="2"/>
  <c r="H217" i="2"/>
  <c r="I217" i="2"/>
  <c r="J217" i="2"/>
  <c r="F218" i="2"/>
  <c r="G218" i="2"/>
  <c r="H218" i="2"/>
  <c r="I218" i="2"/>
  <c r="J218" i="2"/>
  <c r="E215" i="2"/>
  <c r="E216" i="2"/>
  <c r="E217" i="2"/>
  <c r="E218" i="2"/>
  <c r="C215" i="2"/>
  <c r="B216" i="2" s="1"/>
  <c r="C216" i="2" s="1"/>
  <c r="B217" i="2" s="1"/>
  <c r="C217" i="2" s="1"/>
  <c r="B218" i="2" s="1"/>
  <c r="C218" i="2" s="1"/>
  <c r="L206" i="2"/>
  <c r="L207" i="2"/>
  <c r="L208" i="2"/>
  <c r="F206" i="2"/>
  <c r="G206" i="2"/>
  <c r="H206" i="2"/>
  <c r="I206" i="2"/>
  <c r="J206" i="2"/>
  <c r="F207" i="2"/>
  <c r="G207" i="2"/>
  <c r="H207" i="2"/>
  <c r="I207" i="2"/>
  <c r="J207" i="2"/>
  <c r="F208" i="2"/>
  <c r="G208" i="2"/>
  <c r="H208" i="2"/>
  <c r="I208" i="2"/>
  <c r="J208" i="2"/>
  <c r="E206" i="2"/>
  <c r="E207" i="2"/>
  <c r="E208" i="2"/>
  <c r="C206" i="2"/>
  <c r="B207" i="2" s="1"/>
  <c r="C207" i="2" s="1"/>
  <c r="B208" i="2" s="1"/>
  <c r="C208" i="2" s="1"/>
  <c r="L202" i="2"/>
  <c r="L203" i="2"/>
  <c r="L204" i="2"/>
  <c r="L205" i="2"/>
  <c r="L201" i="2"/>
  <c r="F202" i="2"/>
  <c r="G202" i="2"/>
  <c r="H202" i="2"/>
  <c r="I202" i="2"/>
  <c r="J202" i="2"/>
  <c r="F203" i="2"/>
  <c r="G203" i="2"/>
  <c r="H203" i="2"/>
  <c r="I203" i="2"/>
  <c r="J203" i="2"/>
  <c r="F204" i="2"/>
  <c r="G204" i="2"/>
  <c r="H204" i="2"/>
  <c r="I204" i="2"/>
  <c r="J204" i="2"/>
  <c r="F205" i="2"/>
  <c r="G205" i="2"/>
  <c r="H205" i="2"/>
  <c r="I205" i="2"/>
  <c r="J205" i="2"/>
  <c r="F201" i="2"/>
  <c r="G201" i="2"/>
  <c r="H201" i="2"/>
  <c r="I201" i="2"/>
  <c r="J201" i="2"/>
  <c r="E202" i="2"/>
  <c r="E203" i="2"/>
  <c r="E204" i="2"/>
  <c r="E205" i="2"/>
  <c r="E201" i="2"/>
  <c r="C201" i="2"/>
  <c r="B202" i="2" s="1"/>
  <c r="C202" i="2" s="1"/>
  <c r="B203" i="2" s="1"/>
  <c r="C203" i="2" s="1"/>
  <c r="B204" i="2" s="1"/>
  <c r="C204" i="2" s="1"/>
  <c r="B205" i="2" s="1"/>
  <c r="C205" i="2" s="1"/>
  <c r="L200" i="2"/>
  <c r="L197" i="2"/>
  <c r="L198" i="2"/>
  <c r="L199" i="2"/>
  <c r="F200" i="2"/>
  <c r="G200" i="2"/>
  <c r="H200" i="2"/>
  <c r="I200" i="2"/>
  <c r="J200" i="2"/>
  <c r="F197" i="2"/>
  <c r="G197" i="2"/>
  <c r="H197" i="2"/>
  <c r="I197" i="2"/>
  <c r="J197" i="2"/>
  <c r="F198" i="2"/>
  <c r="G198" i="2"/>
  <c r="H198" i="2"/>
  <c r="I198" i="2"/>
  <c r="J198" i="2"/>
  <c r="F199" i="2"/>
  <c r="G199" i="2"/>
  <c r="H199" i="2"/>
  <c r="I199" i="2"/>
  <c r="J199" i="2"/>
  <c r="E200" i="2"/>
  <c r="E197" i="2"/>
  <c r="E198" i="2"/>
  <c r="E199" i="2"/>
  <c r="C197" i="2"/>
  <c r="B198" i="2" s="1"/>
  <c r="C198" i="2" s="1"/>
  <c r="B199" i="2" s="1"/>
  <c r="C199" i="2" s="1"/>
  <c r="B200" i="2" s="1"/>
  <c r="C200" i="2" s="1"/>
  <c r="C190" i="2" l="1"/>
  <c r="B191" i="2" s="1"/>
  <c r="C191" i="2" s="1"/>
  <c r="B192" i="2" s="1"/>
  <c r="C192" i="2" s="1"/>
  <c r="B193" i="2" s="1"/>
  <c r="C193" i="2" s="1"/>
  <c r="C186" i="2"/>
  <c r="B187" i="2" s="1"/>
  <c r="C187" i="2" s="1"/>
  <c r="B188" i="2" s="1"/>
  <c r="C188" i="2" s="1"/>
  <c r="B189" i="2" s="1"/>
  <c r="C189" i="2" s="1"/>
  <c r="C182" i="2"/>
  <c r="B183" i="2" s="1"/>
  <c r="C183" i="2" s="1"/>
  <c r="B184" i="2" s="1"/>
  <c r="C184" i="2" s="1"/>
  <c r="B185" i="2" s="1"/>
  <c r="C185" i="2" s="1"/>
  <c r="C179" i="2" l="1"/>
  <c r="B180" i="2" s="1"/>
  <c r="C180" i="2" s="1"/>
  <c r="B181" i="2" s="1"/>
  <c r="C181" i="2" s="1"/>
  <c r="C175" i="2"/>
  <c r="B176" i="2" s="1"/>
  <c r="C176" i="2" s="1"/>
  <c r="B177" i="2" s="1"/>
  <c r="C177" i="2" s="1"/>
  <c r="B178" i="2" s="1"/>
  <c r="C178" i="2" s="1"/>
  <c r="C172" i="2"/>
  <c r="B173" i="2" s="1"/>
  <c r="C173" i="2" s="1"/>
  <c r="B174" i="2" s="1"/>
  <c r="C174" i="2" s="1"/>
  <c r="C167" i="2"/>
  <c r="B168" i="2" s="1"/>
  <c r="C168" i="2" s="1"/>
  <c r="B169" i="2" s="1"/>
  <c r="C169" i="2" s="1"/>
  <c r="B170" i="2" s="1"/>
  <c r="C170" i="2" s="1"/>
  <c r="B171" i="2" s="1"/>
  <c r="C171" i="2" s="1"/>
  <c r="C164" i="2"/>
  <c r="B165" i="2" s="1"/>
  <c r="C165" i="2" s="1"/>
  <c r="B166" i="2" s="1"/>
  <c r="C166" i="2" s="1"/>
  <c r="C137" i="2" l="1"/>
  <c r="B138" i="2" s="1"/>
  <c r="C138" i="2" s="1"/>
  <c r="B139" i="2" s="1"/>
  <c r="C139" i="2" s="1"/>
  <c r="C159" i="2"/>
  <c r="B160" i="2" s="1"/>
  <c r="C160" i="2" s="1"/>
  <c r="B161" i="2" s="1"/>
  <c r="C161" i="2" s="1"/>
  <c r="C156" i="2"/>
  <c r="B157" i="2" s="1"/>
  <c r="C157" i="2" s="1"/>
  <c r="B158" i="2" s="1"/>
  <c r="C158" i="2" s="1"/>
  <c r="C149" i="2"/>
  <c r="B150" i="2" s="1"/>
  <c r="C150" i="2" s="1"/>
  <c r="B151" i="2" s="1"/>
  <c r="C151" i="2" s="1"/>
  <c r="B152" i="2" s="1"/>
  <c r="C152" i="2" s="1"/>
  <c r="C153" i="2"/>
  <c r="B154" i="2" s="1"/>
  <c r="C154" i="2" s="1"/>
  <c r="B155" i="2" s="1"/>
  <c r="C155" i="2" s="1"/>
  <c r="C145" i="2"/>
  <c r="B146" i="2" s="1"/>
  <c r="C146" i="2" s="1"/>
  <c r="B147" i="2" s="1"/>
  <c r="C147" i="2" s="1"/>
  <c r="B148" i="2" s="1"/>
  <c r="C148" i="2" s="1"/>
  <c r="C140" i="2"/>
  <c r="B141" i="2" s="1"/>
  <c r="C141" i="2" s="1"/>
  <c r="B142" i="2" s="1"/>
  <c r="C142" i="2" s="1"/>
  <c r="B143" i="2" s="1"/>
  <c r="C143" i="2" s="1"/>
  <c r="B144" i="2" s="1"/>
  <c r="C144" i="2" s="1"/>
  <c r="C134" i="2"/>
  <c r="B135" i="2" s="1"/>
  <c r="C135" i="2" s="1"/>
  <c r="B136" i="2" s="1"/>
  <c r="C136" i="2" s="1"/>
  <c r="L60" i="2" l="1"/>
  <c r="L39" i="2"/>
  <c r="C58" i="2"/>
  <c r="B59" i="2" s="1"/>
  <c r="C59" i="2" s="1"/>
  <c r="B60" i="2" s="1"/>
  <c r="C60" i="2" s="1"/>
  <c r="B61" i="2" s="1"/>
  <c r="C61" i="2" s="1"/>
  <c r="C36" i="2"/>
  <c r="B37" i="2" s="1"/>
  <c r="C37" i="2" s="1"/>
  <c r="B38" i="2" s="1"/>
  <c r="C38" i="2" s="1"/>
  <c r="B39" i="2" s="1"/>
  <c r="C39" i="2" s="1"/>
  <c r="C62" i="2" l="1"/>
  <c r="B63" i="2" s="1"/>
  <c r="C63" i="2" s="1"/>
  <c r="B64" i="2" s="1"/>
  <c r="C64" i="2" s="1"/>
  <c r="B65" i="2" s="1"/>
  <c r="C65" i="2" s="1"/>
  <c r="C66" i="2"/>
  <c r="B67" i="2" s="1"/>
  <c r="C67" i="2" s="1"/>
  <c r="B68" i="2" s="1"/>
  <c r="C68" i="2" s="1"/>
  <c r="B69" i="2" s="1"/>
  <c r="C69" i="2" s="1"/>
  <c r="C70" i="2"/>
  <c r="B71" i="2" s="1"/>
  <c r="C71" i="2" s="1"/>
  <c r="B72" i="2" s="1"/>
  <c r="C72" i="2" s="1"/>
  <c r="C73" i="2"/>
  <c r="B74" i="2" s="1"/>
  <c r="C74" i="2" s="1"/>
  <c r="B75" i="2" s="1"/>
  <c r="C75" i="2" s="1"/>
  <c r="B76" i="2" s="1"/>
  <c r="C76" i="2" s="1"/>
  <c r="L33" i="2" l="1"/>
  <c r="C93" i="2"/>
  <c r="B94" i="2" s="1"/>
  <c r="C94" i="2" s="1"/>
  <c r="B95" i="2" s="1"/>
  <c r="C95" i="2" s="1"/>
  <c r="C77" i="2"/>
  <c r="B78" i="2" s="1"/>
  <c r="C78" i="2" s="1"/>
  <c r="B79" i="2" s="1"/>
  <c r="C79" i="2" s="1"/>
  <c r="C101" i="2"/>
  <c r="B102" i="2" s="1"/>
  <c r="C102" i="2" s="1"/>
  <c r="B103" i="2" s="1"/>
  <c r="C103" i="2" s="1"/>
  <c r="C96" i="2"/>
  <c r="B97" i="2" s="1"/>
  <c r="C97" i="2" s="1"/>
  <c r="B98" i="2" s="1"/>
  <c r="C98" i="2" s="1"/>
  <c r="C86" i="2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B85" i="2" s="1"/>
  <c r="C85" i="2" s="1"/>
  <c r="C45" i="2" l="1"/>
  <c r="B46" i="2" s="1"/>
  <c r="C46" i="2" s="1"/>
  <c r="B47" i="2" s="1"/>
  <c r="C47" i="2" s="1"/>
  <c r="B48" i="2" s="1"/>
  <c r="C48" i="2" s="1"/>
  <c r="B49" i="2" s="1"/>
  <c r="C49" i="2" s="1"/>
  <c r="C42" i="2"/>
  <c r="B43" i="2" s="1"/>
  <c r="C43" i="2" s="1"/>
  <c r="B44" i="2" s="1"/>
  <c r="C44" i="2" s="1"/>
  <c r="C33" i="2"/>
  <c r="B34" i="2" s="1"/>
  <c r="C34" i="2" s="1"/>
  <c r="B35" i="2" s="1"/>
  <c r="C35" i="2" s="1"/>
  <c r="C22" i="2"/>
  <c r="B23" i="2" s="1"/>
  <c r="C23" i="2" s="1"/>
  <c r="B24" i="2" s="1"/>
  <c r="C24" i="2" s="1"/>
  <c r="C104" i="2"/>
  <c r="B105" i="2" s="1"/>
  <c r="C105" i="2" s="1"/>
  <c r="B106" i="2" s="1"/>
  <c r="C106" i="2" s="1"/>
  <c r="B107" i="2" s="1"/>
  <c r="C107" i="2" s="1"/>
  <c r="B108" i="2" s="1"/>
  <c r="C108" i="2" s="1"/>
  <c r="C109" i="2"/>
  <c r="B110" i="2" s="1"/>
  <c r="C110" i="2" s="1"/>
  <c r="B111" i="2" s="1"/>
  <c r="C111" i="2" s="1"/>
  <c r="C112" i="2"/>
  <c r="B113" i="2" s="1"/>
  <c r="C113" i="2" s="1"/>
  <c r="B114" i="2" s="1"/>
  <c r="C114" i="2" s="1"/>
  <c r="C115" i="2"/>
  <c r="B116" i="2" s="1"/>
  <c r="C116" i="2" s="1"/>
  <c r="B117" i="2" s="1"/>
  <c r="C117" i="2" s="1"/>
  <c r="B118" i="2" s="1"/>
  <c r="C118" i="2" s="1"/>
  <c r="C119" i="2"/>
  <c r="B120" i="2" s="1"/>
  <c r="C120" i="2" s="1"/>
  <c r="B121" i="2" s="1"/>
  <c r="C121" i="2" s="1"/>
  <c r="C122" i="2"/>
  <c r="B123" i="2" s="1"/>
  <c r="C123" i="2" s="1"/>
  <c r="B124" i="2" s="1"/>
  <c r="C124" i="2" s="1"/>
  <c r="B125" i="2" s="1"/>
  <c r="C125" i="2" s="1"/>
  <c r="B126" i="2" s="1"/>
  <c r="C126" i="2" s="1"/>
  <c r="C127" i="2"/>
  <c r="B128" i="2" s="1"/>
  <c r="C128" i="2" s="1"/>
  <c r="B129" i="2" s="1"/>
  <c r="C129" i="2" s="1"/>
  <c r="B130" i="2" s="1"/>
  <c r="C130" i="2" s="1"/>
  <c r="C131" i="2"/>
  <c r="B132" i="2" s="1"/>
  <c r="C132" i="2" s="1"/>
  <c r="B133" i="2" s="1"/>
  <c r="C133" i="2" s="1"/>
  <c r="C2" i="2" l="1"/>
  <c r="B3" i="2" s="1"/>
  <c r="C3" i="2" s="1"/>
  <c r="B4" i="2" s="1"/>
  <c r="C4" i="2" s="1"/>
  <c r="B5" i="2" s="1"/>
  <c r="C5" i="2" s="1"/>
  <c r="B6" i="2" s="1"/>
  <c r="C6" i="2" s="1"/>
  <c r="C90" i="2"/>
  <c r="B91" i="2" s="1"/>
  <c r="C91" i="2" s="1"/>
  <c r="B92" i="2" s="1"/>
  <c r="C92" i="2" s="1"/>
  <c r="C50" i="2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C25" i="2" l="1"/>
  <c r="B26" i="2" s="1"/>
  <c r="C26" i="2" s="1"/>
  <c r="B27" i="2" s="1"/>
  <c r="C27" i="2" s="1"/>
  <c r="B28" i="2" s="1"/>
  <c r="C28" i="2" s="1"/>
  <c r="C12" i="2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C7" i="2"/>
  <c r="B8" i="2" s="1"/>
  <c r="C8" i="2" s="1"/>
  <c r="B9" i="2" s="1"/>
  <c r="C9" i="2" s="1"/>
  <c r="B10" i="2" s="1"/>
  <c r="C10" i="2" s="1"/>
  <c r="B11" i="2" s="1"/>
  <c r="C11" i="2" s="1"/>
</calcChain>
</file>

<file path=xl/comments1.xml><?xml version="1.0" encoding="utf-8"?>
<comments xmlns="http://schemas.openxmlformats.org/spreadsheetml/2006/main">
  <authors>
    <author>Juvi Lou Jovita</author>
  </authors>
  <commentList>
    <comment ref="L33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-0.632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-9.86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-1.52</t>
        </r>
      </text>
    </comment>
  </commentList>
</comments>
</file>

<file path=xl/sharedStrings.xml><?xml version="1.0" encoding="utf-8"?>
<sst xmlns="http://schemas.openxmlformats.org/spreadsheetml/2006/main" count="1346" uniqueCount="248">
  <si>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</si>
  <si>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</si>
  <si>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</si>
  <si>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</si>
  <si>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</si>
  <si>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</si>
  <si>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</si>
  <si>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</si>
  <si>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</si>
  <si>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</si>
  <si>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</si>
  <si>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</si>
  <si>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</si>
  <si>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</si>
  <si>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</si>
  <si>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</si>
  <si>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</si>
  <si>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</si>
  <si>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</si>
  <si>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</si>
  <si>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</si>
  <si>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</si>
  <si>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</si>
  <si>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</si>
  <si>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</si>
  <si>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</si>
  <si>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</si>
  <si>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</si>
  <si>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</si>
  <si>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</si>
  <si>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MV</t>
  </si>
  <si>
    <t>HW</t>
  </si>
  <si>
    <t>FW</t>
  </si>
  <si>
    <t>SDN</t>
  </si>
  <si>
    <t>M. ACBO</t>
  </si>
  <si>
    <t>4/13/2018</t>
  </si>
  <si>
    <t>B- 14563</t>
  </si>
  <si>
    <t>B- 14586</t>
  </si>
  <si>
    <t>B-14681</t>
  </si>
  <si>
    <t>D. SUNGANGA</t>
  </si>
  <si>
    <t>SDN_545_122S_E_007</t>
  </si>
  <si>
    <t>SDN_545_122S_E_003</t>
  </si>
  <si>
    <t>SDN_545_122S_E_002</t>
  </si>
  <si>
    <t>SDN_545_122S_E_015</t>
  </si>
  <si>
    <t>5/10/218</t>
  </si>
  <si>
    <t>SDN_545_122S_E_026</t>
  </si>
  <si>
    <t>B-15328</t>
  </si>
  <si>
    <t>SDN_545_122S_E_001</t>
  </si>
  <si>
    <t>B-14550</t>
  </si>
  <si>
    <t>SDN_545_122S_E_038</t>
  </si>
  <si>
    <t>R. MONJAS</t>
  </si>
  <si>
    <t>B-16232</t>
  </si>
  <si>
    <t>SDN_545_122S_E_037</t>
  </si>
  <si>
    <t>O. SUNGANGA</t>
  </si>
  <si>
    <t>B-16207</t>
  </si>
  <si>
    <t>SDN_545_122S_E_036</t>
  </si>
  <si>
    <t>B-16180</t>
  </si>
  <si>
    <t>SDN_545_122S_E_035</t>
  </si>
  <si>
    <t>J. SACLAYAN</t>
  </si>
  <si>
    <t>B-16152</t>
  </si>
  <si>
    <t>SDN_545_122S_E_034</t>
  </si>
  <si>
    <t>B-16078</t>
  </si>
  <si>
    <t>SDN_545_122S_E_033</t>
  </si>
  <si>
    <t>B-16041</t>
  </si>
  <si>
    <t>SDN_545_122S_E_032</t>
  </si>
  <si>
    <t>B-15992</t>
  </si>
  <si>
    <t>SDN_545_122S_E_031</t>
  </si>
  <si>
    <t>B-15938</t>
  </si>
  <si>
    <t>SDN_545_122S_E_006</t>
  </si>
  <si>
    <t>E. FAUSTINO</t>
  </si>
  <si>
    <t>B-14664</t>
  </si>
  <si>
    <t>SDN_545_122S_E_010</t>
  </si>
  <si>
    <t>B-14744</t>
  </si>
  <si>
    <t>SDN_545_122S_E_013</t>
  </si>
  <si>
    <t>B-14845</t>
  </si>
  <si>
    <t>SDN_545_122S_E_014</t>
  </si>
  <si>
    <t>B-14867</t>
  </si>
  <si>
    <t>B-14882</t>
  </si>
  <si>
    <t>B-14883</t>
  </si>
  <si>
    <t>B-14884</t>
  </si>
  <si>
    <t>B-14885</t>
  </si>
  <si>
    <t>B-14886</t>
  </si>
  <si>
    <t>SDN_545_122S_E_024</t>
  </si>
  <si>
    <t>6/22/2018</t>
  </si>
  <si>
    <t>B-15282</t>
  </si>
  <si>
    <t>SDN_545_122S_E_025</t>
  </si>
  <si>
    <t>6/26/2018</t>
  </si>
  <si>
    <t>6/27/2018</t>
  </si>
  <si>
    <t>B-15317</t>
  </si>
  <si>
    <t>SDN_545_122S_E_028</t>
  </si>
  <si>
    <t>B-15415</t>
  </si>
  <si>
    <t>SDN_545_122S_E_030</t>
  </si>
  <si>
    <t>S. SANA</t>
  </si>
  <si>
    <t>8/13/2018</t>
  </si>
  <si>
    <t>B-15789</t>
  </si>
  <si>
    <t>SDN_545_122S_E_022</t>
  </si>
  <si>
    <t>B-15109</t>
  </si>
  <si>
    <t>SDN_545_122S_E_027</t>
  </si>
  <si>
    <t>J. CUYOS</t>
  </si>
  <si>
    <t>6/29/2018</t>
  </si>
  <si>
    <t>6/30/2018</t>
  </si>
  <si>
    <t>B-15347</t>
  </si>
  <si>
    <t>SDN_545_122S_E_021</t>
  </si>
  <si>
    <t>5/31/2018</t>
  </si>
  <si>
    <t>B-15076</t>
  </si>
  <si>
    <t>SDN_545_122S_E_020</t>
  </si>
  <si>
    <t>5/28/2018</t>
  </si>
  <si>
    <t>B-15042</t>
  </si>
  <si>
    <t>SDN_545_122S_E_019</t>
  </si>
  <si>
    <t>5/26/2018</t>
  </si>
  <si>
    <t>5/27/2018</t>
  </si>
  <si>
    <t>B-15029</t>
  </si>
  <si>
    <t>SDN_545_122S_E_018</t>
  </si>
  <si>
    <t>5/24/2018</t>
  </si>
  <si>
    <t>B-15003</t>
  </si>
  <si>
    <t>SDN_545_122S_E_011</t>
  </si>
  <si>
    <t>B-14767</t>
  </si>
  <si>
    <t>SDN_545_122S_E_017</t>
  </si>
  <si>
    <t>B-14963</t>
  </si>
  <si>
    <t>SDN_545_122S_E_039</t>
  </si>
  <si>
    <t>10/25/2018</t>
  </si>
  <si>
    <t>B-16562</t>
  </si>
  <si>
    <t>SDN_545_122S_E_041</t>
  </si>
  <si>
    <t>B-16685</t>
  </si>
  <si>
    <t>SDN_545_122S_E_042</t>
  </si>
  <si>
    <t>B-16699</t>
  </si>
  <si>
    <t>SDN_545_122S_E_044</t>
  </si>
  <si>
    <t>B-16714</t>
  </si>
  <si>
    <t>SDN_545_122S_E_043</t>
  </si>
  <si>
    <t>B-16705</t>
  </si>
  <si>
    <t>SDN_545_122S_E_045</t>
  </si>
  <si>
    <t>B-16735</t>
  </si>
  <si>
    <t>SDN_545_122S_E_046</t>
  </si>
  <si>
    <t>11/13/2018</t>
  </si>
  <si>
    <t>B-16759</t>
  </si>
  <si>
    <t>SDN_545_122S_E_040</t>
  </si>
  <si>
    <t>10/30/2018</t>
  </si>
  <si>
    <t>B-16610</t>
  </si>
  <si>
    <t>SDN_545_122S_E_048</t>
  </si>
  <si>
    <t>B-16893</t>
  </si>
  <si>
    <t>SDN_545_122S_E_049</t>
  </si>
  <si>
    <t>B-16910</t>
  </si>
  <si>
    <t>SDN_545_122S_E_050</t>
  </si>
  <si>
    <t>B-16932</t>
  </si>
  <si>
    <t>SDN_545_122S_E_051</t>
  </si>
  <si>
    <t>11/27/20118</t>
  </si>
  <si>
    <t>B-16940</t>
  </si>
  <si>
    <t>SDN_545_122S_E_052</t>
  </si>
  <si>
    <t>B-16956</t>
  </si>
  <si>
    <t>SDN_545_122S_E_053</t>
  </si>
  <si>
    <t>B-16977</t>
  </si>
  <si>
    <t>SDN_545_122S_E_054</t>
  </si>
  <si>
    <t>B-17022</t>
  </si>
  <si>
    <t>SDN_545_122S_E_055</t>
  </si>
  <si>
    <t>B-17065</t>
  </si>
  <si>
    <t>SDN_545_122S_E_004</t>
  </si>
  <si>
    <t>SDN_545_122S_E_005</t>
  </si>
  <si>
    <t>SDN_545_122S_E_008</t>
  </si>
  <si>
    <t>SDN_545_122S_E_009</t>
  </si>
  <si>
    <t>SDN_545_122S_E_012</t>
  </si>
  <si>
    <t>SDN_545_122S_E_016</t>
  </si>
  <si>
    <t>SDN_545_122S_E_023</t>
  </si>
  <si>
    <t>SDN_545_122S_E_029</t>
  </si>
  <si>
    <t>SDN_545_122S_E_047</t>
  </si>
  <si>
    <t>SDN_545_122S_E_056</t>
  </si>
  <si>
    <t>SDN_545_122S_E_057</t>
  </si>
  <si>
    <t>B-17206</t>
  </si>
  <si>
    <t>SDN_545_122S_E_058</t>
  </si>
  <si>
    <t>B-17227</t>
  </si>
  <si>
    <t>SDN_545_122S_E_059</t>
  </si>
  <si>
    <t xml:space="preserve">R. YBAÑEZ </t>
  </si>
  <si>
    <t>B-17311</t>
  </si>
  <si>
    <t>SDN_545_122S_E_060</t>
  </si>
  <si>
    <t>SDN_545_122S_E_061</t>
  </si>
  <si>
    <t>SDN_545_122S_E_062</t>
  </si>
  <si>
    <t>B-17479</t>
  </si>
  <si>
    <t>SDN_545_122S_E_063</t>
  </si>
  <si>
    <t>B-17526</t>
  </si>
  <si>
    <t>SDN_545_122S_E_064</t>
  </si>
  <si>
    <t>SDN_545_122S_E_065</t>
  </si>
  <si>
    <t>B-17597</t>
  </si>
  <si>
    <t>SDN_545_122S_E_067</t>
  </si>
  <si>
    <t>J. REYES</t>
  </si>
  <si>
    <t>B-17694</t>
  </si>
  <si>
    <t>SDN_545_122S_E_070</t>
  </si>
  <si>
    <t>SDN_545_122S_E_068</t>
  </si>
  <si>
    <t>SDN_545_122S_E_069</t>
  </si>
  <si>
    <t>B-17816</t>
  </si>
  <si>
    <t>SDN_545_122S_E_071</t>
  </si>
  <si>
    <t>SDN_545_122S_E_072</t>
  </si>
  <si>
    <t>B-17873</t>
  </si>
  <si>
    <t>SDN_545_122S_E_066</t>
  </si>
  <si>
    <t>SDN_545_122S_E_073</t>
  </si>
  <si>
    <t>SDN_545_122S_E_074</t>
  </si>
  <si>
    <t>SDN_545_122S_E_075</t>
  </si>
  <si>
    <t>SDN_545_122S_E_076</t>
  </si>
  <si>
    <t>SDN_545_122S_E_077</t>
  </si>
  <si>
    <t>SDN_545_122S_E_078</t>
  </si>
  <si>
    <t>SDN_545_122S_E_079</t>
  </si>
  <si>
    <t>SDN_545_122S_E_080</t>
  </si>
  <si>
    <t>SDN_545_122S_E_081</t>
  </si>
  <si>
    <t>SDN_545_122S_E_082</t>
  </si>
  <si>
    <t>SDN_545_122S_E_083</t>
  </si>
  <si>
    <t>B-2021191</t>
  </si>
  <si>
    <t>B-2021231</t>
  </si>
  <si>
    <t>B-2021259</t>
  </si>
  <si>
    <t>616176.13</t>
  </si>
  <si>
    <t>814692.83</t>
  </si>
  <si>
    <t>616186.55</t>
  </si>
  <si>
    <t>814691.66</t>
  </si>
  <si>
    <t>616195.15</t>
  </si>
  <si>
    <t>814692.61</t>
  </si>
  <si>
    <t>616197.36</t>
  </si>
  <si>
    <t>814691.06</t>
  </si>
  <si>
    <t>616200.76</t>
  </si>
  <si>
    <t>814689.40</t>
  </si>
  <si>
    <t>616206.15</t>
  </si>
  <si>
    <t>814686.33</t>
  </si>
  <si>
    <t>616208.84</t>
  </si>
  <si>
    <t>814684.17</t>
  </si>
  <si>
    <t>616212.48</t>
  </si>
  <si>
    <t>814681.69</t>
  </si>
  <si>
    <t>30.12</t>
  </si>
  <si>
    <t>6.01</t>
  </si>
  <si>
    <t>28.65</t>
  </si>
  <si>
    <t>28.38</t>
  </si>
  <si>
    <t>29.72</t>
  </si>
  <si>
    <t>31.94</t>
  </si>
  <si>
    <t>31.67</t>
  </si>
  <si>
    <t>29.93</t>
  </si>
  <si>
    <t>R. PARADIANG</t>
  </si>
  <si>
    <t>B-2021406</t>
  </si>
  <si>
    <t>B-2021444</t>
  </si>
  <si>
    <t>B-2021469</t>
  </si>
  <si>
    <t>B-2021481</t>
  </si>
  <si>
    <t>B-2021505</t>
  </si>
  <si>
    <t>B-2021577</t>
  </si>
  <si>
    <t>B-2021606</t>
  </si>
  <si>
    <t>B-2021623</t>
  </si>
  <si>
    <t>36.58</t>
  </si>
  <si>
    <t>34.66</t>
  </si>
  <si>
    <t>39.78</t>
  </si>
  <si>
    <t>616220.46</t>
  </si>
  <si>
    <t>814677.13</t>
  </si>
  <si>
    <t>616223.89</t>
  </si>
  <si>
    <t>814674.73</t>
  </si>
  <si>
    <t>616228.84</t>
  </si>
  <si>
    <t>814671.08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</si>
</sst>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center"/>
    </xf>
    <xf numFmtId="2" fontId="7" fillId="2" borderId="1" xfId="1" applyNumberFormat="1" applyFont="1" applyFill="1" applyBorder="1" applyAlignment="1">
      <alignment horizontal="center" vertical="center"/>
    </xf>
    <xf numFmtId="164" fontId="7" fillId="2" borderId="1" xfId="3" applyNumberFormat="1" applyFont="1" applyFill="1" applyBorder="1" applyAlignment="1" applyProtection="1">
      <alignment horizontal="center"/>
    </xf>
    <xf numFmtId="2" fontId="8" fillId="2" borderId="1" xfId="0" applyNumberFormat="1" applyFont="1" applyFill="1" applyBorder="1" applyAlignment="1">
      <alignment horizontal="center"/>
    </xf>
    <xf numFmtId="2" fontId="7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1" xfId="0" quotePrefix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2" fontId="4" fillId="3" borderId="7" xfId="1" applyNumberFormat="1" applyFont="1" applyFill="1" applyBorder="1" applyAlignment="1">
      <alignment horizontal="center" vertical="center"/>
    </xf>
    <xf numFmtId="164" fontId="4" fillId="3" borderId="7" xfId="3" applyNumberFormat="1" applyFont="1" applyFill="1" applyBorder="1" applyAlignment="1" applyProtection="1">
      <alignment horizontal="center"/>
    </xf>
    <xf numFmtId="2" fontId="1" fillId="3" borderId="7" xfId="1" applyNumberFormat="1" applyFont="1" applyFill="1" applyBorder="1" applyAlignment="1" applyProtection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8/05%20MAY/MINE/MINE-15003-136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2%20FEBRUARY/MINE/MINE-17816-404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2%20FEBRUARY/MINE/MINE-17873-409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8/05%20MAY/MINE/MINE-15029-13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8/12%20DECEMBER/MINE/MINE-17206-345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8/12%20DECEMBER/MINE/MINE-17227-347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8/12%20DECEMBER/MINE/MINE-17311-355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1%20JANUARY/MINE/MINE-17479-37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1%20JANUARY/MINE/MINE-17526-376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1%20JANUARY/MINE/MINE-17597-383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2%20FEBRUARY/MINE/MINE-17694-39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I14">
            <v>2.6490066225165525</v>
          </cell>
        </row>
        <row r="15">
          <cell r="I15">
            <v>2.8368794326241087</v>
          </cell>
        </row>
        <row r="16">
          <cell r="I16">
            <v>2.7972027972027949</v>
          </cell>
        </row>
        <row r="17">
          <cell r="I17">
            <v>2.7586206896551726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354480</v>
          </cell>
          <cell r="E8">
            <v>6.0140000000000011</v>
          </cell>
          <cell r="F8">
            <v>0.32800000000000001</v>
          </cell>
          <cell r="G8">
            <v>0.26600000000000001</v>
          </cell>
          <cell r="H8">
            <v>0.75</v>
          </cell>
          <cell r="I8">
            <v>2.8776978417266235</v>
          </cell>
          <cell r="K8">
            <v>8.4719999999999995</v>
          </cell>
        </row>
        <row r="9">
          <cell r="B9">
            <v>354481</v>
          </cell>
          <cell r="E9">
            <v>1.6840000000000002</v>
          </cell>
          <cell r="F9">
            <v>0.17899999999999999</v>
          </cell>
          <cell r="G9">
            <v>2.2370000000000001</v>
          </cell>
          <cell r="H9">
            <v>0.83899999999999997</v>
          </cell>
          <cell r="I9">
            <v>2.8169014084507067</v>
          </cell>
          <cell r="K9">
            <v>3.1909999999999998</v>
          </cell>
        </row>
        <row r="10">
          <cell r="B10">
            <v>354482</v>
          </cell>
          <cell r="E10">
            <v>3.2440000000000002</v>
          </cell>
          <cell r="F10">
            <v>0.26700000000000002</v>
          </cell>
          <cell r="G10">
            <v>1.587</v>
          </cell>
          <cell r="H10">
            <v>1.002</v>
          </cell>
          <cell r="I10">
            <v>2.8776978417266115</v>
          </cell>
          <cell r="K10">
            <v>26.606000000000002</v>
          </cell>
        </row>
        <row r="11">
          <cell r="B11">
            <v>354483</v>
          </cell>
          <cell r="E11">
            <v>8.41</v>
          </cell>
          <cell r="F11">
            <v>7.6999999999999999E-2</v>
          </cell>
          <cell r="G11">
            <v>0.44400000000000001</v>
          </cell>
          <cell r="H11">
            <v>0.63100000000000001</v>
          </cell>
          <cell r="I11">
            <v>2.6143790849673185</v>
          </cell>
          <cell r="K11">
            <v>3.194</v>
          </cell>
        </row>
        <row r="12">
          <cell r="B12">
            <v>354484</v>
          </cell>
          <cell r="E12">
            <v>3.9939999999999998</v>
          </cell>
          <cell r="F12">
            <v>0.18</v>
          </cell>
          <cell r="G12">
            <v>4.484</v>
          </cell>
          <cell r="H12">
            <v>12.922000000000001</v>
          </cell>
          <cell r="I12">
            <v>2.5641025641025603</v>
          </cell>
          <cell r="K12">
            <v>17.21</v>
          </cell>
        </row>
        <row r="14">
          <cell r="B14">
            <v>354486</v>
          </cell>
          <cell r="E14">
            <v>2.8980000000000001</v>
          </cell>
          <cell r="F14">
            <v>9.4E-2</v>
          </cell>
          <cell r="G14">
            <v>0.58899999999999997</v>
          </cell>
          <cell r="H14">
            <v>3.8860000000000001</v>
          </cell>
          <cell r="I14">
            <v>2.5477707006369443</v>
          </cell>
          <cell r="K14">
            <v>4.8719999999999999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355384</v>
          </cell>
          <cell r="E15">
            <v>1.452</v>
          </cell>
          <cell r="F15">
            <v>0.32</v>
          </cell>
          <cell r="G15">
            <v>1.2350000000000001</v>
          </cell>
          <cell r="H15">
            <v>2.5859999999999999</v>
          </cell>
          <cell r="I15">
            <v>2.8776978417266235</v>
          </cell>
          <cell r="K15">
            <v>24.334</v>
          </cell>
        </row>
        <row r="16">
          <cell r="B16">
            <v>355385</v>
          </cell>
          <cell r="E16">
            <v>1.1659999999999999</v>
          </cell>
          <cell r="F16">
            <v>0.43099999999999999</v>
          </cell>
          <cell r="G16">
            <v>0.76900000000000002</v>
          </cell>
          <cell r="H16">
            <v>2.3370000000000002</v>
          </cell>
          <cell r="I16">
            <v>2.8368794326241087</v>
          </cell>
          <cell r="K16">
            <v>14.43</v>
          </cell>
        </row>
        <row r="17">
          <cell r="B17">
            <v>355386</v>
          </cell>
          <cell r="E17">
            <v>3.5239999999999996</v>
          </cell>
          <cell r="F17">
            <v>1.4890000000000001</v>
          </cell>
          <cell r="G17">
            <v>0.51100000000000001</v>
          </cell>
          <cell r="H17">
            <v>2.7490000000000001</v>
          </cell>
          <cell r="I17">
            <v>2.9850746268656767</v>
          </cell>
          <cell r="K17">
            <v>74.216999999999999</v>
          </cell>
        </row>
        <row r="18">
          <cell r="B18">
            <v>355387</v>
          </cell>
          <cell r="E18">
            <v>2.1579999999999999</v>
          </cell>
          <cell r="F18">
            <v>0.312</v>
          </cell>
          <cell r="G18">
            <v>1.2250000000000001</v>
          </cell>
          <cell r="H18">
            <v>2.7309999999999999</v>
          </cell>
          <cell r="I18">
            <v>2.9411764705882302</v>
          </cell>
          <cell r="K18">
            <v>17.018999999999998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I8">
            <v>2.8368794326241087</v>
          </cell>
        </row>
        <row r="9">
          <cell r="I9">
            <v>2.6143790849673185</v>
          </cell>
        </row>
        <row r="10">
          <cell r="I10">
            <v>3.0303030303030329</v>
          </cell>
        </row>
        <row r="11">
          <cell r="I11">
            <v>2.8169014084507067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5">
          <cell r="B15">
            <v>344655</v>
          </cell>
          <cell r="E15">
            <v>2.298</v>
          </cell>
          <cell r="F15">
            <v>0.218</v>
          </cell>
          <cell r="G15">
            <v>0.223</v>
          </cell>
          <cell r="H15">
            <v>0.81599999999999995</v>
          </cell>
          <cell r="I15">
            <v>2.631578947368423</v>
          </cell>
          <cell r="K15">
            <v>3.0870000000000002</v>
          </cell>
        </row>
        <row r="16">
          <cell r="B16">
            <v>344656</v>
          </cell>
          <cell r="E16">
            <v>3.448</v>
          </cell>
          <cell r="F16">
            <v>0.1</v>
          </cell>
          <cell r="G16">
            <v>0.26600000000000001</v>
          </cell>
          <cell r="H16">
            <v>0.69599999999999995</v>
          </cell>
          <cell r="I16">
            <v>2.8776978417266235</v>
          </cell>
          <cell r="K16">
            <v>2.3319999999999999</v>
          </cell>
        </row>
        <row r="17">
          <cell r="B17">
            <v>344657</v>
          </cell>
          <cell r="E17">
            <v>4.806</v>
          </cell>
          <cell r="F17">
            <v>5.3999999999999999E-2</v>
          </cell>
          <cell r="G17">
            <v>0.441</v>
          </cell>
          <cell r="H17">
            <v>0.92700000000000005</v>
          </cell>
          <cell r="I17">
            <v>2.8776978417266235</v>
          </cell>
          <cell r="K17">
            <v>4.0730000000000004</v>
          </cell>
        </row>
        <row r="19">
          <cell r="B19">
            <v>344659</v>
          </cell>
          <cell r="E19">
            <v>1.1379999999999999</v>
          </cell>
          <cell r="F19">
            <v>4.2999999999999997E-2</v>
          </cell>
          <cell r="G19">
            <v>0.108</v>
          </cell>
          <cell r="H19">
            <v>0.35499999999999998</v>
          </cell>
          <cell r="I19">
            <v>2.7027027027027004</v>
          </cell>
          <cell r="K19">
            <v>4.2519999999999998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7">
          <cell r="B17">
            <v>344992</v>
          </cell>
          <cell r="E17">
            <v>6.9539999999999997</v>
          </cell>
          <cell r="F17">
            <v>7.9000000000000001E-2</v>
          </cell>
          <cell r="G17">
            <v>0.82899999999999996</v>
          </cell>
          <cell r="H17">
            <v>1.1679999999999999</v>
          </cell>
          <cell r="I17">
            <v>2.7586206896551726</v>
          </cell>
          <cell r="K17">
            <v>33.973999999999997</v>
          </cell>
        </row>
        <row r="19">
          <cell r="B19">
            <v>344994</v>
          </cell>
          <cell r="E19">
            <v>3.8819999999999997</v>
          </cell>
          <cell r="F19">
            <v>0.247</v>
          </cell>
          <cell r="G19">
            <v>0.64500000000000002</v>
          </cell>
          <cell r="H19">
            <v>0.72399999999999998</v>
          </cell>
          <cell r="I19">
            <v>2.8571428571428572</v>
          </cell>
          <cell r="K19">
            <v>13.256</v>
          </cell>
        </row>
        <row r="20">
          <cell r="B20">
            <v>344995</v>
          </cell>
          <cell r="E20">
            <v>3.444</v>
          </cell>
          <cell r="F20">
            <v>5.8999999999999997E-2</v>
          </cell>
          <cell r="G20">
            <v>0.90800000000000003</v>
          </cell>
          <cell r="H20">
            <v>1.2829999999999999</v>
          </cell>
          <cell r="I20">
            <v>2.8776978417266235</v>
          </cell>
          <cell r="K20">
            <v>12.285</v>
          </cell>
        </row>
        <row r="21">
          <cell r="B21">
            <v>344996</v>
          </cell>
          <cell r="E21">
            <v>3.2979999999999996</v>
          </cell>
          <cell r="F21">
            <v>0.189</v>
          </cell>
          <cell r="G21">
            <v>0.53700000000000003</v>
          </cell>
          <cell r="H21">
            <v>0.73</v>
          </cell>
          <cell r="I21">
            <v>2.8571428571428572</v>
          </cell>
          <cell r="K21">
            <v>18.882999999999999</v>
          </cell>
        </row>
        <row r="22">
          <cell r="B22">
            <v>344997</v>
          </cell>
          <cell r="E22">
            <v>0.52800000000000002</v>
          </cell>
          <cell r="F22">
            <v>3.1E-2</v>
          </cell>
          <cell r="G22">
            <v>9.1999999999999998E-2</v>
          </cell>
          <cell r="H22">
            <v>0.186</v>
          </cell>
          <cell r="I22">
            <v>2.6666666666666665</v>
          </cell>
          <cell r="K22">
            <v>5.8789999999999996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9">
          <cell r="B9">
            <v>346264</v>
          </cell>
          <cell r="E9">
            <v>0.28400000000000003</v>
          </cell>
          <cell r="F9">
            <v>7.0000000000000001E-3</v>
          </cell>
          <cell r="G9">
            <v>4.5999999999999999E-2</v>
          </cell>
          <cell r="H9">
            <v>0.184</v>
          </cell>
          <cell r="I9">
            <v>2.8985507246376909</v>
          </cell>
          <cell r="K9">
            <v>2.8479999999999999</v>
          </cell>
        </row>
        <row r="10">
          <cell r="B10">
            <v>346265</v>
          </cell>
          <cell r="E10">
            <v>1.1599999999999999</v>
          </cell>
          <cell r="F10">
            <v>0.161</v>
          </cell>
          <cell r="G10">
            <v>1.173</v>
          </cell>
          <cell r="H10">
            <v>2.1139999999999999</v>
          </cell>
          <cell r="I10">
            <v>2.9197080291970825</v>
          </cell>
          <cell r="K10">
            <v>30.559000000000001</v>
          </cell>
        </row>
        <row r="11">
          <cell r="B11">
            <v>346266</v>
          </cell>
          <cell r="E11">
            <v>0.626</v>
          </cell>
          <cell r="F11">
            <v>4.8000000000000001E-2</v>
          </cell>
          <cell r="G11">
            <v>9.0999999999999998E-2</v>
          </cell>
          <cell r="H11">
            <v>0.27400000000000002</v>
          </cell>
          <cell r="I11">
            <v>2.8368794326241202</v>
          </cell>
          <cell r="K11">
            <v>12.805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8">
          <cell r="B28">
            <v>348885</v>
          </cell>
          <cell r="E28">
            <v>2.4820000000000002</v>
          </cell>
          <cell r="F28">
            <v>0.10199999999999999</v>
          </cell>
          <cell r="G28">
            <v>0.221</v>
          </cell>
          <cell r="H28">
            <v>0.41399999999999998</v>
          </cell>
          <cell r="I28">
            <v>2.5974025974025916</v>
          </cell>
          <cell r="K28">
            <v>54.886000000000003</v>
          </cell>
        </row>
        <row r="29">
          <cell r="B29">
            <v>348886</v>
          </cell>
          <cell r="E29">
            <v>5.84</v>
          </cell>
          <cell r="F29">
            <v>0.249</v>
          </cell>
          <cell r="G29">
            <v>0.77200000000000002</v>
          </cell>
          <cell r="H29">
            <v>2.5990000000000002</v>
          </cell>
          <cell r="I29">
            <v>2.7586206896551726</v>
          </cell>
          <cell r="K29">
            <v>22.239000000000001</v>
          </cell>
        </row>
        <row r="30">
          <cell r="B30">
            <v>348887</v>
          </cell>
          <cell r="E30">
            <v>2.3180000000000001</v>
          </cell>
          <cell r="F30">
            <v>0.11</v>
          </cell>
          <cell r="G30">
            <v>0.34399999999999997</v>
          </cell>
          <cell r="H30">
            <v>0.53400000000000003</v>
          </cell>
          <cell r="I30">
            <v>2.631578947368423</v>
          </cell>
          <cell r="K30">
            <v>28.327000000000002</v>
          </cell>
        </row>
        <row r="31">
          <cell r="B31">
            <v>348888</v>
          </cell>
          <cell r="E31">
            <v>1.8920000000000001</v>
          </cell>
          <cell r="F31">
            <v>0.01</v>
          </cell>
          <cell r="G31">
            <v>5.5E-2</v>
          </cell>
          <cell r="H31">
            <v>0.127</v>
          </cell>
          <cell r="I31">
            <v>2.515723270440255</v>
          </cell>
          <cell r="K31">
            <v>2.9220000000000002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349728</v>
          </cell>
          <cell r="E8">
            <v>3.5139999999999998</v>
          </cell>
          <cell r="F8">
            <v>0.70199999999999996</v>
          </cell>
          <cell r="G8">
            <v>1.345</v>
          </cell>
          <cell r="H8">
            <v>2.8919999999999999</v>
          </cell>
          <cell r="I8">
            <v>2.8985507246376789</v>
          </cell>
          <cell r="K8">
            <v>7.4930000000000003</v>
          </cell>
        </row>
        <row r="9">
          <cell r="B9">
            <v>349729</v>
          </cell>
          <cell r="E9">
            <v>2.3519999999999999</v>
          </cell>
          <cell r="F9">
            <v>3.5000000000000003E-2</v>
          </cell>
          <cell r="G9">
            <v>0.14000000000000001</v>
          </cell>
          <cell r="H9">
            <v>0.66400000000000003</v>
          </cell>
          <cell r="I9">
            <v>3.0303030303030329</v>
          </cell>
          <cell r="K9">
            <v>16.87</v>
          </cell>
        </row>
        <row r="10">
          <cell r="B10">
            <v>349730</v>
          </cell>
          <cell r="E10">
            <v>3.4660000000000002</v>
          </cell>
          <cell r="F10">
            <v>0.26700000000000002</v>
          </cell>
          <cell r="G10">
            <v>0.68</v>
          </cell>
          <cell r="H10">
            <v>2.4089999999999998</v>
          </cell>
          <cell r="I10">
            <v>2.8985507246376789</v>
          </cell>
          <cell r="K10">
            <v>15.726000000000001</v>
          </cell>
        </row>
        <row r="11">
          <cell r="B11">
            <v>349731</v>
          </cell>
          <cell r="E11">
            <v>3.7940000000000005</v>
          </cell>
          <cell r="F11">
            <v>6.8000000000000005E-2</v>
          </cell>
          <cell r="G11">
            <v>0.46100000000000002</v>
          </cell>
          <cell r="H11">
            <v>0.75700000000000001</v>
          </cell>
          <cell r="I11">
            <v>3.2258064516128941</v>
          </cell>
          <cell r="K11">
            <v>11.692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350959</v>
          </cell>
          <cell r="E8">
            <v>3.6259999999999994</v>
          </cell>
          <cell r="F8">
            <v>0.12</v>
          </cell>
          <cell r="G8">
            <v>0.38700000000000001</v>
          </cell>
          <cell r="H8">
            <v>0.63500000000000001</v>
          </cell>
          <cell r="I8">
            <v>2.8571428571428572</v>
          </cell>
          <cell r="K8">
            <v>19.818999999999999</v>
          </cell>
        </row>
        <row r="9">
          <cell r="B9">
            <v>350960</v>
          </cell>
          <cell r="E9">
            <v>28.151999999999997</v>
          </cell>
          <cell r="F9">
            <v>0.371</v>
          </cell>
          <cell r="G9">
            <v>0.43099999999999999</v>
          </cell>
          <cell r="H9">
            <v>0.65700000000000003</v>
          </cell>
          <cell r="I9">
            <v>2.9197080291970705</v>
          </cell>
          <cell r="K9">
            <v>23.67</v>
          </cell>
        </row>
        <row r="10">
          <cell r="B10">
            <v>350961</v>
          </cell>
          <cell r="E10">
            <v>10.938000000000002</v>
          </cell>
          <cell r="F10">
            <v>0.221</v>
          </cell>
          <cell r="G10">
            <v>0.71199999999999997</v>
          </cell>
          <cell r="H10">
            <v>3.355</v>
          </cell>
          <cell r="I10">
            <v>2.8169014084507067</v>
          </cell>
          <cell r="K10">
            <v>15.347</v>
          </cell>
        </row>
        <row r="11">
          <cell r="B11">
            <v>350962</v>
          </cell>
          <cell r="E11">
            <v>5.4979999999999993</v>
          </cell>
          <cell r="F11">
            <v>9.6000000000000002E-2</v>
          </cell>
          <cell r="G11">
            <v>2.1259999999999999</v>
          </cell>
          <cell r="H11">
            <v>4.0309999999999997</v>
          </cell>
          <cell r="I11">
            <v>2.8776978417266235</v>
          </cell>
          <cell r="K11">
            <v>17.747</v>
          </cell>
        </row>
        <row r="12">
          <cell r="B12">
            <v>350963</v>
          </cell>
          <cell r="E12">
            <v>3.6180000000000003</v>
          </cell>
          <cell r="F12">
            <v>1.512</v>
          </cell>
          <cell r="G12">
            <v>0.52300000000000002</v>
          </cell>
          <cell r="H12">
            <v>2.4740000000000002</v>
          </cell>
          <cell r="I12">
            <v>3.0075187969924788</v>
          </cell>
          <cell r="K12">
            <v>37.524000000000001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352537</v>
          </cell>
          <cell r="E8">
            <v>10.462</v>
          </cell>
          <cell r="F8">
            <v>0.23100000000000001</v>
          </cell>
          <cell r="G8">
            <v>0.745</v>
          </cell>
          <cell r="H8">
            <v>1.1240000000000001</v>
          </cell>
          <cell r="I8">
            <v>2.7586206896551726</v>
          </cell>
          <cell r="K8">
            <v>3.6139999999999999</v>
          </cell>
        </row>
        <row r="9">
          <cell r="B9">
            <v>352538</v>
          </cell>
          <cell r="E9">
            <v>1.8520000000000001</v>
          </cell>
          <cell r="F9">
            <v>5.3999999999999999E-2</v>
          </cell>
          <cell r="G9">
            <v>0.126</v>
          </cell>
          <cell r="H9">
            <v>0.22700000000000001</v>
          </cell>
          <cell r="I9">
            <v>2.777777777777771</v>
          </cell>
          <cell r="K9">
            <v>33.314999999999998</v>
          </cell>
        </row>
        <row r="10">
          <cell r="B10">
            <v>352539</v>
          </cell>
          <cell r="E10">
            <v>6.6379999999999999</v>
          </cell>
          <cell r="F10">
            <v>3.7999999999999999E-2</v>
          </cell>
          <cell r="G10">
            <v>0.46200000000000002</v>
          </cell>
          <cell r="H10">
            <v>0.85399999999999998</v>
          </cell>
          <cell r="I10">
            <v>2.7586206896551726</v>
          </cell>
          <cell r="K10">
            <v>10.906000000000001</v>
          </cell>
        </row>
        <row r="11">
          <cell r="B11">
            <v>352540</v>
          </cell>
          <cell r="E11">
            <v>22.098000000000003</v>
          </cell>
          <cell r="F11">
            <v>0.112</v>
          </cell>
          <cell r="G11">
            <v>1.925</v>
          </cell>
          <cell r="H11">
            <v>3.6019999999999999</v>
          </cell>
          <cell r="I11">
            <v>2.9629629629629628</v>
          </cell>
          <cell r="K11">
            <v>29.413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ySplit="1" topLeftCell="A50" activePane="bottomLeft" state="frozen"/>
      <selection pane="bottomLeft" activeCell="C89" sqref="C89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2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x14ac:dyDescent="0.2">
      <c r="A2" s="46" t="s">
        <v>47</v>
      </c>
      <c r="B2" s="47">
        <v>615843.74</v>
      </c>
      <c r="C2" s="47">
        <v>814805.19</v>
      </c>
      <c r="D2" s="48">
        <v>545</v>
      </c>
      <c r="E2" s="48">
        <v>4.3</v>
      </c>
      <c r="F2" s="49">
        <v>545</v>
      </c>
      <c r="G2" s="49" t="s">
        <v>33</v>
      </c>
      <c r="H2" s="49"/>
      <c r="I2" s="49" t="s">
        <v>39</v>
      </c>
      <c r="J2" s="50">
        <v>43200</v>
      </c>
      <c r="K2" s="46" t="s">
        <v>28</v>
      </c>
    </row>
    <row r="3" spans="1:11" x14ac:dyDescent="0.2">
      <c r="A3" s="46" t="s">
        <v>42</v>
      </c>
      <c r="B3" s="47">
        <v>615849.80000000005</v>
      </c>
      <c r="C3" s="47">
        <v>814802.47</v>
      </c>
      <c r="D3" s="48">
        <v>545</v>
      </c>
      <c r="E3" s="48">
        <v>3.1</v>
      </c>
      <c r="F3" s="49">
        <v>545</v>
      </c>
      <c r="G3" s="49" t="s">
        <v>33</v>
      </c>
      <c r="H3" s="49"/>
      <c r="I3" s="49" t="s">
        <v>34</v>
      </c>
      <c r="J3" s="50">
        <v>43408</v>
      </c>
      <c r="K3" s="46" t="s">
        <v>28</v>
      </c>
    </row>
    <row r="4" spans="1:11" x14ac:dyDescent="0.2">
      <c r="A4" s="46" t="s">
        <v>41</v>
      </c>
      <c r="B4" s="47">
        <v>615855.09</v>
      </c>
      <c r="C4" s="47">
        <v>814799.51</v>
      </c>
      <c r="D4" s="48">
        <v>545</v>
      </c>
      <c r="E4" s="48">
        <v>4.5</v>
      </c>
      <c r="F4" s="49">
        <v>545</v>
      </c>
      <c r="G4" s="49" t="s">
        <v>33</v>
      </c>
      <c r="H4" s="49"/>
      <c r="I4" s="49" t="s">
        <v>34</v>
      </c>
      <c r="J4" s="50" t="s">
        <v>35</v>
      </c>
      <c r="K4" s="46" t="s">
        <v>28</v>
      </c>
    </row>
    <row r="5" spans="1:11" x14ac:dyDescent="0.2">
      <c r="A5" s="23" t="s">
        <v>155</v>
      </c>
      <c r="B5" s="1">
        <v>615866.36</v>
      </c>
      <c r="C5" s="1">
        <v>814793.68</v>
      </c>
      <c r="F5" s="18">
        <v>545</v>
      </c>
      <c r="G5" s="18" t="s">
        <v>33</v>
      </c>
      <c r="J5" s="24"/>
    </row>
    <row r="6" spans="1:11" x14ac:dyDescent="0.2">
      <c r="A6" s="23" t="s">
        <v>156</v>
      </c>
      <c r="B6" s="1">
        <v>615867.72</v>
      </c>
      <c r="C6" s="1">
        <v>814792.6</v>
      </c>
      <c r="F6" s="18">
        <v>545</v>
      </c>
      <c r="G6" s="18" t="s">
        <v>33</v>
      </c>
      <c r="J6" s="24"/>
    </row>
    <row r="7" spans="1:11" x14ac:dyDescent="0.2">
      <c r="A7" s="46" t="s">
        <v>68</v>
      </c>
      <c r="B7" s="47">
        <v>615869.56999999995</v>
      </c>
      <c r="C7" s="47">
        <v>814791.55</v>
      </c>
      <c r="D7" s="48">
        <v>545</v>
      </c>
      <c r="E7" s="48">
        <v>3.7</v>
      </c>
      <c r="F7" s="49">
        <v>545</v>
      </c>
      <c r="G7" s="49" t="s">
        <v>33</v>
      </c>
      <c r="H7" s="49"/>
      <c r="I7" s="49" t="s">
        <v>69</v>
      </c>
      <c r="J7" s="50">
        <v>43210</v>
      </c>
      <c r="K7" s="46" t="s">
        <v>28</v>
      </c>
    </row>
    <row r="8" spans="1:11" x14ac:dyDescent="0.2">
      <c r="A8" s="46" t="s">
        <v>40</v>
      </c>
      <c r="B8" s="47">
        <v>615872.96</v>
      </c>
      <c r="C8" s="47">
        <v>814790.5</v>
      </c>
      <c r="D8" s="48">
        <v>545</v>
      </c>
      <c r="E8" s="48">
        <v>3.7</v>
      </c>
      <c r="F8" s="49">
        <v>545</v>
      </c>
      <c r="G8" s="49" t="s">
        <v>33</v>
      </c>
      <c r="H8" s="49"/>
      <c r="I8" s="49" t="s">
        <v>39</v>
      </c>
      <c r="J8" s="50">
        <v>43211</v>
      </c>
      <c r="K8" s="46" t="s">
        <v>28</v>
      </c>
    </row>
    <row r="9" spans="1:11" x14ac:dyDescent="0.2">
      <c r="A9" s="23" t="s">
        <v>157</v>
      </c>
      <c r="B9" s="1">
        <v>615883.96</v>
      </c>
      <c r="C9" s="1">
        <v>814787.62</v>
      </c>
      <c r="F9" s="18">
        <v>545</v>
      </c>
      <c r="G9" s="18" t="s">
        <v>33</v>
      </c>
      <c r="J9" s="24"/>
    </row>
    <row r="10" spans="1:11" x14ac:dyDescent="0.2">
      <c r="A10" s="23" t="s">
        <v>158</v>
      </c>
      <c r="B10" s="1">
        <v>615888.15</v>
      </c>
      <c r="C10" s="1">
        <v>814786.96</v>
      </c>
      <c r="F10" s="18">
        <v>545</v>
      </c>
      <c r="G10" s="18" t="s">
        <v>33</v>
      </c>
      <c r="J10" s="24"/>
    </row>
    <row r="11" spans="1:11" x14ac:dyDescent="0.2">
      <c r="A11" s="46" t="s">
        <v>71</v>
      </c>
      <c r="B11" s="47">
        <v>615894.68999999994</v>
      </c>
      <c r="C11" s="47">
        <v>814785.02</v>
      </c>
      <c r="D11" s="48">
        <v>545</v>
      </c>
      <c r="E11" s="48">
        <v>3.4</v>
      </c>
      <c r="F11" s="49">
        <v>545</v>
      </c>
      <c r="G11" s="49" t="s">
        <v>33</v>
      </c>
      <c r="H11" s="49"/>
      <c r="I11" s="49" t="s">
        <v>69</v>
      </c>
      <c r="J11" s="50">
        <v>43216</v>
      </c>
      <c r="K11" s="46" t="s">
        <v>28</v>
      </c>
    </row>
    <row r="12" spans="1:11" x14ac:dyDescent="0.2">
      <c r="A12" s="46" t="s">
        <v>115</v>
      </c>
      <c r="B12" s="47">
        <v>615896.73</v>
      </c>
      <c r="C12" s="47">
        <v>814784.44</v>
      </c>
      <c r="D12" s="48">
        <v>545</v>
      </c>
      <c r="E12" s="48">
        <v>3.6</v>
      </c>
      <c r="F12" s="49">
        <v>545</v>
      </c>
      <c r="G12" s="49" t="s">
        <v>33</v>
      </c>
      <c r="H12" s="49"/>
      <c r="I12" s="49" t="s">
        <v>92</v>
      </c>
      <c r="J12" s="50">
        <v>43218</v>
      </c>
      <c r="K12" s="46" t="s">
        <v>28</v>
      </c>
    </row>
    <row r="13" spans="1:11" x14ac:dyDescent="0.2">
      <c r="A13" s="23" t="s">
        <v>159</v>
      </c>
      <c r="B13" s="1">
        <v>615904.06999999995</v>
      </c>
      <c r="C13" s="1">
        <v>814782.4</v>
      </c>
      <c r="F13" s="18">
        <v>545</v>
      </c>
      <c r="G13" s="18" t="s">
        <v>33</v>
      </c>
      <c r="J13" s="24"/>
    </row>
    <row r="14" spans="1:11" x14ac:dyDescent="0.2">
      <c r="A14" s="46" t="s">
        <v>73</v>
      </c>
      <c r="B14" s="47">
        <v>615908.94999999995</v>
      </c>
      <c r="C14" s="47">
        <v>814781.58</v>
      </c>
      <c r="D14" s="48">
        <v>545</v>
      </c>
      <c r="E14" s="48">
        <v>4.8</v>
      </c>
      <c r="F14" s="49">
        <v>545</v>
      </c>
      <c r="G14" s="49" t="s">
        <v>33</v>
      </c>
      <c r="H14" s="49"/>
      <c r="I14" s="49" t="s">
        <v>69</v>
      </c>
      <c r="J14" s="50">
        <v>43227</v>
      </c>
      <c r="K14" s="46" t="s">
        <v>28</v>
      </c>
    </row>
    <row r="15" spans="1:11" x14ac:dyDescent="0.2">
      <c r="A15" s="46" t="s">
        <v>75</v>
      </c>
      <c r="B15" s="47">
        <v>615913.14</v>
      </c>
      <c r="C15" s="47">
        <v>814781.1</v>
      </c>
      <c r="D15" s="48">
        <v>545</v>
      </c>
      <c r="E15" s="48">
        <v>4.7</v>
      </c>
      <c r="F15" s="49">
        <v>545</v>
      </c>
      <c r="G15" s="49" t="s">
        <v>33</v>
      </c>
      <c r="H15" s="49"/>
      <c r="I15" s="49" t="s">
        <v>69</v>
      </c>
      <c r="J15" s="50">
        <v>43229</v>
      </c>
      <c r="K15" s="46" t="s">
        <v>28</v>
      </c>
    </row>
    <row r="16" spans="1:11" x14ac:dyDescent="0.2">
      <c r="A16" s="46" t="s">
        <v>43</v>
      </c>
      <c r="B16" s="47">
        <v>615915.49</v>
      </c>
      <c r="C16" s="47">
        <v>814781.33</v>
      </c>
      <c r="D16" s="48">
        <v>545</v>
      </c>
      <c r="E16" s="48">
        <v>4.3</v>
      </c>
      <c r="F16" s="49">
        <v>545</v>
      </c>
      <c r="G16" s="49" t="s">
        <v>33</v>
      </c>
      <c r="H16" s="49"/>
      <c r="I16" s="49" t="s">
        <v>34</v>
      </c>
      <c r="J16" s="50">
        <v>43230</v>
      </c>
      <c r="K16" s="46" t="s">
        <v>28</v>
      </c>
    </row>
    <row r="17" spans="1:11" x14ac:dyDescent="0.2">
      <c r="A17" s="23" t="s">
        <v>160</v>
      </c>
      <c r="B17" s="1">
        <v>615918.03</v>
      </c>
      <c r="C17" s="1">
        <v>814780.55</v>
      </c>
      <c r="F17" s="18">
        <v>545</v>
      </c>
      <c r="G17" s="18" t="s">
        <v>33</v>
      </c>
      <c r="J17" s="24"/>
    </row>
    <row r="18" spans="1:11" x14ac:dyDescent="0.2">
      <c r="A18" s="46" t="s">
        <v>117</v>
      </c>
      <c r="B18" s="47">
        <v>615922.35</v>
      </c>
      <c r="C18" s="47">
        <v>814779.13</v>
      </c>
      <c r="D18" s="48">
        <v>545</v>
      </c>
      <c r="E18" s="48">
        <v>3.7</v>
      </c>
      <c r="F18" s="49">
        <v>545</v>
      </c>
      <c r="G18" s="49" t="s">
        <v>33</v>
      </c>
      <c r="H18" s="49"/>
      <c r="I18" s="49" t="s">
        <v>92</v>
      </c>
      <c r="J18" s="50">
        <v>43240</v>
      </c>
      <c r="K18" s="46" t="s">
        <v>28</v>
      </c>
    </row>
    <row r="19" spans="1:11" x14ac:dyDescent="0.2">
      <c r="A19" s="46" t="s">
        <v>112</v>
      </c>
      <c r="B19" s="47">
        <v>615925.75</v>
      </c>
      <c r="C19" s="47">
        <v>814777.22</v>
      </c>
      <c r="D19" s="48">
        <v>545</v>
      </c>
      <c r="E19" s="48">
        <v>4.3</v>
      </c>
      <c r="F19" s="49">
        <v>545</v>
      </c>
      <c r="G19" s="49" t="s">
        <v>33</v>
      </c>
      <c r="H19" s="49"/>
      <c r="I19" s="49" t="s">
        <v>92</v>
      </c>
      <c r="J19" s="49" t="s">
        <v>113</v>
      </c>
      <c r="K19" s="46" t="s">
        <v>28</v>
      </c>
    </row>
    <row r="20" spans="1:11" x14ac:dyDescent="0.2">
      <c r="A20" s="46" t="s">
        <v>108</v>
      </c>
      <c r="B20" s="47">
        <v>615928.12</v>
      </c>
      <c r="C20" s="47">
        <v>814775.63</v>
      </c>
      <c r="D20" s="48">
        <v>545</v>
      </c>
      <c r="E20" s="48">
        <v>4</v>
      </c>
      <c r="F20" s="49">
        <v>545</v>
      </c>
      <c r="G20" s="49" t="s">
        <v>33</v>
      </c>
      <c r="H20" s="49"/>
      <c r="I20" s="49" t="s">
        <v>39</v>
      </c>
      <c r="J20" s="49" t="s">
        <v>109</v>
      </c>
      <c r="K20" s="46" t="s">
        <v>28</v>
      </c>
    </row>
    <row r="21" spans="1:11" x14ac:dyDescent="0.2">
      <c r="A21" s="46" t="s">
        <v>105</v>
      </c>
      <c r="B21" s="47">
        <v>615931.44999999995</v>
      </c>
      <c r="C21" s="47">
        <v>814772.88</v>
      </c>
      <c r="D21" s="48">
        <v>545</v>
      </c>
      <c r="E21" s="48">
        <v>3.5</v>
      </c>
      <c r="F21" s="49">
        <v>545</v>
      </c>
      <c r="G21" s="49" t="s">
        <v>33</v>
      </c>
      <c r="H21" s="49"/>
      <c r="I21" s="49" t="s">
        <v>92</v>
      </c>
      <c r="J21" s="49" t="s">
        <v>106</v>
      </c>
      <c r="K21" s="46" t="s">
        <v>28</v>
      </c>
    </row>
    <row r="22" spans="1:11" x14ac:dyDescent="0.2">
      <c r="A22" s="46" t="s">
        <v>102</v>
      </c>
      <c r="B22" s="47">
        <v>615939.04</v>
      </c>
      <c r="C22" s="47">
        <v>814769.4</v>
      </c>
      <c r="D22" s="48">
        <v>545</v>
      </c>
      <c r="E22" s="48">
        <v>4</v>
      </c>
      <c r="F22" s="49">
        <v>545</v>
      </c>
      <c r="G22" s="49" t="s">
        <v>33</v>
      </c>
      <c r="H22" s="49"/>
      <c r="I22" s="49" t="s">
        <v>39</v>
      </c>
      <c r="J22" s="49" t="s">
        <v>103</v>
      </c>
      <c r="K22" s="46" t="s">
        <v>28</v>
      </c>
    </row>
    <row r="23" spans="1:11" x14ac:dyDescent="0.2">
      <c r="A23" s="46" t="s">
        <v>95</v>
      </c>
      <c r="B23" s="47">
        <v>615942.56000000006</v>
      </c>
      <c r="C23" s="47">
        <v>814769.32</v>
      </c>
      <c r="D23" s="48">
        <v>545</v>
      </c>
      <c r="E23" s="48">
        <v>3.7</v>
      </c>
      <c r="F23" s="49">
        <v>545</v>
      </c>
      <c r="G23" s="49" t="s">
        <v>33</v>
      </c>
      <c r="H23" s="49"/>
      <c r="I23" s="49" t="s">
        <v>69</v>
      </c>
      <c r="J23" s="50">
        <v>43196</v>
      </c>
      <c r="K23" s="46" t="s">
        <v>28</v>
      </c>
    </row>
    <row r="24" spans="1:11" x14ac:dyDescent="0.2">
      <c r="A24" s="23" t="s">
        <v>161</v>
      </c>
      <c r="B24" s="1">
        <v>615944.53</v>
      </c>
      <c r="C24" s="1">
        <v>814768.58</v>
      </c>
      <c r="F24" s="18">
        <v>545</v>
      </c>
      <c r="G24" s="18" t="s">
        <v>33</v>
      </c>
      <c r="J24" s="24"/>
    </row>
    <row r="25" spans="1:11" x14ac:dyDescent="0.2">
      <c r="A25" s="46" t="s">
        <v>82</v>
      </c>
      <c r="B25" s="47">
        <v>615964.72</v>
      </c>
      <c r="C25" s="47">
        <v>814760.38</v>
      </c>
      <c r="D25" s="48">
        <v>545</v>
      </c>
      <c r="E25" s="48">
        <v>3.3</v>
      </c>
      <c r="F25" s="49">
        <v>545</v>
      </c>
      <c r="G25" s="49" t="s">
        <v>33</v>
      </c>
      <c r="H25" s="49"/>
      <c r="I25" s="49" t="s">
        <v>39</v>
      </c>
      <c r="J25" s="49" t="s">
        <v>83</v>
      </c>
      <c r="K25" s="46" t="s">
        <v>28</v>
      </c>
    </row>
    <row r="26" spans="1:11" x14ac:dyDescent="0.2">
      <c r="A26" s="46" t="s">
        <v>85</v>
      </c>
      <c r="B26" s="47">
        <v>615971.6</v>
      </c>
      <c r="C26" s="47">
        <v>814755.87</v>
      </c>
      <c r="D26" s="48">
        <v>545</v>
      </c>
      <c r="E26" s="48">
        <v>3</v>
      </c>
      <c r="F26" s="49">
        <v>545</v>
      </c>
      <c r="G26" s="49" t="s">
        <v>33</v>
      </c>
      <c r="H26" s="49"/>
      <c r="I26" s="49" t="s">
        <v>39</v>
      </c>
      <c r="J26" s="49" t="s">
        <v>86</v>
      </c>
      <c r="K26" s="46" t="s">
        <v>28</v>
      </c>
    </row>
    <row r="27" spans="1:11" x14ac:dyDescent="0.2">
      <c r="A27" s="46" t="s">
        <v>45</v>
      </c>
      <c r="B27" s="47">
        <v>615974.30000000005</v>
      </c>
      <c r="C27" s="47">
        <v>814754.62</v>
      </c>
      <c r="D27" s="48">
        <v>545</v>
      </c>
      <c r="E27" s="48">
        <v>3.9</v>
      </c>
      <c r="F27" s="49">
        <v>545</v>
      </c>
      <c r="G27" s="49" t="s">
        <v>33</v>
      </c>
      <c r="H27" s="49"/>
      <c r="I27" s="49" t="s">
        <v>34</v>
      </c>
      <c r="J27" s="50">
        <v>43278</v>
      </c>
      <c r="K27" s="46" t="s">
        <v>28</v>
      </c>
    </row>
    <row r="28" spans="1:11" x14ac:dyDescent="0.2">
      <c r="A28" s="46" t="s">
        <v>97</v>
      </c>
      <c r="B28" s="47">
        <v>615976.42000000004</v>
      </c>
      <c r="C28" s="47">
        <v>814752.9</v>
      </c>
      <c r="D28" s="48">
        <v>545</v>
      </c>
      <c r="E28" s="48">
        <v>3.1</v>
      </c>
      <c r="F28" s="49">
        <v>545</v>
      </c>
      <c r="G28" s="49" t="s">
        <v>33</v>
      </c>
      <c r="H28" s="49"/>
      <c r="I28" s="49" t="s">
        <v>98</v>
      </c>
      <c r="J28" s="49" t="s">
        <v>99</v>
      </c>
      <c r="K28" s="46" t="s">
        <v>28</v>
      </c>
    </row>
    <row r="29" spans="1:11" x14ac:dyDescent="0.2">
      <c r="A29" s="46" t="s">
        <v>89</v>
      </c>
      <c r="B29" s="47">
        <v>615986.81999999995</v>
      </c>
      <c r="C29" s="47">
        <v>814746.07</v>
      </c>
      <c r="D29" s="48">
        <v>545</v>
      </c>
      <c r="E29" s="48">
        <v>4.8</v>
      </c>
      <c r="F29" s="49">
        <v>545</v>
      </c>
      <c r="G29" s="49" t="s">
        <v>33</v>
      </c>
      <c r="H29" s="49"/>
      <c r="I29" s="49" t="s">
        <v>39</v>
      </c>
      <c r="J29" s="50">
        <v>43258</v>
      </c>
      <c r="K29" s="46" t="s">
        <v>28</v>
      </c>
    </row>
    <row r="30" spans="1:11" x14ac:dyDescent="0.2">
      <c r="A30" s="23" t="s">
        <v>162</v>
      </c>
      <c r="B30" s="1">
        <v>615989.31999999995</v>
      </c>
      <c r="C30" s="1">
        <v>814744.47</v>
      </c>
      <c r="F30" s="18">
        <v>545</v>
      </c>
      <c r="G30" s="18" t="s">
        <v>33</v>
      </c>
      <c r="J30" s="24"/>
    </row>
    <row r="31" spans="1:11" x14ac:dyDescent="0.2">
      <c r="A31" s="46" t="s">
        <v>91</v>
      </c>
      <c r="B31" s="47">
        <v>615991.64</v>
      </c>
      <c r="C31" s="47">
        <v>814742.98</v>
      </c>
      <c r="D31" s="48">
        <v>545</v>
      </c>
      <c r="E31" s="48">
        <v>3.8</v>
      </c>
      <c r="F31" s="49">
        <v>545</v>
      </c>
      <c r="G31" s="49" t="s">
        <v>33</v>
      </c>
      <c r="H31" s="49"/>
      <c r="I31" s="49" t="s">
        <v>92</v>
      </c>
      <c r="J31" s="49" t="s">
        <v>93</v>
      </c>
      <c r="K31" s="46" t="s">
        <v>28</v>
      </c>
    </row>
    <row r="32" spans="1:11" x14ac:dyDescent="0.2">
      <c r="A32" s="46" t="s">
        <v>66</v>
      </c>
      <c r="B32" s="47">
        <v>616001.41</v>
      </c>
      <c r="C32" s="47">
        <v>814737.54</v>
      </c>
      <c r="D32" s="48">
        <v>545</v>
      </c>
      <c r="E32" s="48">
        <v>5.0999999999999996</v>
      </c>
      <c r="F32" s="49">
        <v>545</v>
      </c>
      <c r="G32" s="49" t="s">
        <v>33</v>
      </c>
      <c r="H32" s="49"/>
      <c r="I32" s="49" t="s">
        <v>53</v>
      </c>
      <c r="J32" s="50">
        <v>43340</v>
      </c>
      <c r="K32" s="46" t="s">
        <v>28</v>
      </c>
    </row>
    <row r="33" spans="1:11" x14ac:dyDescent="0.2">
      <c r="A33" s="46" t="s">
        <v>64</v>
      </c>
      <c r="B33" s="47">
        <v>616005.99</v>
      </c>
      <c r="C33" s="47">
        <v>814736.76</v>
      </c>
      <c r="D33" s="48">
        <v>545</v>
      </c>
      <c r="E33" s="48">
        <v>4.3</v>
      </c>
      <c r="F33" s="49">
        <v>545</v>
      </c>
      <c r="G33" s="49" t="s">
        <v>33</v>
      </c>
      <c r="H33" s="49"/>
      <c r="I33" s="49" t="s">
        <v>53</v>
      </c>
      <c r="J33" s="50">
        <v>43345</v>
      </c>
      <c r="K33" s="46" t="s">
        <v>28</v>
      </c>
    </row>
    <row r="34" spans="1:11" x14ac:dyDescent="0.2">
      <c r="A34" s="46" t="s">
        <v>62</v>
      </c>
      <c r="B34" s="47">
        <v>616017.07999999996</v>
      </c>
      <c r="C34" s="47">
        <v>814735.79</v>
      </c>
      <c r="D34" s="48">
        <v>545</v>
      </c>
      <c r="E34" s="48">
        <v>3.6</v>
      </c>
      <c r="F34" s="49">
        <v>545</v>
      </c>
      <c r="G34" s="49" t="s">
        <v>33</v>
      </c>
      <c r="H34" s="49"/>
      <c r="I34" s="49" t="s">
        <v>53</v>
      </c>
      <c r="J34" s="50">
        <v>43349</v>
      </c>
      <c r="K34" s="46" t="s">
        <v>28</v>
      </c>
    </row>
    <row r="35" spans="1:11" x14ac:dyDescent="0.2">
      <c r="A35" s="46" t="s">
        <v>60</v>
      </c>
      <c r="B35" s="47">
        <v>616025.80000000005</v>
      </c>
      <c r="C35" s="47">
        <v>814736.72</v>
      </c>
      <c r="D35" s="48">
        <v>545</v>
      </c>
      <c r="E35" s="48">
        <v>3.8</v>
      </c>
      <c r="F35" s="49">
        <v>545</v>
      </c>
      <c r="G35" s="49" t="s">
        <v>33</v>
      </c>
      <c r="H35" s="49"/>
      <c r="I35" s="49" t="s">
        <v>53</v>
      </c>
      <c r="J35" s="50">
        <v>43352</v>
      </c>
      <c r="K35" s="46" t="s">
        <v>28</v>
      </c>
    </row>
    <row r="36" spans="1:11" x14ac:dyDescent="0.2">
      <c r="A36" s="46" t="s">
        <v>57</v>
      </c>
      <c r="B36" s="47">
        <v>616029.69999999995</v>
      </c>
      <c r="C36" s="47">
        <v>814736.46</v>
      </c>
      <c r="D36" s="48">
        <v>545</v>
      </c>
      <c r="E36" s="48">
        <v>4.3</v>
      </c>
      <c r="F36" s="49">
        <v>545</v>
      </c>
      <c r="G36" s="49" t="s">
        <v>33</v>
      </c>
      <c r="H36" s="49"/>
      <c r="I36" s="49" t="s">
        <v>58</v>
      </c>
      <c r="J36" s="50">
        <v>43360</v>
      </c>
      <c r="K36" s="46" t="s">
        <v>28</v>
      </c>
    </row>
    <row r="37" spans="1:11" x14ac:dyDescent="0.2">
      <c r="A37" s="46" t="s">
        <v>55</v>
      </c>
      <c r="B37" s="47">
        <v>616036.5</v>
      </c>
      <c r="C37" s="47">
        <v>814735.87</v>
      </c>
      <c r="D37" s="48">
        <v>545</v>
      </c>
      <c r="E37" s="48">
        <v>3.9</v>
      </c>
      <c r="F37" s="49">
        <v>545</v>
      </c>
      <c r="G37" s="49" t="s">
        <v>33</v>
      </c>
      <c r="H37" s="49"/>
      <c r="I37" s="49" t="s">
        <v>53</v>
      </c>
      <c r="J37" s="50">
        <v>43363</v>
      </c>
      <c r="K37" s="46" t="s">
        <v>28</v>
      </c>
    </row>
    <row r="38" spans="1:11" x14ac:dyDescent="0.2">
      <c r="A38" s="46" t="s">
        <v>52</v>
      </c>
      <c r="B38" s="47">
        <v>616041.6</v>
      </c>
      <c r="C38" s="47">
        <v>814735.49</v>
      </c>
      <c r="D38" s="48">
        <v>545</v>
      </c>
      <c r="E38" s="48">
        <v>4.9000000000000004</v>
      </c>
      <c r="F38" s="49">
        <v>545</v>
      </c>
      <c r="G38" s="49" t="s">
        <v>33</v>
      </c>
      <c r="H38" s="49"/>
      <c r="I38" s="49" t="s">
        <v>53</v>
      </c>
      <c r="J38" s="50">
        <v>43365</v>
      </c>
      <c r="K38" s="46" t="s">
        <v>28</v>
      </c>
    </row>
    <row r="39" spans="1:11" x14ac:dyDescent="0.2">
      <c r="A39" s="46" t="s">
        <v>49</v>
      </c>
      <c r="B39" s="47">
        <v>616044.44999999995</v>
      </c>
      <c r="C39" s="47">
        <v>814735.29</v>
      </c>
      <c r="D39" s="48">
        <v>545</v>
      </c>
      <c r="E39" s="48">
        <v>2.7</v>
      </c>
      <c r="F39" s="49">
        <v>545</v>
      </c>
      <c r="G39" s="49" t="s">
        <v>33</v>
      </c>
      <c r="H39" s="49"/>
      <c r="I39" s="49" t="s">
        <v>50</v>
      </c>
      <c r="J39" s="50">
        <v>43367</v>
      </c>
      <c r="K39" s="46" t="s">
        <v>28</v>
      </c>
    </row>
    <row r="40" spans="1:11" x14ac:dyDescent="0.2">
      <c r="A40" s="46" t="s">
        <v>119</v>
      </c>
      <c r="B40" s="47">
        <v>616054.44999999995</v>
      </c>
      <c r="C40" s="47">
        <v>814737.06</v>
      </c>
      <c r="D40" s="48">
        <v>545</v>
      </c>
      <c r="E40" s="48">
        <v>3.7</v>
      </c>
      <c r="F40" s="49">
        <v>545</v>
      </c>
      <c r="G40" s="49" t="s">
        <v>33</v>
      </c>
      <c r="H40" s="49"/>
      <c r="I40" s="49" t="s">
        <v>98</v>
      </c>
      <c r="J40" s="49" t="s">
        <v>120</v>
      </c>
      <c r="K40" s="46" t="s">
        <v>28</v>
      </c>
    </row>
    <row r="41" spans="1:11" x14ac:dyDescent="0.2">
      <c r="A41" s="46" t="s">
        <v>135</v>
      </c>
      <c r="B41" s="47">
        <v>616058.81000000006</v>
      </c>
      <c r="C41" s="47">
        <v>814737.09</v>
      </c>
      <c r="D41" s="48">
        <v>545</v>
      </c>
      <c r="E41" s="48">
        <v>3.8</v>
      </c>
      <c r="F41" s="49">
        <v>545</v>
      </c>
      <c r="G41" s="49" t="s">
        <v>33</v>
      </c>
      <c r="H41" s="49"/>
      <c r="I41" s="49" t="s">
        <v>58</v>
      </c>
      <c r="J41" s="49" t="s">
        <v>136</v>
      </c>
      <c r="K41" s="46" t="s">
        <v>28</v>
      </c>
    </row>
    <row r="42" spans="1:11" x14ac:dyDescent="0.2">
      <c r="A42" s="46" t="s">
        <v>122</v>
      </c>
      <c r="B42" s="47">
        <v>616060.29</v>
      </c>
      <c r="C42" s="47">
        <v>814737.18</v>
      </c>
      <c r="D42" s="48">
        <v>545</v>
      </c>
      <c r="E42" s="48">
        <v>3.8</v>
      </c>
      <c r="F42" s="49">
        <v>545</v>
      </c>
      <c r="G42" s="49" t="s">
        <v>33</v>
      </c>
      <c r="H42" s="49"/>
      <c r="I42" s="49" t="s">
        <v>53</v>
      </c>
      <c r="J42" s="50">
        <v>43262</v>
      </c>
      <c r="K42" s="46" t="s">
        <v>28</v>
      </c>
    </row>
    <row r="43" spans="1:11" x14ac:dyDescent="0.2">
      <c r="A43" s="46" t="s">
        <v>124</v>
      </c>
      <c r="B43" s="47">
        <v>616063.36</v>
      </c>
      <c r="C43" s="47">
        <v>814737.66</v>
      </c>
      <c r="D43" s="48">
        <v>545</v>
      </c>
      <c r="E43" s="48">
        <v>3</v>
      </c>
      <c r="F43" s="49">
        <v>545</v>
      </c>
      <c r="G43" s="49" t="s">
        <v>33</v>
      </c>
      <c r="H43" s="49"/>
      <c r="I43" s="49" t="s">
        <v>53</v>
      </c>
      <c r="J43" s="50">
        <v>43292</v>
      </c>
      <c r="K43" s="46" t="s">
        <v>28</v>
      </c>
    </row>
    <row r="44" spans="1:11" x14ac:dyDescent="0.2">
      <c r="A44" s="46" t="s">
        <v>128</v>
      </c>
      <c r="B44" s="47">
        <v>616065.46</v>
      </c>
      <c r="C44" s="47">
        <v>814737.09</v>
      </c>
      <c r="D44" s="48">
        <v>545</v>
      </c>
      <c r="E44" s="48">
        <v>4.3</v>
      </c>
      <c r="F44" s="49">
        <v>545</v>
      </c>
      <c r="G44" s="49" t="s">
        <v>33</v>
      </c>
      <c r="H44" s="49"/>
      <c r="I44" s="49" t="s">
        <v>98</v>
      </c>
      <c r="J44" s="50">
        <v>43323</v>
      </c>
      <c r="K44" s="46" t="s">
        <v>28</v>
      </c>
    </row>
    <row r="45" spans="1:11" x14ac:dyDescent="0.2">
      <c r="A45" s="46" t="s">
        <v>126</v>
      </c>
      <c r="B45" s="47">
        <v>616067.39</v>
      </c>
      <c r="C45" s="47">
        <v>814736.44</v>
      </c>
      <c r="D45" s="48">
        <v>545</v>
      </c>
      <c r="E45" s="48">
        <v>3.5</v>
      </c>
      <c r="F45" s="49">
        <v>545</v>
      </c>
      <c r="G45" s="49" t="s">
        <v>33</v>
      </c>
      <c r="H45" s="49"/>
      <c r="I45" s="49" t="s">
        <v>53</v>
      </c>
      <c r="J45" s="50">
        <v>43354</v>
      </c>
      <c r="K45" s="46" t="s">
        <v>28</v>
      </c>
    </row>
    <row r="46" spans="1:11" x14ac:dyDescent="0.2">
      <c r="A46" s="46" t="s">
        <v>130</v>
      </c>
      <c r="B46" s="47">
        <v>616070.22</v>
      </c>
      <c r="C46" s="47">
        <v>814735.56</v>
      </c>
      <c r="D46" s="48">
        <v>545</v>
      </c>
      <c r="E46" s="48">
        <v>4.0999999999999996</v>
      </c>
      <c r="F46" s="49">
        <v>545</v>
      </c>
      <c r="G46" s="49" t="s">
        <v>33</v>
      </c>
      <c r="H46" s="49"/>
      <c r="I46" s="49" t="s">
        <v>53</v>
      </c>
      <c r="J46" s="50">
        <v>43384</v>
      </c>
      <c r="K46" s="46" t="s">
        <v>28</v>
      </c>
    </row>
    <row r="47" spans="1:11" x14ac:dyDescent="0.2">
      <c r="A47" s="46" t="s">
        <v>132</v>
      </c>
      <c r="B47" s="47">
        <v>616074.43000000005</v>
      </c>
      <c r="C47" s="47">
        <v>814733.04</v>
      </c>
      <c r="D47" s="48">
        <v>545</v>
      </c>
      <c r="E47" s="48">
        <v>4.3</v>
      </c>
      <c r="F47" s="49">
        <v>545</v>
      </c>
      <c r="G47" s="49" t="s">
        <v>33</v>
      </c>
      <c r="H47" s="49"/>
      <c r="I47" s="49" t="s">
        <v>58</v>
      </c>
      <c r="J47" s="50">
        <v>43445</v>
      </c>
      <c r="K47" s="46" t="s">
        <v>28</v>
      </c>
    </row>
    <row r="48" spans="1:11" x14ac:dyDescent="0.2">
      <c r="A48" s="23" t="s">
        <v>163</v>
      </c>
      <c r="B48" s="1">
        <v>616078.18000000005</v>
      </c>
      <c r="C48" s="1">
        <v>814730.89</v>
      </c>
      <c r="F48" s="18">
        <v>545</v>
      </c>
      <c r="G48" s="18" t="s">
        <v>33</v>
      </c>
      <c r="J48" s="24"/>
    </row>
    <row r="49" spans="1:11" x14ac:dyDescent="0.2">
      <c r="A49" s="46" t="s">
        <v>138</v>
      </c>
      <c r="B49" s="47">
        <v>616079.81999999995</v>
      </c>
      <c r="C49" s="47">
        <v>814729.53</v>
      </c>
      <c r="D49" s="48">
        <v>545</v>
      </c>
      <c r="E49" s="48">
        <v>4.0999999999999996</v>
      </c>
      <c r="F49" s="49">
        <v>545</v>
      </c>
      <c r="G49" s="49" t="s">
        <v>33</v>
      </c>
      <c r="H49" s="49"/>
      <c r="I49" s="49" t="s">
        <v>98</v>
      </c>
      <c r="J49" s="50">
        <v>43427</v>
      </c>
      <c r="K49" s="46" t="s">
        <v>28</v>
      </c>
    </row>
    <row r="50" spans="1:11" x14ac:dyDescent="0.2">
      <c r="A50" s="46" t="s">
        <v>140</v>
      </c>
      <c r="B50" s="47">
        <v>616082.76</v>
      </c>
      <c r="C50" s="47">
        <v>814727.44</v>
      </c>
      <c r="D50" s="48">
        <v>545</v>
      </c>
      <c r="E50" s="48">
        <v>5</v>
      </c>
      <c r="F50" s="49">
        <v>545</v>
      </c>
      <c r="G50" s="49" t="s">
        <v>33</v>
      </c>
      <c r="H50" s="49"/>
      <c r="I50" s="49" t="s">
        <v>53</v>
      </c>
      <c r="J50" s="50">
        <v>43428</v>
      </c>
      <c r="K50" s="46" t="s">
        <v>28</v>
      </c>
    </row>
    <row r="51" spans="1:11" x14ac:dyDescent="0.2">
      <c r="A51" s="46" t="s">
        <v>142</v>
      </c>
      <c r="B51" s="47">
        <v>616085.78</v>
      </c>
      <c r="C51" s="47">
        <v>814725.04</v>
      </c>
      <c r="D51" s="48">
        <v>545</v>
      </c>
      <c r="E51" s="48">
        <v>4.5999999999999996</v>
      </c>
      <c r="F51" s="49">
        <v>545</v>
      </c>
      <c r="G51" s="49" t="s">
        <v>33</v>
      </c>
      <c r="H51" s="49"/>
      <c r="I51" s="49" t="s">
        <v>58</v>
      </c>
      <c r="J51" s="50">
        <v>43430</v>
      </c>
      <c r="K51" s="46" t="s">
        <v>28</v>
      </c>
    </row>
    <row r="52" spans="1:11" x14ac:dyDescent="0.2">
      <c r="A52" s="46" t="s">
        <v>144</v>
      </c>
      <c r="B52" s="47">
        <v>616089.88</v>
      </c>
      <c r="C52" s="47">
        <v>814724.05</v>
      </c>
      <c r="D52" s="48">
        <v>545</v>
      </c>
      <c r="E52" s="48">
        <v>4.5</v>
      </c>
      <c r="F52" s="49">
        <v>545</v>
      </c>
      <c r="G52" s="49" t="s">
        <v>33</v>
      </c>
      <c r="H52" s="49"/>
      <c r="I52" s="49" t="s">
        <v>53</v>
      </c>
      <c r="J52" s="50" t="s">
        <v>145</v>
      </c>
      <c r="K52" s="46" t="s">
        <v>28</v>
      </c>
    </row>
    <row r="53" spans="1:11" x14ac:dyDescent="0.2">
      <c r="A53" s="46" t="s">
        <v>147</v>
      </c>
      <c r="B53" s="47">
        <v>616092.44999999995</v>
      </c>
      <c r="C53" s="47">
        <v>814723.3</v>
      </c>
      <c r="D53" s="48">
        <v>545</v>
      </c>
      <c r="E53" s="48">
        <v>5</v>
      </c>
      <c r="F53" s="49">
        <v>545</v>
      </c>
      <c r="G53" s="49" t="s">
        <v>33</v>
      </c>
      <c r="H53" s="49"/>
      <c r="I53" s="49" t="s">
        <v>53</v>
      </c>
      <c r="J53" s="50">
        <v>43432</v>
      </c>
      <c r="K53" s="46" t="s">
        <v>28</v>
      </c>
    </row>
    <row r="54" spans="1:11" x14ac:dyDescent="0.2">
      <c r="A54" s="46" t="s">
        <v>149</v>
      </c>
      <c r="B54" s="47">
        <v>616093.52</v>
      </c>
      <c r="C54" s="47">
        <v>814722.89</v>
      </c>
      <c r="D54" s="48">
        <v>545</v>
      </c>
      <c r="E54" s="48">
        <v>4.4000000000000004</v>
      </c>
      <c r="F54" s="49">
        <v>545</v>
      </c>
      <c r="G54" s="49" t="s">
        <v>33</v>
      </c>
      <c r="H54" s="49"/>
      <c r="I54" s="49" t="s">
        <v>58</v>
      </c>
      <c r="J54" s="50">
        <v>43434</v>
      </c>
      <c r="K54" s="46" t="s">
        <v>28</v>
      </c>
    </row>
    <row r="55" spans="1:11" x14ac:dyDescent="0.2">
      <c r="A55" s="46" t="s">
        <v>151</v>
      </c>
      <c r="B55" s="47">
        <v>616095.85</v>
      </c>
      <c r="C55" s="47">
        <v>814722.01</v>
      </c>
      <c r="D55" s="48">
        <v>545</v>
      </c>
      <c r="E55" s="48">
        <v>3.9</v>
      </c>
      <c r="F55" s="49">
        <v>545</v>
      </c>
      <c r="G55" s="49" t="s">
        <v>33</v>
      </c>
      <c r="H55" s="49"/>
      <c r="I55" s="49" t="s">
        <v>69</v>
      </c>
      <c r="J55" s="50">
        <v>43438</v>
      </c>
      <c r="K55" s="46" t="s">
        <v>28</v>
      </c>
    </row>
    <row r="56" spans="1:11" x14ac:dyDescent="0.2">
      <c r="A56" s="46" t="s">
        <v>153</v>
      </c>
      <c r="B56" s="47">
        <v>616097.93000000005</v>
      </c>
      <c r="C56" s="47">
        <v>814721.09</v>
      </c>
      <c r="D56" s="48">
        <v>545</v>
      </c>
      <c r="E56" s="48">
        <v>3.3</v>
      </c>
      <c r="F56" s="49">
        <v>545</v>
      </c>
      <c r="G56" s="49" t="s">
        <v>33</v>
      </c>
      <c r="H56" s="49"/>
      <c r="I56" s="49" t="s">
        <v>58</v>
      </c>
      <c r="J56" s="50">
        <v>43441</v>
      </c>
      <c r="K56" s="46" t="s">
        <v>28</v>
      </c>
    </row>
    <row r="57" spans="1:11" x14ac:dyDescent="0.2">
      <c r="A57" s="23" t="s">
        <v>164</v>
      </c>
      <c r="B57" s="1">
        <v>616107.56999999995</v>
      </c>
      <c r="C57" s="1">
        <v>814716.57</v>
      </c>
      <c r="F57" s="18">
        <v>545</v>
      </c>
      <c r="G57" s="18" t="s">
        <v>33</v>
      </c>
    </row>
    <row r="58" spans="1:11" x14ac:dyDescent="0.2">
      <c r="A58" s="46" t="s">
        <v>165</v>
      </c>
      <c r="B58" s="47">
        <v>616111.89</v>
      </c>
      <c r="C58" s="47">
        <v>814713.92</v>
      </c>
      <c r="D58" s="48">
        <v>545</v>
      </c>
      <c r="E58" s="48">
        <v>4.5</v>
      </c>
      <c r="F58" s="49">
        <v>545</v>
      </c>
      <c r="G58" s="49" t="s">
        <v>33</v>
      </c>
      <c r="H58" s="49"/>
      <c r="I58" s="49" t="s">
        <v>69</v>
      </c>
      <c r="J58" s="50">
        <v>43454</v>
      </c>
      <c r="K58" s="46" t="s">
        <v>28</v>
      </c>
    </row>
    <row r="59" spans="1:11" x14ac:dyDescent="0.2">
      <c r="A59" s="46" t="s">
        <v>167</v>
      </c>
      <c r="B59" s="47">
        <v>616114.23</v>
      </c>
      <c r="C59" s="47">
        <v>814712.97</v>
      </c>
      <c r="D59" s="48">
        <v>545</v>
      </c>
      <c r="E59" s="48">
        <v>4.9000000000000004</v>
      </c>
      <c r="F59" s="49">
        <v>545</v>
      </c>
      <c r="G59" s="49" t="s">
        <v>33</v>
      </c>
      <c r="H59" s="49"/>
      <c r="I59" s="49" t="s">
        <v>53</v>
      </c>
      <c r="J59" s="50">
        <v>43456</v>
      </c>
      <c r="K59" s="46" t="s">
        <v>28</v>
      </c>
    </row>
    <row r="60" spans="1:11" x14ac:dyDescent="0.2">
      <c r="A60" s="46" t="s">
        <v>169</v>
      </c>
      <c r="B60" s="47">
        <v>616132.64</v>
      </c>
      <c r="C60" s="47">
        <v>814712.07</v>
      </c>
      <c r="D60" s="48">
        <v>545</v>
      </c>
      <c r="E60" s="48">
        <v>4.3</v>
      </c>
      <c r="F60" s="49">
        <v>545</v>
      </c>
      <c r="G60" s="49" t="s">
        <v>33</v>
      </c>
      <c r="H60" s="49"/>
      <c r="I60" s="49" t="s">
        <v>170</v>
      </c>
      <c r="J60" s="50">
        <v>43465</v>
      </c>
      <c r="K60" s="46" t="s">
        <v>28</v>
      </c>
    </row>
    <row r="61" spans="1:11" x14ac:dyDescent="0.2">
      <c r="A61" s="23" t="s">
        <v>172</v>
      </c>
      <c r="B61" s="1">
        <v>616134.07999999996</v>
      </c>
      <c r="C61" s="1">
        <v>814712.46</v>
      </c>
      <c r="F61" s="18">
        <v>545</v>
      </c>
      <c r="G61" s="18" t="s">
        <v>33</v>
      </c>
    </row>
    <row r="62" spans="1:11" x14ac:dyDescent="0.2">
      <c r="A62" s="23" t="s">
        <v>173</v>
      </c>
      <c r="B62" s="1">
        <v>616140.47</v>
      </c>
      <c r="C62" s="1">
        <v>814711.59</v>
      </c>
      <c r="F62" s="18">
        <v>545</v>
      </c>
      <c r="G62" s="18" t="s">
        <v>33</v>
      </c>
      <c r="K62" s="43" t="s">
        <v>28</v>
      </c>
    </row>
    <row r="63" spans="1:11" x14ac:dyDescent="0.2">
      <c r="A63" s="46" t="s">
        <v>174</v>
      </c>
      <c r="B63" s="47">
        <v>616144.4</v>
      </c>
      <c r="C63" s="47">
        <v>814709.84</v>
      </c>
      <c r="D63" s="48">
        <v>545</v>
      </c>
      <c r="E63" s="48">
        <v>2.9</v>
      </c>
      <c r="F63" s="49">
        <v>545</v>
      </c>
      <c r="G63" s="49" t="s">
        <v>33</v>
      </c>
      <c r="H63" s="49"/>
      <c r="I63" s="49" t="s">
        <v>58</v>
      </c>
      <c r="J63" s="50">
        <v>43480</v>
      </c>
      <c r="K63" s="46" t="s">
        <v>28</v>
      </c>
    </row>
    <row r="64" spans="1:11" x14ac:dyDescent="0.2">
      <c r="A64" s="46" t="s">
        <v>176</v>
      </c>
      <c r="B64" s="47">
        <v>616146.35</v>
      </c>
      <c r="C64" s="47">
        <v>814708.5</v>
      </c>
      <c r="D64" s="48">
        <v>545</v>
      </c>
      <c r="E64" s="48">
        <v>3.3</v>
      </c>
      <c r="F64" s="49">
        <v>545</v>
      </c>
      <c r="G64" s="49" t="s">
        <v>33</v>
      </c>
      <c r="H64" s="49"/>
      <c r="I64" s="49" t="s">
        <v>53</v>
      </c>
      <c r="J64" s="50">
        <v>43483</v>
      </c>
      <c r="K64" s="46" t="s">
        <v>28</v>
      </c>
    </row>
    <row r="65" spans="1:11" s="18" customFormat="1" x14ac:dyDescent="0.2">
      <c r="A65" s="43" t="s">
        <v>178</v>
      </c>
      <c r="B65" s="45">
        <v>616148.81000000006</v>
      </c>
      <c r="C65" s="45">
        <v>814706.59</v>
      </c>
      <c r="D65" s="44"/>
      <c r="E65" s="44"/>
      <c r="F65" s="18">
        <v>545</v>
      </c>
      <c r="G65" s="18" t="s">
        <v>33</v>
      </c>
      <c r="K65" s="43" t="s">
        <v>28</v>
      </c>
    </row>
    <row r="66" spans="1:11" x14ac:dyDescent="0.2">
      <c r="A66" s="46" t="s">
        <v>179</v>
      </c>
      <c r="B66" s="47">
        <v>616151.73</v>
      </c>
      <c r="C66" s="47">
        <v>814705.07</v>
      </c>
      <c r="D66" s="48">
        <v>545</v>
      </c>
      <c r="E66" s="48">
        <v>4.2</v>
      </c>
      <c r="F66" s="49">
        <v>545</v>
      </c>
      <c r="G66" s="49" t="s">
        <v>33</v>
      </c>
      <c r="H66" s="49"/>
      <c r="I66" s="49" t="s">
        <v>53</v>
      </c>
      <c r="J66" s="50">
        <v>43489</v>
      </c>
      <c r="K66" s="46" t="s">
        <v>28</v>
      </c>
    </row>
    <row r="67" spans="1:11" s="18" customFormat="1" x14ac:dyDescent="0.2">
      <c r="A67" s="43" t="s">
        <v>191</v>
      </c>
      <c r="B67" s="45">
        <v>616153.16</v>
      </c>
      <c r="C67" s="45">
        <v>814704.1</v>
      </c>
      <c r="D67" s="44"/>
      <c r="E67" s="44"/>
      <c r="F67" s="18">
        <v>545</v>
      </c>
      <c r="G67" s="18" t="s">
        <v>33</v>
      </c>
      <c r="J67" s="24"/>
      <c r="K67" s="43" t="s">
        <v>28</v>
      </c>
    </row>
    <row r="68" spans="1:11" x14ac:dyDescent="0.2">
      <c r="A68" s="46" t="s">
        <v>181</v>
      </c>
      <c r="B68" s="47">
        <v>616154.32999999996</v>
      </c>
      <c r="C68" s="47">
        <v>814703.29</v>
      </c>
      <c r="D68" s="48">
        <v>545</v>
      </c>
      <c r="E68" s="48">
        <v>3.9</v>
      </c>
      <c r="F68" s="49">
        <v>545</v>
      </c>
      <c r="G68" s="49" t="s">
        <v>33</v>
      </c>
      <c r="H68" s="49"/>
      <c r="I68" s="49" t="s">
        <v>182</v>
      </c>
      <c r="J68" s="50">
        <v>43498</v>
      </c>
      <c r="K68" s="46" t="s">
        <v>28</v>
      </c>
    </row>
    <row r="69" spans="1:11" s="18" customFormat="1" x14ac:dyDescent="0.2">
      <c r="A69" s="43" t="s">
        <v>185</v>
      </c>
      <c r="B69" s="45">
        <v>616158.06000000006</v>
      </c>
      <c r="C69" s="45">
        <v>814700.91</v>
      </c>
      <c r="D69" s="44"/>
      <c r="E69" s="44"/>
      <c r="F69" s="18">
        <v>545</v>
      </c>
      <c r="G69" s="18" t="s">
        <v>33</v>
      </c>
      <c r="K69" s="43" t="s">
        <v>28</v>
      </c>
    </row>
    <row r="70" spans="1:11" s="18" customFormat="1" x14ac:dyDescent="0.2">
      <c r="A70" s="43" t="s">
        <v>186</v>
      </c>
      <c r="B70" s="45">
        <v>616160.18000000005</v>
      </c>
      <c r="C70" s="45">
        <v>814699.3</v>
      </c>
      <c r="D70" s="44"/>
      <c r="E70" s="44"/>
      <c r="F70" s="18">
        <v>545</v>
      </c>
      <c r="G70" s="18" t="s">
        <v>33</v>
      </c>
      <c r="K70" s="43" t="s">
        <v>28</v>
      </c>
    </row>
    <row r="71" spans="1:11" x14ac:dyDescent="0.2">
      <c r="A71" s="46" t="s">
        <v>184</v>
      </c>
      <c r="B71" s="47">
        <v>616162.15</v>
      </c>
      <c r="C71" s="47">
        <v>814697</v>
      </c>
      <c r="D71" s="48">
        <v>545</v>
      </c>
      <c r="E71" s="48">
        <v>5.7</v>
      </c>
      <c r="F71" s="49">
        <v>545</v>
      </c>
      <c r="G71" s="49" t="s">
        <v>33</v>
      </c>
      <c r="H71" s="49"/>
      <c r="I71" s="49" t="s">
        <v>53</v>
      </c>
      <c r="J71" s="50">
        <v>43509</v>
      </c>
      <c r="K71" s="46" t="s">
        <v>28</v>
      </c>
    </row>
    <row r="72" spans="1:11" s="18" customFormat="1" x14ac:dyDescent="0.2">
      <c r="A72" s="43" t="s">
        <v>188</v>
      </c>
      <c r="B72" s="45">
        <v>616167.43000000005</v>
      </c>
      <c r="C72" s="45">
        <v>814692.15</v>
      </c>
      <c r="D72" s="44"/>
      <c r="E72" s="44"/>
      <c r="F72" s="18">
        <v>545</v>
      </c>
      <c r="G72" s="18" t="s">
        <v>33</v>
      </c>
      <c r="K72" s="43"/>
    </row>
    <row r="73" spans="1:11" x14ac:dyDescent="0.2">
      <c r="A73" s="46" t="s">
        <v>189</v>
      </c>
      <c r="B73" s="47">
        <v>616170.69999999995</v>
      </c>
      <c r="C73" s="47">
        <v>814690.32</v>
      </c>
      <c r="D73" s="48">
        <v>545</v>
      </c>
      <c r="E73" s="48">
        <v>5.2</v>
      </c>
      <c r="F73" s="49">
        <v>545</v>
      </c>
      <c r="G73" s="49" t="s">
        <v>33</v>
      </c>
      <c r="H73" s="49"/>
      <c r="I73" s="49" t="s">
        <v>53</v>
      </c>
      <c r="J73" s="50">
        <v>43515</v>
      </c>
      <c r="K73" s="46" t="s">
        <v>28</v>
      </c>
    </row>
    <row r="74" spans="1:11" x14ac:dyDescent="0.25">
      <c r="A74" s="46" t="s">
        <v>192</v>
      </c>
      <c r="B74" s="78" t="s">
        <v>206</v>
      </c>
      <c r="C74" s="78" t="s">
        <v>207</v>
      </c>
      <c r="D74" s="48">
        <v>545</v>
      </c>
      <c r="E74" s="48">
        <v>4</v>
      </c>
      <c r="F74" s="49">
        <v>545</v>
      </c>
      <c r="G74" s="49" t="s">
        <v>33</v>
      </c>
      <c r="H74" s="49"/>
      <c r="I74" s="49" t="s">
        <v>69</v>
      </c>
      <c r="J74" s="50">
        <v>43946</v>
      </c>
      <c r="K74" s="46" t="s">
        <v>28</v>
      </c>
    </row>
    <row r="75" spans="1:11" x14ac:dyDescent="0.25">
      <c r="A75" s="46" t="s">
        <v>193</v>
      </c>
      <c r="B75" s="78" t="s">
        <v>208</v>
      </c>
      <c r="C75" s="78" t="s">
        <v>209</v>
      </c>
      <c r="D75" s="48">
        <v>545</v>
      </c>
      <c r="E75" s="48">
        <v>4.0999999999999996</v>
      </c>
      <c r="F75" s="49">
        <v>545</v>
      </c>
      <c r="G75" s="49" t="s">
        <v>33</v>
      </c>
      <c r="H75" s="49"/>
      <c r="I75" s="49" t="s">
        <v>69</v>
      </c>
      <c r="J75" s="50">
        <v>43951</v>
      </c>
      <c r="K75" s="46" t="s">
        <v>28</v>
      </c>
    </row>
    <row r="76" spans="1:11" x14ac:dyDescent="0.25">
      <c r="A76" s="46" t="s">
        <v>194</v>
      </c>
      <c r="B76" s="78" t="s">
        <v>210</v>
      </c>
      <c r="C76" s="78" t="s">
        <v>211</v>
      </c>
      <c r="D76" s="48">
        <v>545</v>
      </c>
      <c r="E76" s="48">
        <v>4.5999999999999996</v>
      </c>
      <c r="F76" s="49">
        <v>545</v>
      </c>
      <c r="G76" s="49" t="s">
        <v>33</v>
      </c>
      <c r="H76" s="49"/>
      <c r="I76" s="49" t="s">
        <v>69</v>
      </c>
      <c r="J76" s="50">
        <v>43954</v>
      </c>
      <c r="K76" s="46" t="s">
        <v>28</v>
      </c>
    </row>
    <row r="77" spans="1:11" x14ac:dyDescent="0.25">
      <c r="A77" s="46" t="s">
        <v>195</v>
      </c>
      <c r="B77" s="78" t="s">
        <v>212</v>
      </c>
      <c r="C77" s="78" t="s">
        <v>213</v>
      </c>
      <c r="D77" s="48">
        <v>545</v>
      </c>
      <c r="E77" s="48">
        <v>3.9</v>
      </c>
      <c r="F77" s="49">
        <v>545</v>
      </c>
      <c r="G77" s="49" t="s">
        <v>33</v>
      </c>
      <c r="H77" s="49"/>
      <c r="I77" s="49" t="s">
        <v>69</v>
      </c>
      <c r="J77" s="50">
        <v>43970</v>
      </c>
      <c r="K77" s="46" t="s">
        <v>28</v>
      </c>
    </row>
    <row r="78" spans="1:11" x14ac:dyDescent="0.25">
      <c r="A78" s="46" t="s">
        <v>196</v>
      </c>
      <c r="B78" s="78" t="s">
        <v>214</v>
      </c>
      <c r="C78" s="78" t="s">
        <v>215</v>
      </c>
      <c r="D78" s="48">
        <v>545</v>
      </c>
      <c r="E78" s="48">
        <v>3.1</v>
      </c>
      <c r="F78" s="49">
        <v>545</v>
      </c>
      <c r="G78" s="49" t="s">
        <v>33</v>
      </c>
      <c r="H78" s="49"/>
      <c r="I78" s="49" t="s">
        <v>69</v>
      </c>
      <c r="J78" s="50">
        <v>43974</v>
      </c>
      <c r="K78" s="46" t="s">
        <v>28</v>
      </c>
    </row>
    <row r="79" spans="1:11" x14ac:dyDescent="0.25">
      <c r="A79" s="46" t="s">
        <v>197</v>
      </c>
      <c r="B79" s="78" t="s">
        <v>216</v>
      </c>
      <c r="C79" s="78" t="s">
        <v>217</v>
      </c>
      <c r="D79" s="48">
        <v>545</v>
      </c>
      <c r="E79" s="48">
        <v>3.3</v>
      </c>
      <c r="F79" s="49">
        <v>545</v>
      </c>
      <c r="G79" s="49" t="s">
        <v>33</v>
      </c>
      <c r="H79" s="49"/>
      <c r="I79" s="49" t="s">
        <v>69</v>
      </c>
      <c r="J79" s="50">
        <v>43977</v>
      </c>
      <c r="K79" s="46" t="s">
        <v>28</v>
      </c>
    </row>
    <row r="80" spans="1:11" x14ac:dyDescent="0.25">
      <c r="A80" s="46" t="s">
        <v>198</v>
      </c>
      <c r="B80" s="78" t="s">
        <v>218</v>
      </c>
      <c r="C80" s="78" t="s">
        <v>219</v>
      </c>
      <c r="D80" s="48">
        <v>545</v>
      </c>
      <c r="E80" s="48">
        <v>3.3</v>
      </c>
      <c r="F80" s="49">
        <v>545</v>
      </c>
      <c r="G80" s="49" t="s">
        <v>33</v>
      </c>
      <c r="H80" s="49"/>
      <c r="I80" s="49" t="s">
        <v>69</v>
      </c>
      <c r="J80" s="50">
        <v>43978</v>
      </c>
      <c r="K80" s="46" t="s">
        <v>28</v>
      </c>
    </row>
    <row r="81" spans="1:11" x14ac:dyDescent="0.25">
      <c r="A81" s="46" t="s">
        <v>199</v>
      </c>
      <c r="B81" s="78" t="s">
        <v>220</v>
      </c>
      <c r="C81" s="78" t="s">
        <v>221</v>
      </c>
      <c r="D81" s="48">
        <v>545</v>
      </c>
      <c r="E81" s="48">
        <v>3.7</v>
      </c>
      <c r="F81" s="49">
        <v>545</v>
      </c>
      <c r="G81" s="49" t="s">
        <v>33</v>
      </c>
      <c r="H81" s="49"/>
      <c r="I81" s="49" t="s">
        <v>69</v>
      </c>
      <c r="J81" s="50">
        <v>43980</v>
      </c>
      <c r="K81" s="46" t="s">
        <v>28</v>
      </c>
    </row>
    <row r="82" spans="1:11" x14ac:dyDescent="0.25">
      <c r="A82" s="46" t="s">
        <v>200</v>
      </c>
      <c r="B82" s="78" t="s">
        <v>242</v>
      </c>
      <c r="C82" s="78" t="s">
        <v>243</v>
      </c>
      <c r="D82" s="48">
        <v>545</v>
      </c>
      <c r="E82" s="48">
        <v>3.3</v>
      </c>
      <c r="F82" s="49">
        <v>545</v>
      </c>
      <c r="G82" s="49" t="s">
        <v>33</v>
      </c>
      <c r="H82" s="49"/>
      <c r="I82" s="49" t="s">
        <v>69</v>
      </c>
      <c r="J82" s="50">
        <v>43987</v>
      </c>
      <c r="K82" s="46" t="s">
        <v>28</v>
      </c>
    </row>
    <row r="83" spans="1:11" x14ac:dyDescent="0.25">
      <c r="A83" s="46" t="s">
        <v>201</v>
      </c>
      <c r="B83" s="78" t="s">
        <v>244</v>
      </c>
      <c r="C83" s="78" t="s">
        <v>245</v>
      </c>
      <c r="D83" s="48">
        <v>545</v>
      </c>
      <c r="E83" s="48">
        <v>3.6</v>
      </c>
      <c r="F83" s="49">
        <v>545</v>
      </c>
      <c r="G83" s="49" t="s">
        <v>33</v>
      </c>
      <c r="H83" s="49"/>
      <c r="I83" s="49" t="s">
        <v>230</v>
      </c>
      <c r="J83" s="50">
        <v>43990</v>
      </c>
      <c r="K83" s="46" t="s">
        <v>28</v>
      </c>
    </row>
    <row r="84" spans="1:11" x14ac:dyDescent="0.25">
      <c r="A84" s="46" t="s">
        <v>202</v>
      </c>
      <c r="B84" s="78" t="s">
        <v>246</v>
      </c>
      <c r="C84" s="78" t="s">
        <v>247</v>
      </c>
      <c r="D84" s="48">
        <v>545</v>
      </c>
      <c r="E84" s="48">
        <v>3.9</v>
      </c>
      <c r="F84" s="49">
        <v>545</v>
      </c>
      <c r="G84" s="49" t="s">
        <v>33</v>
      </c>
      <c r="H84" s="49"/>
      <c r="I84" s="49" t="s">
        <v>69</v>
      </c>
      <c r="J84" s="50">
        <v>43992</v>
      </c>
      <c r="K84" s="46" t="s">
        <v>28</v>
      </c>
    </row>
  </sheetData>
  <sortState ref="A2:Q39">
    <sortCondition ref="A2"/>
  </sortState>
  <pageMargins left="0.7" right="0.7" top="0.75" bottom="0.75" header="0.3" footer="0.3"/>
  <pageSetup paperSize="9" orientation="portrait" r:id="rId1"/>
  <ignoredErrors>
    <ignoredError sqref="B74:C81 B82:C8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0"/>
  <sheetViews>
    <sheetView zoomScaleNormal="100" workbookViewId="0">
      <pane ySplit="1" topLeftCell="A259" activePane="bottomLeft" state="frozen"/>
      <selection pane="bottomLeft" activeCell="C300" sqref="C300"/>
    </sheetView>
  </sheetViews>
  <sheetFormatPr defaultRowHeight="12.75" x14ac:dyDescent="0.2"/>
  <cols>
    <col min="1" max="1" width="27.85546875" style="13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4" width="0" style="15" hidden="1" customWidth="1"/>
    <col min="15" max="15" width="11" style="5" bestFit="1" customWidth="1"/>
    <col min="16" max="16" width="11" style="28" bestFit="1" customWidth="1"/>
    <col min="17" max="17" width="12.140625" style="25" bestFit="1" customWidth="1"/>
    <col min="18" max="18" width="12" style="25" bestFit="1" customWidth="1"/>
    <col min="19" max="19" width="10.7109375" style="6" bestFit="1" customWidth="1"/>
    <col min="20" max="22" width="9.140625" style="5"/>
    <col min="23" max="23" width="9.140625" style="15"/>
    <col min="24" max="16384" width="9.140625" style="5"/>
  </cols>
  <sheetData>
    <row r="1" spans="1:19" s="9" customFormat="1" ht="24.75" customHeight="1" thickBot="1" x14ac:dyDescent="0.3">
      <c r="A1" s="7" t="s">
        <v>0</v>
      </c>
      <c r="B1" s="23" t="s">
        <v>29</v>
      </c>
      <c r="C1" s="8" t="s">
        <v>11</v>
      </c>
      <c r="D1" s="8" t="s">
        <v>4</v>
      </c>
      <c r="E1" s="29" t="s">
        <v>12</v>
      </c>
      <c r="F1" s="30" t="s">
        <v>13</v>
      </c>
      <c r="G1" s="30" t="s">
        <v>15</v>
      </c>
      <c r="H1" s="30" t="s">
        <v>19</v>
      </c>
      <c r="I1" s="30" t="s">
        <v>20</v>
      </c>
      <c r="J1" s="30" t="s">
        <v>18</v>
      </c>
      <c r="K1" s="31" t="s">
        <v>27</v>
      </c>
      <c r="L1" s="30" t="s">
        <v>14</v>
      </c>
      <c r="O1" s="9" t="s">
        <v>16</v>
      </c>
      <c r="P1" s="27" t="s">
        <v>17</v>
      </c>
      <c r="Q1" s="32" t="s">
        <v>21</v>
      </c>
      <c r="R1" s="32" t="s">
        <v>22</v>
      </c>
      <c r="S1" s="10" t="s">
        <v>23</v>
      </c>
    </row>
    <row r="2" spans="1:19" x14ac:dyDescent="0.2">
      <c r="A2" s="46" t="s">
        <v>47</v>
      </c>
      <c r="B2" s="47">
        <v>0</v>
      </c>
      <c r="C2" s="47">
        <f>D2</f>
        <v>0.5</v>
      </c>
      <c r="D2" s="47">
        <v>0.5</v>
      </c>
      <c r="E2" s="51">
        <v>305154</v>
      </c>
      <c r="F2" s="52">
        <v>15.396000000000001</v>
      </c>
      <c r="G2" s="53">
        <v>0.30099999999999999</v>
      </c>
      <c r="H2" s="53">
        <v>0.16700000000000001</v>
      </c>
      <c r="I2" s="53">
        <v>0.30199999999999999</v>
      </c>
      <c r="J2" s="53">
        <v>2.8571428571428572</v>
      </c>
      <c r="K2" s="54"/>
      <c r="L2" s="55">
        <v>32.695</v>
      </c>
      <c r="M2" s="56"/>
      <c r="N2" s="56"/>
      <c r="O2" s="57" t="s">
        <v>30</v>
      </c>
      <c r="P2" s="58">
        <v>0.5</v>
      </c>
      <c r="Q2" s="59">
        <v>43200</v>
      </c>
      <c r="R2" s="59">
        <v>43200</v>
      </c>
      <c r="S2" s="60" t="s">
        <v>48</v>
      </c>
    </row>
    <row r="3" spans="1:19" x14ac:dyDescent="0.2">
      <c r="A3" s="46" t="s">
        <v>47</v>
      </c>
      <c r="B3" s="47">
        <f>C2</f>
        <v>0.5</v>
      </c>
      <c r="C3" s="47">
        <f>B3+D3</f>
        <v>1.7</v>
      </c>
      <c r="D3" s="47">
        <v>1.2</v>
      </c>
      <c r="E3" s="51">
        <v>305155</v>
      </c>
      <c r="F3" s="52">
        <v>2.0180000000000002</v>
      </c>
      <c r="G3" s="53">
        <v>9.6000000000000002E-2</v>
      </c>
      <c r="H3" s="53">
        <v>4.2999999999999997E-2</v>
      </c>
      <c r="I3" s="53">
        <v>4.8000000000000001E-2</v>
      </c>
      <c r="J3" s="53">
        <v>2.7972027972027949</v>
      </c>
      <c r="K3" s="54"/>
      <c r="L3" s="55">
        <v>12.930999999999999</v>
      </c>
      <c r="M3" s="56"/>
      <c r="N3" s="56"/>
      <c r="O3" s="57" t="s">
        <v>30</v>
      </c>
      <c r="P3" s="58">
        <v>1.2</v>
      </c>
      <c r="Q3" s="59">
        <v>43200</v>
      </c>
      <c r="R3" s="59">
        <v>43200</v>
      </c>
      <c r="S3" s="60" t="s">
        <v>48</v>
      </c>
    </row>
    <row r="4" spans="1:19" x14ac:dyDescent="0.2">
      <c r="A4" s="46" t="s">
        <v>47</v>
      </c>
      <c r="B4" s="47">
        <f>C3</f>
        <v>1.7</v>
      </c>
      <c r="C4" s="47">
        <f>B4+D4</f>
        <v>2</v>
      </c>
      <c r="D4" s="47">
        <v>0.3</v>
      </c>
      <c r="E4" s="51">
        <v>305156</v>
      </c>
      <c r="F4" s="52">
        <v>3.2940000000000005</v>
      </c>
      <c r="G4" s="53">
        <v>0.14499999999999999</v>
      </c>
      <c r="H4" s="53">
        <v>0.308</v>
      </c>
      <c r="I4" s="53">
        <v>0.39500000000000002</v>
      </c>
      <c r="J4" s="53">
        <v>2.8985507246376789</v>
      </c>
      <c r="K4" s="54"/>
      <c r="L4" s="55">
        <v>30.478000000000002</v>
      </c>
      <c r="M4" s="56"/>
      <c r="N4" s="56"/>
      <c r="O4" s="57" t="s">
        <v>30</v>
      </c>
      <c r="P4" s="58">
        <v>0.3</v>
      </c>
      <c r="Q4" s="59">
        <v>43200</v>
      </c>
      <c r="R4" s="59">
        <v>43200</v>
      </c>
      <c r="S4" s="60" t="s">
        <v>48</v>
      </c>
    </row>
    <row r="5" spans="1:19" x14ac:dyDescent="0.2">
      <c r="A5" s="46" t="s">
        <v>47</v>
      </c>
      <c r="B5" s="47">
        <f>C4</f>
        <v>2</v>
      </c>
      <c r="C5" s="47">
        <f>B5+D5</f>
        <v>3</v>
      </c>
      <c r="D5" s="47">
        <v>1</v>
      </c>
      <c r="E5" s="51">
        <v>305157</v>
      </c>
      <c r="F5" s="52">
        <v>0.63200000000000001</v>
      </c>
      <c r="G5" s="53">
        <v>0.14099999999999999</v>
      </c>
      <c r="H5" s="53">
        <v>2.3E-2</v>
      </c>
      <c r="I5" s="53">
        <v>0.1</v>
      </c>
      <c r="J5" s="53">
        <v>2.631578947368423</v>
      </c>
      <c r="K5" s="54"/>
      <c r="L5" s="55">
        <v>14.359</v>
      </c>
      <c r="M5" s="56"/>
      <c r="N5" s="56"/>
      <c r="O5" s="57" t="s">
        <v>31</v>
      </c>
      <c r="P5" s="58"/>
      <c r="Q5" s="59">
        <v>43200</v>
      </c>
      <c r="R5" s="59">
        <v>43200</v>
      </c>
      <c r="S5" s="60" t="s">
        <v>48</v>
      </c>
    </row>
    <row r="6" spans="1:19" x14ac:dyDescent="0.2">
      <c r="A6" s="46" t="s">
        <v>47</v>
      </c>
      <c r="B6" s="47">
        <f>C5</f>
        <v>3</v>
      </c>
      <c r="C6" s="47">
        <f>B6+D6</f>
        <v>4.3</v>
      </c>
      <c r="D6" s="47">
        <v>1.3</v>
      </c>
      <c r="E6" s="51">
        <v>305159</v>
      </c>
      <c r="F6" s="52">
        <v>0.83599999999999997</v>
      </c>
      <c r="G6" s="53">
        <v>2.8000000000000001E-2</v>
      </c>
      <c r="H6" s="53">
        <v>0.03</v>
      </c>
      <c r="I6" s="53">
        <v>3.1E-2</v>
      </c>
      <c r="J6" s="53">
        <v>2.7210884353741411</v>
      </c>
      <c r="K6" s="54"/>
      <c r="L6" s="55">
        <v>0.17399999999999999</v>
      </c>
      <c r="M6" s="56"/>
      <c r="N6" s="56"/>
      <c r="O6" s="57" t="s">
        <v>31</v>
      </c>
      <c r="P6" s="58"/>
      <c r="Q6" s="59">
        <v>43200</v>
      </c>
      <c r="R6" s="59">
        <v>43200</v>
      </c>
      <c r="S6" s="60" t="s">
        <v>48</v>
      </c>
    </row>
    <row r="7" spans="1:19" x14ac:dyDescent="0.2">
      <c r="A7" s="46" t="s">
        <v>42</v>
      </c>
      <c r="B7" s="47">
        <v>0</v>
      </c>
      <c r="C7" s="47">
        <f>D7</f>
        <v>0.7</v>
      </c>
      <c r="D7" s="47">
        <v>0.7</v>
      </c>
      <c r="E7" s="57">
        <v>305351</v>
      </c>
      <c r="F7" s="54">
        <v>6.35</v>
      </c>
      <c r="G7" s="61">
        <v>0.45600000000000002</v>
      </c>
      <c r="H7" s="61">
        <v>2.1000000000000001E-2</v>
      </c>
      <c r="I7" s="61">
        <v>4.9000000000000002E-2</v>
      </c>
      <c r="J7" s="61">
        <v>2.649</v>
      </c>
      <c r="K7" s="54"/>
      <c r="L7" s="61">
        <v>40.46</v>
      </c>
      <c r="M7" s="56"/>
      <c r="N7" s="56"/>
      <c r="O7" s="57" t="s">
        <v>30</v>
      </c>
      <c r="P7" s="58">
        <v>0.7</v>
      </c>
      <c r="Q7" s="59">
        <v>43408</v>
      </c>
      <c r="R7" s="59">
        <v>43408</v>
      </c>
      <c r="S7" s="60" t="s">
        <v>36</v>
      </c>
    </row>
    <row r="8" spans="1:19" x14ac:dyDescent="0.2">
      <c r="A8" s="46" t="s">
        <v>42</v>
      </c>
      <c r="B8" s="47">
        <f>C7</f>
        <v>0.7</v>
      </c>
      <c r="C8" s="47">
        <f>B8+D8</f>
        <v>1</v>
      </c>
      <c r="D8" s="47">
        <v>0.3</v>
      </c>
      <c r="E8" s="57">
        <v>305352</v>
      </c>
      <c r="F8" s="54">
        <v>2.41</v>
      </c>
      <c r="G8" s="61">
        <v>3.9E-2</v>
      </c>
      <c r="H8" s="61">
        <v>0.129</v>
      </c>
      <c r="I8" s="61">
        <v>0.44400000000000001</v>
      </c>
      <c r="J8" s="61">
        <v>2.649</v>
      </c>
      <c r="K8" s="54"/>
      <c r="L8" s="61">
        <v>25.57</v>
      </c>
      <c r="M8" s="56"/>
      <c r="N8" s="56"/>
      <c r="O8" s="57" t="s">
        <v>30</v>
      </c>
      <c r="P8" s="58">
        <v>0.3</v>
      </c>
      <c r="Q8" s="59">
        <v>43408</v>
      </c>
      <c r="R8" s="59">
        <v>43408</v>
      </c>
      <c r="S8" s="60" t="s">
        <v>36</v>
      </c>
    </row>
    <row r="9" spans="1:19" x14ac:dyDescent="0.2">
      <c r="A9" s="46" t="s">
        <v>42</v>
      </c>
      <c r="B9" s="47">
        <f>C8</f>
        <v>1</v>
      </c>
      <c r="C9" s="47">
        <f>B9+D9</f>
        <v>2.5</v>
      </c>
      <c r="D9" s="47">
        <v>1.5</v>
      </c>
      <c r="E9" s="57">
        <v>305353</v>
      </c>
      <c r="F9" s="54">
        <v>7.27</v>
      </c>
      <c r="G9" s="61">
        <v>1.2999999999999999E-2</v>
      </c>
      <c r="H9" s="61">
        <v>2.5999999999999999E-2</v>
      </c>
      <c r="I9" s="61">
        <v>8.8999999999999996E-2</v>
      </c>
      <c r="J9" s="61">
        <v>2.6669999999999998</v>
      </c>
      <c r="K9" s="54"/>
      <c r="L9" s="61">
        <v>10.84</v>
      </c>
      <c r="M9" s="56"/>
      <c r="N9" s="56"/>
      <c r="O9" s="57" t="s">
        <v>31</v>
      </c>
      <c r="P9" s="58"/>
      <c r="Q9" s="59">
        <v>43408</v>
      </c>
      <c r="R9" s="59">
        <v>43408</v>
      </c>
      <c r="S9" s="60" t="s">
        <v>36</v>
      </c>
    </row>
    <row r="10" spans="1:19" x14ac:dyDescent="0.2">
      <c r="A10" s="46" t="s">
        <v>42</v>
      </c>
      <c r="B10" s="47">
        <f>C9</f>
        <v>2.5</v>
      </c>
      <c r="C10" s="47">
        <f>B10+D10</f>
        <v>2.9</v>
      </c>
      <c r="D10" s="47">
        <v>0.4</v>
      </c>
      <c r="E10" s="57">
        <v>305355</v>
      </c>
      <c r="F10" s="54">
        <v>1.05</v>
      </c>
      <c r="G10" s="61">
        <v>0.13</v>
      </c>
      <c r="H10" s="61">
        <v>1.9E-2</v>
      </c>
      <c r="I10" s="61">
        <v>4.4999999999999998E-2</v>
      </c>
      <c r="J10" s="61">
        <v>2.649</v>
      </c>
      <c r="K10" s="54"/>
      <c r="L10" s="61">
        <v>12.78</v>
      </c>
      <c r="M10" s="56"/>
      <c r="N10" s="56"/>
      <c r="O10" s="57" t="s">
        <v>31</v>
      </c>
      <c r="P10" s="58"/>
      <c r="Q10" s="59">
        <v>43408</v>
      </c>
      <c r="R10" s="59">
        <v>43408</v>
      </c>
      <c r="S10" s="60" t="s">
        <v>36</v>
      </c>
    </row>
    <row r="11" spans="1:19" x14ac:dyDescent="0.2">
      <c r="A11" s="46" t="s">
        <v>42</v>
      </c>
      <c r="B11" s="47">
        <f>C10</f>
        <v>2.9</v>
      </c>
      <c r="C11" s="47">
        <f>B11+D11</f>
        <v>3.1</v>
      </c>
      <c r="D11" s="47">
        <v>0.2</v>
      </c>
      <c r="E11" s="57">
        <v>305356</v>
      </c>
      <c r="F11" s="54">
        <v>4.87</v>
      </c>
      <c r="G11" s="61">
        <v>8.5000000000000006E-2</v>
      </c>
      <c r="H11" s="61">
        <v>0.28799999999999998</v>
      </c>
      <c r="I11" s="61">
        <v>0.67100000000000004</v>
      </c>
      <c r="J11" s="61">
        <v>2.7970000000000002</v>
      </c>
      <c r="K11" s="54"/>
      <c r="L11" s="61">
        <v>33.380000000000003</v>
      </c>
      <c r="M11" s="56"/>
      <c r="N11" s="56"/>
      <c r="O11" s="57" t="s">
        <v>31</v>
      </c>
      <c r="P11" s="58"/>
      <c r="Q11" s="59">
        <v>43408</v>
      </c>
      <c r="R11" s="59">
        <v>43408</v>
      </c>
      <c r="S11" s="60" t="s">
        <v>36</v>
      </c>
    </row>
    <row r="12" spans="1:19" x14ac:dyDescent="0.2">
      <c r="A12" s="46" t="s">
        <v>41</v>
      </c>
      <c r="B12" s="47">
        <v>0</v>
      </c>
      <c r="C12" s="47">
        <f>D12</f>
        <v>1</v>
      </c>
      <c r="D12" s="47">
        <v>1</v>
      </c>
      <c r="E12" s="57">
        <v>305687</v>
      </c>
      <c r="F12" s="54">
        <v>0.84</v>
      </c>
      <c r="G12" s="61">
        <v>5.1999999999999998E-2</v>
      </c>
      <c r="H12" s="61">
        <v>1.4999999999999999E-2</v>
      </c>
      <c r="I12" s="61">
        <v>5.7000000000000002E-2</v>
      </c>
      <c r="J12" s="61">
        <v>2.778</v>
      </c>
      <c r="K12" s="54"/>
      <c r="L12" s="61">
        <v>16.739999999999998</v>
      </c>
      <c r="M12" s="56"/>
      <c r="N12" s="56"/>
      <c r="O12" s="57" t="s">
        <v>32</v>
      </c>
      <c r="P12" s="58"/>
      <c r="Q12" s="59" t="s">
        <v>35</v>
      </c>
      <c r="R12" s="59" t="s">
        <v>35</v>
      </c>
      <c r="S12" s="60" t="s">
        <v>37</v>
      </c>
    </row>
    <row r="13" spans="1:19" x14ac:dyDescent="0.2">
      <c r="A13" s="46" t="s">
        <v>41</v>
      </c>
      <c r="B13" s="47">
        <f>C12</f>
        <v>1</v>
      </c>
      <c r="C13" s="47">
        <f>B13+D13</f>
        <v>1.5</v>
      </c>
      <c r="D13" s="47">
        <v>0.5</v>
      </c>
      <c r="E13" s="57">
        <v>305688</v>
      </c>
      <c r="F13" s="54">
        <v>7.55</v>
      </c>
      <c r="G13" s="61">
        <v>0.189</v>
      </c>
      <c r="H13" s="61">
        <v>5.3999999999999999E-2</v>
      </c>
      <c r="I13" s="61">
        <v>9.7000000000000003E-2</v>
      </c>
      <c r="J13" s="61">
        <v>3.101</v>
      </c>
      <c r="K13" s="54"/>
      <c r="L13" s="61">
        <v>57.01</v>
      </c>
      <c r="M13" s="56"/>
      <c r="N13" s="56"/>
      <c r="O13" s="57" t="s">
        <v>30</v>
      </c>
      <c r="P13" s="58">
        <v>0.5</v>
      </c>
      <c r="Q13" s="59" t="s">
        <v>35</v>
      </c>
      <c r="R13" s="59" t="s">
        <v>35</v>
      </c>
      <c r="S13" s="60" t="s">
        <v>37</v>
      </c>
    </row>
    <row r="14" spans="1:19" x14ac:dyDescent="0.2">
      <c r="A14" s="46" t="s">
        <v>41</v>
      </c>
      <c r="B14" s="47">
        <f>C13</f>
        <v>1.5</v>
      </c>
      <c r="C14" s="47">
        <f>B14+D14</f>
        <v>1.8</v>
      </c>
      <c r="D14" s="47">
        <v>0.3</v>
      </c>
      <c r="E14" s="57">
        <v>305689</v>
      </c>
      <c r="F14" s="54">
        <v>27.84</v>
      </c>
      <c r="G14" s="61">
        <v>0.626</v>
      </c>
      <c r="H14" s="61">
        <v>0.39100000000000001</v>
      </c>
      <c r="I14" s="61">
        <v>0.74199999999999999</v>
      </c>
      <c r="J14" s="61">
        <v>3.54</v>
      </c>
      <c r="K14" s="54"/>
      <c r="L14" s="61">
        <v>62.65</v>
      </c>
      <c r="M14" s="56"/>
      <c r="N14" s="56"/>
      <c r="O14" s="57" t="s">
        <v>30</v>
      </c>
      <c r="P14" s="58">
        <v>0.3</v>
      </c>
      <c r="Q14" s="59" t="s">
        <v>35</v>
      </c>
      <c r="R14" s="59" t="s">
        <v>35</v>
      </c>
      <c r="S14" s="60" t="s">
        <v>37</v>
      </c>
    </row>
    <row r="15" spans="1:19" x14ac:dyDescent="0.2">
      <c r="A15" s="46" t="s">
        <v>41</v>
      </c>
      <c r="B15" s="47">
        <f>C14</f>
        <v>1.8</v>
      </c>
      <c r="C15" s="47">
        <f>B15+D15</f>
        <v>3.3</v>
      </c>
      <c r="D15" s="47">
        <v>1.5</v>
      </c>
      <c r="E15" s="57">
        <v>305690</v>
      </c>
      <c r="F15" s="62">
        <v>0.6</v>
      </c>
      <c r="G15" s="63">
        <v>1.6E-2</v>
      </c>
      <c r="H15" s="63">
        <v>3.4000000000000002E-2</v>
      </c>
      <c r="I15" s="63">
        <v>7.8E-2</v>
      </c>
      <c r="J15" s="63">
        <v>2.649</v>
      </c>
      <c r="K15" s="62"/>
      <c r="L15" s="63">
        <v>7.07</v>
      </c>
      <c r="M15" s="56"/>
      <c r="N15" s="56"/>
      <c r="O15" s="57" t="s">
        <v>30</v>
      </c>
      <c r="P15" s="58">
        <v>1.5</v>
      </c>
      <c r="Q15" s="59" t="s">
        <v>35</v>
      </c>
      <c r="R15" s="59" t="s">
        <v>35</v>
      </c>
      <c r="S15" s="64" t="s">
        <v>37</v>
      </c>
    </row>
    <row r="16" spans="1:19" x14ac:dyDescent="0.2">
      <c r="A16" s="46" t="s">
        <v>41</v>
      </c>
      <c r="B16" s="47">
        <f>C15</f>
        <v>3.3</v>
      </c>
      <c r="C16" s="47">
        <f>B16+D16</f>
        <v>3.5</v>
      </c>
      <c r="D16" s="47">
        <v>0.2</v>
      </c>
      <c r="E16" s="57">
        <v>305691</v>
      </c>
      <c r="F16" s="62">
        <v>0.57999999999999996</v>
      </c>
      <c r="G16" s="63">
        <v>3.5999999999999997E-2</v>
      </c>
      <c r="H16" s="63">
        <v>2.3E-2</v>
      </c>
      <c r="I16" s="63">
        <v>0.122</v>
      </c>
      <c r="J16" s="63">
        <v>2.7029999999999998</v>
      </c>
      <c r="K16" s="62"/>
      <c r="L16" s="63">
        <v>15.16</v>
      </c>
      <c r="M16" s="56"/>
      <c r="N16" s="56"/>
      <c r="O16" s="57" t="s">
        <v>31</v>
      </c>
      <c r="P16" s="58"/>
      <c r="Q16" s="59" t="s">
        <v>35</v>
      </c>
      <c r="R16" s="59" t="s">
        <v>35</v>
      </c>
      <c r="S16" s="64" t="s">
        <v>37</v>
      </c>
    </row>
    <row r="17" spans="1:19" x14ac:dyDescent="0.2">
      <c r="A17" s="46" t="s">
        <v>41</v>
      </c>
      <c r="B17" s="47">
        <f>C16</f>
        <v>3.5</v>
      </c>
      <c r="C17" s="47">
        <f>B17+D17</f>
        <v>4.5</v>
      </c>
      <c r="D17" s="47">
        <v>1</v>
      </c>
      <c r="E17" s="57">
        <v>305692</v>
      </c>
      <c r="F17" s="54">
        <v>0.17</v>
      </c>
      <c r="G17" s="61">
        <v>4.0000000000000001E-3</v>
      </c>
      <c r="H17" s="61">
        <v>1.6E-2</v>
      </c>
      <c r="I17" s="61">
        <v>0.03</v>
      </c>
      <c r="J17" s="61">
        <v>2.597</v>
      </c>
      <c r="K17" s="54"/>
      <c r="L17" s="61">
        <v>17.3</v>
      </c>
      <c r="M17" s="56"/>
      <c r="N17" s="56"/>
      <c r="O17" s="57" t="s">
        <v>31</v>
      </c>
      <c r="P17" s="58"/>
      <c r="Q17" s="59" t="s">
        <v>35</v>
      </c>
      <c r="R17" s="59" t="s">
        <v>35</v>
      </c>
      <c r="S17" s="60" t="s">
        <v>37</v>
      </c>
    </row>
    <row r="18" spans="1:19" x14ac:dyDescent="0.2">
      <c r="A18" s="23" t="s">
        <v>155</v>
      </c>
      <c r="F18" s="3"/>
      <c r="Q18" s="26"/>
      <c r="R18" s="26"/>
    </row>
    <row r="19" spans="1:19" x14ac:dyDescent="0.2">
      <c r="A19" s="23" t="s">
        <v>155</v>
      </c>
      <c r="F19" s="3"/>
      <c r="Q19" s="26"/>
      <c r="R19" s="26"/>
    </row>
    <row r="20" spans="1:19" x14ac:dyDescent="0.2">
      <c r="A20" s="23" t="s">
        <v>156</v>
      </c>
      <c r="F20" s="3"/>
      <c r="Q20" s="26"/>
      <c r="R20" s="26"/>
    </row>
    <row r="21" spans="1:19" x14ac:dyDescent="0.2">
      <c r="A21" s="23" t="s">
        <v>156</v>
      </c>
      <c r="F21" s="3"/>
      <c r="Q21" s="26"/>
      <c r="R21" s="26"/>
    </row>
    <row r="22" spans="1:19" x14ac:dyDescent="0.2">
      <c r="A22" s="46" t="s">
        <v>68</v>
      </c>
      <c r="B22" s="47">
        <v>0</v>
      </c>
      <c r="C22" s="47">
        <f>D22</f>
        <v>0.8</v>
      </c>
      <c r="D22" s="47">
        <v>0.8</v>
      </c>
      <c r="E22" s="51">
        <v>306823</v>
      </c>
      <c r="F22" s="52">
        <v>2.4360000000000004</v>
      </c>
      <c r="G22" s="53">
        <v>0.27200000000000002</v>
      </c>
      <c r="H22" s="53">
        <v>3.4000000000000002E-2</v>
      </c>
      <c r="I22" s="53">
        <v>5.0999999999999997E-2</v>
      </c>
      <c r="J22" s="53">
        <v>2.7586206896551726</v>
      </c>
      <c r="K22" s="54"/>
      <c r="L22" s="65">
        <v>13.85</v>
      </c>
      <c r="M22" s="56"/>
      <c r="N22" s="56"/>
      <c r="O22" s="57" t="s">
        <v>32</v>
      </c>
      <c r="P22" s="58"/>
      <c r="Q22" s="59">
        <v>43210</v>
      </c>
      <c r="R22" s="59">
        <v>43210</v>
      </c>
      <c r="S22" s="60" t="s">
        <v>70</v>
      </c>
    </row>
    <row r="23" spans="1:19" x14ac:dyDescent="0.2">
      <c r="A23" s="46" t="s">
        <v>68</v>
      </c>
      <c r="B23" s="47">
        <f>C22</f>
        <v>0.8</v>
      </c>
      <c r="C23" s="47">
        <f>B23+D23</f>
        <v>1.2000000000000002</v>
      </c>
      <c r="D23" s="47">
        <v>0.4</v>
      </c>
      <c r="E23" s="51">
        <v>306825</v>
      </c>
      <c r="F23" s="52">
        <v>1.254</v>
      </c>
      <c r="G23" s="53">
        <v>0.39600000000000002</v>
      </c>
      <c r="H23" s="53">
        <v>2.3519999999999999</v>
      </c>
      <c r="I23" s="53">
        <v>7.3739999999999997</v>
      </c>
      <c r="J23" s="53">
        <v>2.7586206896551726</v>
      </c>
      <c r="K23" s="54"/>
      <c r="L23" s="55">
        <v>45.933</v>
      </c>
      <c r="M23" s="56"/>
      <c r="N23" s="56"/>
      <c r="O23" s="57" t="s">
        <v>30</v>
      </c>
      <c r="P23" s="58">
        <v>0.4</v>
      </c>
      <c r="Q23" s="59">
        <v>43210</v>
      </c>
      <c r="R23" s="59">
        <v>43210</v>
      </c>
      <c r="S23" s="60" t="s">
        <v>70</v>
      </c>
    </row>
    <row r="24" spans="1:19" x14ac:dyDescent="0.2">
      <c r="A24" s="46" t="s">
        <v>68</v>
      </c>
      <c r="B24" s="47">
        <f>C23</f>
        <v>1.2000000000000002</v>
      </c>
      <c r="C24" s="47">
        <f>B24+D24</f>
        <v>3.7</v>
      </c>
      <c r="D24" s="47">
        <v>2.5</v>
      </c>
      <c r="E24" s="51">
        <v>306826</v>
      </c>
      <c r="F24" s="52">
        <v>1.1360000000000001</v>
      </c>
      <c r="G24" s="53">
        <v>3.2000000000000001E-2</v>
      </c>
      <c r="H24" s="53">
        <v>1.7999999999999999E-2</v>
      </c>
      <c r="I24" s="53">
        <v>4.2000000000000003E-2</v>
      </c>
      <c r="J24" s="53">
        <v>2.7397260273972561</v>
      </c>
      <c r="K24" s="54"/>
      <c r="L24" s="55">
        <v>12.32</v>
      </c>
      <c r="M24" s="56"/>
      <c r="N24" s="56"/>
      <c r="O24" s="57" t="s">
        <v>31</v>
      </c>
      <c r="P24" s="58"/>
      <c r="Q24" s="59">
        <v>43210</v>
      </c>
      <c r="R24" s="59">
        <v>43210</v>
      </c>
      <c r="S24" s="60" t="s">
        <v>70</v>
      </c>
    </row>
    <row r="25" spans="1:19" x14ac:dyDescent="0.2">
      <c r="A25" s="46" t="s">
        <v>40</v>
      </c>
      <c r="B25" s="47">
        <v>0</v>
      </c>
      <c r="C25" s="47">
        <f>D25</f>
        <v>1.1000000000000001</v>
      </c>
      <c r="D25" s="47">
        <v>1.1000000000000001</v>
      </c>
      <c r="E25" s="57">
        <v>307050</v>
      </c>
      <c r="F25" s="54">
        <v>0.75</v>
      </c>
      <c r="G25" s="61">
        <v>4.4999999999999998E-2</v>
      </c>
      <c r="H25" s="61">
        <v>3.5999999999999997E-2</v>
      </c>
      <c r="I25" s="61">
        <v>0.104</v>
      </c>
      <c r="J25" s="61">
        <v>2.6669999999999998</v>
      </c>
      <c r="K25" s="54"/>
      <c r="L25" s="61">
        <v>2.62</v>
      </c>
      <c r="M25" s="56"/>
      <c r="N25" s="56"/>
      <c r="O25" s="57" t="s">
        <v>32</v>
      </c>
      <c r="P25" s="58"/>
      <c r="Q25" s="59">
        <v>43211</v>
      </c>
      <c r="R25" s="59">
        <v>43211</v>
      </c>
      <c r="S25" s="60" t="s">
        <v>38</v>
      </c>
    </row>
    <row r="26" spans="1:19" x14ac:dyDescent="0.2">
      <c r="A26" s="46" t="s">
        <v>40</v>
      </c>
      <c r="B26" s="47">
        <f>C25</f>
        <v>1.1000000000000001</v>
      </c>
      <c r="C26" s="47">
        <f>B26+D26</f>
        <v>2</v>
      </c>
      <c r="D26" s="47">
        <v>0.9</v>
      </c>
      <c r="E26" s="57">
        <v>307051</v>
      </c>
      <c r="F26" s="54">
        <v>4.42</v>
      </c>
      <c r="G26" s="61">
        <v>0.114</v>
      </c>
      <c r="H26" s="61">
        <v>2.222</v>
      </c>
      <c r="I26" s="61">
        <v>2.613</v>
      </c>
      <c r="J26" s="61">
        <v>2.6850000000000001</v>
      </c>
      <c r="K26" s="54"/>
      <c r="L26" s="61">
        <v>35.584000000000003</v>
      </c>
      <c r="M26" s="56"/>
      <c r="N26" s="56"/>
      <c r="O26" s="57" t="s">
        <v>30</v>
      </c>
      <c r="P26" s="58">
        <v>0.9</v>
      </c>
      <c r="Q26" s="59">
        <v>43211</v>
      </c>
      <c r="R26" s="59">
        <v>43211</v>
      </c>
      <c r="S26" s="60" t="s">
        <v>38</v>
      </c>
    </row>
    <row r="27" spans="1:19" x14ac:dyDescent="0.2">
      <c r="A27" s="46" t="s">
        <v>40</v>
      </c>
      <c r="B27" s="47">
        <f>C26</f>
        <v>2</v>
      </c>
      <c r="C27" s="47">
        <f>B27+D27</f>
        <v>3.1</v>
      </c>
      <c r="D27" s="47">
        <v>1.1000000000000001</v>
      </c>
      <c r="E27" s="57">
        <v>307053</v>
      </c>
      <c r="F27" s="54">
        <v>4.09</v>
      </c>
      <c r="G27" s="61">
        <v>0.26300000000000001</v>
      </c>
      <c r="H27" s="61">
        <v>1.123</v>
      </c>
      <c r="I27" s="61">
        <v>2.3290000000000002</v>
      </c>
      <c r="J27" s="61">
        <v>2.6669999999999998</v>
      </c>
      <c r="K27" s="54"/>
      <c r="L27" s="61">
        <v>40.69</v>
      </c>
      <c r="M27" s="56"/>
      <c r="N27" s="56"/>
      <c r="O27" s="57" t="s">
        <v>30</v>
      </c>
      <c r="P27" s="58">
        <v>1.1000000000000001</v>
      </c>
      <c r="Q27" s="59">
        <v>43211</v>
      </c>
      <c r="R27" s="59">
        <v>43211</v>
      </c>
      <c r="S27" s="60" t="s">
        <v>38</v>
      </c>
    </row>
    <row r="28" spans="1:19" x14ac:dyDescent="0.2">
      <c r="A28" s="46" t="s">
        <v>40</v>
      </c>
      <c r="B28" s="47">
        <f>C27</f>
        <v>3.1</v>
      </c>
      <c r="C28" s="47">
        <f>B28+D28</f>
        <v>3.7</v>
      </c>
      <c r="D28" s="47">
        <v>0.6</v>
      </c>
      <c r="E28" s="57">
        <v>307054</v>
      </c>
      <c r="F28" s="54">
        <v>1.07</v>
      </c>
      <c r="G28" s="61">
        <v>3.1E-2</v>
      </c>
      <c r="H28" s="61">
        <v>6.2E-2</v>
      </c>
      <c r="I28" s="61">
        <v>0.26500000000000001</v>
      </c>
      <c r="J28" s="61">
        <v>2.7210000000000001</v>
      </c>
      <c r="K28" s="54"/>
      <c r="L28" s="61">
        <v>3.33</v>
      </c>
      <c r="M28" s="56"/>
      <c r="N28" s="56"/>
      <c r="O28" s="57" t="s">
        <v>31</v>
      </c>
      <c r="P28" s="58"/>
      <c r="Q28" s="59">
        <v>43211</v>
      </c>
      <c r="R28" s="59">
        <v>43211</v>
      </c>
      <c r="S28" s="60" t="s">
        <v>38</v>
      </c>
    </row>
    <row r="29" spans="1:19" x14ac:dyDescent="0.2">
      <c r="A29" s="23" t="s">
        <v>157</v>
      </c>
      <c r="F29" s="3"/>
      <c r="Q29" s="26"/>
      <c r="R29" s="26"/>
    </row>
    <row r="30" spans="1:19" x14ac:dyDescent="0.2">
      <c r="A30" s="23" t="s">
        <v>157</v>
      </c>
      <c r="F30" s="3"/>
      <c r="Q30" s="26"/>
      <c r="R30" s="26"/>
    </row>
    <row r="31" spans="1:19" x14ac:dyDescent="0.2">
      <c r="A31" s="23" t="s">
        <v>158</v>
      </c>
      <c r="F31" s="3"/>
      <c r="Q31" s="26"/>
      <c r="R31" s="26"/>
    </row>
    <row r="32" spans="1:19" x14ac:dyDescent="0.2">
      <c r="A32" s="23" t="s">
        <v>158</v>
      </c>
      <c r="F32" s="3"/>
      <c r="Q32" s="26"/>
      <c r="R32" s="26"/>
    </row>
    <row r="33" spans="1:19" x14ac:dyDescent="0.2">
      <c r="A33" s="46" t="s">
        <v>71</v>
      </c>
      <c r="B33" s="47">
        <v>0</v>
      </c>
      <c r="C33" s="47">
        <f>D33</f>
        <v>1.4</v>
      </c>
      <c r="D33" s="47">
        <v>1.4</v>
      </c>
      <c r="E33" s="51">
        <v>307989</v>
      </c>
      <c r="F33" s="52">
        <v>0.42200000000000004</v>
      </c>
      <c r="G33" s="53">
        <v>8.9999999999999993E-3</v>
      </c>
      <c r="H33" s="53">
        <v>0.01</v>
      </c>
      <c r="I33" s="53">
        <v>5.0999999999999997E-2</v>
      </c>
      <c r="J33" s="53">
        <v>2.6666666666666665</v>
      </c>
      <c r="K33" s="54"/>
      <c r="L33" s="65">
        <f>0.632/2</f>
        <v>0.316</v>
      </c>
      <c r="M33" s="56"/>
      <c r="N33" s="56"/>
      <c r="O33" s="57" t="s">
        <v>32</v>
      </c>
      <c r="P33" s="58"/>
      <c r="Q33" s="59">
        <v>43216</v>
      </c>
      <c r="R33" s="59">
        <v>43216</v>
      </c>
      <c r="S33" s="60" t="s">
        <v>72</v>
      </c>
    </row>
    <row r="34" spans="1:19" x14ac:dyDescent="0.2">
      <c r="A34" s="46" t="s">
        <v>71</v>
      </c>
      <c r="B34" s="47">
        <f>C33</f>
        <v>1.4</v>
      </c>
      <c r="C34" s="47">
        <f>B34+D34</f>
        <v>2.2000000000000002</v>
      </c>
      <c r="D34" s="47">
        <v>0.8</v>
      </c>
      <c r="E34" s="51">
        <v>307991</v>
      </c>
      <c r="F34" s="52">
        <v>16.646000000000001</v>
      </c>
      <c r="G34" s="53">
        <v>0.39900000000000002</v>
      </c>
      <c r="H34" s="53">
        <v>0.30499999999999999</v>
      </c>
      <c r="I34" s="53">
        <v>0.57199999999999995</v>
      </c>
      <c r="J34" s="53">
        <v>2.9850746268656767</v>
      </c>
      <c r="K34" s="54"/>
      <c r="L34" s="55">
        <v>30.459</v>
      </c>
      <c r="M34" s="56"/>
      <c r="N34" s="56"/>
      <c r="O34" s="57" t="s">
        <v>30</v>
      </c>
      <c r="P34" s="58">
        <v>0.8</v>
      </c>
      <c r="Q34" s="59">
        <v>43216</v>
      </c>
      <c r="R34" s="59">
        <v>43216</v>
      </c>
      <c r="S34" s="60" t="s">
        <v>72</v>
      </c>
    </row>
    <row r="35" spans="1:19" x14ac:dyDescent="0.2">
      <c r="A35" s="46" t="s">
        <v>71</v>
      </c>
      <c r="B35" s="47">
        <f>C34</f>
        <v>2.2000000000000002</v>
      </c>
      <c r="C35" s="47">
        <f>B35+D35</f>
        <v>3.4000000000000004</v>
      </c>
      <c r="D35" s="47">
        <v>1.2</v>
      </c>
      <c r="E35" s="51">
        <v>307992</v>
      </c>
      <c r="F35" s="52">
        <v>1.4380000000000002</v>
      </c>
      <c r="G35" s="53">
        <v>5.1999999999999998E-2</v>
      </c>
      <c r="H35" s="53">
        <v>7.0000000000000001E-3</v>
      </c>
      <c r="I35" s="53">
        <v>5.3999999999999999E-2</v>
      </c>
      <c r="J35" s="53">
        <v>2.6845637583892659</v>
      </c>
      <c r="K35" s="54"/>
      <c r="L35" s="55">
        <v>5.556</v>
      </c>
      <c r="M35" s="56"/>
      <c r="N35" s="56"/>
      <c r="O35" s="57" t="s">
        <v>31</v>
      </c>
      <c r="P35" s="58"/>
      <c r="Q35" s="59">
        <v>43216</v>
      </c>
      <c r="R35" s="59">
        <v>43216</v>
      </c>
      <c r="S35" s="60" t="s">
        <v>72</v>
      </c>
    </row>
    <row r="36" spans="1:19" x14ac:dyDescent="0.2">
      <c r="A36" s="46" t="s">
        <v>115</v>
      </c>
      <c r="B36" s="47">
        <v>0</v>
      </c>
      <c r="C36" s="47">
        <f>D36</f>
        <v>1.4</v>
      </c>
      <c r="D36" s="47">
        <v>1.4</v>
      </c>
      <c r="E36" s="51">
        <v>308299</v>
      </c>
      <c r="F36" s="52">
        <v>1.462</v>
      </c>
      <c r="G36" s="53">
        <v>1.0999999999999999E-2</v>
      </c>
      <c r="H36" s="53">
        <v>2E-3</v>
      </c>
      <c r="I36" s="53">
        <v>4.2999999999999997E-2</v>
      </c>
      <c r="J36" s="53">
        <v>2.6490066225165525</v>
      </c>
      <c r="K36" s="54"/>
      <c r="L36" s="55">
        <v>19.861000000000001</v>
      </c>
      <c r="M36" s="56"/>
      <c r="N36" s="56"/>
      <c r="O36" s="57" t="s">
        <v>30</v>
      </c>
      <c r="P36" s="58">
        <v>1.4</v>
      </c>
      <c r="Q36" s="59">
        <v>43218</v>
      </c>
      <c r="R36" s="59">
        <v>43218</v>
      </c>
      <c r="S36" s="60" t="s">
        <v>116</v>
      </c>
    </row>
    <row r="37" spans="1:19" x14ac:dyDescent="0.2">
      <c r="A37" s="46" t="s">
        <v>115</v>
      </c>
      <c r="B37" s="47">
        <f>C36</f>
        <v>1.4</v>
      </c>
      <c r="C37" s="47">
        <f>B37+D37</f>
        <v>1.7999999999999998</v>
      </c>
      <c r="D37" s="47">
        <v>0.4</v>
      </c>
      <c r="E37" s="51">
        <v>308300</v>
      </c>
      <c r="F37" s="52">
        <v>14.542</v>
      </c>
      <c r="G37" s="53">
        <v>9.8000000000000004E-2</v>
      </c>
      <c r="H37" s="53">
        <v>0.39100000000000001</v>
      </c>
      <c r="I37" s="53">
        <v>1.274</v>
      </c>
      <c r="J37" s="53">
        <v>2.7777777777777821</v>
      </c>
      <c r="K37" s="54"/>
      <c r="L37" s="55">
        <v>54.448</v>
      </c>
      <c r="M37" s="56"/>
      <c r="N37" s="56"/>
      <c r="O37" s="57" t="s">
        <v>30</v>
      </c>
      <c r="P37" s="58">
        <v>0.4</v>
      </c>
      <c r="Q37" s="59">
        <v>43218</v>
      </c>
      <c r="R37" s="59">
        <v>43218</v>
      </c>
      <c r="S37" s="60" t="s">
        <v>116</v>
      </c>
    </row>
    <row r="38" spans="1:19" x14ac:dyDescent="0.2">
      <c r="A38" s="46" t="s">
        <v>115</v>
      </c>
      <c r="B38" s="47">
        <f>C37</f>
        <v>1.7999999999999998</v>
      </c>
      <c r="C38" s="47">
        <f>B38+D38</f>
        <v>2.1999999999999997</v>
      </c>
      <c r="D38" s="47">
        <v>0.4</v>
      </c>
      <c r="E38" s="51">
        <v>308301</v>
      </c>
      <c r="F38" s="52">
        <v>1.536</v>
      </c>
      <c r="G38" s="53">
        <v>0.01</v>
      </c>
      <c r="H38" s="53">
        <v>4.7E-2</v>
      </c>
      <c r="I38" s="53">
        <v>0.111</v>
      </c>
      <c r="J38" s="53">
        <v>2.6666666666666665</v>
      </c>
      <c r="K38" s="54"/>
      <c r="L38" s="55">
        <v>11.369</v>
      </c>
      <c r="M38" s="56"/>
      <c r="N38" s="56"/>
      <c r="O38" s="57" t="s">
        <v>30</v>
      </c>
      <c r="P38" s="58">
        <v>0.4</v>
      </c>
      <c r="Q38" s="59">
        <v>43218</v>
      </c>
      <c r="R38" s="59">
        <v>43218</v>
      </c>
      <c r="S38" s="60" t="s">
        <v>116</v>
      </c>
    </row>
    <row r="39" spans="1:19" x14ac:dyDescent="0.2">
      <c r="A39" s="46" t="s">
        <v>115</v>
      </c>
      <c r="B39" s="47">
        <f>C38</f>
        <v>2.1999999999999997</v>
      </c>
      <c r="C39" s="47">
        <f>B39+D39</f>
        <v>3.5999999999999996</v>
      </c>
      <c r="D39" s="47">
        <v>1.4</v>
      </c>
      <c r="E39" s="51">
        <v>308302</v>
      </c>
      <c r="F39" s="52">
        <v>0.46600000000000003</v>
      </c>
      <c r="G39" s="53">
        <v>0.05</v>
      </c>
      <c r="H39" s="53">
        <v>4.0000000000000001E-3</v>
      </c>
      <c r="I39" s="53">
        <v>5.5E-2</v>
      </c>
      <c r="J39" s="53">
        <v>2.7210884353741518</v>
      </c>
      <c r="K39" s="54"/>
      <c r="L39" s="66">
        <f>9.855/2</f>
        <v>4.9275000000000002</v>
      </c>
      <c r="M39" s="56"/>
      <c r="N39" s="56"/>
      <c r="O39" s="57" t="s">
        <v>31</v>
      </c>
      <c r="P39" s="58"/>
      <c r="Q39" s="59">
        <v>43218</v>
      </c>
      <c r="R39" s="59">
        <v>43218</v>
      </c>
      <c r="S39" s="60" t="s">
        <v>116</v>
      </c>
    </row>
    <row r="40" spans="1:19" x14ac:dyDescent="0.2">
      <c r="A40" s="23" t="s">
        <v>159</v>
      </c>
      <c r="E40" s="38"/>
      <c r="F40" s="39"/>
      <c r="G40" s="40"/>
      <c r="H40" s="40"/>
      <c r="I40" s="40"/>
      <c r="J40" s="40"/>
      <c r="K40" s="41"/>
      <c r="L40" s="42"/>
      <c r="Q40" s="26"/>
      <c r="R40" s="26"/>
    </row>
    <row r="41" spans="1:19" x14ac:dyDescent="0.2">
      <c r="A41" s="23" t="s">
        <v>159</v>
      </c>
      <c r="E41" s="38"/>
      <c r="F41" s="39"/>
      <c r="G41" s="40"/>
      <c r="H41" s="40"/>
      <c r="I41" s="40"/>
      <c r="J41" s="40"/>
      <c r="K41" s="41"/>
      <c r="L41" s="42"/>
      <c r="Q41" s="26"/>
      <c r="R41" s="26"/>
    </row>
    <row r="42" spans="1:19" x14ac:dyDescent="0.2">
      <c r="A42" s="46" t="s">
        <v>73</v>
      </c>
      <c r="B42" s="47">
        <v>0</v>
      </c>
      <c r="C42" s="47">
        <f>D42</f>
        <v>2.1</v>
      </c>
      <c r="D42" s="47">
        <v>2.1</v>
      </c>
      <c r="E42" s="51">
        <v>309764</v>
      </c>
      <c r="F42" s="52">
        <v>1.4779999999999998</v>
      </c>
      <c r="G42" s="53">
        <v>2.1999999999999999E-2</v>
      </c>
      <c r="H42" s="53">
        <v>8.9999999999999993E-3</v>
      </c>
      <c r="I42" s="53">
        <v>5.8000000000000003E-2</v>
      </c>
      <c r="J42" s="53">
        <v>2.7586206896551726</v>
      </c>
      <c r="K42" s="54"/>
      <c r="L42" s="55">
        <v>8.6620000000000008</v>
      </c>
      <c r="M42" s="56"/>
      <c r="N42" s="56"/>
      <c r="O42" s="57" t="s">
        <v>32</v>
      </c>
      <c r="P42" s="58"/>
      <c r="Q42" s="59">
        <v>43227</v>
      </c>
      <c r="R42" s="59">
        <v>43228</v>
      </c>
      <c r="S42" s="60" t="s">
        <v>74</v>
      </c>
    </row>
    <row r="43" spans="1:19" x14ac:dyDescent="0.2">
      <c r="A43" s="46" t="s">
        <v>73</v>
      </c>
      <c r="B43" s="47">
        <f>C42</f>
        <v>2.1</v>
      </c>
      <c r="C43" s="47">
        <f>B43+D43</f>
        <v>2.4</v>
      </c>
      <c r="D43" s="47">
        <v>0.3</v>
      </c>
      <c r="E43" s="51">
        <v>309765</v>
      </c>
      <c r="F43" s="52">
        <v>1.6759999999999999</v>
      </c>
      <c r="G43" s="53">
        <v>6.4000000000000001E-2</v>
      </c>
      <c r="H43" s="53">
        <v>8.6999999999999994E-2</v>
      </c>
      <c r="I43" s="53">
        <v>0.432</v>
      </c>
      <c r="J43" s="53">
        <v>2.8368794326241202</v>
      </c>
      <c r="K43" s="54"/>
      <c r="L43" s="55">
        <v>16.364999999999998</v>
      </c>
      <c r="M43" s="56"/>
      <c r="N43" s="56"/>
      <c r="O43" s="57" t="s">
        <v>30</v>
      </c>
      <c r="P43" s="58">
        <v>0.3</v>
      </c>
      <c r="Q43" s="59">
        <v>43227</v>
      </c>
      <c r="R43" s="59">
        <v>43228</v>
      </c>
      <c r="S43" s="60" t="s">
        <v>74</v>
      </c>
    </row>
    <row r="44" spans="1:19" x14ac:dyDescent="0.2">
      <c r="A44" s="46" t="s">
        <v>73</v>
      </c>
      <c r="B44" s="47">
        <f>C43</f>
        <v>2.4</v>
      </c>
      <c r="C44" s="47">
        <f>B44+D44</f>
        <v>4.8</v>
      </c>
      <c r="D44" s="47">
        <v>2.4</v>
      </c>
      <c r="E44" s="51">
        <v>309766</v>
      </c>
      <c r="F44" s="52">
        <v>1.84</v>
      </c>
      <c r="G44" s="53">
        <v>0.105</v>
      </c>
      <c r="H44" s="53">
        <v>5.0999999999999997E-2</v>
      </c>
      <c r="I44" s="53">
        <v>0.14499999999999999</v>
      </c>
      <c r="J44" s="53">
        <v>2.8368794326241087</v>
      </c>
      <c r="K44" s="54"/>
      <c r="L44" s="55">
        <v>18.853000000000002</v>
      </c>
      <c r="M44" s="56"/>
      <c r="N44" s="56"/>
      <c r="O44" s="57" t="s">
        <v>30</v>
      </c>
      <c r="P44" s="58">
        <v>2.4</v>
      </c>
      <c r="Q44" s="59">
        <v>43227</v>
      </c>
      <c r="R44" s="59">
        <v>43228</v>
      </c>
      <c r="S44" s="60" t="s">
        <v>74</v>
      </c>
    </row>
    <row r="45" spans="1:19" x14ac:dyDescent="0.2">
      <c r="A45" s="46" t="s">
        <v>75</v>
      </c>
      <c r="B45" s="47">
        <v>0</v>
      </c>
      <c r="C45" s="47">
        <f>D45</f>
        <v>0.9</v>
      </c>
      <c r="D45" s="47">
        <v>0.9</v>
      </c>
      <c r="E45" s="51">
        <v>310046</v>
      </c>
      <c r="F45" s="52">
        <v>4.3580000000000005</v>
      </c>
      <c r="G45" s="53">
        <v>8.0000000000000002E-3</v>
      </c>
      <c r="H45" s="53">
        <v>2E-3</v>
      </c>
      <c r="I45" s="53">
        <v>3.5999999999999997E-2</v>
      </c>
      <c r="J45" s="53">
        <v>2.7586206896551726</v>
      </c>
      <c r="K45" s="54"/>
      <c r="L45" s="55">
        <v>1.9930000000000001</v>
      </c>
      <c r="M45" s="56"/>
      <c r="N45" s="56"/>
      <c r="O45" s="57" t="s">
        <v>32</v>
      </c>
      <c r="P45" s="58"/>
      <c r="Q45" s="59">
        <v>43229</v>
      </c>
      <c r="R45" s="59">
        <v>43230</v>
      </c>
      <c r="S45" s="60" t="s">
        <v>76</v>
      </c>
    </row>
    <row r="46" spans="1:19" x14ac:dyDescent="0.2">
      <c r="A46" s="46" t="s">
        <v>75</v>
      </c>
      <c r="B46" s="47">
        <f>C45</f>
        <v>0.9</v>
      </c>
      <c r="C46" s="47">
        <f>B46+D46</f>
        <v>1.5</v>
      </c>
      <c r="D46" s="47">
        <v>0.6</v>
      </c>
      <c r="E46" s="51">
        <v>310047</v>
      </c>
      <c r="F46" s="52">
        <v>37.248000000000005</v>
      </c>
      <c r="G46" s="53">
        <v>0.67900000000000005</v>
      </c>
      <c r="H46" s="53">
        <v>0.38800000000000001</v>
      </c>
      <c r="I46" s="53">
        <v>1.286</v>
      </c>
      <c r="J46" s="53">
        <v>2.8368794326241087</v>
      </c>
      <c r="K46" s="54"/>
      <c r="L46" s="65">
        <v>34.064999999999998</v>
      </c>
      <c r="M46" s="56"/>
      <c r="N46" s="56"/>
      <c r="O46" s="57" t="s">
        <v>30</v>
      </c>
      <c r="P46" s="58">
        <v>0.6</v>
      </c>
      <c r="Q46" s="59">
        <v>43229</v>
      </c>
      <c r="R46" s="59">
        <v>43230</v>
      </c>
      <c r="S46" s="60" t="s">
        <v>76</v>
      </c>
    </row>
    <row r="47" spans="1:19" x14ac:dyDescent="0.2">
      <c r="A47" s="46" t="s">
        <v>75</v>
      </c>
      <c r="B47" s="47">
        <f>C46</f>
        <v>1.5</v>
      </c>
      <c r="C47" s="47">
        <f>B47+D47</f>
        <v>1.7</v>
      </c>
      <c r="D47" s="47">
        <v>0.2</v>
      </c>
      <c r="E47" s="51">
        <v>310049</v>
      </c>
      <c r="F47" s="52">
        <v>0.7639999999999999</v>
      </c>
      <c r="G47" s="53">
        <v>2.4E-2</v>
      </c>
      <c r="H47" s="53">
        <v>1.2999999999999999E-2</v>
      </c>
      <c r="I47" s="53">
        <v>2.5000000000000001E-2</v>
      </c>
      <c r="J47" s="53">
        <v>2.8368794326241202</v>
      </c>
      <c r="K47" s="54"/>
      <c r="L47" s="55">
        <v>0.75</v>
      </c>
      <c r="M47" s="56"/>
      <c r="N47" s="56"/>
      <c r="O47" s="57" t="s">
        <v>30</v>
      </c>
      <c r="P47" s="58">
        <v>0.2</v>
      </c>
      <c r="Q47" s="59">
        <v>43229</v>
      </c>
      <c r="R47" s="59">
        <v>43230</v>
      </c>
      <c r="S47" s="60" t="s">
        <v>76</v>
      </c>
    </row>
    <row r="48" spans="1:19" x14ac:dyDescent="0.2">
      <c r="A48" s="46" t="s">
        <v>75</v>
      </c>
      <c r="B48" s="47">
        <f>C47</f>
        <v>1.7</v>
      </c>
      <c r="C48" s="47">
        <f>B48+D48</f>
        <v>3.9000000000000004</v>
      </c>
      <c r="D48" s="47">
        <v>2.2000000000000002</v>
      </c>
      <c r="E48" s="51">
        <v>310050</v>
      </c>
      <c r="F48" s="52">
        <v>1.32</v>
      </c>
      <c r="G48" s="53">
        <v>0.28100000000000003</v>
      </c>
      <c r="H48" s="53">
        <v>2.5000000000000001E-2</v>
      </c>
      <c r="I48" s="53">
        <v>8.6999999999999994E-2</v>
      </c>
      <c r="J48" s="53">
        <v>2.8985507246376789</v>
      </c>
      <c r="K48" s="54"/>
      <c r="L48" s="55">
        <v>15.468</v>
      </c>
      <c r="M48" s="56"/>
      <c r="N48" s="56"/>
      <c r="O48" s="57" t="s">
        <v>30</v>
      </c>
      <c r="P48" s="58">
        <v>2.2000000000000002</v>
      </c>
      <c r="Q48" s="59">
        <v>43229</v>
      </c>
      <c r="R48" s="59">
        <v>43230</v>
      </c>
      <c r="S48" s="60" t="s">
        <v>76</v>
      </c>
    </row>
    <row r="49" spans="1:19" x14ac:dyDescent="0.2">
      <c r="A49" s="46" t="s">
        <v>75</v>
      </c>
      <c r="B49" s="47">
        <f>C48</f>
        <v>3.9000000000000004</v>
      </c>
      <c r="C49" s="47">
        <f>B49+D49</f>
        <v>4.7</v>
      </c>
      <c r="D49" s="47">
        <v>0.8</v>
      </c>
      <c r="E49" s="51">
        <v>310051</v>
      </c>
      <c r="F49" s="52">
        <v>3.4580000000000002</v>
      </c>
      <c r="G49" s="53">
        <v>0.216</v>
      </c>
      <c r="H49" s="53">
        <v>0.124</v>
      </c>
      <c r="I49" s="53">
        <v>0.435</v>
      </c>
      <c r="J49" s="53">
        <v>2.9850746268656638</v>
      </c>
      <c r="K49" s="54"/>
      <c r="L49" s="55">
        <v>20.954000000000001</v>
      </c>
      <c r="M49" s="56"/>
      <c r="N49" s="56"/>
      <c r="O49" s="57" t="s">
        <v>31</v>
      </c>
      <c r="P49" s="58"/>
      <c r="Q49" s="59">
        <v>43229</v>
      </c>
      <c r="R49" s="59">
        <v>43230</v>
      </c>
      <c r="S49" s="60" t="s">
        <v>76</v>
      </c>
    </row>
    <row r="50" spans="1:19" x14ac:dyDescent="0.2">
      <c r="A50" s="46" t="s">
        <v>43</v>
      </c>
      <c r="B50" s="47">
        <v>0</v>
      </c>
      <c r="C50" s="47">
        <f>D50</f>
        <v>0.4</v>
      </c>
      <c r="D50" s="47">
        <v>0.4</v>
      </c>
      <c r="E50" s="51">
        <v>310224</v>
      </c>
      <c r="F50" s="52">
        <v>0.49</v>
      </c>
      <c r="G50" s="53">
        <v>0.01</v>
      </c>
      <c r="H50" s="53">
        <v>1E-3</v>
      </c>
      <c r="I50" s="53">
        <v>2.1000000000000001E-2</v>
      </c>
      <c r="J50" s="53">
        <v>2.7397260273972668</v>
      </c>
      <c r="K50" s="54"/>
      <c r="L50" s="55">
        <v>3.1579999999999999</v>
      </c>
      <c r="M50" s="56"/>
      <c r="N50" s="56"/>
      <c r="O50" s="57" t="s">
        <v>32</v>
      </c>
      <c r="P50" s="58"/>
      <c r="Q50" s="67" t="s">
        <v>44</v>
      </c>
      <c r="R50" s="67">
        <v>43226</v>
      </c>
      <c r="S50" s="68" t="s">
        <v>77</v>
      </c>
    </row>
    <row r="51" spans="1:19" x14ac:dyDescent="0.2">
      <c r="A51" s="46" t="s">
        <v>43</v>
      </c>
      <c r="B51" s="47">
        <f>C50</f>
        <v>0.4</v>
      </c>
      <c r="C51" s="47">
        <f>B51+D51</f>
        <v>0.9</v>
      </c>
      <c r="D51" s="47">
        <v>0.5</v>
      </c>
      <c r="E51" s="51">
        <v>310225</v>
      </c>
      <c r="F51" s="52">
        <v>45.332000000000001</v>
      </c>
      <c r="G51" s="53">
        <v>0.40899999999999997</v>
      </c>
      <c r="H51" s="53">
        <v>9.8000000000000004E-2</v>
      </c>
      <c r="I51" s="53">
        <v>0.32400000000000001</v>
      </c>
      <c r="J51" s="53">
        <v>2.6666666666666665</v>
      </c>
      <c r="K51" s="54"/>
      <c r="L51" s="55">
        <v>38.180999999999997</v>
      </c>
      <c r="M51" s="56"/>
      <c r="N51" s="56"/>
      <c r="O51" s="57" t="s">
        <v>32</v>
      </c>
      <c r="P51" s="58"/>
      <c r="Q51" s="67" t="s">
        <v>44</v>
      </c>
      <c r="R51" s="67">
        <v>43226</v>
      </c>
      <c r="S51" s="68" t="s">
        <v>78</v>
      </c>
    </row>
    <row r="52" spans="1:19" x14ac:dyDescent="0.2">
      <c r="A52" s="46" t="s">
        <v>43</v>
      </c>
      <c r="B52" s="47">
        <f>C51</f>
        <v>0.9</v>
      </c>
      <c r="C52" s="47">
        <f>B52+D52</f>
        <v>1.1000000000000001</v>
      </c>
      <c r="D52" s="47">
        <v>0.2</v>
      </c>
      <c r="E52" s="51">
        <v>310226</v>
      </c>
      <c r="F52" s="52">
        <v>11.761999999999999</v>
      </c>
      <c r="G52" s="53">
        <v>7.0999999999999994E-2</v>
      </c>
      <c r="H52" s="53">
        <v>0.4</v>
      </c>
      <c r="I52" s="53">
        <v>0.85499999999999998</v>
      </c>
      <c r="J52" s="53">
        <v>2.8368794326241202</v>
      </c>
      <c r="K52" s="54"/>
      <c r="L52" s="55">
        <v>46.542000000000002</v>
      </c>
      <c r="M52" s="56"/>
      <c r="N52" s="56"/>
      <c r="O52" s="57" t="s">
        <v>30</v>
      </c>
      <c r="P52" s="58">
        <v>0.2</v>
      </c>
      <c r="Q52" s="67" t="s">
        <v>44</v>
      </c>
      <c r="R52" s="67">
        <v>43226</v>
      </c>
      <c r="S52" s="68" t="s">
        <v>79</v>
      </c>
    </row>
    <row r="53" spans="1:19" x14ac:dyDescent="0.2">
      <c r="A53" s="46" t="s">
        <v>43</v>
      </c>
      <c r="B53" s="47">
        <f>C52</f>
        <v>1.1000000000000001</v>
      </c>
      <c r="C53" s="47">
        <f>B53+D53</f>
        <v>2.2999999999999998</v>
      </c>
      <c r="D53" s="47">
        <v>1.2</v>
      </c>
      <c r="E53" s="51">
        <v>310227</v>
      </c>
      <c r="F53" s="52">
        <v>1.24</v>
      </c>
      <c r="G53" s="53">
        <v>3.4000000000000002E-2</v>
      </c>
      <c r="H53" s="53">
        <v>0.109</v>
      </c>
      <c r="I53" s="53">
        <v>0.17299999999999999</v>
      </c>
      <c r="J53" s="53">
        <v>2.6845637583892659</v>
      </c>
      <c r="K53" s="54"/>
      <c r="L53" s="55">
        <v>7.7249999999999996</v>
      </c>
      <c r="M53" s="56"/>
      <c r="N53" s="56"/>
      <c r="O53" s="57" t="s">
        <v>30</v>
      </c>
      <c r="P53" s="58">
        <v>1.2</v>
      </c>
      <c r="Q53" s="67" t="s">
        <v>44</v>
      </c>
      <c r="R53" s="67">
        <v>43226</v>
      </c>
      <c r="S53" s="68" t="s">
        <v>80</v>
      </c>
    </row>
    <row r="54" spans="1:19" x14ac:dyDescent="0.2">
      <c r="A54" s="46" t="s">
        <v>43</v>
      </c>
      <c r="B54" s="47">
        <f>C53</f>
        <v>2.2999999999999998</v>
      </c>
      <c r="C54" s="47">
        <f>B54+D54</f>
        <v>3.5</v>
      </c>
      <c r="D54" s="47">
        <v>1.2</v>
      </c>
      <c r="E54" s="51">
        <v>310228</v>
      </c>
      <c r="F54" s="52">
        <v>4.6859999999999999</v>
      </c>
      <c r="G54" s="53">
        <v>0.10199999999999999</v>
      </c>
      <c r="H54" s="53">
        <v>0.436</v>
      </c>
      <c r="I54" s="53">
        <v>0.86199999999999999</v>
      </c>
      <c r="J54" s="53">
        <v>2.6666666666666665</v>
      </c>
      <c r="K54" s="54"/>
      <c r="L54" s="65">
        <v>53.203000000000003</v>
      </c>
      <c r="M54" s="56"/>
      <c r="N54" s="56"/>
      <c r="O54" s="57" t="s">
        <v>30</v>
      </c>
      <c r="P54" s="58">
        <v>1.2</v>
      </c>
      <c r="Q54" s="67" t="s">
        <v>44</v>
      </c>
      <c r="R54" s="67">
        <v>43226</v>
      </c>
      <c r="S54" s="68" t="s">
        <v>81</v>
      </c>
    </row>
    <row r="55" spans="1:19" x14ac:dyDescent="0.2">
      <c r="A55" s="46" t="s">
        <v>43</v>
      </c>
      <c r="B55" s="47">
        <f>C54</f>
        <v>3.5</v>
      </c>
      <c r="C55" s="47">
        <f>B55+D55</f>
        <v>4.3</v>
      </c>
      <c r="D55" s="47">
        <v>0.8</v>
      </c>
      <c r="E55" s="51">
        <v>310230</v>
      </c>
      <c r="F55" s="52">
        <v>1</v>
      </c>
      <c r="G55" s="53">
        <v>4.5999999999999999E-2</v>
      </c>
      <c r="H55" s="53">
        <v>1.6E-2</v>
      </c>
      <c r="I55" s="53">
        <v>6.2E-2</v>
      </c>
      <c r="J55" s="53">
        <v>2.7027027027027111</v>
      </c>
      <c r="K55" s="54"/>
      <c r="L55" s="55">
        <v>4.63</v>
      </c>
      <c r="M55" s="56"/>
      <c r="N55" s="56"/>
      <c r="O55" s="57" t="s">
        <v>31</v>
      </c>
      <c r="P55" s="58"/>
      <c r="Q55" s="67" t="s">
        <v>44</v>
      </c>
      <c r="R55" s="67">
        <v>43226</v>
      </c>
      <c r="S55" s="68" t="s">
        <v>81</v>
      </c>
    </row>
    <row r="56" spans="1:19" x14ac:dyDescent="0.2">
      <c r="A56" s="23" t="s">
        <v>160</v>
      </c>
      <c r="E56" s="33"/>
      <c r="F56" s="34"/>
      <c r="G56" s="35"/>
      <c r="H56" s="35"/>
      <c r="I56" s="35"/>
      <c r="J56" s="35"/>
      <c r="L56" s="36"/>
      <c r="Q56" s="37"/>
      <c r="R56" s="37"/>
      <c r="S56" s="4"/>
    </row>
    <row r="57" spans="1:19" x14ac:dyDescent="0.2">
      <c r="A57" s="23" t="s">
        <v>160</v>
      </c>
      <c r="E57" s="33"/>
      <c r="F57" s="34"/>
      <c r="G57" s="35"/>
      <c r="H57" s="35"/>
      <c r="I57" s="35"/>
      <c r="J57" s="35"/>
      <c r="L57" s="36"/>
      <c r="Q57" s="37"/>
      <c r="R57" s="37"/>
      <c r="S57" s="4"/>
    </row>
    <row r="58" spans="1:19" x14ac:dyDescent="0.2">
      <c r="A58" s="46" t="s">
        <v>117</v>
      </c>
      <c r="B58" s="47">
        <v>0</v>
      </c>
      <c r="C58" s="47">
        <f>D58</f>
        <v>0.9</v>
      </c>
      <c r="D58" s="47">
        <v>0.9</v>
      </c>
      <c r="E58" s="51">
        <v>311320</v>
      </c>
      <c r="F58" s="52">
        <v>1.8419999999999999</v>
      </c>
      <c r="G58" s="53">
        <v>4.2999999999999997E-2</v>
      </c>
      <c r="H58" s="53">
        <v>4.5999999999999999E-2</v>
      </c>
      <c r="I58" s="53">
        <v>0.14899999999999999</v>
      </c>
      <c r="J58" s="53">
        <v>2.8571428571428572</v>
      </c>
      <c r="K58" s="54"/>
      <c r="L58" s="55">
        <v>7.12</v>
      </c>
      <c r="M58" s="56"/>
      <c r="N58" s="56"/>
      <c r="O58" s="57" t="s">
        <v>32</v>
      </c>
      <c r="P58" s="58"/>
      <c r="Q58" s="59">
        <v>43240</v>
      </c>
      <c r="R58" s="59">
        <v>43240</v>
      </c>
      <c r="S58" s="60" t="s">
        <v>118</v>
      </c>
    </row>
    <row r="59" spans="1:19" ht="13.5" customHeight="1" x14ac:dyDescent="0.2">
      <c r="A59" s="46" t="s">
        <v>117</v>
      </c>
      <c r="B59" s="47">
        <f>C58</f>
        <v>0.9</v>
      </c>
      <c r="C59" s="47">
        <f>B59+D59</f>
        <v>1.4</v>
      </c>
      <c r="D59" s="47">
        <v>0.5</v>
      </c>
      <c r="E59" s="51">
        <v>311321</v>
      </c>
      <c r="F59" s="52">
        <v>4.8079999999999998</v>
      </c>
      <c r="G59" s="53">
        <v>0.161</v>
      </c>
      <c r="H59" s="53">
        <v>9.9000000000000005E-2</v>
      </c>
      <c r="I59" s="53">
        <v>0.41299999999999998</v>
      </c>
      <c r="J59" s="53">
        <v>2.7397260273972561</v>
      </c>
      <c r="K59" s="54"/>
      <c r="L59" s="55">
        <v>19.372</v>
      </c>
      <c r="M59" s="56"/>
      <c r="N59" s="56"/>
      <c r="O59" s="57" t="s">
        <v>30</v>
      </c>
      <c r="P59" s="58">
        <v>0.5</v>
      </c>
      <c r="Q59" s="59">
        <v>43240</v>
      </c>
      <c r="R59" s="59">
        <v>43240</v>
      </c>
      <c r="S59" s="60" t="s">
        <v>118</v>
      </c>
    </row>
    <row r="60" spans="1:19" x14ac:dyDescent="0.2">
      <c r="A60" s="46" t="s">
        <v>117</v>
      </c>
      <c r="B60" s="47">
        <f>C59</f>
        <v>1.4</v>
      </c>
      <c r="C60" s="47">
        <f>B60+D60</f>
        <v>2.9</v>
      </c>
      <c r="D60" s="47">
        <v>1.5</v>
      </c>
      <c r="E60" s="51">
        <v>311322</v>
      </c>
      <c r="F60" s="52">
        <v>1.482</v>
      </c>
      <c r="G60" s="53">
        <v>4.3999999999999997E-2</v>
      </c>
      <c r="H60" s="53">
        <v>4.9000000000000002E-2</v>
      </c>
      <c r="I60" s="53">
        <v>0.10199999999999999</v>
      </c>
      <c r="J60" s="53">
        <v>2.5641025641025603</v>
      </c>
      <c r="K60" s="54"/>
      <c r="L60" s="55">
        <f>1.521/2</f>
        <v>0.76049999999999995</v>
      </c>
      <c r="M60" s="56"/>
      <c r="N60" s="56"/>
      <c r="O60" s="57" t="s">
        <v>30</v>
      </c>
      <c r="P60" s="58">
        <v>1.5</v>
      </c>
      <c r="Q60" s="59">
        <v>43240</v>
      </c>
      <c r="R60" s="59">
        <v>43240</v>
      </c>
      <c r="S60" s="60" t="s">
        <v>118</v>
      </c>
    </row>
    <row r="61" spans="1:19" x14ac:dyDescent="0.2">
      <c r="A61" s="46" t="s">
        <v>117</v>
      </c>
      <c r="B61" s="47">
        <f>C60</f>
        <v>2.9</v>
      </c>
      <c r="C61" s="47">
        <f>B61+D61</f>
        <v>3.7</v>
      </c>
      <c r="D61" s="47">
        <v>0.8</v>
      </c>
      <c r="E61" s="51">
        <v>311323</v>
      </c>
      <c r="F61" s="52">
        <v>7.7620000000000005</v>
      </c>
      <c r="G61" s="53">
        <v>7.2999999999999995E-2</v>
      </c>
      <c r="H61" s="53">
        <v>0.58499999999999996</v>
      </c>
      <c r="I61" s="53">
        <v>4.6609999999999996</v>
      </c>
      <c r="J61" s="53">
        <v>2.5641025641025696</v>
      </c>
      <c r="K61" s="54"/>
      <c r="L61" s="55">
        <v>45.972000000000001</v>
      </c>
      <c r="M61" s="56"/>
      <c r="N61" s="56"/>
      <c r="O61" s="57" t="s">
        <v>30</v>
      </c>
      <c r="P61" s="58">
        <v>0.8</v>
      </c>
      <c r="Q61" s="59">
        <v>43240</v>
      </c>
      <c r="R61" s="59">
        <v>43240</v>
      </c>
      <c r="S61" s="60" t="s">
        <v>118</v>
      </c>
    </row>
    <row r="62" spans="1:19" x14ac:dyDescent="0.2">
      <c r="A62" s="46" t="s">
        <v>112</v>
      </c>
      <c r="B62" s="47">
        <v>0</v>
      </c>
      <c r="C62" s="47">
        <f>D62</f>
        <v>1</v>
      </c>
      <c r="D62" s="47">
        <v>1</v>
      </c>
      <c r="E62" s="51">
        <v>311863</v>
      </c>
      <c r="F62" s="52">
        <v>0.82199999999999984</v>
      </c>
      <c r="G62" s="53">
        <v>4.3999999999999997E-2</v>
      </c>
      <c r="H62" s="53">
        <v>0.02</v>
      </c>
      <c r="I62" s="53">
        <v>0.10100000000000001</v>
      </c>
      <c r="J62" s="61">
        <f>[1]Entry!I14</f>
        <v>2.6490066225165525</v>
      </c>
      <c r="K62" s="54"/>
      <c r="L62" s="55">
        <v>0.63200000000000001</v>
      </c>
      <c r="M62" s="56"/>
      <c r="N62" s="56"/>
      <c r="O62" s="57" t="s">
        <v>32</v>
      </c>
      <c r="P62" s="58"/>
      <c r="Q62" s="69" t="s">
        <v>113</v>
      </c>
      <c r="R62" s="69" t="s">
        <v>113</v>
      </c>
      <c r="S62" s="60" t="s">
        <v>114</v>
      </c>
    </row>
    <row r="63" spans="1:19" x14ac:dyDescent="0.2">
      <c r="A63" s="46" t="s">
        <v>112</v>
      </c>
      <c r="B63" s="47">
        <f>C62</f>
        <v>1</v>
      </c>
      <c r="C63" s="47">
        <f>B63+D63</f>
        <v>1.7</v>
      </c>
      <c r="D63" s="47">
        <v>0.7</v>
      </c>
      <c r="E63" s="51">
        <v>311864</v>
      </c>
      <c r="F63" s="52">
        <v>10.216000000000001</v>
      </c>
      <c r="G63" s="53">
        <v>6.7000000000000004E-2</v>
      </c>
      <c r="H63" s="53">
        <v>0.254</v>
      </c>
      <c r="I63" s="53">
        <v>0.86299999999999999</v>
      </c>
      <c r="J63" s="61">
        <f>[1]Entry!I15</f>
        <v>2.8368794326241087</v>
      </c>
      <c r="K63" s="54"/>
      <c r="L63" s="55">
        <v>10.363</v>
      </c>
      <c r="M63" s="56"/>
      <c r="N63" s="56"/>
      <c r="O63" s="57" t="s">
        <v>30</v>
      </c>
      <c r="P63" s="58">
        <v>0.7</v>
      </c>
      <c r="Q63" s="69" t="s">
        <v>113</v>
      </c>
      <c r="R63" s="69" t="s">
        <v>113</v>
      </c>
      <c r="S63" s="60" t="s">
        <v>114</v>
      </c>
    </row>
    <row r="64" spans="1:19" x14ac:dyDescent="0.2">
      <c r="A64" s="46" t="s">
        <v>112</v>
      </c>
      <c r="B64" s="47">
        <f>C63</f>
        <v>1.7</v>
      </c>
      <c r="C64" s="47">
        <f>B64+D64</f>
        <v>3.3</v>
      </c>
      <c r="D64" s="47">
        <v>1.6</v>
      </c>
      <c r="E64" s="51">
        <v>311865</v>
      </c>
      <c r="F64" s="52">
        <v>9.4160000000000004</v>
      </c>
      <c r="G64" s="53">
        <v>6.7000000000000004E-2</v>
      </c>
      <c r="H64" s="53">
        <v>0.254</v>
      </c>
      <c r="I64" s="53">
        <v>0.84</v>
      </c>
      <c r="J64" s="61">
        <f>[1]Entry!I16</f>
        <v>2.7972027972027949</v>
      </c>
      <c r="K64" s="54"/>
      <c r="L64" s="55">
        <v>13.253</v>
      </c>
      <c r="M64" s="56"/>
      <c r="N64" s="56"/>
      <c r="O64" s="57" t="s">
        <v>30</v>
      </c>
      <c r="P64" s="58">
        <v>1.6</v>
      </c>
      <c r="Q64" s="69" t="s">
        <v>113</v>
      </c>
      <c r="R64" s="69" t="s">
        <v>113</v>
      </c>
      <c r="S64" s="60" t="s">
        <v>114</v>
      </c>
    </row>
    <row r="65" spans="1:19" x14ac:dyDescent="0.2">
      <c r="A65" s="46" t="s">
        <v>112</v>
      </c>
      <c r="B65" s="47">
        <f>C64</f>
        <v>3.3</v>
      </c>
      <c r="C65" s="47">
        <f>B65+D65</f>
        <v>4.3</v>
      </c>
      <c r="D65" s="47">
        <v>1</v>
      </c>
      <c r="E65" s="51">
        <v>311866</v>
      </c>
      <c r="F65" s="52">
        <v>2.1139999999999999</v>
      </c>
      <c r="G65" s="53">
        <v>2.8000000000000001E-2</v>
      </c>
      <c r="H65" s="53">
        <v>4.7E-2</v>
      </c>
      <c r="I65" s="53">
        <v>0.29099999999999998</v>
      </c>
      <c r="J65" s="61">
        <f>[1]Entry!I17</f>
        <v>2.7586206896551726</v>
      </c>
      <c r="K65" s="54"/>
      <c r="L65" s="55">
        <v>6.6260000000000003</v>
      </c>
      <c r="M65" s="56"/>
      <c r="N65" s="56"/>
      <c r="O65" s="57" t="s">
        <v>31</v>
      </c>
      <c r="P65" s="58"/>
      <c r="Q65" s="69" t="s">
        <v>113</v>
      </c>
      <c r="R65" s="69" t="s">
        <v>113</v>
      </c>
      <c r="S65" s="60" t="s">
        <v>114</v>
      </c>
    </row>
    <row r="66" spans="1:19" x14ac:dyDescent="0.2">
      <c r="A66" s="46" t="s">
        <v>108</v>
      </c>
      <c r="B66" s="47">
        <v>0</v>
      </c>
      <c r="C66" s="47">
        <f>D66</f>
        <v>1.4</v>
      </c>
      <c r="D66" s="47">
        <v>1.4</v>
      </c>
      <c r="E66" s="51">
        <v>312219</v>
      </c>
      <c r="F66" s="52">
        <v>7.28</v>
      </c>
      <c r="G66" s="53">
        <v>0.91200000000000003</v>
      </c>
      <c r="H66" s="53">
        <v>0.10100000000000001</v>
      </c>
      <c r="I66" s="53">
        <v>0.29099999999999998</v>
      </c>
      <c r="J66" s="61">
        <f>[2]Entry!I8</f>
        <v>2.8368794326241087</v>
      </c>
      <c r="K66" s="54"/>
      <c r="L66" s="55">
        <v>63.164000000000001</v>
      </c>
      <c r="M66" s="56"/>
      <c r="N66" s="56"/>
      <c r="O66" s="57" t="s">
        <v>31</v>
      </c>
      <c r="P66" s="58"/>
      <c r="Q66" s="69" t="s">
        <v>109</v>
      </c>
      <c r="R66" s="69" t="s">
        <v>110</v>
      </c>
      <c r="S66" s="60" t="s">
        <v>111</v>
      </c>
    </row>
    <row r="67" spans="1:19" x14ac:dyDescent="0.2">
      <c r="A67" s="46" t="s">
        <v>108</v>
      </c>
      <c r="B67" s="47">
        <f>C66</f>
        <v>1.4</v>
      </c>
      <c r="C67" s="47">
        <f>B67+D67</f>
        <v>2.2000000000000002</v>
      </c>
      <c r="D67" s="47">
        <v>0.8</v>
      </c>
      <c r="E67" s="51">
        <v>312220</v>
      </c>
      <c r="F67" s="52">
        <v>1.6459999999999999</v>
      </c>
      <c r="G67" s="53">
        <v>0.13400000000000001</v>
      </c>
      <c r="H67" s="53">
        <v>4.5999999999999999E-2</v>
      </c>
      <c r="I67" s="53">
        <v>0.47299999999999998</v>
      </c>
      <c r="J67" s="61">
        <f>[2]Entry!I9</f>
        <v>2.6143790849673185</v>
      </c>
      <c r="K67" s="54"/>
      <c r="L67" s="55">
        <v>44.591000000000001</v>
      </c>
      <c r="M67" s="56"/>
      <c r="N67" s="56"/>
      <c r="O67" s="57" t="s">
        <v>30</v>
      </c>
      <c r="P67" s="58">
        <v>0.8</v>
      </c>
      <c r="Q67" s="69" t="s">
        <v>109</v>
      </c>
      <c r="R67" s="69" t="s">
        <v>110</v>
      </c>
      <c r="S67" s="60" t="s">
        <v>111</v>
      </c>
    </row>
    <row r="68" spans="1:19" x14ac:dyDescent="0.2">
      <c r="A68" s="46" t="s">
        <v>108</v>
      </c>
      <c r="B68" s="47">
        <f>C67</f>
        <v>2.2000000000000002</v>
      </c>
      <c r="C68" s="47">
        <f>B68+D68</f>
        <v>3.4000000000000004</v>
      </c>
      <c r="D68" s="47">
        <v>1.2</v>
      </c>
      <c r="E68" s="51">
        <v>312221</v>
      </c>
      <c r="F68" s="52">
        <v>48.2</v>
      </c>
      <c r="G68" s="53">
        <v>0.185</v>
      </c>
      <c r="H68" s="53">
        <v>5.6459999999999999</v>
      </c>
      <c r="I68" s="53">
        <v>6.085</v>
      </c>
      <c r="J68" s="61">
        <f>[2]Entry!I10</f>
        <v>3.0303030303030329</v>
      </c>
      <c r="K68" s="54"/>
      <c r="L68" s="55">
        <v>143.559</v>
      </c>
      <c r="M68" s="56"/>
      <c r="N68" s="56"/>
      <c r="O68" s="57" t="s">
        <v>30</v>
      </c>
      <c r="P68" s="58">
        <v>1.2</v>
      </c>
      <c r="Q68" s="69" t="s">
        <v>109</v>
      </c>
      <c r="R68" s="69" t="s">
        <v>110</v>
      </c>
      <c r="S68" s="60" t="s">
        <v>111</v>
      </c>
    </row>
    <row r="69" spans="1:19" x14ac:dyDescent="0.2">
      <c r="A69" s="46" t="s">
        <v>108</v>
      </c>
      <c r="B69" s="47">
        <f>C68</f>
        <v>3.4000000000000004</v>
      </c>
      <c r="C69" s="47">
        <f>B69+D69</f>
        <v>4</v>
      </c>
      <c r="D69" s="47">
        <v>0.6</v>
      </c>
      <c r="E69" s="51">
        <v>312222</v>
      </c>
      <c r="F69" s="52">
        <v>12.394</v>
      </c>
      <c r="G69" s="53">
        <v>9.2999999999999999E-2</v>
      </c>
      <c r="H69" s="53">
        <v>0.13700000000000001</v>
      </c>
      <c r="I69" s="53">
        <v>0.57899999999999996</v>
      </c>
      <c r="J69" s="61">
        <f>[2]Entry!I11</f>
        <v>2.8169014084507067</v>
      </c>
      <c r="K69" s="54"/>
      <c r="L69" s="55">
        <v>154.214</v>
      </c>
      <c r="M69" s="56"/>
      <c r="N69" s="56"/>
      <c r="O69" s="57" t="s">
        <v>30</v>
      </c>
      <c r="P69" s="58">
        <v>0.6</v>
      </c>
      <c r="Q69" s="69" t="s">
        <v>109</v>
      </c>
      <c r="R69" s="69" t="s">
        <v>110</v>
      </c>
      <c r="S69" s="60" t="s">
        <v>111</v>
      </c>
    </row>
    <row r="70" spans="1:19" x14ac:dyDescent="0.2">
      <c r="A70" s="46" t="s">
        <v>105</v>
      </c>
      <c r="B70" s="47">
        <v>0</v>
      </c>
      <c r="C70" s="47">
        <f>D70</f>
        <v>1.35</v>
      </c>
      <c r="D70" s="47">
        <v>1.35</v>
      </c>
      <c r="E70" s="51">
        <v>312380</v>
      </c>
      <c r="F70" s="52">
        <v>4.8159999999999998</v>
      </c>
      <c r="G70" s="53">
        <v>0.123</v>
      </c>
      <c r="H70" s="53">
        <v>9.6000000000000002E-2</v>
      </c>
      <c r="I70" s="53">
        <v>0.99199999999999999</v>
      </c>
      <c r="J70" s="53">
        <v>2.7397260273972561</v>
      </c>
      <c r="K70" s="54"/>
      <c r="L70" s="65">
        <v>35.338000000000001</v>
      </c>
      <c r="M70" s="56"/>
      <c r="N70" s="56"/>
      <c r="O70" s="57" t="s">
        <v>32</v>
      </c>
      <c r="P70" s="58"/>
      <c r="Q70" s="69" t="s">
        <v>106</v>
      </c>
      <c r="R70" s="69" t="s">
        <v>106</v>
      </c>
      <c r="S70" s="60" t="s">
        <v>107</v>
      </c>
    </row>
    <row r="71" spans="1:19" x14ac:dyDescent="0.2">
      <c r="A71" s="46" t="s">
        <v>105</v>
      </c>
      <c r="B71" s="47">
        <f>C70</f>
        <v>1.35</v>
      </c>
      <c r="C71" s="47">
        <f>B71+D71</f>
        <v>2.7</v>
      </c>
      <c r="D71" s="47">
        <v>1.35</v>
      </c>
      <c r="E71" s="51">
        <v>312382</v>
      </c>
      <c r="F71" s="52">
        <v>0.89</v>
      </c>
      <c r="G71" s="53">
        <v>7.1999999999999995E-2</v>
      </c>
      <c r="H71" s="53">
        <v>3.3000000000000002E-2</v>
      </c>
      <c r="I71" s="53">
        <v>0.153</v>
      </c>
      <c r="J71" s="53">
        <v>2.8985507246376789</v>
      </c>
      <c r="K71" s="54"/>
      <c r="L71" s="55">
        <v>34.298000000000002</v>
      </c>
      <c r="M71" s="56"/>
      <c r="N71" s="56"/>
      <c r="O71" s="57" t="s">
        <v>32</v>
      </c>
      <c r="P71" s="58"/>
      <c r="Q71" s="69" t="s">
        <v>106</v>
      </c>
      <c r="R71" s="69" t="s">
        <v>106</v>
      </c>
      <c r="S71" s="60" t="s">
        <v>107</v>
      </c>
    </row>
    <row r="72" spans="1:19" x14ac:dyDescent="0.2">
      <c r="A72" s="46" t="s">
        <v>105</v>
      </c>
      <c r="B72" s="47">
        <f>C71</f>
        <v>2.7</v>
      </c>
      <c r="C72" s="47">
        <f>B72+D72</f>
        <v>3.5</v>
      </c>
      <c r="D72" s="47">
        <v>0.8</v>
      </c>
      <c r="E72" s="51">
        <v>312383</v>
      </c>
      <c r="F72" s="52">
        <v>20.308000000000003</v>
      </c>
      <c r="G72" s="53">
        <v>0.191</v>
      </c>
      <c r="H72" s="53">
        <v>0.89900000000000002</v>
      </c>
      <c r="I72" s="53">
        <v>3.0430000000000001</v>
      </c>
      <c r="J72" s="53">
        <v>2.7586206896551726</v>
      </c>
      <c r="K72" s="54"/>
      <c r="L72" s="55">
        <v>44.369</v>
      </c>
      <c r="M72" s="56"/>
      <c r="N72" s="56"/>
      <c r="O72" s="57" t="s">
        <v>30</v>
      </c>
      <c r="P72" s="58">
        <v>0.8</v>
      </c>
      <c r="Q72" s="69" t="s">
        <v>106</v>
      </c>
      <c r="R72" s="69" t="s">
        <v>106</v>
      </c>
      <c r="S72" s="60" t="s">
        <v>107</v>
      </c>
    </row>
    <row r="73" spans="1:19" x14ac:dyDescent="0.2">
      <c r="A73" s="46" t="s">
        <v>102</v>
      </c>
      <c r="B73" s="47">
        <v>0</v>
      </c>
      <c r="C73" s="47">
        <f>D73</f>
        <v>1.3</v>
      </c>
      <c r="D73" s="47">
        <v>1.3</v>
      </c>
      <c r="E73" s="51">
        <v>312839</v>
      </c>
      <c r="F73" s="52">
        <v>0.34799999999999998</v>
      </c>
      <c r="G73" s="53">
        <v>8.0000000000000002E-3</v>
      </c>
      <c r="H73" s="53">
        <v>2.8000000000000001E-2</v>
      </c>
      <c r="I73" s="53">
        <v>8.4000000000000005E-2</v>
      </c>
      <c r="J73" s="53">
        <v>2.7586206896551726</v>
      </c>
      <c r="K73" s="54"/>
      <c r="L73" s="65">
        <v>6.431</v>
      </c>
      <c r="M73" s="56"/>
      <c r="N73" s="56"/>
      <c r="O73" s="57" t="s">
        <v>32</v>
      </c>
      <c r="P73" s="58"/>
      <c r="Q73" s="69" t="s">
        <v>103</v>
      </c>
      <c r="R73" s="69" t="s">
        <v>103</v>
      </c>
      <c r="S73" s="60" t="s">
        <v>104</v>
      </c>
    </row>
    <row r="74" spans="1:19" x14ac:dyDescent="0.2">
      <c r="A74" s="46" t="s">
        <v>102</v>
      </c>
      <c r="B74" s="47">
        <f>C73</f>
        <v>1.3</v>
      </c>
      <c r="C74" s="47">
        <f>B74+D74</f>
        <v>2.5</v>
      </c>
      <c r="D74" s="47">
        <v>1.2</v>
      </c>
      <c r="E74" s="51">
        <v>312841</v>
      </c>
      <c r="F74" s="52">
        <v>0.9840000000000001</v>
      </c>
      <c r="G74" s="53">
        <v>1.2E-2</v>
      </c>
      <c r="H74" s="53">
        <v>3.3000000000000002E-2</v>
      </c>
      <c r="I74" s="53">
        <v>0.4</v>
      </c>
      <c r="J74" s="53">
        <v>2.8985507246376909</v>
      </c>
      <c r="K74" s="54"/>
      <c r="L74" s="55">
        <v>20.106999999999999</v>
      </c>
      <c r="M74" s="56"/>
      <c r="N74" s="56"/>
      <c r="O74" s="57" t="s">
        <v>30</v>
      </c>
      <c r="P74" s="58">
        <v>1.2</v>
      </c>
      <c r="Q74" s="69" t="s">
        <v>103</v>
      </c>
      <c r="R74" s="69" t="s">
        <v>103</v>
      </c>
      <c r="S74" s="60" t="s">
        <v>104</v>
      </c>
    </row>
    <row r="75" spans="1:19" x14ac:dyDescent="0.2">
      <c r="A75" s="46" t="s">
        <v>102</v>
      </c>
      <c r="B75" s="47">
        <f>C74</f>
        <v>2.5</v>
      </c>
      <c r="C75" s="47">
        <f>B75+D75</f>
        <v>3.6</v>
      </c>
      <c r="D75" s="47">
        <v>1.1000000000000001</v>
      </c>
      <c r="E75" s="51">
        <v>312842</v>
      </c>
      <c r="F75" s="52">
        <v>2.9319999999999999</v>
      </c>
      <c r="G75" s="53">
        <v>0.01</v>
      </c>
      <c r="H75" s="53">
        <v>8.1000000000000003E-2</v>
      </c>
      <c r="I75" s="53">
        <v>0.48599999999999999</v>
      </c>
      <c r="J75" s="53">
        <v>2.7777777777777821</v>
      </c>
      <c r="K75" s="54"/>
      <c r="L75" s="55">
        <v>15.936999999999999</v>
      </c>
      <c r="M75" s="56"/>
      <c r="N75" s="56"/>
      <c r="O75" s="57" t="s">
        <v>30</v>
      </c>
      <c r="P75" s="58">
        <v>1.1000000000000001</v>
      </c>
      <c r="Q75" s="69" t="s">
        <v>103</v>
      </c>
      <c r="R75" s="69" t="s">
        <v>103</v>
      </c>
      <c r="S75" s="60" t="s">
        <v>104</v>
      </c>
    </row>
    <row r="76" spans="1:19" x14ac:dyDescent="0.2">
      <c r="A76" s="46" t="s">
        <v>102</v>
      </c>
      <c r="B76" s="47">
        <f>C75</f>
        <v>3.6</v>
      </c>
      <c r="C76" s="47">
        <f>B76+D76</f>
        <v>4</v>
      </c>
      <c r="D76" s="47">
        <v>0.4</v>
      </c>
      <c r="E76" s="51">
        <v>312843</v>
      </c>
      <c r="F76" s="52">
        <v>2.9119999999999999</v>
      </c>
      <c r="G76" s="53">
        <v>0.35799999999999998</v>
      </c>
      <c r="H76" s="53">
        <v>0.38300000000000001</v>
      </c>
      <c r="I76" s="53">
        <v>0.45900000000000002</v>
      </c>
      <c r="J76" s="53">
        <v>2.9197080291970825</v>
      </c>
      <c r="K76" s="54"/>
      <c r="L76" s="55">
        <v>42.366999999999997</v>
      </c>
      <c r="M76" s="56"/>
      <c r="N76" s="56"/>
      <c r="O76" s="57" t="s">
        <v>31</v>
      </c>
      <c r="P76" s="58"/>
      <c r="Q76" s="69" t="s">
        <v>103</v>
      </c>
      <c r="R76" s="69" t="s">
        <v>103</v>
      </c>
      <c r="S76" s="60" t="s">
        <v>104</v>
      </c>
    </row>
    <row r="77" spans="1:19" x14ac:dyDescent="0.2">
      <c r="A77" s="46" t="s">
        <v>95</v>
      </c>
      <c r="B77" s="47">
        <v>0</v>
      </c>
      <c r="C77" s="47">
        <f>D77</f>
        <v>2</v>
      </c>
      <c r="D77" s="47">
        <v>2</v>
      </c>
      <c r="E77" s="51">
        <v>313280</v>
      </c>
      <c r="F77" s="52">
        <v>3.758</v>
      </c>
      <c r="G77" s="53">
        <v>3.5000000000000003E-2</v>
      </c>
      <c r="H77" s="53">
        <v>0.41699999999999998</v>
      </c>
      <c r="I77" s="53">
        <v>1.0569999999999999</v>
      </c>
      <c r="J77" s="53">
        <v>2.8571428571428572</v>
      </c>
      <c r="K77" s="54"/>
      <c r="L77" s="55">
        <v>10.343</v>
      </c>
      <c r="M77" s="56"/>
      <c r="N77" s="56"/>
      <c r="O77" s="57" t="s">
        <v>32</v>
      </c>
      <c r="P77" s="58"/>
      <c r="Q77" s="59">
        <v>43196</v>
      </c>
      <c r="R77" s="59">
        <v>43196</v>
      </c>
      <c r="S77" s="60" t="s">
        <v>96</v>
      </c>
    </row>
    <row r="78" spans="1:19" x14ac:dyDescent="0.2">
      <c r="A78" s="46" t="s">
        <v>95</v>
      </c>
      <c r="B78" s="47">
        <f>C77</f>
        <v>2</v>
      </c>
      <c r="C78" s="47">
        <f>B78+D78</f>
        <v>2.8</v>
      </c>
      <c r="D78" s="47">
        <v>0.8</v>
      </c>
      <c r="E78" s="51">
        <v>313282</v>
      </c>
      <c r="F78" s="52">
        <v>1.3740000000000001</v>
      </c>
      <c r="G78" s="53">
        <v>2.8000000000000001E-2</v>
      </c>
      <c r="H78" s="53">
        <v>8.7999999999999995E-2</v>
      </c>
      <c r="I78" s="53">
        <v>0.69599999999999995</v>
      </c>
      <c r="J78" s="53">
        <v>2.7027027027027004</v>
      </c>
      <c r="K78" s="54"/>
      <c r="L78" s="55">
        <v>3.3090000000000002</v>
      </c>
      <c r="M78" s="56"/>
      <c r="N78" s="56"/>
      <c r="O78" s="57" t="s">
        <v>32</v>
      </c>
      <c r="P78" s="58"/>
      <c r="Q78" s="59">
        <v>43196</v>
      </c>
      <c r="R78" s="59">
        <v>43196</v>
      </c>
      <c r="S78" s="60" t="s">
        <v>96</v>
      </c>
    </row>
    <row r="79" spans="1:19" x14ac:dyDescent="0.2">
      <c r="A79" s="46" t="s">
        <v>95</v>
      </c>
      <c r="B79" s="47">
        <f>C78</f>
        <v>2.8</v>
      </c>
      <c r="C79" s="47">
        <f>B79+D79</f>
        <v>3.6999999999999997</v>
      </c>
      <c r="D79" s="47">
        <v>0.9</v>
      </c>
      <c r="E79" s="51">
        <v>313283</v>
      </c>
      <c r="F79" s="52">
        <v>7.1059999999999999</v>
      </c>
      <c r="G79" s="53">
        <v>0.215</v>
      </c>
      <c r="H79" s="53">
        <v>0.73499999999999999</v>
      </c>
      <c r="I79" s="53">
        <v>1.375</v>
      </c>
      <c r="J79" s="53">
        <v>2.8985507246376789</v>
      </c>
      <c r="K79" s="54"/>
      <c r="L79" s="55">
        <v>37.566000000000003</v>
      </c>
      <c r="M79" s="56"/>
      <c r="N79" s="56"/>
      <c r="O79" s="57" t="s">
        <v>30</v>
      </c>
      <c r="P79" s="58">
        <v>0.9</v>
      </c>
      <c r="Q79" s="59">
        <v>43196</v>
      </c>
      <c r="R79" s="59">
        <v>43196</v>
      </c>
      <c r="S79" s="60" t="s">
        <v>96</v>
      </c>
    </row>
    <row r="80" spans="1:19" x14ac:dyDescent="0.2">
      <c r="A80" s="23" t="s">
        <v>161</v>
      </c>
      <c r="E80" s="33"/>
      <c r="F80" s="34"/>
      <c r="G80" s="35"/>
      <c r="H80" s="35"/>
      <c r="I80" s="35"/>
      <c r="J80" s="35"/>
      <c r="L80" s="36"/>
      <c r="Q80" s="26"/>
      <c r="R80" s="26"/>
    </row>
    <row r="81" spans="1:19" x14ac:dyDescent="0.2">
      <c r="A81" s="23" t="s">
        <v>161</v>
      </c>
      <c r="E81" s="33"/>
      <c r="F81" s="34"/>
      <c r="G81" s="35"/>
      <c r="H81" s="35"/>
      <c r="I81" s="35"/>
      <c r="J81" s="35"/>
      <c r="L81" s="36"/>
      <c r="Q81" s="26"/>
      <c r="R81" s="26"/>
    </row>
    <row r="82" spans="1:19" x14ac:dyDescent="0.2">
      <c r="A82" s="46" t="s">
        <v>82</v>
      </c>
      <c r="B82" s="47">
        <v>0</v>
      </c>
      <c r="C82" s="47">
        <f>D82</f>
        <v>0.6</v>
      </c>
      <c r="D82" s="47">
        <v>0.6</v>
      </c>
      <c r="E82" s="51">
        <v>315505</v>
      </c>
      <c r="F82" s="52">
        <v>10.798000000000002</v>
      </c>
      <c r="G82" s="53">
        <v>7.9000000000000001E-2</v>
      </c>
      <c r="H82" s="53">
        <v>4.7E-2</v>
      </c>
      <c r="I82" s="53">
        <v>0.20699999999999999</v>
      </c>
      <c r="J82" s="53">
        <v>2.8571428571428572</v>
      </c>
      <c r="K82" s="54"/>
      <c r="L82" s="55">
        <v>55.997</v>
      </c>
      <c r="M82" s="56"/>
      <c r="N82" s="56"/>
      <c r="O82" s="57" t="s">
        <v>32</v>
      </c>
      <c r="P82" s="58"/>
      <c r="Q82" s="69" t="s">
        <v>83</v>
      </c>
      <c r="R82" s="69" t="s">
        <v>83</v>
      </c>
      <c r="S82" s="60" t="s">
        <v>84</v>
      </c>
    </row>
    <row r="83" spans="1:19" x14ac:dyDescent="0.2">
      <c r="A83" s="46" t="s">
        <v>82</v>
      </c>
      <c r="B83" s="47">
        <f>C82</f>
        <v>0.6</v>
      </c>
      <c r="C83" s="47">
        <f>B83+D83</f>
        <v>0.8</v>
      </c>
      <c r="D83" s="47">
        <v>0.2</v>
      </c>
      <c r="E83" s="51">
        <v>315506</v>
      </c>
      <c r="F83" s="52">
        <v>37.222000000000001</v>
      </c>
      <c r="G83" s="53">
        <v>3.7999999999999999E-2</v>
      </c>
      <c r="H83" s="53">
        <v>0.13600000000000001</v>
      </c>
      <c r="I83" s="53">
        <v>0.48499999999999999</v>
      </c>
      <c r="J83" s="53">
        <v>2.7972027972027949</v>
      </c>
      <c r="K83" s="54"/>
      <c r="L83" s="55">
        <v>29.829000000000001</v>
      </c>
      <c r="M83" s="56"/>
      <c r="N83" s="56"/>
      <c r="O83" s="57" t="s">
        <v>30</v>
      </c>
      <c r="P83" s="58">
        <v>0.2</v>
      </c>
      <c r="Q83" s="69" t="s">
        <v>83</v>
      </c>
      <c r="R83" s="69" t="s">
        <v>83</v>
      </c>
      <c r="S83" s="60" t="s">
        <v>84</v>
      </c>
    </row>
    <row r="84" spans="1:19" x14ac:dyDescent="0.2">
      <c r="A84" s="46" t="s">
        <v>82</v>
      </c>
      <c r="B84" s="47">
        <f>C83</f>
        <v>0.8</v>
      </c>
      <c r="C84" s="47">
        <f>B84+D84</f>
        <v>2.2999999999999998</v>
      </c>
      <c r="D84" s="47">
        <v>1.5</v>
      </c>
      <c r="E84" s="51">
        <v>315507</v>
      </c>
      <c r="F84" s="52">
        <v>7.4539999999999997</v>
      </c>
      <c r="G84" s="53">
        <v>0.193</v>
      </c>
      <c r="H84" s="53">
        <v>0.1</v>
      </c>
      <c r="I84" s="53">
        <v>0.42099999999999999</v>
      </c>
      <c r="J84" s="53">
        <v>2.8169014084507067</v>
      </c>
      <c r="K84" s="54"/>
      <c r="L84" s="55">
        <v>80.456999999999994</v>
      </c>
      <c r="M84" s="56"/>
      <c r="N84" s="56"/>
      <c r="O84" s="57" t="s">
        <v>30</v>
      </c>
      <c r="P84" s="58">
        <v>1.5</v>
      </c>
      <c r="Q84" s="69" t="s">
        <v>83</v>
      </c>
      <c r="R84" s="69" t="s">
        <v>83</v>
      </c>
      <c r="S84" s="60" t="s">
        <v>84</v>
      </c>
    </row>
    <row r="85" spans="1:19" x14ac:dyDescent="0.2">
      <c r="A85" s="46" t="s">
        <v>82</v>
      </c>
      <c r="B85" s="47">
        <f>C84</f>
        <v>2.2999999999999998</v>
      </c>
      <c r="C85" s="47">
        <f>B85+D85</f>
        <v>3.3</v>
      </c>
      <c r="D85" s="47">
        <v>1</v>
      </c>
      <c r="E85" s="51">
        <v>315508</v>
      </c>
      <c r="F85" s="52">
        <v>18.57</v>
      </c>
      <c r="G85" s="53">
        <v>0.189</v>
      </c>
      <c r="H85" s="53">
        <v>0.26200000000000001</v>
      </c>
      <c r="I85" s="53">
        <v>1.4339999999999999</v>
      </c>
      <c r="J85" s="53">
        <v>2.5641025641025696</v>
      </c>
      <c r="K85" s="54"/>
      <c r="L85" s="55">
        <v>54.377000000000002</v>
      </c>
      <c r="M85" s="56"/>
      <c r="N85" s="56"/>
      <c r="O85" s="57" t="s">
        <v>30</v>
      </c>
      <c r="P85" s="58">
        <v>1</v>
      </c>
      <c r="Q85" s="69" t="s">
        <v>83</v>
      </c>
      <c r="R85" s="69" t="s">
        <v>83</v>
      </c>
      <c r="S85" s="60" t="s">
        <v>84</v>
      </c>
    </row>
    <row r="86" spans="1:19" x14ac:dyDescent="0.2">
      <c r="A86" s="46" t="s">
        <v>85</v>
      </c>
      <c r="B86" s="47">
        <v>0</v>
      </c>
      <c r="C86" s="47">
        <f>D86</f>
        <v>0.3</v>
      </c>
      <c r="D86" s="47">
        <v>0.3</v>
      </c>
      <c r="E86" s="51">
        <v>316010</v>
      </c>
      <c r="F86" s="52">
        <v>24.358000000000001</v>
      </c>
      <c r="G86" s="53">
        <v>7.0000000000000007E-2</v>
      </c>
      <c r="H86" s="53">
        <v>1.7000000000000001E-2</v>
      </c>
      <c r="I86" s="53">
        <v>0.215</v>
      </c>
      <c r="J86" s="53">
        <v>2.6845637583892556</v>
      </c>
      <c r="K86" s="54"/>
      <c r="L86" s="55">
        <v>22.603999999999999</v>
      </c>
      <c r="M86" s="56"/>
      <c r="N86" s="56"/>
      <c r="O86" s="57" t="s">
        <v>32</v>
      </c>
      <c r="P86" s="58"/>
      <c r="Q86" s="69" t="s">
        <v>86</v>
      </c>
      <c r="R86" s="69" t="s">
        <v>87</v>
      </c>
      <c r="S86" s="60" t="s">
        <v>88</v>
      </c>
    </row>
    <row r="87" spans="1:19" x14ac:dyDescent="0.2">
      <c r="A87" s="46" t="s">
        <v>85</v>
      </c>
      <c r="B87" s="47">
        <f>C86</f>
        <v>0.3</v>
      </c>
      <c r="C87" s="47">
        <f>B87+D87</f>
        <v>1.1000000000000001</v>
      </c>
      <c r="D87" s="47">
        <v>0.8</v>
      </c>
      <c r="E87" s="51">
        <v>316011</v>
      </c>
      <c r="F87" s="52">
        <v>85.79</v>
      </c>
      <c r="G87" s="53">
        <v>4.3999999999999997E-2</v>
      </c>
      <c r="H87" s="53">
        <v>0.218</v>
      </c>
      <c r="I87" s="53">
        <v>0.64600000000000002</v>
      </c>
      <c r="J87" s="53">
        <v>2.9411764705882426</v>
      </c>
      <c r="K87" s="54"/>
      <c r="L87" s="55">
        <v>51.418999999999997</v>
      </c>
      <c r="M87" s="56"/>
      <c r="N87" s="56"/>
      <c r="O87" s="57" t="s">
        <v>32</v>
      </c>
      <c r="P87" s="58"/>
      <c r="Q87" s="69" t="s">
        <v>86</v>
      </c>
      <c r="R87" s="69" t="s">
        <v>87</v>
      </c>
      <c r="S87" s="60" t="s">
        <v>88</v>
      </c>
    </row>
    <row r="88" spans="1:19" x14ac:dyDescent="0.2">
      <c r="A88" s="46" t="s">
        <v>85</v>
      </c>
      <c r="B88" s="47">
        <f>C87</f>
        <v>1.1000000000000001</v>
      </c>
      <c r="C88" s="47">
        <f>B88+D88</f>
        <v>1.9000000000000001</v>
      </c>
      <c r="D88" s="47">
        <v>0.8</v>
      </c>
      <c r="E88" s="51">
        <v>316012</v>
      </c>
      <c r="F88" s="52">
        <v>5.7539999999999996</v>
      </c>
      <c r="G88" s="53">
        <v>0.03</v>
      </c>
      <c r="H88" s="53">
        <v>0.39300000000000002</v>
      </c>
      <c r="I88" s="53">
        <v>0.91</v>
      </c>
      <c r="J88" s="53">
        <v>2.8571428571428572</v>
      </c>
      <c r="K88" s="54"/>
      <c r="L88" s="55">
        <v>38.481000000000002</v>
      </c>
      <c r="M88" s="56"/>
      <c r="N88" s="56"/>
      <c r="O88" s="57" t="s">
        <v>30</v>
      </c>
      <c r="P88" s="58">
        <v>0.8</v>
      </c>
      <c r="Q88" s="69" t="s">
        <v>86</v>
      </c>
      <c r="R88" s="69" t="s">
        <v>87</v>
      </c>
      <c r="S88" s="60" t="s">
        <v>88</v>
      </c>
    </row>
    <row r="89" spans="1:19" x14ac:dyDescent="0.2">
      <c r="A89" s="46" t="s">
        <v>85</v>
      </c>
      <c r="B89" s="47">
        <f>C88</f>
        <v>1.9000000000000001</v>
      </c>
      <c r="C89" s="47">
        <f>B89+D89</f>
        <v>3</v>
      </c>
      <c r="D89" s="47">
        <v>1.1000000000000001</v>
      </c>
      <c r="E89" s="51">
        <v>316013</v>
      </c>
      <c r="F89" s="52">
        <v>5.85</v>
      </c>
      <c r="G89" s="53">
        <v>0.17299999999999999</v>
      </c>
      <c r="H89" s="53">
        <v>0.34899999999999998</v>
      </c>
      <c r="I89" s="53">
        <v>1.41</v>
      </c>
      <c r="J89" s="53">
        <v>2.7586206896551726</v>
      </c>
      <c r="K89" s="54"/>
      <c r="L89" s="55">
        <v>41.572000000000003</v>
      </c>
      <c r="M89" s="56"/>
      <c r="N89" s="56"/>
      <c r="O89" s="57" t="s">
        <v>30</v>
      </c>
      <c r="P89" s="58">
        <v>1.1000000000000001</v>
      </c>
      <c r="Q89" s="69" t="s">
        <v>86</v>
      </c>
      <c r="R89" s="69" t="s">
        <v>87</v>
      </c>
      <c r="S89" s="60" t="s">
        <v>88</v>
      </c>
    </row>
    <row r="90" spans="1:19" x14ac:dyDescent="0.2">
      <c r="A90" s="46" t="s">
        <v>45</v>
      </c>
      <c r="B90" s="47">
        <v>0</v>
      </c>
      <c r="C90" s="47">
        <f>D90</f>
        <v>1.1000000000000001</v>
      </c>
      <c r="D90" s="47">
        <v>1.1000000000000001</v>
      </c>
      <c r="E90" s="51">
        <v>316137</v>
      </c>
      <c r="F90" s="52">
        <v>3.1379999999999999</v>
      </c>
      <c r="G90" s="53">
        <v>7.9000000000000001E-2</v>
      </c>
      <c r="H90" s="53">
        <v>0.46800000000000003</v>
      </c>
      <c r="I90" s="53">
        <v>0.85499999999999998</v>
      </c>
      <c r="J90" s="53">
        <v>2.9411764705882302</v>
      </c>
      <c r="K90" s="54"/>
      <c r="L90" s="55">
        <v>41.695</v>
      </c>
      <c r="M90" s="56"/>
      <c r="N90" s="56"/>
      <c r="O90" s="57" t="s">
        <v>30</v>
      </c>
      <c r="P90" s="58">
        <v>1.1000000000000001</v>
      </c>
      <c r="Q90" s="59">
        <v>43278</v>
      </c>
      <c r="R90" s="59">
        <v>43279</v>
      </c>
      <c r="S90" s="60" t="s">
        <v>46</v>
      </c>
    </row>
    <row r="91" spans="1:19" x14ac:dyDescent="0.2">
      <c r="A91" s="46" t="s">
        <v>45</v>
      </c>
      <c r="B91" s="47">
        <f>C90</f>
        <v>1.1000000000000001</v>
      </c>
      <c r="C91" s="47">
        <f>B91+D91</f>
        <v>3.1</v>
      </c>
      <c r="D91" s="47">
        <v>2</v>
      </c>
      <c r="E91" s="51">
        <v>316138</v>
      </c>
      <c r="F91" s="52">
        <v>10.513999999999999</v>
      </c>
      <c r="G91" s="53">
        <v>9.5000000000000001E-2</v>
      </c>
      <c r="H91" s="53">
        <v>0.10199999999999999</v>
      </c>
      <c r="I91" s="53">
        <v>0.71299999999999997</v>
      </c>
      <c r="J91" s="53">
        <v>2.8571428571428572</v>
      </c>
      <c r="K91" s="54"/>
      <c r="L91" s="55">
        <v>33.097000000000001</v>
      </c>
      <c r="M91" s="56"/>
      <c r="N91" s="56"/>
      <c r="O91" s="57" t="s">
        <v>30</v>
      </c>
      <c r="P91" s="58">
        <v>2</v>
      </c>
      <c r="Q91" s="59">
        <v>43278</v>
      </c>
      <c r="R91" s="59">
        <v>43279</v>
      </c>
      <c r="S91" s="60" t="s">
        <v>46</v>
      </c>
    </row>
    <row r="92" spans="1:19" x14ac:dyDescent="0.2">
      <c r="A92" s="46" t="s">
        <v>45</v>
      </c>
      <c r="B92" s="47">
        <f>C91</f>
        <v>3.1</v>
      </c>
      <c r="C92" s="47">
        <f>B92+D92</f>
        <v>3.9000000000000004</v>
      </c>
      <c r="D92" s="47">
        <v>0.8</v>
      </c>
      <c r="E92" s="51">
        <v>316139</v>
      </c>
      <c r="F92" s="52">
        <v>4.2279999999999998</v>
      </c>
      <c r="G92" s="53">
        <v>0.191</v>
      </c>
      <c r="H92" s="53">
        <v>0.57399999999999995</v>
      </c>
      <c r="I92" s="53">
        <v>0.99099999999999999</v>
      </c>
      <c r="J92" s="53">
        <v>2.7777777777777821</v>
      </c>
      <c r="K92" s="54"/>
      <c r="L92" s="55">
        <v>26.648</v>
      </c>
      <c r="M92" s="56"/>
      <c r="N92" s="56"/>
      <c r="O92" s="57" t="s">
        <v>30</v>
      </c>
      <c r="P92" s="58">
        <v>0.8</v>
      </c>
      <c r="Q92" s="59">
        <v>43278</v>
      </c>
      <c r="R92" s="59">
        <v>43279</v>
      </c>
      <c r="S92" s="60" t="s">
        <v>46</v>
      </c>
    </row>
    <row r="93" spans="1:19" x14ac:dyDescent="0.2">
      <c r="A93" s="46" t="s">
        <v>97</v>
      </c>
      <c r="B93" s="47">
        <v>0</v>
      </c>
      <c r="C93" s="47">
        <f>D93</f>
        <v>1.1000000000000001</v>
      </c>
      <c r="D93" s="47">
        <v>1.1000000000000001</v>
      </c>
      <c r="E93" s="51">
        <v>316338</v>
      </c>
      <c r="F93" s="52">
        <v>22.406000000000002</v>
      </c>
      <c r="G93" s="53">
        <v>6.0999999999999999E-2</v>
      </c>
      <c r="H93" s="53">
        <v>0.26</v>
      </c>
      <c r="I93" s="53">
        <v>0.70899999999999996</v>
      </c>
      <c r="J93" s="53">
        <v>2.7586206896551726</v>
      </c>
      <c r="K93" s="54"/>
      <c r="L93" s="55">
        <v>27.289000000000001</v>
      </c>
      <c r="M93" s="56"/>
      <c r="N93" s="56"/>
      <c r="O93" s="57" t="s">
        <v>30</v>
      </c>
      <c r="P93" s="58">
        <v>1.1000000000000001</v>
      </c>
      <c r="Q93" s="69" t="s">
        <v>99</v>
      </c>
      <c r="R93" s="69" t="s">
        <v>100</v>
      </c>
      <c r="S93" s="60" t="s">
        <v>101</v>
      </c>
    </row>
    <row r="94" spans="1:19" x14ac:dyDescent="0.2">
      <c r="A94" s="46" t="s">
        <v>97</v>
      </c>
      <c r="B94" s="47">
        <f>C93</f>
        <v>1.1000000000000001</v>
      </c>
      <c r="C94" s="47">
        <f>B94+D94</f>
        <v>2.1</v>
      </c>
      <c r="D94" s="47">
        <v>1</v>
      </c>
      <c r="E94" s="51">
        <v>316339</v>
      </c>
      <c r="F94" s="52">
        <v>1.9259999999999999</v>
      </c>
      <c r="G94" s="53">
        <v>5.7000000000000002E-2</v>
      </c>
      <c r="H94" s="53">
        <v>9.7000000000000003E-2</v>
      </c>
      <c r="I94" s="53">
        <v>0.29499999999999998</v>
      </c>
      <c r="J94" s="53">
        <v>2.7210884353741518</v>
      </c>
      <c r="K94" s="54"/>
      <c r="L94" s="55">
        <v>14.388</v>
      </c>
      <c r="M94" s="56"/>
      <c r="N94" s="56"/>
      <c r="O94" s="57" t="s">
        <v>30</v>
      </c>
      <c r="P94" s="58">
        <v>1</v>
      </c>
      <c r="Q94" s="69" t="s">
        <v>99</v>
      </c>
      <c r="R94" s="69" t="s">
        <v>100</v>
      </c>
      <c r="S94" s="60" t="s">
        <v>101</v>
      </c>
    </row>
    <row r="95" spans="1:19" x14ac:dyDescent="0.2">
      <c r="A95" s="46" t="s">
        <v>97</v>
      </c>
      <c r="B95" s="47">
        <f>C94</f>
        <v>2.1</v>
      </c>
      <c r="C95" s="47">
        <f>B95+D95</f>
        <v>3.1</v>
      </c>
      <c r="D95" s="47">
        <v>1</v>
      </c>
      <c r="E95" s="51">
        <v>316340</v>
      </c>
      <c r="F95" s="52">
        <v>1.774</v>
      </c>
      <c r="G95" s="53">
        <v>5.5E-2</v>
      </c>
      <c r="H95" s="53">
        <v>9.4E-2</v>
      </c>
      <c r="I95" s="53">
        <v>0.255</v>
      </c>
      <c r="J95" s="53">
        <v>2.6845637583892556</v>
      </c>
      <c r="K95" s="54"/>
      <c r="L95" s="55">
        <v>13.500999999999999</v>
      </c>
      <c r="M95" s="56"/>
      <c r="N95" s="56"/>
      <c r="O95" s="57" t="s">
        <v>30</v>
      </c>
      <c r="P95" s="58">
        <v>1</v>
      </c>
      <c r="Q95" s="69" t="s">
        <v>99</v>
      </c>
      <c r="R95" s="69" t="s">
        <v>100</v>
      </c>
      <c r="S95" s="60" t="s">
        <v>101</v>
      </c>
    </row>
    <row r="96" spans="1:19" x14ac:dyDescent="0.2">
      <c r="A96" s="46" t="s">
        <v>89</v>
      </c>
      <c r="B96" s="47">
        <v>0</v>
      </c>
      <c r="C96" s="47">
        <f>D96</f>
        <v>0.7</v>
      </c>
      <c r="D96" s="47">
        <v>0.7</v>
      </c>
      <c r="E96" s="51">
        <v>317197</v>
      </c>
      <c r="F96" s="52">
        <v>33.340000000000003</v>
      </c>
      <c r="G96" s="53">
        <v>0.19800000000000001</v>
      </c>
      <c r="H96" s="53">
        <v>0.63900000000000001</v>
      </c>
      <c r="I96" s="53">
        <v>1.1830000000000001</v>
      </c>
      <c r="J96" s="53">
        <v>3.1746031746031687</v>
      </c>
      <c r="K96" s="54"/>
      <c r="L96" s="55">
        <v>193.15199999999999</v>
      </c>
      <c r="M96" s="56"/>
      <c r="N96" s="56"/>
      <c r="O96" s="57" t="s">
        <v>30</v>
      </c>
      <c r="P96" s="58">
        <v>0.7</v>
      </c>
      <c r="Q96" s="59">
        <v>43258</v>
      </c>
      <c r="R96" s="59">
        <v>43288</v>
      </c>
      <c r="S96" s="60" t="s">
        <v>90</v>
      </c>
    </row>
    <row r="97" spans="1:19" x14ac:dyDescent="0.2">
      <c r="A97" s="46" t="s">
        <v>89</v>
      </c>
      <c r="B97" s="47">
        <f>C96</f>
        <v>0.7</v>
      </c>
      <c r="C97" s="47">
        <f>B97+D97</f>
        <v>2.7</v>
      </c>
      <c r="D97" s="47">
        <v>2</v>
      </c>
      <c r="E97" s="51">
        <v>317199</v>
      </c>
      <c r="F97" s="52">
        <v>5.338000000000001</v>
      </c>
      <c r="G97" s="53">
        <v>6.9000000000000006E-2</v>
      </c>
      <c r="H97" s="53">
        <v>5.8999999999999997E-2</v>
      </c>
      <c r="I97" s="53">
        <v>0.216</v>
      </c>
      <c r="J97" s="53">
        <v>2.9197080291970825</v>
      </c>
      <c r="K97" s="54"/>
      <c r="L97" s="55">
        <v>37.006999999999998</v>
      </c>
      <c r="M97" s="56"/>
      <c r="N97" s="56"/>
      <c r="O97" s="57" t="s">
        <v>30</v>
      </c>
      <c r="P97" s="58">
        <v>2</v>
      </c>
      <c r="Q97" s="59">
        <v>43258</v>
      </c>
      <c r="R97" s="59">
        <v>43288</v>
      </c>
      <c r="S97" s="60" t="s">
        <v>90</v>
      </c>
    </row>
    <row r="98" spans="1:19" x14ac:dyDescent="0.2">
      <c r="A98" s="46" t="s">
        <v>89</v>
      </c>
      <c r="B98" s="47">
        <f>C97</f>
        <v>2.7</v>
      </c>
      <c r="C98" s="47">
        <f>B98+D98</f>
        <v>4.8000000000000007</v>
      </c>
      <c r="D98" s="47">
        <v>2.1</v>
      </c>
      <c r="E98" s="51">
        <v>317200</v>
      </c>
      <c r="F98" s="52">
        <v>23</v>
      </c>
      <c r="G98" s="53">
        <v>0.38700000000000001</v>
      </c>
      <c r="H98" s="53">
        <v>0.123</v>
      </c>
      <c r="I98" s="53">
        <v>0.40100000000000002</v>
      </c>
      <c r="J98" s="53">
        <v>2.8776978417266235</v>
      </c>
      <c r="K98" s="54"/>
      <c r="L98" s="55">
        <v>118.459</v>
      </c>
      <c r="M98" s="56"/>
      <c r="N98" s="56"/>
      <c r="O98" s="57" t="s">
        <v>31</v>
      </c>
      <c r="P98" s="58"/>
      <c r="Q98" s="59">
        <v>43258</v>
      </c>
      <c r="R98" s="59">
        <v>43288</v>
      </c>
      <c r="S98" s="60" t="s">
        <v>90</v>
      </c>
    </row>
    <row r="99" spans="1:19" x14ac:dyDescent="0.2">
      <c r="A99" s="23" t="s">
        <v>162</v>
      </c>
      <c r="E99" s="33"/>
      <c r="F99" s="34"/>
      <c r="G99" s="35"/>
      <c r="H99" s="35"/>
      <c r="I99" s="35"/>
      <c r="J99" s="35"/>
      <c r="L99" s="36"/>
      <c r="Q99" s="26"/>
      <c r="R99" s="26"/>
    </row>
    <row r="100" spans="1:19" x14ac:dyDescent="0.2">
      <c r="A100" s="23" t="s">
        <v>162</v>
      </c>
      <c r="E100" s="33"/>
      <c r="F100" s="34"/>
      <c r="G100" s="35"/>
      <c r="H100" s="35"/>
      <c r="I100" s="35"/>
      <c r="J100" s="35"/>
      <c r="L100" s="36"/>
      <c r="Q100" s="26"/>
      <c r="R100" s="26"/>
    </row>
    <row r="101" spans="1:19" x14ac:dyDescent="0.2">
      <c r="A101" s="46" t="s">
        <v>91</v>
      </c>
      <c r="B101" s="47">
        <v>0</v>
      </c>
      <c r="C101" s="47">
        <f>D101</f>
        <v>0.6</v>
      </c>
      <c r="D101" s="47">
        <v>0.6</v>
      </c>
      <c r="E101" s="51">
        <v>322460</v>
      </c>
      <c r="F101" s="52">
        <v>2.1920000000000002</v>
      </c>
      <c r="G101" s="53">
        <v>2.9000000000000001E-2</v>
      </c>
      <c r="H101" s="53">
        <v>0.92100000000000004</v>
      </c>
      <c r="I101" s="53">
        <v>2.2210000000000001</v>
      </c>
      <c r="J101" s="53">
        <v>2.8985507246376909</v>
      </c>
      <c r="K101" s="54"/>
      <c r="L101" s="55">
        <v>13.558999999999999</v>
      </c>
      <c r="M101" s="56"/>
      <c r="N101" s="56"/>
      <c r="O101" s="57" t="s">
        <v>32</v>
      </c>
      <c r="P101" s="58"/>
      <c r="Q101" s="69" t="s">
        <v>93</v>
      </c>
      <c r="R101" s="69" t="s">
        <v>93</v>
      </c>
      <c r="S101" s="60" t="s">
        <v>94</v>
      </c>
    </row>
    <row r="102" spans="1:19" x14ac:dyDescent="0.2">
      <c r="A102" s="46" t="s">
        <v>91</v>
      </c>
      <c r="B102" s="47">
        <f>C101</f>
        <v>0.6</v>
      </c>
      <c r="C102" s="47">
        <f>B102+D102</f>
        <v>3.1</v>
      </c>
      <c r="D102" s="47">
        <v>2.5</v>
      </c>
      <c r="E102" s="51">
        <v>322461</v>
      </c>
      <c r="F102" s="52">
        <v>66.856000000000009</v>
      </c>
      <c r="G102" s="53">
        <v>0.15</v>
      </c>
      <c r="H102" s="53">
        <v>0.124</v>
      </c>
      <c r="I102" s="53">
        <v>0.22500000000000001</v>
      </c>
      <c r="J102" s="53">
        <v>2.7972027972027949</v>
      </c>
      <c r="K102" s="54"/>
      <c r="L102" s="55">
        <v>10.516999999999999</v>
      </c>
      <c r="M102" s="56"/>
      <c r="N102" s="56"/>
      <c r="O102" s="57" t="s">
        <v>30</v>
      </c>
      <c r="P102" s="58">
        <v>2.5</v>
      </c>
      <c r="Q102" s="69" t="s">
        <v>93</v>
      </c>
      <c r="R102" s="69" t="s">
        <v>93</v>
      </c>
      <c r="S102" s="60" t="s">
        <v>94</v>
      </c>
    </row>
    <row r="103" spans="1:19" x14ac:dyDescent="0.2">
      <c r="A103" s="46" t="s">
        <v>91</v>
      </c>
      <c r="B103" s="47">
        <f>C102</f>
        <v>3.1</v>
      </c>
      <c r="C103" s="47">
        <f>B103+D103</f>
        <v>3.8</v>
      </c>
      <c r="D103" s="47">
        <v>0.7</v>
      </c>
      <c r="E103" s="51">
        <v>322462</v>
      </c>
      <c r="F103" s="52">
        <v>4.8079999999999998</v>
      </c>
      <c r="G103" s="53">
        <v>0.20599999999999999</v>
      </c>
      <c r="H103" s="53">
        <v>0.17100000000000001</v>
      </c>
      <c r="I103" s="53">
        <v>0.87</v>
      </c>
      <c r="J103" s="53">
        <v>2.8776978417266235</v>
      </c>
      <c r="K103" s="54"/>
      <c r="L103" s="55">
        <v>10.978</v>
      </c>
      <c r="M103" s="56"/>
      <c r="N103" s="56"/>
      <c r="O103" s="57" t="s">
        <v>30</v>
      </c>
      <c r="P103" s="58">
        <v>0.7</v>
      </c>
      <c r="Q103" s="69" t="s">
        <v>93</v>
      </c>
      <c r="R103" s="69" t="s">
        <v>93</v>
      </c>
      <c r="S103" s="60" t="s">
        <v>94</v>
      </c>
    </row>
    <row r="104" spans="1:19" x14ac:dyDescent="0.2">
      <c r="A104" s="46" t="s">
        <v>66</v>
      </c>
      <c r="B104" s="47">
        <v>0</v>
      </c>
      <c r="C104" s="47">
        <f>D104</f>
        <v>1.6</v>
      </c>
      <c r="D104" s="47">
        <v>1.6</v>
      </c>
      <c r="E104" s="51">
        <v>324623</v>
      </c>
      <c r="F104" s="52">
        <v>1.6640000000000001</v>
      </c>
      <c r="G104" s="53">
        <v>9.1999999999999998E-2</v>
      </c>
      <c r="H104" s="53">
        <v>2.1999999999999999E-2</v>
      </c>
      <c r="I104" s="53">
        <v>0.11899999999999999</v>
      </c>
      <c r="J104" s="61"/>
      <c r="K104" s="54"/>
      <c r="L104" s="55">
        <v>11.541</v>
      </c>
      <c r="M104" s="56"/>
      <c r="N104" s="56"/>
      <c r="O104" s="57" t="s">
        <v>32</v>
      </c>
      <c r="P104" s="58"/>
      <c r="Q104" s="59">
        <v>43340</v>
      </c>
      <c r="R104" s="59">
        <v>43340</v>
      </c>
      <c r="S104" s="60" t="s">
        <v>67</v>
      </c>
    </row>
    <row r="105" spans="1:19" x14ac:dyDescent="0.2">
      <c r="A105" s="46" t="s">
        <v>66</v>
      </c>
      <c r="B105" s="47">
        <f>C104</f>
        <v>1.6</v>
      </c>
      <c r="C105" s="47">
        <f>B105+D105</f>
        <v>2.8</v>
      </c>
      <c r="D105" s="47">
        <v>1.2</v>
      </c>
      <c r="E105" s="51">
        <v>324624</v>
      </c>
      <c r="F105" s="52">
        <v>4.2859999999999996</v>
      </c>
      <c r="G105" s="53">
        <v>0.122</v>
      </c>
      <c r="H105" s="53">
        <v>7.4999999999999997E-2</v>
      </c>
      <c r="I105" s="53">
        <v>0.251</v>
      </c>
      <c r="J105" s="61"/>
      <c r="K105" s="54"/>
      <c r="L105" s="55">
        <v>16.867000000000001</v>
      </c>
      <c r="M105" s="56"/>
      <c r="N105" s="56"/>
      <c r="O105" s="57" t="s">
        <v>30</v>
      </c>
      <c r="P105" s="58">
        <v>1.2</v>
      </c>
      <c r="Q105" s="59">
        <v>43340</v>
      </c>
      <c r="R105" s="59">
        <v>43340</v>
      </c>
      <c r="S105" s="60" t="s">
        <v>67</v>
      </c>
    </row>
    <row r="106" spans="1:19" x14ac:dyDescent="0.2">
      <c r="A106" s="46" t="s">
        <v>66</v>
      </c>
      <c r="B106" s="47">
        <f>C105</f>
        <v>2.8</v>
      </c>
      <c r="C106" s="47">
        <f>B106+D106</f>
        <v>3.8</v>
      </c>
      <c r="D106" s="47">
        <v>1</v>
      </c>
      <c r="E106" s="51">
        <v>324625</v>
      </c>
      <c r="F106" s="52">
        <v>1.8720000000000001</v>
      </c>
      <c r="G106" s="53">
        <v>5.1999999999999998E-2</v>
      </c>
      <c r="H106" s="53">
        <v>0.13400000000000001</v>
      </c>
      <c r="I106" s="53">
        <v>0.63600000000000001</v>
      </c>
      <c r="J106" s="61"/>
      <c r="K106" s="54"/>
      <c r="L106" s="55">
        <v>17.353999999999999</v>
      </c>
      <c r="M106" s="56"/>
      <c r="N106" s="56"/>
      <c r="O106" s="57" t="s">
        <v>30</v>
      </c>
      <c r="P106" s="58">
        <v>1</v>
      </c>
      <c r="Q106" s="59">
        <v>43340</v>
      </c>
      <c r="R106" s="59">
        <v>43340</v>
      </c>
      <c r="S106" s="60" t="s">
        <v>67</v>
      </c>
    </row>
    <row r="107" spans="1:19" x14ac:dyDescent="0.2">
      <c r="A107" s="46" t="s">
        <v>66</v>
      </c>
      <c r="B107" s="47">
        <f>C106</f>
        <v>3.8</v>
      </c>
      <c r="C107" s="47">
        <f>B107+D107</f>
        <v>4.0999999999999996</v>
      </c>
      <c r="D107" s="47">
        <v>0.3</v>
      </c>
      <c r="E107" s="51">
        <v>324626</v>
      </c>
      <c r="F107" s="52">
        <v>2.532</v>
      </c>
      <c r="G107" s="53">
        <v>3.2000000000000001E-2</v>
      </c>
      <c r="H107" s="53">
        <v>0.22900000000000001</v>
      </c>
      <c r="I107" s="53">
        <v>0.70499999999999996</v>
      </c>
      <c r="J107" s="61"/>
      <c r="K107" s="54"/>
      <c r="L107" s="55">
        <v>9.3979999999999997</v>
      </c>
      <c r="M107" s="56"/>
      <c r="N107" s="56"/>
      <c r="O107" s="57" t="s">
        <v>30</v>
      </c>
      <c r="P107" s="58">
        <v>0.3</v>
      </c>
      <c r="Q107" s="59">
        <v>43340</v>
      </c>
      <c r="R107" s="59">
        <v>43340</v>
      </c>
      <c r="S107" s="60" t="s">
        <v>67</v>
      </c>
    </row>
    <row r="108" spans="1:19" x14ac:dyDescent="0.2">
      <c r="A108" s="46" t="s">
        <v>66</v>
      </c>
      <c r="B108" s="47">
        <f>C107</f>
        <v>4.0999999999999996</v>
      </c>
      <c r="C108" s="47">
        <f>B108+D108</f>
        <v>5.0999999999999996</v>
      </c>
      <c r="D108" s="47">
        <v>1</v>
      </c>
      <c r="E108" s="51">
        <v>324627</v>
      </c>
      <c r="F108" s="52">
        <v>2</v>
      </c>
      <c r="G108" s="53">
        <v>4.9000000000000002E-2</v>
      </c>
      <c r="H108" s="53">
        <v>4.8000000000000001E-2</v>
      </c>
      <c r="I108" s="53">
        <v>0.27200000000000002</v>
      </c>
      <c r="J108" s="61"/>
      <c r="K108" s="54"/>
      <c r="L108" s="65">
        <v>14.076000000000001</v>
      </c>
      <c r="M108" s="56"/>
      <c r="N108" s="56"/>
      <c r="O108" s="57" t="s">
        <v>30</v>
      </c>
      <c r="P108" s="58">
        <v>1</v>
      </c>
      <c r="Q108" s="59">
        <v>43340</v>
      </c>
      <c r="R108" s="59">
        <v>43340</v>
      </c>
      <c r="S108" s="60" t="s">
        <v>67</v>
      </c>
    </row>
    <row r="109" spans="1:19" x14ac:dyDescent="0.2">
      <c r="A109" s="46" t="s">
        <v>64</v>
      </c>
      <c r="B109" s="47">
        <v>0</v>
      </c>
      <c r="C109" s="47">
        <f>D109</f>
        <v>1</v>
      </c>
      <c r="D109" s="47">
        <v>1</v>
      </c>
      <c r="E109" s="51">
        <v>325403</v>
      </c>
      <c r="F109" s="52">
        <v>1.1379999999999999</v>
      </c>
      <c r="G109" s="53">
        <v>0.124</v>
      </c>
      <c r="H109" s="53">
        <v>2.1999999999999999E-2</v>
      </c>
      <c r="I109" s="53">
        <v>4.1000000000000002E-2</v>
      </c>
      <c r="J109" s="53">
        <v>2.8571428571428572</v>
      </c>
      <c r="K109" s="54"/>
      <c r="L109" s="55">
        <v>10.14</v>
      </c>
      <c r="M109" s="56"/>
      <c r="N109" s="56"/>
      <c r="O109" s="57" t="s">
        <v>32</v>
      </c>
      <c r="P109" s="58"/>
      <c r="Q109" s="59">
        <v>43345</v>
      </c>
      <c r="R109" s="59">
        <v>43345</v>
      </c>
      <c r="S109" s="60" t="s">
        <v>65</v>
      </c>
    </row>
    <row r="110" spans="1:19" x14ac:dyDescent="0.2">
      <c r="A110" s="46" t="s">
        <v>64</v>
      </c>
      <c r="B110" s="47">
        <f>C109</f>
        <v>1</v>
      </c>
      <c r="C110" s="47">
        <f>B110+D110</f>
        <v>1.9</v>
      </c>
      <c r="D110" s="47">
        <v>0.9</v>
      </c>
      <c r="E110" s="51">
        <v>325404</v>
      </c>
      <c r="F110" s="52">
        <v>30.423999999999999</v>
      </c>
      <c r="G110" s="53">
        <v>0.505</v>
      </c>
      <c r="H110" s="53">
        <v>0.58699999999999997</v>
      </c>
      <c r="I110" s="53">
        <v>1.2749999999999999</v>
      </c>
      <c r="J110" s="53">
        <v>2.9411764705882426</v>
      </c>
      <c r="K110" s="54"/>
      <c r="L110" s="65">
        <v>11.47</v>
      </c>
      <c r="M110" s="56"/>
      <c r="N110" s="56"/>
      <c r="O110" s="57" t="s">
        <v>30</v>
      </c>
      <c r="P110" s="58">
        <v>0.9</v>
      </c>
      <c r="Q110" s="59">
        <v>43345</v>
      </c>
      <c r="R110" s="59">
        <v>43345</v>
      </c>
      <c r="S110" s="60" t="s">
        <v>65</v>
      </c>
    </row>
    <row r="111" spans="1:19" x14ac:dyDescent="0.2">
      <c r="A111" s="46" t="s">
        <v>64</v>
      </c>
      <c r="B111" s="47">
        <f>C110</f>
        <v>1.9</v>
      </c>
      <c r="C111" s="47">
        <f>B111+D111</f>
        <v>4.3</v>
      </c>
      <c r="D111" s="47">
        <v>2.4</v>
      </c>
      <c r="E111" s="51">
        <v>325406</v>
      </c>
      <c r="F111" s="52">
        <v>1.524</v>
      </c>
      <c r="G111" s="53">
        <v>5.3999999999999999E-2</v>
      </c>
      <c r="H111" s="53">
        <v>8.8999999999999996E-2</v>
      </c>
      <c r="I111" s="53">
        <v>0.155</v>
      </c>
      <c r="J111" s="53">
        <v>2.8368794326241202</v>
      </c>
      <c r="K111" s="54"/>
      <c r="L111" s="55">
        <v>15.406000000000001</v>
      </c>
      <c r="M111" s="56"/>
      <c r="N111" s="56"/>
      <c r="O111" s="57" t="s">
        <v>31</v>
      </c>
      <c r="P111" s="58"/>
      <c r="Q111" s="59">
        <v>43345</v>
      </c>
      <c r="R111" s="59">
        <v>43345</v>
      </c>
      <c r="S111" s="60" t="s">
        <v>65</v>
      </c>
    </row>
    <row r="112" spans="1:19" x14ac:dyDescent="0.2">
      <c r="A112" s="46" t="s">
        <v>62</v>
      </c>
      <c r="B112" s="47">
        <v>0</v>
      </c>
      <c r="C112" s="47">
        <f>D112</f>
        <v>1.7</v>
      </c>
      <c r="D112" s="47">
        <v>1.7</v>
      </c>
      <c r="E112" s="51">
        <v>326069</v>
      </c>
      <c r="F112" s="52">
        <v>2.2480000000000002</v>
      </c>
      <c r="G112" s="53">
        <v>0.17199999999999999</v>
      </c>
      <c r="H112" s="53">
        <v>0.32600000000000001</v>
      </c>
      <c r="I112" s="53">
        <v>0.66</v>
      </c>
      <c r="J112" s="53">
        <v>2.8571428571428572</v>
      </c>
      <c r="K112" s="54"/>
      <c r="L112" s="55">
        <v>5.4720000000000004</v>
      </c>
      <c r="M112" s="56"/>
      <c r="N112" s="56"/>
      <c r="O112" s="57" t="s">
        <v>30</v>
      </c>
      <c r="P112" s="58">
        <v>1.7</v>
      </c>
      <c r="Q112" s="59">
        <v>43349</v>
      </c>
      <c r="R112" s="59">
        <v>43350</v>
      </c>
      <c r="S112" s="60" t="s">
        <v>63</v>
      </c>
    </row>
    <row r="113" spans="1:19" x14ac:dyDescent="0.2">
      <c r="A113" s="46" t="s">
        <v>62</v>
      </c>
      <c r="B113" s="47">
        <f>C112</f>
        <v>1.7</v>
      </c>
      <c r="C113" s="47">
        <f>B113+D113</f>
        <v>2.2999999999999998</v>
      </c>
      <c r="D113" s="47">
        <v>0.6</v>
      </c>
      <c r="E113" s="51">
        <v>326070</v>
      </c>
      <c r="F113" s="52">
        <v>0.60400000000000009</v>
      </c>
      <c r="G113" s="53">
        <v>2.9000000000000001E-2</v>
      </c>
      <c r="H113" s="53">
        <v>6.5000000000000002E-2</v>
      </c>
      <c r="I113" s="53">
        <v>6.8000000000000005E-2</v>
      </c>
      <c r="J113" s="53">
        <v>2.7586206896551726</v>
      </c>
      <c r="K113" s="54"/>
      <c r="L113" s="55">
        <v>4.4160000000000004</v>
      </c>
      <c r="M113" s="56"/>
      <c r="N113" s="56"/>
      <c r="O113" s="57" t="s">
        <v>30</v>
      </c>
      <c r="P113" s="58">
        <v>0.6</v>
      </c>
      <c r="Q113" s="59">
        <v>43349</v>
      </c>
      <c r="R113" s="59">
        <v>43350</v>
      </c>
      <c r="S113" s="60" t="s">
        <v>63</v>
      </c>
    </row>
    <row r="114" spans="1:19" x14ac:dyDescent="0.2">
      <c r="A114" s="46" t="s">
        <v>62</v>
      </c>
      <c r="B114" s="47">
        <f>C113</f>
        <v>2.2999999999999998</v>
      </c>
      <c r="C114" s="47">
        <f>B114+D114</f>
        <v>3.5999999999999996</v>
      </c>
      <c r="D114" s="47">
        <v>1.3</v>
      </c>
      <c r="E114" s="51">
        <v>326071</v>
      </c>
      <c r="F114" s="52">
        <v>1.946</v>
      </c>
      <c r="G114" s="53">
        <v>0.218</v>
      </c>
      <c r="H114" s="53">
        <v>3.4000000000000002E-2</v>
      </c>
      <c r="I114" s="53">
        <v>0.108</v>
      </c>
      <c r="J114" s="53">
        <v>2.8169014084507067</v>
      </c>
      <c r="K114" s="54"/>
      <c r="L114" s="55">
        <v>3.423</v>
      </c>
      <c r="M114" s="56"/>
      <c r="N114" s="56"/>
      <c r="O114" s="57" t="s">
        <v>31</v>
      </c>
      <c r="P114" s="58"/>
      <c r="Q114" s="59">
        <v>43349</v>
      </c>
      <c r="R114" s="59">
        <v>43350</v>
      </c>
      <c r="S114" s="60" t="s">
        <v>63</v>
      </c>
    </row>
    <row r="115" spans="1:19" x14ac:dyDescent="0.2">
      <c r="A115" s="46" t="s">
        <v>60</v>
      </c>
      <c r="B115" s="47">
        <v>0</v>
      </c>
      <c r="C115" s="47">
        <f>D115</f>
        <v>0.8</v>
      </c>
      <c r="D115" s="47">
        <v>0.8</v>
      </c>
      <c r="E115" s="51">
        <v>326609</v>
      </c>
      <c r="F115" s="52">
        <v>2.4079999999999999</v>
      </c>
      <c r="G115" s="53">
        <v>6.8000000000000005E-2</v>
      </c>
      <c r="H115" s="53">
        <v>0.89500000000000002</v>
      </c>
      <c r="I115" s="53">
        <v>1.849</v>
      </c>
      <c r="J115" s="53">
        <v>2.8776978417266235</v>
      </c>
      <c r="K115" s="54"/>
      <c r="L115" s="55">
        <v>21.568000000000001</v>
      </c>
      <c r="M115" s="56"/>
      <c r="N115" s="56"/>
      <c r="O115" s="57" t="s">
        <v>30</v>
      </c>
      <c r="P115" s="58">
        <v>0.8</v>
      </c>
      <c r="Q115" s="59">
        <v>43352</v>
      </c>
      <c r="R115" s="59">
        <v>43353</v>
      </c>
      <c r="S115" s="60" t="s">
        <v>61</v>
      </c>
    </row>
    <row r="116" spans="1:19" x14ac:dyDescent="0.2">
      <c r="A116" s="46" t="s">
        <v>60</v>
      </c>
      <c r="B116" s="47">
        <f>C115</f>
        <v>0.8</v>
      </c>
      <c r="C116" s="47">
        <f>B116+D116</f>
        <v>1.5</v>
      </c>
      <c r="D116" s="47">
        <v>0.7</v>
      </c>
      <c r="E116" s="51">
        <v>326610</v>
      </c>
      <c r="F116" s="52">
        <v>3.93</v>
      </c>
      <c r="G116" s="53">
        <v>9.7000000000000003E-2</v>
      </c>
      <c r="H116" s="53">
        <v>4.1000000000000002E-2</v>
      </c>
      <c r="I116" s="53">
        <v>0.182</v>
      </c>
      <c r="J116" s="53">
        <v>2.8776978417266235</v>
      </c>
      <c r="K116" s="54"/>
      <c r="L116" s="55">
        <v>14.189</v>
      </c>
      <c r="M116" s="56"/>
      <c r="N116" s="56"/>
      <c r="O116" s="57" t="s">
        <v>32</v>
      </c>
      <c r="P116" s="58"/>
      <c r="Q116" s="59">
        <v>43352</v>
      </c>
      <c r="R116" s="59">
        <v>43353</v>
      </c>
      <c r="S116" s="60" t="s">
        <v>61</v>
      </c>
    </row>
    <row r="117" spans="1:19" x14ac:dyDescent="0.2">
      <c r="A117" s="46" t="s">
        <v>60</v>
      </c>
      <c r="B117" s="47">
        <f>C116</f>
        <v>1.5</v>
      </c>
      <c r="C117" s="47">
        <f>B117+D117</f>
        <v>3.6</v>
      </c>
      <c r="D117" s="47">
        <v>2.1</v>
      </c>
      <c r="E117" s="51">
        <v>326611</v>
      </c>
      <c r="F117" s="52">
        <v>1.77</v>
      </c>
      <c r="G117" s="53">
        <v>8.2000000000000003E-2</v>
      </c>
      <c r="H117" s="53">
        <v>0.04</v>
      </c>
      <c r="I117" s="53">
        <v>0.11799999999999999</v>
      </c>
      <c r="J117" s="53">
        <v>2.8368794326241202</v>
      </c>
      <c r="K117" s="54"/>
      <c r="L117" s="55">
        <v>16.701000000000001</v>
      </c>
      <c r="M117" s="56"/>
      <c r="N117" s="56"/>
      <c r="O117" s="57" t="s">
        <v>31</v>
      </c>
      <c r="P117" s="58"/>
      <c r="Q117" s="59">
        <v>43352</v>
      </c>
      <c r="R117" s="59">
        <v>43353</v>
      </c>
      <c r="S117" s="60" t="s">
        <v>61</v>
      </c>
    </row>
    <row r="118" spans="1:19" x14ac:dyDescent="0.2">
      <c r="A118" s="46" t="s">
        <v>60</v>
      </c>
      <c r="B118" s="47">
        <f>C117</f>
        <v>3.6</v>
      </c>
      <c r="C118" s="47">
        <f>B118+D118</f>
        <v>3.8000000000000003</v>
      </c>
      <c r="D118" s="47">
        <v>0.2</v>
      </c>
      <c r="E118" s="51">
        <v>326612</v>
      </c>
      <c r="F118" s="52">
        <v>13.468</v>
      </c>
      <c r="G118" s="53">
        <v>7.0999999999999994E-2</v>
      </c>
      <c r="H118" s="53">
        <v>0.89800000000000002</v>
      </c>
      <c r="I118" s="53">
        <v>1.8049999999999999</v>
      </c>
      <c r="J118" s="53">
        <v>2.8985507246376789</v>
      </c>
      <c r="K118" s="54"/>
      <c r="L118" s="55">
        <v>26.038</v>
      </c>
      <c r="M118" s="56"/>
      <c r="N118" s="56"/>
      <c r="O118" s="57" t="s">
        <v>31</v>
      </c>
      <c r="P118" s="58"/>
      <c r="Q118" s="59">
        <v>43352</v>
      </c>
      <c r="R118" s="59">
        <v>43353</v>
      </c>
      <c r="S118" s="60" t="s">
        <v>61</v>
      </c>
    </row>
    <row r="119" spans="1:19" x14ac:dyDescent="0.2">
      <c r="A119" s="46" t="s">
        <v>57</v>
      </c>
      <c r="B119" s="47">
        <v>0</v>
      </c>
      <c r="C119" s="47">
        <f>D119</f>
        <v>1.9</v>
      </c>
      <c r="D119" s="47">
        <v>1.9</v>
      </c>
      <c r="E119" s="51">
        <v>327714</v>
      </c>
      <c r="F119" s="52">
        <v>0.58599999999999997</v>
      </c>
      <c r="G119" s="53">
        <v>3.9E-2</v>
      </c>
      <c r="H119" s="53">
        <v>0.40100000000000002</v>
      </c>
      <c r="I119" s="53">
        <v>0.77400000000000002</v>
      </c>
      <c r="J119" s="53">
        <v>2.8169014084506951</v>
      </c>
      <c r="K119" s="54"/>
      <c r="L119" s="55">
        <v>11.603</v>
      </c>
      <c r="M119" s="56"/>
      <c r="N119" s="56"/>
      <c r="O119" s="57" t="s">
        <v>31</v>
      </c>
      <c r="P119" s="58"/>
      <c r="Q119" s="59">
        <v>43360</v>
      </c>
      <c r="R119" s="59">
        <v>43360</v>
      </c>
      <c r="S119" s="60" t="s">
        <v>59</v>
      </c>
    </row>
    <row r="120" spans="1:19" x14ac:dyDescent="0.2">
      <c r="A120" s="46" t="s">
        <v>57</v>
      </c>
      <c r="B120" s="47">
        <f>C119</f>
        <v>1.9</v>
      </c>
      <c r="C120" s="47">
        <f>B120+D120</f>
        <v>3.7</v>
      </c>
      <c r="D120" s="47">
        <v>1.8</v>
      </c>
      <c r="E120" s="51">
        <v>327715</v>
      </c>
      <c r="F120" s="52">
        <v>3.26</v>
      </c>
      <c r="G120" s="53">
        <v>8.1000000000000003E-2</v>
      </c>
      <c r="H120" s="53">
        <v>0.125</v>
      </c>
      <c r="I120" s="53">
        <v>0.45</v>
      </c>
      <c r="J120" s="53">
        <v>2.9411764705882426</v>
      </c>
      <c r="K120" s="54"/>
      <c r="L120" s="55">
        <v>15.217000000000001</v>
      </c>
      <c r="M120" s="56"/>
      <c r="N120" s="56"/>
      <c r="O120" s="57" t="s">
        <v>32</v>
      </c>
      <c r="P120" s="58"/>
      <c r="Q120" s="59">
        <v>43360</v>
      </c>
      <c r="R120" s="59">
        <v>43360</v>
      </c>
      <c r="S120" s="60" t="s">
        <v>59</v>
      </c>
    </row>
    <row r="121" spans="1:19" x14ac:dyDescent="0.2">
      <c r="A121" s="46" t="s">
        <v>57</v>
      </c>
      <c r="B121" s="47">
        <f>C120</f>
        <v>3.7</v>
      </c>
      <c r="C121" s="47">
        <f>B121+D121</f>
        <v>4.3</v>
      </c>
      <c r="D121" s="47">
        <v>0.6</v>
      </c>
      <c r="E121" s="51">
        <v>327716</v>
      </c>
      <c r="F121" s="52">
        <v>3.1120000000000001</v>
      </c>
      <c r="G121" s="53">
        <v>5.6000000000000001E-2</v>
      </c>
      <c r="H121" s="53">
        <v>4.2999999999999997E-2</v>
      </c>
      <c r="I121" s="53">
        <v>9.8000000000000004E-2</v>
      </c>
      <c r="J121" s="53">
        <v>2.6490066225165623</v>
      </c>
      <c r="K121" s="54"/>
      <c r="L121" s="55">
        <v>8.8569999999999993</v>
      </c>
      <c r="M121" s="56"/>
      <c r="N121" s="56"/>
      <c r="O121" s="57" t="s">
        <v>30</v>
      </c>
      <c r="P121" s="58">
        <v>0.6</v>
      </c>
      <c r="Q121" s="59">
        <v>43360</v>
      </c>
      <c r="R121" s="59">
        <v>43360</v>
      </c>
      <c r="S121" s="60" t="s">
        <v>59</v>
      </c>
    </row>
    <row r="122" spans="1:19" x14ac:dyDescent="0.2">
      <c r="A122" s="46" t="s">
        <v>55</v>
      </c>
      <c r="B122" s="47">
        <v>0</v>
      </c>
      <c r="C122" s="47">
        <f>D122</f>
        <v>0.8</v>
      </c>
      <c r="D122" s="47">
        <v>0.8</v>
      </c>
      <c r="E122" s="51">
        <v>328122</v>
      </c>
      <c r="F122" s="52">
        <v>5.3739999999999997</v>
      </c>
      <c r="G122" s="53">
        <v>0.13800000000000001</v>
      </c>
      <c r="H122" s="53">
        <v>2.1930000000000001</v>
      </c>
      <c r="I122" s="53">
        <v>5.2649999999999997</v>
      </c>
      <c r="J122" s="61"/>
      <c r="K122" s="54"/>
      <c r="L122" s="55">
        <v>10.005000000000001</v>
      </c>
      <c r="M122" s="56"/>
      <c r="N122" s="56"/>
      <c r="O122" s="57" t="s">
        <v>30</v>
      </c>
      <c r="P122" s="58">
        <v>0.8</v>
      </c>
      <c r="Q122" s="59">
        <v>43363</v>
      </c>
      <c r="R122" s="59">
        <v>43363</v>
      </c>
      <c r="S122" s="60" t="s">
        <v>56</v>
      </c>
    </row>
    <row r="123" spans="1:19" x14ac:dyDescent="0.2">
      <c r="A123" s="46" t="s">
        <v>55</v>
      </c>
      <c r="B123" s="47">
        <f>C122</f>
        <v>0.8</v>
      </c>
      <c r="C123" s="47">
        <f>B123+D123</f>
        <v>1.5</v>
      </c>
      <c r="D123" s="47">
        <v>0.7</v>
      </c>
      <c r="E123" s="51">
        <v>328123</v>
      </c>
      <c r="F123" s="52">
        <v>22.27</v>
      </c>
      <c r="G123" s="53">
        <v>2.5000000000000001E-2</v>
      </c>
      <c r="H123" s="53">
        <v>0.52</v>
      </c>
      <c r="I123" s="53">
        <v>1.4610000000000001</v>
      </c>
      <c r="J123" s="61"/>
      <c r="K123" s="54"/>
      <c r="L123" s="55">
        <v>8.2490000000000006</v>
      </c>
      <c r="M123" s="56"/>
      <c r="N123" s="56"/>
      <c r="O123" s="57" t="s">
        <v>30</v>
      </c>
      <c r="P123" s="58">
        <v>0.7</v>
      </c>
      <c r="Q123" s="59">
        <v>43363</v>
      </c>
      <c r="R123" s="59">
        <v>43363</v>
      </c>
      <c r="S123" s="60" t="s">
        <v>56</v>
      </c>
    </row>
    <row r="124" spans="1:19" x14ac:dyDescent="0.2">
      <c r="A124" s="46" t="s">
        <v>55</v>
      </c>
      <c r="B124" s="47">
        <f>C123</f>
        <v>1.5</v>
      </c>
      <c r="C124" s="47">
        <f>B124+D124</f>
        <v>3</v>
      </c>
      <c r="D124" s="47">
        <v>1.5</v>
      </c>
      <c r="E124" s="51">
        <v>328124</v>
      </c>
      <c r="F124" s="52">
        <v>2.7519999999999998</v>
      </c>
      <c r="G124" s="53">
        <v>5.6000000000000001E-2</v>
      </c>
      <c r="H124" s="53">
        <v>7.1999999999999995E-2</v>
      </c>
      <c r="I124" s="53">
        <v>0.433</v>
      </c>
      <c r="J124" s="61"/>
      <c r="K124" s="54"/>
      <c r="L124" s="55">
        <v>4.1459999999999999</v>
      </c>
      <c r="M124" s="56"/>
      <c r="N124" s="56"/>
      <c r="O124" s="57" t="s">
        <v>31</v>
      </c>
      <c r="P124" s="58"/>
      <c r="Q124" s="59">
        <v>43363</v>
      </c>
      <c r="R124" s="59">
        <v>43363</v>
      </c>
      <c r="S124" s="60" t="s">
        <v>56</v>
      </c>
    </row>
    <row r="125" spans="1:19" x14ac:dyDescent="0.2">
      <c r="A125" s="46" t="s">
        <v>55</v>
      </c>
      <c r="B125" s="47">
        <f>C124</f>
        <v>3</v>
      </c>
      <c r="C125" s="47">
        <f>B125+D125</f>
        <v>3.2</v>
      </c>
      <c r="D125" s="47">
        <v>0.2</v>
      </c>
      <c r="E125" s="51">
        <v>328125</v>
      </c>
      <c r="F125" s="52">
        <v>23.366</v>
      </c>
      <c r="G125" s="53">
        <v>0.14099999999999999</v>
      </c>
      <c r="H125" s="53">
        <v>1.123</v>
      </c>
      <c r="I125" s="53">
        <v>2.4209999999999998</v>
      </c>
      <c r="J125" s="61"/>
      <c r="K125" s="54"/>
      <c r="L125" s="55">
        <v>4.8540000000000001</v>
      </c>
      <c r="M125" s="56"/>
      <c r="N125" s="56"/>
      <c r="O125" s="57" t="s">
        <v>31</v>
      </c>
      <c r="P125" s="58"/>
      <c r="Q125" s="59">
        <v>43363</v>
      </c>
      <c r="R125" s="59">
        <v>43363</v>
      </c>
      <c r="S125" s="60" t="s">
        <v>56</v>
      </c>
    </row>
    <row r="126" spans="1:19" x14ac:dyDescent="0.2">
      <c r="A126" s="46" t="s">
        <v>55</v>
      </c>
      <c r="B126" s="47">
        <f>C125</f>
        <v>3.2</v>
      </c>
      <c r="C126" s="47">
        <f>B126+D126</f>
        <v>3.9000000000000004</v>
      </c>
      <c r="D126" s="47">
        <v>0.7</v>
      </c>
      <c r="E126" s="51">
        <v>328126</v>
      </c>
      <c r="F126" s="52">
        <v>2.052</v>
      </c>
      <c r="G126" s="53">
        <v>8.5999999999999993E-2</v>
      </c>
      <c r="H126" s="53">
        <v>0.32200000000000001</v>
      </c>
      <c r="I126" s="53">
        <v>0.76600000000000001</v>
      </c>
      <c r="J126" s="61"/>
      <c r="K126" s="54"/>
      <c r="L126" s="65">
        <v>7.4569999999999999</v>
      </c>
      <c r="M126" s="56"/>
      <c r="N126" s="56"/>
      <c r="O126" s="57" t="s">
        <v>31</v>
      </c>
      <c r="P126" s="58"/>
      <c r="Q126" s="59">
        <v>43363</v>
      </c>
      <c r="R126" s="59">
        <v>43363</v>
      </c>
      <c r="S126" s="60" t="s">
        <v>56</v>
      </c>
    </row>
    <row r="127" spans="1:19" x14ac:dyDescent="0.2">
      <c r="A127" s="46" t="s">
        <v>52</v>
      </c>
      <c r="B127" s="47">
        <v>0</v>
      </c>
      <c r="C127" s="47">
        <f>D127</f>
        <v>0.8</v>
      </c>
      <c r="D127" s="47">
        <v>0.8</v>
      </c>
      <c r="E127" s="51">
        <v>328452</v>
      </c>
      <c r="F127" s="52">
        <v>5.1520000000000001</v>
      </c>
      <c r="G127" s="53">
        <v>5.7000000000000002E-2</v>
      </c>
      <c r="H127" s="53">
        <v>4.1000000000000002E-2</v>
      </c>
      <c r="I127" s="53">
        <v>8.3000000000000004E-2</v>
      </c>
      <c r="J127" s="61"/>
      <c r="K127" s="54"/>
      <c r="L127" s="65">
        <v>11.737</v>
      </c>
      <c r="M127" s="56"/>
      <c r="N127" s="56"/>
      <c r="O127" s="57" t="s">
        <v>30</v>
      </c>
      <c r="P127" s="58">
        <v>0.8</v>
      </c>
      <c r="Q127" s="59">
        <v>43365</v>
      </c>
      <c r="R127" s="59">
        <v>43365</v>
      </c>
      <c r="S127" s="60" t="s">
        <v>54</v>
      </c>
    </row>
    <row r="128" spans="1:19" x14ac:dyDescent="0.2">
      <c r="A128" s="46" t="s">
        <v>52</v>
      </c>
      <c r="B128" s="47">
        <f>C127</f>
        <v>0.8</v>
      </c>
      <c r="C128" s="47">
        <f>B128+D128</f>
        <v>2.4000000000000004</v>
      </c>
      <c r="D128" s="47">
        <v>1.6</v>
      </c>
      <c r="E128" s="51">
        <v>328454</v>
      </c>
      <c r="F128" s="52">
        <v>1.1819999999999999</v>
      </c>
      <c r="G128" s="53">
        <v>0.30399999999999999</v>
      </c>
      <c r="H128" s="53">
        <v>1.7470000000000001</v>
      </c>
      <c r="I128" s="53">
        <v>3.5150000000000001</v>
      </c>
      <c r="J128" s="61"/>
      <c r="K128" s="54"/>
      <c r="L128" s="55">
        <v>21.481000000000002</v>
      </c>
      <c r="M128" s="56"/>
      <c r="N128" s="56"/>
      <c r="O128" s="57" t="s">
        <v>30</v>
      </c>
      <c r="P128" s="58">
        <v>1.6</v>
      </c>
      <c r="Q128" s="59">
        <v>43365</v>
      </c>
      <c r="R128" s="59">
        <v>43365</v>
      </c>
      <c r="S128" s="60" t="s">
        <v>54</v>
      </c>
    </row>
    <row r="129" spans="1:19" x14ac:dyDescent="0.2">
      <c r="A129" s="46" t="s">
        <v>52</v>
      </c>
      <c r="B129" s="47">
        <f>C128</f>
        <v>2.4000000000000004</v>
      </c>
      <c r="C129" s="47">
        <f>B129+D129</f>
        <v>3.7</v>
      </c>
      <c r="D129" s="47">
        <v>1.3</v>
      </c>
      <c r="E129" s="51">
        <v>328455</v>
      </c>
      <c r="F129" s="52">
        <v>5.2059999999999995</v>
      </c>
      <c r="G129" s="53">
        <v>8.5000000000000006E-2</v>
      </c>
      <c r="H129" s="53">
        <v>0.34899999999999998</v>
      </c>
      <c r="I129" s="53">
        <v>0.79400000000000004</v>
      </c>
      <c r="J129" s="61"/>
      <c r="K129" s="54"/>
      <c r="L129" s="55">
        <v>8.9719999999999995</v>
      </c>
      <c r="M129" s="56"/>
      <c r="N129" s="56"/>
      <c r="O129" s="57" t="s">
        <v>31</v>
      </c>
      <c r="P129" s="58"/>
      <c r="Q129" s="59">
        <v>43365</v>
      </c>
      <c r="R129" s="59">
        <v>43365</v>
      </c>
      <c r="S129" s="60" t="s">
        <v>54</v>
      </c>
    </row>
    <row r="130" spans="1:19" x14ac:dyDescent="0.2">
      <c r="A130" s="46" t="s">
        <v>52</v>
      </c>
      <c r="B130" s="47">
        <f>C129</f>
        <v>3.7</v>
      </c>
      <c r="C130" s="47">
        <f>B130+D130</f>
        <v>4.9000000000000004</v>
      </c>
      <c r="D130" s="47">
        <v>1.2</v>
      </c>
      <c r="E130" s="51">
        <v>328456</v>
      </c>
      <c r="F130" s="52">
        <v>9.16</v>
      </c>
      <c r="G130" s="53">
        <v>0.13900000000000001</v>
      </c>
      <c r="H130" s="53">
        <v>0.68600000000000005</v>
      </c>
      <c r="I130" s="53">
        <v>1.1739999999999999</v>
      </c>
      <c r="J130" s="61"/>
      <c r="K130" s="54"/>
      <c r="L130" s="55">
        <v>12.967000000000001</v>
      </c>
      <c r="M130" s="56"/>
      <c r="N130" s="56"/>
      <c r="O130" s="57" t="s">
        <v>31</v>
      </c>
      <c r="P130" s="58"/>
      <c r="Q130" s="59">
        <v>43365</v>
      </c>
      <c r="R130" s="59">
        <v>43365</v>
      </c>
      <c r="S130" s="60" t="s">
        <v>54</v>
      </c>
    </row>
    <row r="131" spans="1:19" x14ac:dyDescent="0.2">
      <c r="A131" s="46" t="s">
        <v>49</v>
      </c>
      <c r="B131" s="47">
        <v>0</v>
      </c>
      <c r="C131" s="47">
        <f>D131</f>
        <v>0.4</v>
      </c>
      <c r="D131" s="47">
        <v>0.4</v>
      </c>
      <c r="E131" s="51">
        <v>328855</v>
      </c>
      <c r="F131" s="52">
        <v>0.84599999999999997</v>
      </c>
      <c r="G131" s="53">
        <v>3.3000000000000002E-2</v>
      </c>
      <c r="H131" s="53">
        <v>1.2E-2</v>
      </c>
      <c r="I131" s="53">
        <v>9.4E-2</v>
      </c>
      <c r="J131" s="61"/>
      <c r="K131" s="54"/>
      <c r="L131" s="55">
        <v>7.5549999999999997</v>
      </c>
      <c r="M131" s="56"/>
      <c r="N131" s="56"/>
      <c r="O131" s="57" t="s">
        <v>32</v>
      </c>
      <c r="P131" s="58"/>
      <c r="Q131" s="59">
        <v>43367</v>
      </c>
      <c r="R131" s="59">
        <v>43367</v>
      </c>
      <c r="S131" s="60" t="s">
        <v>51</v>
      </c>
    </row>
    <row r="132" spans="1:19" x14ac:dyDescent="0.2">
      <c r="A132" s="46" t="s">
        <v>49</v>
      </c>
      <c r="B132" s="47">
        <f>C131</f>
        <v>0.4</v>
      </c>
      <c r="C132" s="47">
        <f>B132+D132</f>
        <v>1.9</v>
      </c>
      <c r="D132" s="47">
        <v>1.5</v>
      </c>
      <c r="E132" s="51">
        <v>328857</v>
      </c>
      <c r="F132" s="52">
        <v>8.42</v>
      </c>
      <c r="G132" s="53">
        <v>8.9999999999999993E-3</v>
      </c>
      <c r="H132" s="53">
        <v>0.17699999999999999</v>
      </c>
      <c r="I132" s="53">
        <v>0.66400000000000003</v>
      </c>
      <c r="J132" s="61"/>
      <c r="K132" s="54"/>
      <c r="L132" s="55">
        <v>6.6189999999999998</v>
      </c>
      <c r="M132" s="56"/>
      <c r="N132" s="56"/>
      <c r="O132" s="57" t="s">
        <v>30</v>
      </c>
      <c r="P132" s="58">
        <v>1.5</v>
      </c>
      <c r="Q132" s="59">
        <v>43367</v>
      </c>
      <c r="R132" s="59">
        <v>43367</v>
      </c>
      <c r="S132" s="60" t="s">
        <v>51</v>
      </c>
    </row>
    <row r="133" spans="1:19" x14ac:dyDescent="0.2">
      <c r="A133" s="46" t="s">
        <v>49</v>
      </c>
      <c r="B133" s="47">
        <f>C132</f>
        <v>1.9</v>
      </c>
      <c r="C133" s="47">
        <f>B133+D133</f>
        <v>2.7</v>
      </c>
      <c r="D133" s="47">
        <v>0.8</v>
      </c>
      <c r="E133" s="51">
        <v>328858</v>
      </c>
      <c r="F133" s="70">
        <v>1.9120000000000001</v>
      </c>
      <c r="G133" s="71">
        <v>4.2000000000000003E-2</v>
      </c>
      <c r="H133" s="71">
        <v>4.2000000000000003E-2</v>
      </c>
      <c r="I133" s="71">
        <v>0.10299999999999999</v>
      </c>
      <c r="J133" s="63"/>
      <c r="K133" s="62"/>
      <c r="L133" s="72">
        <v>12.121</v>
      </c>
      <c r="M133" s="56"/>
      <c r="N133" s="56"/>
      <c r="O133" s="57" t="s">
        <v>31</v>
      </c>
      <c r="P133" s="58"/>
      <c r="Q133" s="59">
        <v>43367</v>
      </c>
      <c r="R133" s="59">
        <v>43367</v>
      </c>
      <c r="S133" s="60" t="s">
        <v>51</v>
      </c>
    </row>
    <row r="134" spans="1:19" x14ac:dyDescent="0.2">
      <c r="A134" s="46" t="s">
        <v>119</v>
      </c>
      <c r="B134" s="47">
        <v>0</v>
      </c>
      <c r="C134" s="47">
        <f>D134</f>
        <v>0.8</v>
      </c>
      <c r="D134" s="47">
        <v>0.8</v>
      </c>
      <c r="E134" s="51">
        <v>334371</v>
      </c>
      <c r="F134" s="52">
        <v>2.69</v>
      </c>
      <c r="G134" s="53">
        <v>0.3060039</v>
      </c>
      <c r="H134" s="53">
        <v>0.121893</v>
      </c>
      <c r="I134" s="53">
        <v>0.30731619999999998</v>
      </c>
      <c r="J134" s="53">
        <v>2.8169014084507067</v>
      </c>
      <c r="K134" s="73"/>
      <c r="L134" s="55">
        <v>7.5759999999999996</v>
      </c>
      <c r="M134" s="56"/>
      <c r="N134" s="56"/>
      <c r="O134" s="57" t="s">
        <v>32</v>
      </c>
      <c r="P134" s="58"/>
      <c r="Q134" s="69" t="s">
        <v>120</v>
      </c>
      <c r="R134" s="69" t="s">
        <v>120</v>
      </c>
      <c r="S134" s="60" t="s">
        <v>121</v>
      </c>
    </row>
    <row r="135" spans="1:19" x14ac:dyDescent="0.2">
      <c r="A135" s="46" t="s">
        <v>119</v>
      </c>
      <c r="B135" s="47">
        <f>C134</f>
        <v>0.8</v>
      </c>
      <c r="C135" s="47">
        <f>B135+D135</f>
        <v>1.7000000000000002</v>
      </c>
      <c r="D135" s="47">
        <v>0.9</v>
      </c>
      <c r="E135" s="51">
        <v>334373</v>
      </c>
      <c r="F135" s="52">
        <v>12.43</v>
      </c>
      <c r="G135" s="53">
        <v>4.7249400000000004E-2</v>
      </c>
      <c r="H135" s="53">
        <v>0.48785559999999994</v>
      </c>
      <c r="I135" s="53">
        <v>0.70364409999999999</v>
      </c>
      <c r="J135" s="53">
        <v>2.7972027972027949</v>
      </c>
      <c r="K135" s="54"/>
      <c r="L135" s="55">
        <v>20.652999999999999</v>
      </c>
      <c r="M135" s="56"/>
      <c r="N135" s="56"/>
      <c r="O135" s="57" t="s">
        <v>30</v>
      </c>
      <c r="P135" s="58">
        <v>0.9</v>
      </c>
      <c r="Q135" s="69" t="s">
        <v>120</v>
      </c>
      <c r="R135" s="69" t="s">
        <v>120</v>
      </c>
      <c r="S135" s="60" t="s">
        <v>121</v>
      </c>
    </row>
    <row r="136" spans="1:19" x14ac:dyDescent="0.2">
      <c r="A136" s="46" t="s">
        <v>119</v>
      </c>
      <c r="B136" s="47">
        <f>C135</f>
        <v>1.7000000000000002</v>
      </c>
      <c r="C136" s="47">
        <f>B136+D136</f>
        <v>3.7</v>
      </c>
      <c r="D136" s="47">
        <v>2</v>
      </c>
      <c r="E136" s="51">
        <v>334374</v>
      </c>
      <c r="F136" s="52">
        <v>1.7860000000000003</v>
      </c>
      <c r="G136" s="53">
        <v>7.0513900000000004E-2</v>
      </c>
      <c r="H136" s="53">
        <v>0.21174609999999996</v>
      </c>
      <c r="I136" s="53">
        <v>0.54015400000000002</v>
      </c>
      <c r="J136" s="53">
        <v>2.8169014084507067</v>
      </c>
      <c r="K136" s="54"/>
      <c r="L136" s="74">
        <v>8.5190000000000001</v>
      </c>
      <c r="M136" s="56"/>
      <c r="N136" s="56"/>
      <c r="O136" s="57" t="s">
        <v>30</v>
      </c>
      <c r="P136" s="58">
        <v>2</v>
      </c>
      <c r="Q136" s="69" t="s">
        <v>120</v>
      </c>
      <c r="R136" s="69" t="s">
        <v>120</v>
      </c>
      <c r="S136" s="60" t="s">
        <v>121</v>
      </c>
    </row>
    <row r="137" spans="1:19" x14ac:dyDescent="0.2">
      <c r="A137" s="46" t="s">
        <v>135</v>
      </c>
      <c r="B137" s="47">
        <v>0</v>
      </c>
      <c r="C137" s="47">
        <f>D137</f>
        <v>1.8</v>
      </c>
      <c r="D137" s="47">
        <v>1.8</v>
      </c>
      <c r="E137" s="51">
        <v>335184</v>
      </c>
      <c r="F137" s="52">
        <v>0.67200000000000004</v>
      </c>
      <c r="G137" s="53">
        <v>1.9E-2</v>
      </c>
      <c r="H137" s="53">
        <v>4.9000000000000002E-2</v>
      </c>
      <c r="I137" s="53">
        <v>7.9000000000000001E-2</v>
      </c>
      <c r="J137" s="61"/>
      <c r="K137" s="54"/>
      <c r="L137" s="55">
        <v>7.69</v>
      </c>
      <c r="M137" s="56"/>
      <c r="N137" s="56"/>
      <c r="O137" s="57" t="s">
        <v>32</v>
      </c>
      <c r="P137" s="58"/>
      <c r="Q137" s="69" t="s">
        <v>136</v>
      </c>
      <c r="R137" s="69" t="s">
        <v>136</v>
      </c>
      <c r="S137" s="60" t="s">
        <v>137</v>
      </c>
    </row>
    <row r="138" spans="1:19" x14ac:dyDescent="0.2">
      <c r="A138" s="46" t="s">
        <v>135</v>
      </c>
      <c r="B138" s="47">
        <f>C137</f>
        <v>1.8</v>
      </c>
      <c r="C138" s="47">
        <f>B138+D138</f>
        <v>2.7</v>
      </c>
      <c r="D138" s="47">
        <v>0.9</v>
      </c>
      <c r="E138" s="51">
        <v>335185</v>
      </c>
      <c r="F138" s="52">
        <v>17.378</v>
      </c>
      <c r="G138" s="53">
        <v>0.193</v>
      </c>
      <c r="H138" s="53">
        <v>0.66300000000000003</v>
      </c>
      <c r="I138" s="53">
        <v>1.2709999999999999</v>
      </c>
      <c r="J138" s="61"/>
      <c r="K138" s="54"/>
      <c r="L138" s="55">
        <v>18.210999999999999</v>
      </c>
      <c r="M138" s="56"/>
      <c r="N138" s="56"/>
      <c r="O138" s="57" t="s">
        <v>30</v>
      </c>
      <c r="P138" s="58">
        <v>0.9</v>
      </c>
      <c r="Q138" s="69" t="s">
        <v>136</v>
      </c>
      <c r="R138" s="69" t="s">
        <v>136</v>
      </c>
      <c r="S138" s="60" t="s">
        <v>137</v>
      </c>
    </row>
    <row r="139" spans="1:19" x14ac:dyDescent="0.2">
      <c r="A139" s="46" t="s">
        <v>135</v>
      </c>
      <c r="B139" s="47">
        <f>C138</f>
        <v>2.7</v>
      </c>
      <c r="C139" s="47">
        <f>B139+D139</f>
        <v>3.8000000000000003</v>
      </c>
      <c r="D139" s="47">
        <v>1.1000000000000001</v>
      </c>
      <c r="E139" s="51">
        <v>335186</v>
      </c>
      <c r="F139" s="52">
        <v>2.8439999999999999</v>
      </c>
      <c r="G139" s="53">
        <v>4.8000000000000001E-2</v>
      </c>
      <c r="H139" s="53">
        <v>0.186</v>
      </c>
      <c r="I139" s="53">
        <v>0.98699999999999999</v>
      </c>
      <c r="J139" s="61"/>
      <c r="K139" s="54"/>
      <c r="L139" s="55">
        <v>25.265999999999998</v>
      </c>
      <c r="M139" s="56"/>
      <c r="N139" s="56"/>
      <c r="O139" s="57" t="s">
        <v>30</v>
      </c>
      <c r="P139" s="58">
        <v>1.1000000000000001</v>
      </c>
      <c r="Q139" s="69" t="s">
        <v>136</v>
      </c>
      <c r="R139" s="69" t="s">
        <v>136</v>
      </c>
      <c r="S139" s="60" t="s">
        <v>137</v>
      </c>
    </row>
    <row r="140" spans="1:19" x14ac:dyDescent="0.2">
      <c r="A140" s="46" t="s">
        <v>122</v>
      </c>
      <c r="B140" s="47">
        <v>0</v>
      </c>
      <c r="C140" s="47">
        <f>D140</f>
        <v>1.7</v>
      </c>
      <c r="D140" s="47">
        <v>1.7</v>
      </c>
      <c r="E140" s="51">
        <v>336392</v>
      </c>
      <c r="F140" s="52">
        <v>16.364000000000001</v>
      </c>
      <c r="G140" s="53">
        <v>0.53500000000000003</v>
      </c>
      <c r="H140" s="53">
        <v>0.73299999999999998</v>
      </c>
      <c r="I140" s="53">
        <v>1.07</v>
      </c>
      <c r="J140" s="53">
        <v>2.8571428571428572</v>
      </c>
      <c r="K140" s="54"/>
      <c r="L140" s="55">
        <v>8.0830000000000002</v>
      </c>
      <c r="M140" s="56"/>
      <c r="N140" s="56"/>
      <c r="O140" s="57" t="s">
        <v>32</v>
      </c>
      <c r="P140" s="58"/>
      <c r="Q140" s="59">
        <v>43262</v>
      </c>
      <c r="R140" s="59">
        <v>43262</v>
      </c>
      <c r="S140" s="60" t="s">
        <v>123</v>
      </c>
    </row>
    <row r="141" spans="1:19" x14ac:dyDescent="0.2">
      <c r="A141" s="46" t="s">
        <v>122</v>
      </c>
      <c r="B141" s="47">
        <f>C140</f>
        <v>1.7</v>
      </c>
      <c r="C141" s="47">
        <f>B141+D141</f>
        <v>2.4</v>
      </c>
      <c r="D141" s="47">
        <v>0.7</v>
      </c>
      <c r="E141" s="51">
        <v>336393</v>
      </c>
      <c r="F141" s="52">
        <v>4.84</v>
      </c>
      <c r="G141" s="53">
        <v>0.309</v>
      </c>
      <c r="H141" s="53">
        <v>4.6950000000000003</v>
      </c>
      <c r="I141" s="53">
        <v>8.26</v>
      </c>
      <c r="J141" s="53">
        <v>3.1496062992126013</v>
      </c>
      <c r="K141" s="54"/>
      <c r="L141" s="55">
        <v>17.12</v>
      </c>
      <c r="M141" s="56"/>
      <c r="N141" s="56"/>
      <c r="O141" s="57" t="s">
        <v>30</v>
      </c>
      <c r="P141" s="58">
        <v>0.7</v>
      </c>
      <c r="Q141" s="59">
        <v>43262</v>
      </c>
      <c r="R141" s="59">
        <v>43262</v>
      </c>
      <c r="S141" s="60" t="s">
        <v>123</v>
      </c>
    </row>
    <row r="142" spans="1:19" x14ac:dyDescent="0.2">
      <c r="A142" s="46" t="s">
        <v>122</v>
      </c>
      <c r="B142" s="47">
        <f>C141</f>
        <v>2.4</v>
      </c>
      <c r="C142" s="47">
        <f>B142+D142</f>
        <v>2.6999999999999997</v>
      </c>
      <c r="D142" s="47">
        <v>0.3</v>
      </c>
      <c r="E142" s="51">
        <v>336394</v>
      </c>
      <c r="F142" s="52">
        <v>7.67</v>
      </c>
      <c r="G142" s="53">
        <v>0.03</v>
      </c>
      <c r="H142" s="53">
        <v>0.308</v>
      </c>
      <c r="I142" s="53">
        <v>0.69299999999999995</v>
      </c>
      <c r="J142" s="53">
        <v>2.8985507246376789</v>
      </c>
      <c r="K142" s="54"/>
      <c r="L142" s="55">
        <v>16.890999999999998</v>
      </c>
      <c r="M142" s="56"/>
      <c r="N142" s="56"/>
      <c r="O142" s="57" t="s">
        <v>30</v>
      </c>
      <c r="P142" s="58">
        <v>0.3</v>
      </c>
      <c r="Q142" s="59">
        <v>43262</v>
      </c>
      <c r="R142" s="59">
        <v>43262</v>
      </c>
      <c r="S142" s="60" t="s">
        <v>123</v>
      </c>
    </row>
    <row r="143" spans="1:19" x14ac:dyDescent="0.2">
      <c r="A143" s="46" t="s">
        <v>122</v>
      </c>
      <c r="B143" s="47">
        <f>C142</f>
        <v>2.6999999999999997</v>
      </c>
      <c r="C143" s="47">
        <f>B143+D143</f>
        <v>3.3999999999999995</v>
      </c>
      <c r="D143" s="47">
        <v>0.7</v>
      </c>
      <c r="E143" s="51">
        <v>336395</v>
      </c>
      <c r="F143" s="52">
        <v>6.02</v>
      </c>
      <c r="G143" s="53">
        <v>7.8E-2</v>
      </c>
      <c r="H143" s="53">
        <v>0.153</v>
      </c>
      <c r="I143" s="53">
        <v>0.23899999999999999</v>
      </c>
      <c r="J143" s="53">
        <v>2.7777777777777821</v>
      </c>
      <c r="K143" s="54"/>
      <c r="L143" s="55">
        <v>15.888999999999999</v>
      </c>
      <c r="M143" s="56"/>
      <c r="N143" s="56"/>
      <c r="O143" s="57" t="s">
        <v>30</v>
      </c>
      <c r="P143" s="58">
        <v>0.7</v>
      </c>
      <c r="Q143" s="59">
        <v>43262</v>
      </c>
      <c r="R143" s="59">
        <v>43262</v>
      </c>
      <c r="S143" s="60" t="s">
        <v>123</v>
      </c>
    </row>
    <row r="144" spans="1:19" x14ac:dyDescent="0.2">
      <c r="A144" s="46" t="s">
        <v>122</v>
      </c>
      <c r="B144" s="47">
        <f>C143</f>
        <v>3.3999999999999995</v>
      </c>
      <c r="C144" s="47">
        <f>B144+D144</f>
        <v>3.7999999999999994</v>
      </c>
      <c r="D144" s="47">
        <v>0.4</v>
      </c>
      <c r="E144" s="51">
        <v>336396</v>
      </c>
      <c r="F144" s="52">
        <v>2.1079999999999997</v>
      </c>
      <c r="G144" s="53">
        <v>6.4000000000000001E-2</v>
      </c>
      <c r="H144" s="53">
        <v>0.127</v>
      </c>
      <c r="I144" s="53">
        <v>0.46</v>
      </c>
      <c r="J144" s="53">
        <v>2.8169014084507067</v>
      </c>
      <c r="K144" s="54"/>
      <c r="L144" s="65">
        <v>12.478</v>
      </c>
      <c r="M144" s="56"/>
      <c r="N144" s="56"/>
      <c r="O144" s="57" t="s">
        <v>31</v>
      </c>
      <c r="P144" s="58"/>
      <c r="Q144" s="59">
        <v>43262</v>
      </c>
      <c r="R144" s="59">
        <v>43262</v>
      </c>
      <c r="S144" s="60" t="s">
        <v>123</v>
      </c>
    </row>
    <row r="145" spans="1:19" x14ac:dyDescent="0.2">
      <c r="A145" s="46" t="s">
        <v>124</v>
      </c>
      <c r="B145" s="47">
        <v>0</v>
      </c>
      <c r="C145" s="47">
        <f>D145</f>
        <v>0.6</v>
      </c>
      <c r="D145" s="47">
        <v>0.6</v>
      </c>
      <c r="E145" s="51">
        <v>336602</v>
      </c>
      <c r="F145" s="52">
        <v>2.6880000000000002</v>
      </c>
      <c r="G145" s="53">
        <v>3.5000000000000003E-2</v>
      </c>
      <c r="H145" s="53">
        <v>4.5999999999999999E-2</v>
      </c>
      <c r="I145" s="53">
        <v>5.5E-2</v>
      </c>
      <c r="J145" s="53">
        <v>2.797202797202806</v>
      </c>
      <c r="K145" s="54"/>
      <c r="L145" s="55">
        <v>11.077999999999999</v>
      </c>
      <c r="M145" s="56"/>
      <c r="N145" s="56"/>
      <c r="O145" s="57" t="s">
        <v>32</v>
      </c>
      <c r="P145" s="58"/>
      <c r="Q145" s="59">
        <v>43292</v>
      </c>
      <c r="R145" s="59">
        <v>43323</v>
      </c>
      <c r="S145" s="60" t="s">
        <v>125</v>
      </c>
    </row>
    <row r="146" spans="1:19" x14ac:dyDescent="0.2">
      <c r="A146" s="46" t="s">
        <v>124</v>
      </c>
      <c r="B146" s="47">
        <f>C145</f>
        <v>0.6</v>
      </c>
      <c r="C146" s="47">
        <f>B146+D146</f>
        <v>1.2</v>
      </c>
      <c r="D146" s="47">
        <v>0.6</v>
      </c>
      <c r="E146" s="51">
        <v>336603</v>
      </c>
      <c r="F146" s="52">
        <v>8.5219999999999985</v>
      </c>
      <c r="G146" s="53">
        <v>2.1000000000000001E-2</v>
      </c>
      <c r="H146" s="53">
        <v>0.34699999999999998</v>
      </c>
      <c r="I146" s="53">
        <v>0.77200000000000002</v>
      </c>
      <c r="J146" s="53">
        <v>2.7586206896551726</v>
      </c>
      <c r="K146" s="54"/>
      <c r="L146" s="55">
        <v>7.5780000000000003</v>
      </c>
      <c r="M146" s="56"/>
      <c r="N146" s="56"/>
      <c r="O146" s="57" t="s">
        <v>30</v>
      </c>
      <c r="P146" s="58">
        <v>0.6</v>
      </c>
      <c r="Q146" s="59">
        <v>43292</v>
      </c>
      <c r="R146" s="59">
        <v>43323</v>
      </c>
      <c r="S146" s="60" t="s">
        <v>125</v>
      </c>
    </row>
    <row r="147" spans="1:19" x14ac:dyDescent="0.2">
      <c r="A147" s="46" t="s">
        <v>124</v>
      </c>
      <c r="B147" s="47">
        <f>C146</f>
        <v>1.2</v>
      </c>
      <c r="C147" s="47">
        <f>B147+D147</f>
        <v>2.5999999999999996</v>
      </c>
      <c r="D147" s="47">
        <v>1.4</v>
      </c>
      <c r="E147" s="51">
        <v>336604</v>
      </c>
      <c r="F147" s="52">
        <v>1.6880000000000002</v>
      </c>
      <c r="G147" s="53">
        <v>0.189</v>
      </c>
      <c r="H147" s="53">
        <v>4.1210000000000004</v>
      </c>
      <c r="I147" s="53">
        <v>11.491</v>
      </c>
      <c r="J147" s="53">
        <v>2.8368794326241202</v>
      </c>
      <c r="K147" s="54"/>
      <c r="L147" s="55">
        <v>7.4829999999999997</v>
      </c>
      <c r="M147" s="56"/>
      <c r="N147" s="56"/>
      <c r="O147" s="57" t="s">
        <v>30</v>
      </c>
      <c r="P147" s="58">
        <v>1.4</v>
      </c>
      <c r="Q147" s="59">
        <v>43292</v>
      </c>
      <c r="R147" s="59">
        <v>43323</v>
      </c>
      <c r="S147" s="60" t="s">
        <v>125</v>
      </c>
    </row>
    <row r="148" spans="1:19" x14ac:dyDescent="0.2">
      <c r="A148" s="46" t="s">
        <v>124</v>
      </c>
      <c r="B148" s="47">
        <f>C147</f>
        <v>2.5999999999999996</v>
      </c>
      <c r="C148" s="47">
        <f>B148+D148</f>
        <v>2.9999999999999996</v>
      </c>
      <c r="D148" s="47">
        <v>0.4</v>
      </c>
      <c r="E148" s="51">
        <v>336606</v>
      </c>
      <c r="F148" s="52">
        <v>0.90399999999999991</v>
      </c>
      <c r="G148" s="53">
        <v>4.2999999999999997E-2</v>
      </c>
      <c r="H148" s="53">
        <v>5.1999999999999998E-2</v>
      </c>
      <c r="I148" s="53">
        <v>0.249</v>
      </c>
      <c r="J148" s="53">
        <v>2.8571428571428572</v>
      </c>
      <c r="K148" s="54"/>
      <c r="L148" s="55">
        <v>8.9350000000000005</v>
      </c>
      <c r="M148" s="56"/>
      <c r="N148" s="56"/>
      <c r="O148" s="57" t="s">
        <v>31</v>
      </c>
      <c r="P148" s="58"/>
      <c r="Q148" s="59">
        <v>43292</v>
      </c>
      <c r="R148" s="59">
        <v>43323</v>
      </c>
      <c r="S148" s="60" t="s">
        <v>125</v>
      </c>
    </row>
    <row r="149" spans="1:19" x14ac:dyDescent="0.2">
      <c r="A149" s="46" t="s">
        <v>128</v>
      </c>
      <c r="B149" s="47">
        <v>0</v>
      </c>
      <c r="C149" s="47">
        <f>D149</f>
        <v>1.5</v>
      </c>
      <c r="D149" s="47">
        <v>1.5</v>
      </c>
      <c r="E149" s="51">
        <v>336681</v>
      </c>
      <c r="F149" s="52">
        <v>1.0979999999999999</v>
      </c>
      <c r="G149" s="53">
        <v>4.7E-2</v>
      </c>
      <c r="H149" s="53">
        <v>3.1E-2</v>
      </c>
      <c r="I149" s="53">
        <v>0.25600000000000001</v>
      </c>
      <c r="J149" s="53">
        <v>2.7397260273972561</v>
      </c>
      <c r="K149" s="54"/>
      <c r="L149" s="55">
        <v>4.0979999999999999</v>
      </c>
      <c r="M149" s="56"/>
      <c r="N149" s="56"/>
      <c r="O149" s="57" t="s">
        <v>32</v>
      </c>
      <c r="P149" s="58"/>
      <c r="Q149" s="59">
        <v>43323</v>
      </c>
      <c r="R149" s="59">
        <v>43323</v>
      </c>
      <c r="S149" s="60" t="s">
        <v>129</v>
      </c>
    </row>
    <row r="150" spans="1:19" x14ac:dyDescent="0.2">
      <c r="A150" s="46" t="s">
        <v>128</v>
      </c>
      <c r="B150" s="47">
        <f>C149</f>
        <v>1.5</v>
      </c>
      <c r="C150" s="47">
        <f>B150+D150</f>
        <v>2.2999999999999998</v>
      </c>
      <c r="D150" s="47">
        <v>0.8</v>
      </c>
      <c r="E150" s="51">
        <v>336682</v>
      </c>
      <c r="F150" s="52">
        <v>5.8959999999999999</v>
      </c>
      <c r="G150" s="53">
        <v>9.5000000000000001E-2</v>
      </c>
      <c r="H150" s="53">
        <v>0.35299999999999998</v>
      </c>
      <c r="I150" s="53">
        <v>0.73</v>
      </c>
      <c r="J150" s="53">
        <v>2.7027027027027004</v>
      </c>
      <c r="K150" s="54"/>
      <c r="L150" s="65">
        <v>12.72</v>
      </c>
      <c r="M150" s="56"/>
      <c r="N150" s="56"/>
      <c r="O150" s="57" t="s">
        <v>30</v>
      </c>
      <c r="P150" s="58">
        <v>0.8</v>
      </c>
      <c r="Q150" s="59">
        <v>43323</v>
      </c>
      <c r="R150" s="59">
        <v>43323</v>
      </c>
      <c r="S150" s="60" t="s">
        <v>129</v>
      </c>
    </row>
    <row r="151" spans="1:19" x14ac:dyDescent="0.2">
      <c r="A151" s="46" t="s">
        <v>128</v>
      </c>
      <c r="B151" s="47">
        <f>C150</f>
        <v>2.2999999999999998</v>
      </c>
      <c r="C151" s="47">
        <f>B151+D151</f>
        <v>3.6999999999999997</v>
      </c>
      <c r="D151" s="47">
        <v>1.4</v>
      </c>
      <c r="E151" s="51">
        <v>336684</v>
      </c>
      <c r="F151" s="52">
        <v>1.8240000000000001</v>
      </c>
      <c r="G151" s="53">
        <v>0.11799999999999999</v>
      </c>
      <c r="H151" s="53">
        <v>0.23100000000000001</v>
      </c>
      <c r="I151" s="53">
        <v>0.55100000000000005</v>
      </c>
      <c r="J151" s="53">
        <v>2.7397260273972668</v>
      </c>
      <c r="K151" s="54"/>
      <c r="L151" s="55">
        <v>17.114999999999998</v>
      </c>
      <c r="M151" s="56"/>
      <c r="N151" s="56"/>
      <c r="O151" s="57" t="s">
        <v>30</v>
      </c>
      <c r="P151" s="58">
        <v>1.4</v>
      </c>
      <c r="Q151" s="59">
        <v>43323</v>
      </c>
      <c r="R151" s="59">
        <v>43323</v>
      </c>
      <c r="S151" s="60" t="s">
        <v>129</v>
      </c>
    </row>
    <row r="152" spans="1:19" x14ac:dyDescent="0.2">
      <c r="A152" s="46" t="s">
        <v>128</v>
      </c>
      <c r="B152" s="47">
        <f>C151</f>
        <v>3.6999999999999997</v>
      </c>
      <c r="C152" s="47">
        <f>B152+D152</f>
        <v>4.3</v>
      </c>
      <c r="D152" s="47">
        <v>0.6</v>
      </c>
      <c r="E152" s="51">
        <v>336685</v>
      </c>
      <c r="F152" s="52">
        <v>1.3180000000000001</v>
      </c>
      <c r="G152" s="53">
        <v>4.1000000000000002E-2</v>
      </c>
      <c r="H152" s="53">
        <v>0.17</v>
      </c>
      <c r="I152" s="53">
        <v>0.45300000000000001</v>
      </c>
      <c r="J152" s="53">
        <v>2.7210884353741518</v>
      </c>
      <c r="K152" s="54"/>
      <c r="L152" s="55">
        <v>8.2449999999999992</v>
      </c>
      <c r="M152" s="56"/>
      <c r="N152" s="56"/>
      <c r="O152" s="57" t="s">
        <v>31</v>
      </c>
      <c r="P152" s="58"/>
      <c r="Q152" s="59">
        <v>43323</v>
      </c>
      <c r="R152" s="59">
        <v>43323</v>
      </c>
      <c r="S152" s="60" t="s">
        <v>129</v>
      </c>
    </row>
    <row r="153" spans="1:19" x14ac:dyDescent="0.2">
      <c r="A153" s="46" t="s">
        <v>126</v>
      </c>
      <c r="B153" s="47">
        <v>0</v>
      </c>
      <c r="C153" s="47">
        <f>D153</f>
        <v>1.5</v>
      </c>
      <c r="D153" s="47">
        <v>1.5</v>
      </c>
      <c r="E153" s="51">
        <v>336843</v>
      </c>
      <c r="F153" s="52">
        <v>9.8719999999999999</v>
      </c>
      <c r="G153" s="53">
        <v>4.2000000000000003E-2</v>
      </c>
      <c r="H153" s="53">
        <v>0.45</v>
      </c>
      <c r="I153" s="53">
        <v>1.2629999999999999</v>
      </c>
      <c r="J153" s="53">
        <v>2.9850746268656767</v>
      </c>
      <c r="K153" s="54"/>
      <c r="L153" s="55">
        <v>9.6959999999999997</v>
      </c>
      <c r="M153" s="56"/>
      <c r="N153" s="56"/>
      <c r="O153" s="57" t="s">
        <v>30</v>
      </c>
      <c r="P153" s="58">
        <v>1.5</v>
      </c>
      <c r="Q153" s="59">
        <v>43354</v>
      </c>
      <c r="R153" s="59">
        <v>43354</v>
      </c>
      <c r="S153" s="60" t="s">
        <v>127</v>
      </c>
    </row>
    <row r="154" spans="1:19" x14ac:dyDescent="0.2">
      <c r="A154" s="46" t="s">
        <v>126</v>
      </c>
      <c r="B154" s="47">
        <f>C153</f>
        <v>1.5</v>
      </c>
      <c r="C154" s="47">
        <f>B154+D154</f>
        <v>2.9</v>
      </c>
      <c r="D154" s="47">
        <v>1.4</v>
      </c>
      <c r="E154" s="51">
        <v>336844</v>
      </c>
      <c r="F154" s="52">
        <v>5.0360000000000005</v>
      </c>
      <c r="G154" s="53">
        <v>0.19</v>
      </c>
      <c r="H154" s="53">
        <v>1.214</v>
      </c>
      <c r="I154" s="53">
        <v>4.1619999999999999</v>
      </c>
      <c r="J154" s="53">
        <v>3.0769230769230771</v>
      </c>
      <c r="K154" s="54"/>
      <c r="L154" s="55">
        <v>12.183999999999999</v>
      </c>
      <c r="M154" s="56"/>
      <c r="N154" s="56"/>
      <c r="O154" s="57" t="s">
        <v>30</v>
      </c>
      <c r="P154" s="58">
        <v>1.4</v>
      </c>
      <c r="Q154" s="59">
        <v>43354</v>
      </c>
      <c r="R154" s="59">
        <v>43354</v>
      </c>
      <c r="S154" s="60" t="s">
        <v>127</v>
      </c>
    </row>
    <row r="155" spans="1:19" x14ac:dyDescent="0.2">
      <c r="A155" s="46" t="s">
        <v>126</v>
      </c>
      <c r="B155" s="47">
        <f>C154</f>
        <v>2.9</v>
      </c>
      <c r="C155" s="47">
        <f>B155+D155</f>
        <v>3.5</v>
      </c>
      <c r="D155" s="47">
        <v>0.6</v>
      </c>
      <c r="E155" s="51">
        <v>336845</v>
      </c>
      <c r="F155" s="52">
        <v>1.3220000000000001</v>
      </c>
      <c r="G155" s="53">
        <v>2.9000000000000001E-2</v>
      </c>
      <c r="H155" s="53">
        <v>6.9000000000000006E-2</v>
      </c>
      <c r="I155" s="53">
        <v>0.16300000000000001</v>
      </c>
      <c r="J155" s="53">
        <v>2.8776978417266115</v>
      </c>
      <c r="K155" s="54"/>
      <c r="L155" s="55">
        <v>11.664</v>
      </c>
      <c r="M155" s="56"/>
      <c r="N155" s="56"/>
      <c r="O155" s="57" t="s">
        <v>31</v>
      </c>
      <c r="P155" s="58"/>
      <c r="Q155" s="59">
        <v>43354</v>
      </c>
      <c r="R155" s="59">
        <v>43354</v>
      </c>
      <c r="S155" s="60" t="s">
        <v>127</v>
      </c>
    </row>
    <row r="156" spans="1:19" x14ac:dyDescent="0.2">
      <c r="A156" s="46" t="s">
        <v>130</v>
      </c>
      <c r="B156" s="47">
        <v>0</v>
      </c>
      <c r="C156" s="47">
        <f>D156</f>
        <v>2.2999999999999998</v>
      </c>
      <c r="D156" s="47">
        <v>2.2999999999999998</v>
      </c>
      <c r="E156" s="51">
        <v>337131</v>
      </c>
      <c r="F156" s="52">
        <v>0.79399999999999993</v>
      </c>
      <c r="G156" s="53">
        <v>0.55598069999999999</v>
      </c>
      <c r="H156" s="53">
        <v>1.8153510000000002</v>
      </c>
      <c r="I156" s="53">
        <v>3.27034</v>
      </c>
      <c r="J156" s="53">
        <v>2.9411764705882426</v>
      </c>
      <c r="K156" s="54"/>
      <c r="L156" s="55">
        <v>4.3129999999999997</v>
      </c>
      <c r="M156" s="56"/>
      <c r="N156" s="56"/>
      <c r="O156" s="57" t="s">
        <v>30</v>
      </c>
      <c r="P156" s="58">
        <v>2.2999999999999998</v>
      </c>
      <c r="Q156" s="59">
        <v>43384</v>
      </c>
      <c r="R156" s="59">
        <v>43415</v>
      </c>
      <c r="S156" s="60" t="s">
        <v>131</v>
      </c>
    </row>
    <row r="157" spans="1:19" x14ac:dyDescent="0.2">
      <c r="A157" s="46" t="s">
        <v>130</v>
      </c>
      <c r="B157" s="47">
        <f>C156</f>
        <v>2.2999999999999998</v>
      </c>
      <c r="C157" s="47">
        <f>B157+D157</f>
        <v>3.9</v>
      </c>
      <c r="D157" s="47">
        <v>1.6</v>
      </c>
      <c r="E157" s="51">
        <v>337132</v>
      </c>
      <c r="F157" s="52">
        <v>0.99</v>
      </c>
      <c r="G157" s="53">
        <v>1.7999999999999999E-2</v>
      </c>
      <c r="H157" s="53">
        <v>0.2610574</v>
      </c>
      <c r="I157" s="53">
        <v>0.38075680000000001</v>
      </c>
      <c r="J157" s="53">
        <v>2.6490066225165623</v>
      </c>
      <c r="K157" s="54"/>
      <c r="L157" s="55">
        <v>3.9249999999999998</v>
      </c>
      <c r="M157" s="56"/>
      <c r="N157" s="56"/>
      <c r="O157" s="57" t="s">
        <v>30</v>
      </c>
      <c r="P157" s="58">
        <v>1.6</v>
      </c>
      <c r="Q157" s="59">
        <v>43384</v>
      </c>
      <c r="R157" s="59">
        <v>43415</v>
      </c>
      <c r="S157" s="60" t="s">
        <v>131</v>
      </c>
    </row>
    <row r="158" spans="1:19" x14ac:dyDescent="0.2">
      <c r="A158" s="46" t="s">
        <v>130</v>
      </c>
      <c r="B158" s="47">
        <f>C157</f>
        <v>3.9</v>
      </c>
      <c r="C158" s="47">
        <f>B158+D158</f>
        <v>4.0999999999999996</v>
      </c>
      <c r="D158" s="47">
        <v>0.2</v>
      </c>
      <c r="E158" s="51">
        <v>337133</v>
      </c>
      <c r="F158" s="52">
        <v>16.444000000000003</v>
      </c>
      <c r="G158" s="53">
        <v>0.16831170000000001</v>
      </c>
      <c r="H158" s="53">
        <v>0.76422299999999999</v>
      </c>
      <c r="I158" s="53">
        <v>2.6033614999999997</v>
      </c>
      <c r="J158" s="53">
        <v>3.0769230769230771</v>
      </c>
      <c r="K158" s="54"/>
      <c r="L158" s="55">
        <v>5.8410000000000002</v>
      </c>
      <c r="M158" s="56"/>
      <c r="N158" s="56"/>
      <c r="O158" s="57" t="s">
        <v>30</v>
      </c>
      <c r="P158" s="58">
        <v>0.2</v>
      </c>
      <c r="Q158" s="59">
        <v>43384</v>
      </c>
      <c r="R158" s="59">
        <v>43415</v>
      </c>
      <c r="S158" s="60" t="s">
        <v>131</v>
      </c>
    </row>
    <row r="159" spans="1:19" x14ac:dyDescent="0.2">
      <c r="A159" s="46" t="s">
        <v>132</v>
      </c>
      <c r="B159" s="47">
        <v>0</v>
      </c>
      <c r="C159" s="47">
        <f>D159</f>
        <v>1.9</v>
      </c>
      <c r="D159" s="47">
        <v>1.9</v>
      </c>
      <c r="E159" s="51">
        <v>337523</v>
      </c>
      <c r="F159" s="52">
        <v>2.6460000000000004</v>
      </c>
      <c r="G159" s="53">
        <v>8.4000000000000005E-2</v>
      </c>
      <c r="H159" s="53">
        <v>3.5000000000000003E-2</v>
      </c>
      <c r="I159" s="53">
        <v>0.14199999999999999</v>
      </c>
      <c r="J159" s="53">
        <v>2.9197080291970705</v>
      </c>
      <c r="K159" s="54"/>
      <c r="L159" s="55">
        <v>6.4459999999999997</v>
      </c>
      <c r="M159" s="56"/>
      <c r="N159" s="56"/>
      <c r="O159" s="57" t="s">
        <v>32</v>
      </c>
      <c r="P159" s="58"/>
      <c r="Q159" s="59">
        <v>43445</v>
      </c>
      <c r="R159" s="69" t="s">
        <v>133</v>
      </c>
      <c r="S159" s="60" t="s">
        <v>134</v>
      </c>
    </row>
    <row r="160" spans="1:19" x14ac:dyDescent="0.2">
      <c r="A160" s="46" t="s">
        <v>132</v>
      </c>
      <c r="B160" s="47">
        <f>C159</f>
        <v>1.9</v>
      </c>
      <c r="C160" s="47">
        <f>B160+D160</f>
        <v>2.7</v>
      </c>
      <c r="D160" s="47">
        <v>0.8</v>
      </c>
      <c r="E160" s="51">
        <v>337524</v>
      </c>
      <c r="F160" s="52">
        <v>8.1440000000000001</v>
      </c>
      <c r="G160" s="53">
        <v>7.0999999999999994E-2</v>
      </c>
      <c r="H160" s="53">
        <v>3.5999999999999997E-2</v>
      </c>
      <c r="I160" s="53">
        <v>0.14499999999999999</v>
      </c>
      <c r="J160" s="53">
        <v>2.6845637583892556</v>
      </c>
      <c r="K160" s="54"/>
      <c r="L160" s="55">
        <v>2.573</v>
      </c>
      <c r="M160" s="56"/>
      <c r="N160" s="56"/>
      <c r="O160" s="57" t="s">
        <v>30</v>
      </c>
      <c r="P160" s="58">
        <v>0.8</v>
      </c>
      <c r="Q160" s="59">
        <v>43445</v>
      </c>
      <c r="R160" s="69" t="s">
        <v>133</v>
      </c>
      <c r="S160" s="60" t="s">
        <v>134</v>
      </c>
    </row>
    <row r="161" spans="1:19" x14ac:dyDescent="0.2">
      <c r="A161" s="46" t="s">
        <v>132</v>
      </c>
      <c r="B161" s="47">
        <f>C160</f>
        <v>2.7</v>
      </c>
      <c r="C161" s="47">
        <f>B161+D161</f>
        <v>4.3000000000000007</v>
      </c>
      <c r="D161" s="47">
        <v>1.6</v>
      </c>
      <c r="E161" s="51">
        <v>337525</v>
      </c>
      <c r="F161" s="52">
        <v>1.8779999999999999</v>
      </c>
      <c r="G161" s="53">
        <v>5.8000000000000003E-2</v>
      </c>
      <c r="H161" s="53">
        <v>0.52900000000000003</v>
      </c>
      <c r="I161" s="53">
        <v>0.71499999999999997</v>
      </c>
      <c r="J161" s="53">
        <v>2.8985507246376909</v>
      </c>
      <c r="K161" s="54"/>
      <c r="L161" s="55">
        <v>4.9480000000000004</v>
      </c>
      <c r="M161" s="56"/>
      <c r="N161" s="56"/>
      <c r="O161" s="57" t="s">
        <v>31</v>
      </c>
      <c r="P161" s="58"/>
      <c r="Q161" s="59">
        <v>43445</v>
      </c>
      <c r="R161" s="69" t="s">
        <v>133</v>
      </c>
      <c r="S161" s="60" t="s">
        <v>134</v>
      </c>
    </row>
    <row r="162" spans="1:19" x14ac:dyDescent="0.2">
      <c r="A162" s="23" t="s">
        <v>163</v>
      </c>
      <c r="E162" s="33"/>
      <c r="F162" s="34"/>
      <c r="G162" s="35"/>
      <c r="H162" s="35"/>
      <c r="I162" s="35"/>
      <c r="J162" s="35"/>
      <c r="L162" s="36"/>
      <c r="Q162" s="26"/>
    </row>
    <row r="163" spans="1:19" x14ac:dyDescent="0.2">
      <c r="A163" s="23" t="s">
        <v>163</v>
      </c>
      <c r="E163" s="33"/>
      <c r="F163" s="34"/>
      <c r="G163" s="35"/>
      <c r="H163" s="35"/>
      <c r="I163" s="35"/>
      <c r="J163" s="35"/>
      <c r="L163" s="36"/>
      <c r="Q163" s="26"/>
    </row>
    <row r="164" spans="1:19" x14ac:dyDescent="0.2">
      <c r="A164" s="46" t="s">
        <v>138</v>
      </c>
      <c r="B164" s="47">
        <v>0</v>
      </c>
      <c r="C164" s="47">
        <f>D164</f>
        <v>1.9</v>
      </c>
      <c r="D164" s="47">
        <v>1.9</v>
      </c>
      <c r="E164" s="51">
        <v>339572</v>
      </c>
      <c r="F164" s="52">
        <v>0.33799999999999997</v>
      </c>
      <c r="G164" s="53">
        <v>2E-3</v>
      </c>
      <c r="H164" s="53">
        <v>0.53600000000000003</v>
      </c>
      <c r="I164" s="53">
        <v>1.008</v>
      </c>
      <c r="J164" s="53">
        <v>2.6845637583892659</v>
      </c>
      <c r="K164" s="54"/>
      <c r="L164" s="74">
        <v>3.254</v>
      </c>
      <c r="M164" s="56"/>
      <c r="N164" s="56"/>
      <c r="O164" s="57" t="s">
        <v>30</v>
      </c>
      <c r="P164" s="47">
        <v>1.9</v>
      </c>
      <c r="Q164" s="59">
        <v>43427</v>
      </c>
      <c r="R164" s="59">
        <v>43427</v>
      </c>
      <c r="S164" s="60" t="s">
        <v>139</v>
      </c>
    </row>
    <row r="165" spans="1:19" x14ac:dyDescent="0.2">
      <c r="A165" s="46" t="s">
        <v>138</v>
      </c>
      <c r="B165" s="47">
        <f>C164</f>
        <v>1.9</v>
      </c>
      <c r="C165" s="47">
        <f>B165+D165</f>
        <v>3.2</v>
      </c>
      <c r="D165" s="47">
        <v>1.3</v>
      </c>
      <c r="E165" s="51">
        <v>339573</v>
      </c>
      <c r="F165" s="52">
        <v>1.3859999999999999</v>
      </c>
      <c r="G165" s="53">
        <v>2.4E-2</v>
      </c>
      <c r="H165" s="53">
        <v>0.11799999999999999</v>
      </c>
      <c r="I165" s="53">
        <v>0.24</v>
      </c>
      <c r="J165" s="53">
        <v>2.6490066225165525</v>
      </c>
      <c r="K165" s="54"/>
      <c r="L165" s="55">
        <v>4.7889999999999997</v>
      </c>
      <c r="M165" s="56"/>
      <c r="N165" s="56"/>
      <c r="O165" s="57" t="s">
        <v>30</v>
      </c>
      <c r="P165" s="47">
        <v>1.3</v>
      </c>
      <c r="Q165" s="59">
        <v>43427</v>
      </c>
      <c r="R165" s="59">
        <v>43427</v>
      </c>
      <c r="S165" s="60" t="s">
        <v>139</v>
      </c>
    </row>
    <row r="166" spans="1:19" x14ac:dyDescent="0.2">
      <c r="A166" s="46" t="s">
        <v>138</v>
      </c>
      <c r="B166" s="47">
        <f>C165</f>
        <v>3.2</v>
      </c>
      <c r="C166" s="47">
        <f>B166+D166</f>
        <v>4.1000000000000005</v>
      </c>
      <c r="D166" s="47">
        <v>0.9</v>
      </c>
      <c r="E166" s="51">
        <v>339574</v>
      </c>
      <c r="F166" s="52">
        <v>0.69799999999999995</v>
      </c>
      <c r="G166" s="53">
        <v>8.0000000000000002E-3</v>
      </c>
      <c r="H166" s="53">
        <v>0.05</v>
      </c>
      <c r="I166" s="53">
        <v>0.12</v>
      </c>
      <c r="J166" s="53">
        <v>2.6666666666666665</v>
      </c>
      <c r="K166" s="54"/>
      <c r="L166" s="55">
        <v>4.4909999999999997</v>
      </c>
      <c r="M166" s="56"/>
      <c r="N166" s="56"/>
      <c r="O166" s="57" t="s">
        <v>30</v>
      </c>
      <c r="P166" s="47">
        <v>0.9</v>
      </c>
      <c r="Q166" s="59">
        <v>43427</v>
      </c>
      <c r="R166" s="59">
        <v>43427</v>
      </c>
      <c r="S166" s="60" t="s">
        <v>139</v>
      </c>
    </row>
    <row r="167" spans="1:19" x14ac:dyDescent="0.2">
      <c r="A167" s="46" t="s">
        <v>140</v>
      </c>
      <c r="B167" s="47">
        <v>0</v>
      </c>
      <c r="C167" s="47">
        <f>D167</f>
        <v>0.5</v>
      </c>
      <c r="D167" s="47">
        <v>0.5</v>
      </c>
      <c r="E167" s="51">
        <v>339853</v>
      </c>
      <c r="F167" s="52">
        <v>0.64</v>
      </c>
      <c r="G167" s="53">
        <v>3.0753E-3</v>
      </c>
      <c r="H167" s="53">
        <v>7.5279200000000004E-2</v>
      </c>
      <c r="I167" s="53">
        <v>0.14088439999999999</v>
      </c>
      <c r="J167" s="53">
        <v>2.5477707006369443</v>
      </c>
      <c r="K167" s="54"/>
      <c r="L167" s="55">
        <v>3.3650000000000002</v>
      </c>
      <c r="M167" s="56"/>
      <c r="N167" s="56"/>
      <c r="O167" s="57" t="s">
        <v>32</v>
      </c>
      <c r="P167" s="58"/>
      <c r="Q167" s="59">
        <v>43428</v>
      </c>
      <c r="R167" s="59">
        <v>43429</v>
      </c>
      <c r="S167" s="60" t="s">
        <v>141</v>
      </c>
    </row>
    <row r="168" spans="1:19" x14ac:dyDescent="0.2">
      <c r="A168" s="46" t="s">
        <v>140</v>
      </c>
      <c r="B168" s="47">
        <f>C167</f>
        <v>0.5</v>
      </c>
      <c r="C168" s="47">
        <f>B168+D168</f>
        <v>2.1</v>
      </c>
      <c r="D168" s="47">
        <v>1.6</v>
      </c>
      <c r="E168" s="51">
        <v>339854</v>
      </c>
      <c r="F168" s="52">
        <v>0.42399999999999999</v>
      </c>
      <c r="G168" s="53">
        <v>1.6302299999999999E-2</v>
      </c>
      <c r="H168" s="53">
        <v>4.0351699999999997E-2</v>
      </c>
      <c r="I168" s="53">
        <v>7.0354100000000003E-2</v>
      </c>
      <c r="J168" s="53">
        <v>2.6666666666666665</v>
      </c>
      <c r="K168" s="54"/>
      <c r="L168" s="55">
        <v>2.64</v>
      </c>
      <c r="M168" s="56"/>
      <c r="N168" s="56"/>
      <c r="O168" s="57" t="s">
        <v>32</v>
      </c>
      <c r="P168" s="58"/>
      <c r="Q168" s="59">
        <v>43428</v>
      </c>
      <c r="R168" s="59">
        <v>43429</v>
      </c>
      <c r="S168" s="60" t="s">
        <v>141</v>
      </c>
    </row>
    <row r="169" spans="1:19" x14ac:dyDescent="0.2">
      <c r="A169" s="46" t="s">
        <v>140</v>
      </c>
      <c r="B169" s="47">
        <f>C168</f>
        <v>2.1</v>
      </c>
      <c r="C169" s="47">
        <f>B169+D169</f>
        <v>2.7</v>
      </c>
      <c r="D169" s="47">
        <v>0.6</v>
      </c>
      <c r="E169" s="51">
        <v>339855</v>
      </c>
      <c r="F169" s="52">
        <v>1.27</v>
      </c>
      <c r="G169" s="53">
        <v>7.7636900000000009E-2</v>
      </c>
      <c r="H169" s="53">
        <v>0.12627650000000001</v>
      </c>
      <c r="I169" s="53">
        <v>0.45635699999999996</v>
      </c>
      <c r="J169" s="53">
        <v>2.7027027027027111</v>
      </c>
      <c r="K169" s="54"/>
      <c r="L169" s="55">
        <v>10.584</v>
      </c>
      <c r="M169" s="56"/>
      <c r="N169" s="56"/>
      <c r="O169" s="57" t="s">
        <v>30</v>
      </c>
      <c r="P169" s="47">
        <v>0.6</v>
      </c>
      <c r="Q169" s="59">
        <v>43428</v>
      </c>
      <c r="R169" s="59">
        <v>43429</v>
      </c>
      <c r="S169" s="60" t="s">
        <v>141</v>
      </c>
    </row>
    <row r="170" spans="1:19" x14ac:dyDescent="0.2">
      <c r="A170" s="46" t="s">
        <v>140</v>
      </c>
      <c r="B170" s="47">
        <f>C169</f>
        <v>2.7</v>
      </c>
      <c r="C170" s="47">
        <f>B170+D170</f>
        <v>3.5</v>
      </c>
      <c r="D170" s="47">
        <v>0.8</v>
      </c>
      <c r="E170" s="51">
        <v>339856</v>
      </c>
      <c r="F170" s="52">
        <v>6.4480000000000004</v>
      </c>
      <c r="G170" s="53">
        <v>0.10895360000000001</v>
      </c>
      <c r="H170" s="53">
        <v>0.76301509999999995</v>
      </c>
      <c r="I170" s="53">
        <v>1.2938270000000001</v>
      </c>
      <c r="J170" s="53">
        <v>3.0303030303030329</v>
      </c>
      <c r="K170" s="54"/>
      <c r="L170" s="55">
        <v>14.744999999999999</v>
      </c>
      <c r="M170" s="56"/>
      <c r="N170" s="56"/>
      <c r="O170" s="57" t="s">
        <v>30</v>
      </c>
      <c r="P170" s="47">
        <v>0.8</v>
      </c>
      <c r="Q170" s="59">
        <v>43428</v>
      </c>
      <c r="R170" s="59">
        <v>43429</v>
      </c>
      <c r="S170" s="60" t="s">
        <v>141</v>
      </c>
    </row>
    <row r="171" spans="1:19" x14ac:dyDescent="0.2">
      <c r="A171" s="46" t="s">
        <v>140</v>
      </c>
      <c r="B171" s="47">
        <f>C170</f>
        <v>3.5</v>
      </c>
      <c r="C171" s="47">
        <f>B171+D171</f>
        <v>5</v>
      </c>
      <c r="D171" s="47">
        <v>1.5</v>
      </c>
      <c r="E171" s="51">
        <v>339858</v>
      </c>
      <c r="F171" s="52">
        <v>2.7519999999999998</v>
      </c>
      <c r="G171" s="53">
        <v>4.6902800000000001E-2</v>
      </c>
      <c r="H171" s="53">
        <v>5.7834199999999995E-2</v>
      </c>
      <c r="I171" s="53">
        <v>0.2390071</v>
      </c>
      <c r="J171" s="53">
        <v>2.7027027027027004</v>
      </c>
      <c r="K171" s="54"/>
      <c r="L171" s="55">
        <v>18.393000000000001</v>
      </c>
      <c r="M171" s="56"/>
      <c r="N171" s="56"/>
      <c r="O171" s="57" t="s">
        <v>30</v>
      </c>
      <c r="P171" s="47">
        <v>1.5</v>
      </c>
      <c r="Q171" s="59">
        <v>43428</v>
      </c>
      <c r="R171" s="59">
        <v>43429</v>
      </c>
      <c r="S171" s="60" t="s">
        <v>141</v>
      </c>
    </row>
    <row r="172" spans="1:19" x14ac:dyDescent="0.2">
      <c r="A172" s="46" t="s">
        <v>142</v>
      </c>
      <c r="B172" s="47">
        <v>0</v>
      </c>
      <c r="C172" s="47">
        <f>D172</f>
        <v>2.7</v>
      </c>
      <c r="D172" s="47">
        <v>2.7</v>
      </c>
      <c r="E172" s="51">
        <v>340254</v>
      </c>
      <c r="F172" s="52">
        <v>0.68400000000000005</v>
      </c>
      <c r="G172" s="53">
        <v>1.0999999999999999E-2</v>
      </c>
      <c r="H172" s="53">
        <v>6.5000000000000002E-2</v>
      </c>
      <c r="I172" s="53">
        <v>0.219</v>
      </c>
      <c r="J172" s="53">
        <v>2.6666666666666665</v>
      </c>
      <c r="K172" s="54"/>
      <c r="L172" s="55">
        <v>4.0039999999999996</v>
      </c>
      <c r="M172" s="56"/>
      <c r="N172" s="56"/>
      <c r="O172" s="57" t="s">
        <v>30</v>
      </c>
      <c r="P172" s="47">
        <v>2.7</v>
      </c>
      <c r="Q172" s="59">
        <v>43430</v>
      </c>
      <c r="R172" s="59">
        <v>43431</v>
      </c>
      <c r="S172" s="60" t="s">
        <v>143</v>
      </c>
    </row>
    <row r="173" spans="1:19" x14ac:dyDescent="0.2">
      <c r="A173" s="46" t="s">
        <v>142</v>
      </c>
      <c r="B173" s="47">
        <f>C172</f>
        <v>2.7</v>
      </c>
      <c r="C173" s="47">
        <f>B173+D173</f>
        <v>4</v>
      </c>
      <c r="D173" s="47">
        <v>1.3</v>
      </c>
      <c r="E173" s="51">
        <v>340256</v>
      </c>
      <c r="F173" s="52">
        <v>3.3220000000000001</v>
      </c>
      <c r="G173" s="53">
        <v>8.2000000000000003E-2</v>
      </c>
      <c r="H173" s="53">
        <v>0.55000000000000004</v>
      </c>
      <c r="I173" s="53">
        <v>1.1930000000000001</v>
      </c>
      <c r="J173" s="53">
        <v>2.8985507246376789</v>
      </c>
      <c r="K173" s="54"/>
      <c r="L173" s="55">
        <v>4.9889999999999999</v>
      </c>
      <c r="M173" s="56"/>
      <c r="N173" s="56"/>
      <c r="O173" s="57" t="s">
        <v>30</v>
      </c>
      <c r="P173" s="47">
        <v>1.3</v>
      </c>
      <c r="Q173" s="59">
        <v>43430</v>
      </c>
      <c r="R173" s="59">
        <v>43431</v>
      </c>
      <c r="S173" s="60" t="s">
        <v>143</v>
      </c>
    </row>
    <row r="174" spans="1:19" x14ac:dyDescent="0.2">
      <c r="A174" s="46" t="s">
        <v>142</v>
      </c>
      <c r="B174" s="47">
        <f>C173</f>
        <v>4</v>
      </c>
      <c r="C174" s="47">
        <f>B174+D174</f>
        <v>4.5999999999999996</v>
      </c>
      <c r="D174" s="47">
        <v>0.6</v>
      </c>
      <c r="E174" s="51">
        <v>340257</v>
      </c>
      <c r="F174" s="52">
        <v>2.532</v>
      </c>
      <c r="G174" s="53">
        <v>3.7999999999999999E-2</v>
      </c>
      <c r="H174" s="53">
        <v>0.09</v>
      </c>
      <c r="I174" s="53">
        <v>0.42099999999999999</v>
      </c>
      <c r="J174" s="53">
        <v>2.8985507246376789</v>
      </c>
      <c r="K174" s="54"/>
      <c r="L174" s="74">
        <v>6.5010000000000003</v>
      </c>
      <c r="M174" s="56"/>
      <c r="N174" s="56"/>
      <c r="O174" s="57" t="s">
        <v>30</v>
      </c>
      <c r="P174" s="47">
        <v>0.6</v>
      </c>
      <c r="Q174" s="59">
        <v>43430</v>
      </c>
      <c r="R174" s="59">
        <v>43431</v>
      </c>
      <c r="S174" s="60" t="s">
        <v>143</v>
      </c>
    </row>
    <row r="175" spans="1:19" x14ac:dyDescent="0.2">
      <c r="A175" s="46" t="s">
        <v>144</v>
      </c>
      <c r="B175" s="47">
        <v>0</v>
      </c>
      <c r="C175" s="47">
        <f>D175</f>
        <v>2.4</v>
      </c>
      <c r="D175" s="47">
        <v>2.4</v>
      </c>
      <c r="E175" s="51">
        <v>340422</v>
      </c>
      <c r="F175" s="52">
        <v>2.2000000000000002E-2</v>
      </c>
      <c r="G175" s="53">
        <v>5.0000000000000001E-3</v>
      </c>
      <c r="H175" s="53">
        <v>1.7999999999999999E-2</v>
      </c>
      <c r="I175" s="53">
        <v>4.3999999999999997E-2</v>
      </c>
      <c r="J175" s="53">
        <v>2.8368794326241087</v>
      </c>
      <c r="K175" s="54"/>
      <c r="L175" s="55">
        <v>2.379</v>
      </c>
      <c r="M175" s="56"/>
      <c r="N175" s="56"/>
      <c r="O175" s="57" t="s">
        <v>32</v>
      </c>
      <c r="P175" s="58"/>
      <c r="Q175" s="59">
        <v>43431</v>
      </c>
      <c r="R175" s="59">
        <v>43431</v>
      </c>
      <c r="S175" s="60" t="s">
        <v>146</v>
      </c>
    </row>
    <row r="176" spans="1:19" x14ac:dyDescent="0.2">
      <c r="A176" s="46" t="s">
        <v>144</v>
      </c>
      <c r="B176" s="47">
        <f>C175</f>
        <v>2.4</v>
      </c>
      <c r="C176" s="47">
        <f>B176+D176</f>
        <v>3.4</v>
      </c>
      <c r="D176" s="47">
        <v>1</v>
      </c>
      <c r="E176" s="51">
        <v>340423</v>
      </c>
      <c r="F176" s="52">
        <v>3.5880000000000001</v>
      </c>
      <c r="G176" s="53">
        <v>0.159</v>
      </c>
      <c r="H176" s="53">
        <v>0.63</v>
      </c>
      <c r="I176" s="53">
        <v>1.3979999999999999</v>
      </c>
      <c r="J176" s="53">
        <v>2.8571428571428572</v>
      </c>
      <c r="K176" s="54"/>
      <c r="L176" s="55">
        <v>5.6859999999999999</v>
      </c>
      <c r="M176" s="56"/>
      <c r="N176" s="56"/>
      <c r="O176" s="57" t="s">
        <v>30</v>
      </c>
      <c r="P176" s="47">
        <v>1</v>
      </c>
      <c r="Q176" s="59">
        <v>43431</v>
      </c>
      <c r="R176" s="59">
        <v>43431</v>
      </c>
      <c r="S176" s="60" t="s">
        <v>146</v>
      </c>
    </row>
    <row r="177" spans="1:19" x14ac:dyDescent="0.2">
      <c r="A177" s="46" t="s">
        <v>144</v>
      </c>
      <c r="B177" s="47">
        <f>C176</f>
        <v>3.4</v>
      </c>
      <c r="C177" s="47">
        <f>B177+D177</f>
        <v>3.8</v>
      </c>
      <c r="D177" s="47">
        <v>0.4</v>
      </c>
      <c r="E177" s="51">
        <v>340424</v>
      </c>
      <c r="F177" s="52">
        <v>1.27</v>
      </c>
      <c r="G177" s="53">
        <v>0.32100000000000001</v>
      </c>
      <c r="H177" s="53">
        <v>0.53200000000000003</v>
      </c>
      <c r="I177" s="53">
        <v>1.081</v>
      </c>
      <c r="J177" s="53">
        <v>2.8571428571428572</v>
      </c>
      <c r="K177" s="54"/>
      <c r="L177" s="55">
        <v>7.0750000000000002</v>
      </c>
      <c r="M177" s="56"/>
      <c r="N177" s="56"/>
      <c r="O177" s="57" t="s">
        <v>30</v>
      </c>
      <c r="P177" s="47">
        <v>0.4</v>
      </c>
      <c r="Q177" s="59">
        <v>43431</v>
      </c>
      <c r="R177" s="59">
        <v>43431</v>
      </c>
      <c r="S177" s="60" t="s">
        <v>146</v>
      </c>
    </row>
    <row r="178" spans="1:19" x14ac:dyDescent="0.2">
      <c r="A178" s="46" t="s">
        <v>144</v>
      </c>
      <c r="B178" s="47">
        <f>C177</f>
        <v>3.8</v>
      </c>
      <c r="C178" s="47">
        <f>B178+D178</f>
        <v>4.5</v>
      </c>
      <c r="D178" s="47">
        <v>0.7</v>
      </c>
      <c r="E178" s="51">
        <v>340425</v>
      </c>
      <c r="F178" s="52">
        <v>1.774</v>
      </c>
      <c r="G178" s="53">
        <v>5.3999999999999999E-2</v>
      </c>
      <c r="H178" s="53">
        <v>9.7000000000000003E-2</v>
      </c>
      <c r="I178" s="53">
        <v>0.39600000000000002</v>
      </c>
      <c r="J178" s="53">
        <v>2.7972027972027949</v>
      </c>
      <c r="K178" s="54"/>
      <c r="L178" s="55">
        <v>8.1669999999999998</v>
      </c>
      <c r="M178" s="56"/>
      <c r="N178" s="56"/>
      <c r="O178" s="57" t="s">
        <v>30</v>
      </c>
      <c r="P178" s="47">
        <v>0.7</v>
      </c>
      <c r="Q178" s="59">
        <v>43431</v>
      </c>
      <c r="R178" s="59">
        <v>43431</v>
      </c>
      <c r="S178" s="60" t="s">
        <v>146</v>
      </c>
    </row>
    <row r="179" spans="1:19" x14ac:dyDescent="0.2">
      <c r="A179" s="46" t="s">
        <v>147</v>
      </c>
      <c r="B179" s="47">
        <v>0</v>
      </c>
      <c r="C179" s="47">
        <f>D179</f>
        <v>1.9</v>
      </c>
      <c r="D179" s="47">
        <v>1.9</v>
      </c>
      <c r="E179" s="51">
        <v>340661</v>
      </c>
      <c r="F179" s="52">
        <v>0.60199999999999998</v>
      </c>
      <c r="G179" s="53">
        <v>6.9417000000000003E-3</v>
      </c>
      <c r="H179" s="53">
        <v>3.0267099999999998E-2</v>
      </c>
      <c r="I179" s="53">
        <v>4.7512599999999995E-2</v>
      </c>
      <c r="J179" s="53">
        <v>2.7972027972027949</v>
      </c>
      <c r="K179" s="54"/>
      <c r="L179" s="55">
        <v>0.223</v>
      </c>
      <c r="M179" s="56"/>
      <c r="N179" s="56"/>
      <c r="O179" s="57" t="s">
        <v>32</v>
      </c>
      <c r="P179" s="58"/>
      <c r="Q179" s="59">
        <v>43432</v>
      </c>
      <c r="R179" s="59">
        <v>43432</v>
      </c>
      <c r="S179" s="60" t="s">
        <v>148</v>
      </c>
    </row>
    <row r="180" spans="1:19" x14ac:dyDescent="0.2">
      <c r="A180" s="46" t="s">
        <v>147</v>
      </c>
      <c r="B180" s="47">
        <f>C179</f>
        <v>1.9</v>
      </c>
      <c r="C180" s="47">
        <f>B180+D180</f>
        <v>3.4</v>
      </c>
      <c r="D180" s="47">
        <v>1.5</v>
      </c>
      <c r="E180" s="51">
        <v>340662</v>
      </c>
      <c r="F180" s="52">
        <v>12.68</v>
      </c>
      <c r="G180" s="53">
        <v>0.48799999999999999</v>
      </c>
      <c r="H180" s="53">
        <v>4.9916749999999999</v>
      </c>
      <c r="I180" s="53">
        <v>5.0780099999999999</v>
      </c>
      <c r="J180" s="53">
        <v>2.8571428571428572</v>
      </c>
      <c r="K180" s="54"/>
      <c r="L180" s="55">
        <v>4.3140000000000001</v>
      </c>
      <c r="M180" s="56"/>
      <c r="N180" s="56"/>
      <c r="O180" s="57" t="s">
        <v>30</v>
      </c>
      <c r="P180" s="47">
        <v>1.5</v>
      </c>
      <c r="Q180" s="59">
        <v>43432</v>
      </c>
      <c r="R180" s="59">
        <v>43432</v>
      </c>
      <c r="S180" s="60" t="s">
        <v>148</v>
      </c>
    </row>
    <row r="181" spans="1:19" x14ac:dyDescent="0.2">
      <c r="A181" s="46" t="s">
        <v>147</v>
      </c>
      <c r="B181" s="47">
        <f>C180</f>
        <v>3.4</v>
      </c>
      <c r="C181" s="47">
        <f>B181+D181</f>
        <v>5</v>
      </c>
      <c r="D181" s="47">
        <v>1.6</v>
      </c>
      <c r="E181" s="51">
        <v>340664</v>
      </c>
      <c r="F181" s="52">
        <v>3.1359999999999997</v>
      </c>
      <c r="G181" s="53">
        <v>0.113</v>
      </c>
      <c r="H181" s="53">
        <v>0.14499999999999999</v>
      </c>
      <c r="I181" s="53">
        <v>0.27400000000000002</v>
      </c>
      <c r="J181" s="53">
        <v>2.8169014084507067</v>
      </c>
      <c r="K181" s="54"/>
      <c r="L181" s="55">
        <v>9.6660000000000004</v>
      </c>
      <c r="M181" s="56"/>
      <c r="N181" s="56"/>
      <c r="O181" s="57" t="s">
        <v>30</v>
      </c>
      <c r="P181" s="47">
        <v>1.6</v>
      </c>
      <c r="Q181" s="59">
        <v>43432</v>
      </c>
      <c r="R181" s="59">
        <v>43432</v>
      </c>
      <c r="S181" s="60" t="s">
        <v>148</v>
      </c>
    </row>
    <row r="182" spans="1:19" x14ac:dyDescent="0.2">
      <c r="A182" s="46" t="s">
        <v>149</v>
      </c>
      <c r="B182" s="47">
        <v>0</v>
      </c>
      <c r="C182" s="47">
        <f>D182</f>
        <v>1.4</v>
      </c>
      <c r="D182" s="47">
        <v>1.4</v>
      </c>
      <c r="E182" s="51">
        <v>341007</v>
      </c>
      <c r="F182" s="52">
        <v>0.75</v>
      </c>
      <c r="G182" s="53">
        <v>5.0000000000000001E-3</v>
      </c>
      <c r="H182" s="53">
        <v>1.7000000000000001E-2</v>
      </c>
      <c r="I182" s="53">
        <v>0.188</v>
      </c>
      <c r="J182" s="53">
        <v>2.5806451612903225</v>
      </c>
      <c r="K182" s="54"/>
      <c r="L182" s="55">
        <v>1.5509999999999999</v>
      </c>
      <c r="M182" s="56"/>
      <c r="N182" s="56"/>
      <c r="O182" s="57" t="s">
        <v>32</v>
      </c>
      <c r="P182" s="58"/>
      <c r="Q182" s="59">
        <v>43434</v>
      </c>
      <c r="R182" s="59">
        <v>43434</v>
      </c>
      <c r="S182" s="60" t="s">
        <v>150</v>
      </c>
    </row>
    <row r="183" spans="1:19" x14ac:dyDescent="0.2">
      <c r="A183" s="46" t="s">
        <v>149</v>
      </c>
      <c r="B183" s="47">
        <f>C182</f>
        <v>1.4</v>
      </c>
      <c r="C183" s="47">
        <f>B183+D183</f>
        <v>2.8</v>
      </c>
      <c r="D183" s="47">
        <v>1.4</v>
      </c>
      <c r="E183" s="51">
        <v>341008</v>
      </c>
      <c r="F183" s="52">
        <v>4.01</v>
      </c>
      <c r="G183" s="53">
        <v>0.13600000000000001</v>
      </c>
      <c r="H183" s="53">
        <v>0.61499999999999999</v>
      </c>
      <c r="I183" s="53">
        <v>0.94299999999999995</v>
      </c>
      <c r="J183" s="53">
        <v>2.8985507246376789</v>
      </c>
      <c r="K183" s="54"/>
      <c r="L183" s="55">
        <v>13.247999999999999</v>
      </c>
      <c r="M183" s="56"/>
      <c r="N183" s="56"/>
      <c r="O183" s="57" t="s">
        <v>30</v>
      </c>
      <c r="P183" s="47">
        <v>1.4</v>
      </c>
      <c r="Q183" s="59">
        <v>43434</v>
      </c>
      <c r="R183" s="59">
        <v>43434</v>
      </c>
      <c r="S183" s="60" t="s">
        <v>150</v>
      </c>
    </row>
    <row r="184" spans="1:19" x14ac:dyDescent="0.2">
      <c r="A184" s="46" t="s">
        <v>149</v>
      </c>
      <c r="B184" s="47">
        <f>C183</f>
        <v>2.8</v>
      </c>
      <c r="C184" s="47">
        <f>B184+D184</f>
        <v>4</v>
      </c>
      <c r="D184" s="47">
        <v>1.2</v>
      </c>
      <c r="E184" s="51">
        <v>341009</v>
      </c>
      <c r="F184" s="52">
        <v>1.6059999999999999</v>
      </c>
      <c r="G184" s="53">
        <v>3.6999999999999998E-2</v>
      </c>
      <c r="H184" s="53">
        <v>7.0999999999999994E-2</v>
      </c>
      <c r="I184" s="53">
        <v>0.20499999999999999</v>
      </c>
      <c r="J184" s="53">
        <v>2.6845637583892659</v>
      </c>
      <c r="K184" s="54"/>
      <c r="L184" s="55">
        <v>6.8849999999999998</v>
      </c>
      <c r="M184" s="56"/>
      <c r="N184" s="56"/>
      <c r="O184" s="57" t="s">
        <v>30</v>
      </c>
      <c r="P184" s="47">
        <v>1.2</v>
      </c>
      <c r="Q184" s="59">
        <v>43434</v>
      </c>
      <c r="R184" s="59">
        <v>43434</v>
      </c>
      <c r="S184" s="60" t="s">
        <v>150</v>
      </c>
    </row>
    <row r="185" spans="1:19" x14ac:dyDescent="0.2">
      <c r="A185" s="46" t="s">
        <v>149</v>
      </c>
      <c r="B185" s="47">
        <f>C184</f>
        <v>4</v>
      </c>
      <c r="C185" s="47">
        <f>B185+D185</f>
        <v>4.4000000000000004</v>
      </c>
      <c r="D185" s="47">
        <v>0.4</v>
      </c>
      <c r="E185" s="51">
        <v>341010</v>
      </c>
      <c r="F185" s="52">
        <v>6.4139999999999997</v>
      </c>
      <c r="G185" s="53">
        <v>0.26100000000000001</v>
      </c>
      <c r="H185" s="53">
        <v>0.92600000000000005</v>
      </c>
      <c r="I185" s="53">
        <v>1.179</v>
      </c>
      <c r="J185" s="53">
        <v>3.0075187969924788</v>
      </c>
      <c r="K185" s="54"/>
      <c r="L185" s="55">
        <v>22.975999999999999</v>
      </c>
      <c r="M185" s="56"/>
      <c r="N185" s="56"/>
      <c r="O185" s="57" t="s">
        <v>30</v>
      </c>
      <c r="P185" s="47">
        <v>0.4</v>
      </c>
      <c r="Q185" s="59">
        <v>43434</v>
      </c>
      <c r="R185" s="59">
        <v>43434</v>
      </c>
      <c r="S185" s="60" t="s">
        <v>150</v>
      </c>
    </row>
    <row r="186" spans="1:19" x14ac:dyDescent="0.2">
      <c r="A186" s="46" t="s">
        <v>151</v>
      </c>
      <c r="B186" s="47">
        <v>0</v>
      </c>
      <c r="C186" s="47">
        <f>D186</f>
        <v>0.8</v>
      </c>
      <c r="D186" s="47">
        <v>0.8</v>
      </c>
      <c r="E186" s="51">
        <v>341763</v>
      </c>
      <c r="F186" s="52">
        <v>0.498</v>
      </c>
      <c r="G186" s="53">
        <v>3.0000000000000001E-3</v>
      </c>
      <c r="H186" s="53">
        <v>5.0999999999999997E-2</v>
      </c>
      <c r="I186" s="53">
        <v>0.107</v>
      </c>
      <c r="J186" s="53">
        <v>2.6666666666666665</v>
      </c>
      <c r="K186" s="54"/>
      <c r="L186" s="55">
        <v>3.4969999999999999</v>
      </c>
      <c r="M186" s="56"/>
      <c r="N186" s="56"/>
      <c r="O186" s="57" t="s">
        <v>32</v>
      </c>
      <c r="P186" s="58"/>
      <c r="Q186" s="59">
        <v>43438</v>
      </c>
      <c r="R186" s="59">
        <v>43438</v>
      </c>
      <c r="S186" s="60" t="s">
        <v>152</v>
      </c>
    </row>
    <row r="187" spans="1:19" x14ac:dyDescent="0.2">
      <c r="A187" s="46" t="s">
        <v>151</v>
      </c>
      <c r="B187" s="47">
        <f>C186</f>
        <v>0.8</v>
      </c>
      <c r="C187" s="47">
        <f>B187+D187</f>
        <v>2</v>
      </c>
      <c r="D187" s="47">
        <v>1.2</v>
      </c>
      <c r="E187" s="51">
        <v>341764</v>
      </c>
      <c r="F187" s="52">
        <v>0.97400000000000009</v>
      </c>
      <c r="G187" s="53">
        <v>7.5999999999999998E-2</v>
      </c>
      <c r="H187" s="53">
        <v>0.27500000000000002</v>
      </c>
      <c r="I187" s="53">
        <v>0.58599999999999997</v>
      </c>
      <c r="J187" s="53">
        <v>2.8368794326241087</v>
      </c>
      <c r="K187" s="54"/>
      <c r="L187" s="55">
        <v>10.523999999999999</v>
      </c>
      <c r="M187" s="56"/>
      <c r="N187" s="56"/>
      <c r="O187" s="57" t="s">
        <v>30</v>
      </c>
      <c r="P187" s="47">
        <v>1.2</v>
      </c>
      <c r="Q187" s="59">
        <v>43438</v>
      </c>
      <c r="R187" s="59">
        <v>43438</v>
      </c>
      <c r="S187" s="60" t="s">
        <v>152</v>
      </c>
    </row>
    <row r="188" spans="1:19" x14ac:dyDescent="0.2">
      <c r="A188" s="46" t="s">
        <v>151</v>
      </c>
      <c r="B188" s="47">
        <f>C187</f>
        <v>2</v>
      </c>
      <c r="C188" s="47">
        <f>B188+D188</f>
        <v>3.4</v>
      </c>
      <c r="D188" s="47">
        <v>1.4</v>
      </c>
      <c r="E188" s="51">
        <v>341766</v>
      </c>
      <c r="F188" s="52">
        <v>2.8139999999999996</v>
      </c>
      <c r="G188" s="53">
        <v>5.3999999999999999E-2</v>
      </c>
      <c r="H188" s="53">
        <v>7.3999999999999996E-2</v>
      </c>
      <c r="I188" s="53">
        <v>0.14899999999999999</v>
      </c>
      <c r="J188" s="53">
        <v>2.8169014084506951</v>
      </c>
      <c r="K188" s="54"/>
      <c r="L188" s="55">
        <v>12.034000000000001</v>
      </c>
      <c r="M188" s="56"/>
      <c r="N188" s="56"/>
      <c r="O188" s="57" t="s">
        <v>30</v>
      </c>
      <c r="P188" s="47">
        <v>1.4</v>
      </c>
      <c r="Q188" s="59">
        <v>43438</v>
      </c>
      <c r="R188" s="59">
        <v>43438</v>
      </c>
      <c r="S188" s="60" t="s">
        <v>152</v>
      </c>
    </row>
    <row r="189" spans="1:19" x14ac:dyDescent="0.2">
      <c r="A189" s="46" t="s">
        <v>151</v>
      </c>
      <c r="B189" s="47">
        <f>C188</f>
        <v>3.4</v>
      </c>
      <c r="C189" s="47">
        <f>B189+D189</f>
        <v>3.9</v>
      </c>
      <c r="D189" s="47">
        <v>0.5</v>
      </c>
      <c r="E189" s="51">
        <v>341767</v>
      </c>
      <c r="F189" s="52">
        <v>5.9440000000000008</v>
      </c>
      <c r="G189" s="53">
        <v>0.04</v>
      </c>
      <c r="H189" s="53">
        <v>1.3680000000000001</v>
      </c>
      <c r="I189" s="53">
        <v>1.2430000000000001</v>
      </c>
      <c r="J189" s="53">
        <v>2.9850746268656767</v>
      </c>
      <c r="K189" s="54"/>
      <c r="L189" s="55">
        <v>20.611999999999998</v>
      </c>
      <c r="M189" s="56"/>
      <c r="N189" s="56"/>
      <c r="O189" s="57" t="s">
        <v>30</v>
      </c>
      <c r="P189" s="47">
        <v>0.5</v>
      </c>
      <c r="Q189" s="59">
        <v>43438</v>
      </c>
      <c r="R189" s="59">
        <v>43438</v>
      </c>
      <c r="S189" s="60" t="s">
        <v>152</v>
      </c>
    </row>
    <row r="190" spans="1:19" x14ac:dyDescent="0.2">
      <c r="A190" s="46" t="s">
        <v>153</v>
      </c>
      <c r="B190" s="47">
        <v>0</v>
      </c>
      <c r="C190" s="47">
        <f>D190</f>
        <v>1</v>
      </c>
      <c r="D190" s="47">
        <v>1</v>
      </c>
      <c r="E190" s="51">
        <v>342398</v>
      </c>
      <c r="F190" s="52">
        <v>2.3559999999999999</v>
      </c>
      <c r="G190" s="53">
        <v>0.123</v>
      </c>
      <c r="H190" s="53">
        <v>0.31</v>
      </c>
      <c r="I190" s="53">
        <v>0.57699999999999996</v>
      </c>
      <c r="J190" s="61"/>
      <c r="K190" s="54"/>
      <c r="L190" s="55">
        <v>7.0410000000000004</v>
      </c>
      <c r="M190" s="56"/>
      <c r="N190" s="56"/>
      <c r="O190" s="57" t="s">
        <v>30</v>
      </c>
      <c r="P190" s="47">
        <v>1</v>
      </c>
      <c r="Q190" s="59">
        <v>43441</v>
      </c>
      <c r="R190" s="59">
        <v>43441</v>
      </c>
      <c r="S190" s="60" t="s">
        <v>154</v>
      </c>
    </row>
    <row r="191" spans="1:19" x14ac:dyDescent="0.2">
      <c r="A191" s="46" t="s">
        <v>153</v>
      </c>
      <c r="B191" s="47">
        <f>C190</f>
        <v>1</v>
      </c>
      <c r="C191" s="47">
        <f>B191+D191</f>
        <v>1.5</v>
      </c>
      <c r="D191" s="47">
        <v>0.5</v>
      </c>
      <c r="E191" s="51">
        <v>342399</v>
      </c>
      <c r="F191" s="52">
        <v>4.3120000000000003</v>
      </c>
      <c r="G191" s="53">
        <v>0.85699999999999998</v>
      </c>
      <c r="H191" s="53">
        <v>3.3010000000000002</v>
      </c>
      <c r="I191" s="53">
        <v>4.8600000000000003</v>
      </c>
      <c r="J191" s="61"/>
      <c r="K191" s="54"/>
      <c r="L191" s="55">
        <v>6.7569999999999997</v>
      </c>
      <c r="M191" s="56"/>
      <c r="N191" s="56"/>
      <c r="O191" s="57" t="s">
        <v>30</v>
      </c>
      <c r="P191" s="47">
        <v>0.5</v>
      </c>
      <c r="Q191" s="59">
        <v>43441</v>
      </c>
      <c r="R191" s="59">
        <v>43441</v>
      </c>
      <c r="S191" s="60" t="s">
        <v>154</v>
      </c>
    </row>
    <row r="192" spans="1:19" x14ac:dyDescent="0.2">
      <c r="A192" s="46" t="s">
        <v>153</v>
      </c>
      <c r="B192" s="47">
        <f>C191</f>
        <v>1.5</v>
      </c>
      <c r="C192" s="47">
        <f>B192+D192</f>
        <v>2.8</v>
      </c>
      <c r="D192" s="47">
        <v>1.3</v>
      </c>
      <c r="E192" s="51">
        <v>342400</v>
      </c>
      <c r="F192" s="52">
        <v>2.1460000000000004</v>
      </c>
      <c r="G192" s="53">
        <v>8.2000000000000003E-2</v>
      </c>
      <c r="H192" s="53">
        <v>0.315</v>
      </c>
      <c r="I192" s="53">
        <v>0.69099999999999995</v>
      </c>
      <c r="J192" s="61"/>
      <c r="K192" s="54"/>
      <c r="L192" s="55">
        <v>8.9309999999999992</v>
      </c>
      <c r="M192" s="56"/>
      <c r="N192" s="56"/>
      <c r="O192" s="57" t="s">
        <v>30</v>
      </c>
      <c r="P192" s="47">
        <v>1.3</v>
      </c>
      <c r="Q192" s="59">
        <v>43441</v>
      </c>
      <c r="R192" s="59">
        <v>43441</v>
      </c>
      <c r="S192" s="60" t="s">
        <v>154</v>
      </c>
    </row>
    <row r="193" spans="1:19" x14ac:dyDescent="0.2">
      <c r="A193" s="46" t="s">
        <v>153</v>
      </c>
      <c r="B193" s="47">
        <f>C192</f>
        <v>2.8</v>
      </c>
      <c r="C193" s="47">
        <f>B193+D193</f>
        <v>3.3</v>
      </c>
      <c r="D193" s="47">
        <v>0.5</v>
      </c>
      <c r="E193" s="51">
        <v>342401</v>
      </c>
      <c r="F193" s="52">
        <v>3.1359999999999997</v>
      </c>
      <c r="G193" s="53">
        <v>0.34699999999999998</v>
      </c>
      <c r="H193" s="53">
        <v>1.19</v>
      </c>
      <c r="I193" s="53">
        <v>2.1160000000000001</v>
      </c>
      <c r="J193" s="61"/>
      <c r="K193" s="54"/>
      <c r="L193" s="55">
        <v>9.0690000000000008</v>
      </c>
      <c r="M193" s="56"/>
      <c r="N193" s="56"/>
      <c r="O193" s="57" t="s">
        <v>30</v>
      </c>
      <c r="P193" s="47">
        <v>0.5</v>
      </c>
      <c r="Q193" s="59">
        <v>43441</v>
      </c>
      <c r="R193" s="59">
        <v>43441</v>
      </c>
      <c r="S193" s="60" t="s">
        <v>154</v>
      </c>
    </row>
    <row r="194" spans="1:19" x14ac:dyDescent="0.2">
      <c r="A194" s="23" t="s">
        <v>164</v>
      </c>
      <c r="F194" s="3"/>
      <c r="L194" s="3"/>
    </row>
    <row r="195" spans="1:19" x14ac:dyDescent="0.2">
      <c r="A195" s="23" t="s">
        <v>164</v>
      </c>
      <c r="F195" s="3"/>
      <c r="L195" s="3"/>
    </row>
    <row r="196" spans="1:19" x14ac:dyDescent="0.2">
      <c r="A196" s="23" t="s">
        <v>164</v>
      </c>
      <c r="F196" s="3"/>
      <c r="L196" s="3"/>
    </row>
    <row r="197" spans="1:19" x14ac:dyDescent="0.2">
      <c r="A197" s="46" t="s">
        <v>165</v>
      </c>
      <c r="B197" s="47">
        <v>0</v>
      </c>
      <c r="C197" s="47">
        <f>D197</f>
        <v>0.7</v>
      </c>
      <c r="D197" s="47">
        <v>0.7</v>
      </c>
      <c r="E197" s="57">
        <f>[3]Entry!B15</f>
        <v>344655</v>
      </c>
      <c r="F197" s="54">
        <f>[3]Entry!E15</f>
        <v>2.298</v>
      </c>
      <c r="G197" s="61">
        <f>[3]Entry!F15</f>
        <v>0.218</v>
      </c>
      <c r="H197" s="61">
        <f>[3]Entry!G15</f>
        <v>0.223</v>
      </c>
      <c r="I197" s="61">
        <f>[3]Entry!H15</f>
        <v>0.81599999999999995</v>
      </c>
      <c r="J197" s="61">
        <f>[3]Entry!I15</f>
        <v>2.631578947368423</v>
      </c>
      <c r="K197" s="54"/>
      <c r="L197" s="54">
        <f>[3]Entry!K15</f>
        <v>3.0870000000000002</v>
      </c>
      <c r="M197" s="56"/>
      <c r="N197" s="56"/>
      <c r="O197" s="57" t="s">
        <v>32</v>
      </c>
      <c r="P197" s="58"/>
      <c r="Q197" s="59">
        <v>43454</v>
      </c>
      <c r="R197" s="59">
        <v>43454</v>
      </c>
      <c r="S197" s="60" t="s">
        <v>166</v>
      </c>
    </row>
    <row r="198" spans="1:19" x14ac:dyDescent="0.2">
      <c r="A198" s="46" t="s">
        <v>165</v>
      </c>
      <c r="B198" s="47">
        <f>C197</f>
        <v>0.7</v>
      </c>
      <c r="C198" s="47">
        <f>B198+D198</f>
        <v>2.5999999999999996</v>
      </c>
      <c r="D198" s="47">
        <v>1.9</v>
      </c>
      <c r="E198" s="57">
        <f>[3]Entry!B16</f>
        <v>344656</v>
      </c>
      <c r="F198" s="54">
        <f>[3]Entry!E16</f>
        <v>3.448</v>
      </c>
      <c r="G198" s="61">
        <f>[3]Entry!F16</f>
        <v>0.1</v>
      </c>
      <c r="H198" s="61">
        <f>[3]Entry!G16</f>
        <v>0.26600000000000001</v>
      </c>
      <c r="I198" s="61">
        <f>[3]Entry!H16</f>
        <v>0.69599999999999995</v>
      </c>
      <c r="J198" s="61">
        <f>[3]Entry!I16</f>
        <v>2.8776978417266235</v>
      </c>
      <c r="K198" s="54"/>
      <c r="L198" s="54">
        <f>[3]Entry!K16</f>
        <v>2.3319999999999999</v>
      </c>
      <c r="M198" s="56"/>
      <c r="N198" s="56"/>
      <c r="O198" s="57" t="s">
        <v>32</v>
      </c>
      <c r="P198" s="58"/>
      <c r="Q198" s="59">
        <v>43454</v>
      </c>
      <c r="R198" s="59">
        <v>43454</v>
      </c>
      <c r="S198" s="60" t="s">
        <v>166</v>
      </c>
    </row>
    <row r="199" spans="1:19" x14ac:dyDescent="0.2">
      <c r="A199" s="46" t="s">
        <v>165</v>
      </c>
      <c r="B199" s="47">
        <f>C198</f>
        <v>2.5999999999999996</v>
      </c>
      <c r="C199" s="47">
        <f>B199+D199</f>
        <v>3.3999999999999995</v>
      </c>
      <c r="D199" s="47">
        <v>0.8</v>
      </c>
      <c r="E199" s="57">
        <f>[3]Entry!B17</f>
        <v>344657</v>
      </c>
      <c r="F199" s="54">
        <f>[3]Entry!E17</f>
        <v>4.806</v>
      </c>
      <c r="G199" s="61">
        <f>[3]Entry!F17</f>
        <v>5.3999999999999999E-2</v>
      </c>
      <c r="H199" s="61">
        <f>[3]Entry!G17</f>
        <v>0.441</v>
      </c>
      <c r="I199" s="61">
        <f>[3]Entry!H17</f>
        <v>0.92700000000000005</v>
      </c>
      <c r="J199" s="61">
        <f>[3]Entry!I17</f>
        <v>2.8776978417266235</v>
      </c>
      <c r="K199" s="54"/>
      <c r="L199" s="54">
        <f>[3]Entry!K17</f>
        <v>4.0730000000000004</v>
      </c>
      <c r="M199" s="56"/>
      <c r="N199" s="56"/>
      <c r="O199" s="57" t="s">
        <v>30</v>
      </c>
      <c r="P199" s="58">
        <v>0.8</v>
      </c>
      <c r="Q199" s="59">
        <v>43454</v>
      </c>
      <c r="R199" s="59">
        <v>43454</v>
      </c>
      <c r="S199" s="60" t="s">
        <v>166</v>
      </c>
    </row>
    <row r="200" spans="1:19" x14ac:dyDescent="0.2">
      <c r="A200" s="46" t="s">
        <v>165</v>
      </c>
      <c r="B200" s="47">
        <f>C199</f>
        <v>3.3999999999999995</v>
      </c>
      <c r="C200" s="47">
        <f>B200+D200</f>
        <v>4.5</v>
      </c>
      <c r="D200" s="47">
        <v>1.1000000000000001</v>
      </c>
      <c r="E200" s="57">
        <f>[3]Entry!$B$19</f>
        <v>344659</v>
      </c>
      <c r="F200" s="54">
        <f>[3]Entry!E19</f>
        <v>1.1379999999999999</v>
      </c>
      <c r="G200" s="61">
        <f>[3]Entry!F19</f>
        <v>4.2999999999999997E-2</v>
      </c>
      <c r="H200" s="61">
        <f>[3]Entry!G19</f>
        <v>0.108</v>
      </c>
      <c r="I200" s="61">
        <f>[3]Entry!H19</f>
        <v>0.35499999999999998</v>
      </c>
      <c r="J200" s="61">
        <f>[3]Entry!I19</f>
        <v>2.7027027027027004</v>
      </c>
      <c r="K200" s="54"/>
      <c r="L200" s="54">
        <f>[3]Entry!$K$19</f>
        <v>4.2519999999999998</v>
      </c>
      <c r="M200" s="56"/>
      <c r="N200" s="56"/>
      <c r="O200" s="57" t="s">
        <v>30</v>
      </c>
      <c r="P200" s="58">
        <v>1.1000000000000001</v>
      </c>
      <c r="Q200" s="59">
        <v>43454</v>
      </c>
      <c r="R200" s="59">
        <v>43454</v>
      </c>
      <c r="S200" s="60" t="s">
        <v>166</v>
      </c>
    </row>
    <row r="201" spans="1:19" x14ac:dyDescent="0.2">
      <c r="A201" s="46" t="s">
        <v>167</v>
      </c>
      <c r="B201" s="47">
        <v>0</v>
      </c>
      <c r="C201" s="47">
        <f>D201</f>
        <v>1.4</v>
      </c>
      <c r="D201" s="47">
        <v>1.4</v>
      </c>
      <c r="E201" s="57">
        <f>[4]Entry!$B$17</f>
        <v>344992</v>
      </c>
      <c r="F201" s="54">
        <f>[4]Entry!E17</f>
        <v>6.9539999999999997</v>
      </c>
      <c r="G201" s="61">
        <f>[4]Entry!F17</f>
        <v>7.9000000000000001E-2</v>
      </c>
      <c r="H201" s="61">
        <f>[4]Entry!G17</f>
        <v>0.82899999999999996</v>
      </c>
      <c r="I201" s="61">
        <f>[4]Entry!H17</f>
        <v>1.1679999999999999</v>
      </c>
      <c r="J201" s="61">
        <f>[4]Entry!I17</f>
        <v>2.7586206896551726</v>
      </c>
      <c r="K201" s="54"/>
      <c r="L201" s="54">
        <f>[4]Entry!$K$17</f>
        <v>33.973999999999997</v>
      </c>
      <c r="M201" s="56"/>
      <c r="N201" s="56"/>
      <c r="O201" s="57" t="s">
        <v>30</v>
      </c>
      <c r="P201" s="47">
        <v>1.4</v>
      </c>
      <c r="Q201" s="59">
        <v>43456</v>
      </c>
      <c r="R201" s="59">
        <v>43456</v>
      </c>
      <c r="S201" s="60" t="s">
        <v>168</v>
      </c>
    </row>
    <row r="202" spans="1:19" x14ac:dyDescent="0.2">
      <c r="A202" s="46" t="s">
        <v>167</v>
      </c>
      <c r="B202" s="47">
        <f>C201</f>
        <v>1.4</v>
      </c>
      <c r="C202" s="47">
        <f>B202+D202</f>
        <v>2.8</v>
      </c>
      <c r="D202" s="47">
        <v>1.4</v>
      </c>
      <c r="E202" s="57">
        <f>[4]Entry!B19</f>
        <v>344994</v>
      </c>
      <c r="F202" s="54">
        <f>[4]Entry!E19</f>
        <v>3.8819999999999997</v>
      </c>
      <c r="G202" s="61">
        <f>[4]Entry!F19</f>
        <v>0.247</v>
      </c>
      <c r="H202" s="61">
        <f>[4]Entry!G19</f>
        <v>0.64500000000000002</v>
      </c>
      <c r="I202" s="61">
        <f>[4]Entry!H19</f>
        <v>0.72399999999999998</v>
      </c>
      <c r="J202" s="61">
        <f>[4]Entry!I19</f>
        <v>2.8571428571428572</v>
      </c>
      <c r="K202" s="54"/>
      <c r="L202" s="54">
        <f>[4]Entry!K19</f>
        <v>13.256</v>
      </c>
      <c r="M202" s="56"/>
      <c r="N202" s="56"/>
      <c r="O202" s="57" t="s">
        <v>30</v>
      </c>
      <c r="P202" s="47">
        <v>1.4</v>
      </c>
      <c r="Q202" s="59">
        <v>43456</v>
      </c>
      <c r="R202" s="59">
        <v>43456</v>
      </c>
      <c r="S202" s="60" t="s">
        <v>168</v>
      </c>
    </row>
    <row r="203" spans="1:19" x14ac:dyDescent="0.2">
      <c r="A203" s="46" t="s">
        <v>167</v>
      </c>
      <c r="B203" s="47">
        <f>C202</f>
        <v>2.8</v>
      </c>
      <c r="C203" s="47">
        <f>B203+D203</f>
        <v>3.3</v>
      </c>
      <c r="D203" s="47">
        <v>0.5</v>
      </c>
      <c r="E203" s="57">
        <f>[4]Entry!B20</f>
        <v>344995</v>
      </c>
      <c r="F203" s="54">
        <f>[4]Entry!E20</f>
        <v>3.444</v>
      </c>
      <c r="G203" s="61">
        <f>[4]Entry!F20</f>
        <v>5.8999999999999997E-2</v>
      </c>
      <c r="H203" s="61">
        <f>[4]Entry!G20</f>
        <v>0.90800000000000003</v>
      </c>
      <c r="I203" s="61">
        <f>[4]Entry!H20</f>
        <v>1.2829999999999999</v>
      </c>
      <c r="J203" s="61">
        <f>[4]Entry!I20</f>
        <v>2.8776978417266235</v>
      </c>
      <c r="K203" s="54"/>
      <c r="L203" s="54">
        <f>[4]Entry!K20</f>
        <v>12.285</v>
      </c>
      <c r="M203" s="56"/>
      <c r="N203" s="56"/>
      <c r="O203" s="57" t="s">
        <v>30</v>
      </c>
      <c r="P203" s="47">
        <v>0.5</v>
      </c>
      <c r="Q203" s="59">
        <v>43456</v>
      </c>
      <c r="R203" s="59">
        <v>43456</v>
      </c>
      <c r="S203" s="60" t="s">
        <v>168</v>
      </c>
    </row>
    <row r="204" spans="1:19" x14ac:dyDescent="0.2">
      <c r="A204" s="46" t="s">
        <v>167</v>
      </c>
      <c r="B204" s="47">
        <f>C203</f>
        <v>3.3</v>
      </c>
      <c r="C204" s="47">
        <f>B204+D204</f>
        <v>4.4000000000000004</v>
      </c>
      <c r="D204" s="47">
        <v>1.1000000000000001</v>
      </c>
      <c r="E204" s="57">
        <f>[4]Entry!B21</f>
        <v>344996</v>
      </c>
      <c r="F204" s="54">
        <f>[4]Entry!E21</f>
        <v>3.2979999999999996</v>
      </c>
      <c r="G204" s="61">
        <f>[4]Entry!F21</f>
        <v>0.189</v>
      </c>
      <c r="H204" s="61">
        <f>[4]Entry!G21</f>
        <v>0.53700000000000003</v>
      </c>
      <c r="I204" s="61">
        <f>[4]Entry!H21</f>
        <v>0.73</v>
      </c>
      <c r="J204" s="61">
        <f>[4]Entry!I21</f>
        <v>2.8571428571428572</v>
      </c>
      <c r="K204" s="54"/>
      <c r="L204" s="54">
        <f>[4]Entry!K21</f>
        <v>18.882999999999999</v>
      </c>
      <c r="M204" s="56"/>
      <c r="N204" s="56"/>
      <c r="O204" s="57" t="s">
        <v>30</v>
      </c>
      <c r="P204" s="47">
        <v>1.1000000000000001</v>
      </c>
      <c r="Q204" s="59">
        <v>43456</v>
      </c>
      <c r="R204" s="59">
        <v>43456</v>
      </c>
      <c r="S204" s="60" t="s">
        <v>168</v>
      </c>
    </row>
    <row r="205" spans="1:19" x14ac:dyDescent="0.2">
      <c r="A205" s="46" t="s">
        <v>167</v>
      </c>
      <c r="B205" s="47">
        <f>C204</f>
        <v>4.4000000000000004</v>
      </c>
      <c r="C205" s="47">
        <f>B205+D205</f>
        <v>4.9000000000000004</v>
      </c>
      <c r="D205" s="47">
        <v>0.5</v>
      </c>
      <c r="E205" s="57">
        <f>[4]Entry!B22</f>
        <v>344997</v>
      </c>
      <c r="F205" s="54">
        <f>[4]Entry!E22</f>
        <v>0.52800000000000002</v>
      </c>
      <c r="G205" s="61">
        <f>[4]Entry!F22</f>
        <v>3.1E-2</v>
      </c>
      <c r="H205" s="61">
        <f>[4]Entry!G22</f>
        <v>9.1999999999999998E-2</v>
      </c>
      <c r="I205" s="61">
        <f>[4]Entry!H22</f>
        <v>0.186</v>
      </c>
      <c r="J205" s="61">
        <f>[4]Entry!I22</f>
        <v>2.6666666666666665</v>
      </c>
      <c r="K205" s="54"/>
      <c r="L205" s="54">
        <f>[4]Entry!K22</f>
        <v>5.8789999999999996</v>
      </c>
      <c r="M205" s="56"/>
      <c r="N205" s="56"/>
      <c r="O205" s="57" t="s">
        <v>31</v>
      </c>
      <c r="P205" s="58"/>
      <c r="Q205" s="59">
        <v>43456</v>
      </c>
      <c r="R205" s="59">
        <v>43456</v>
      </c>
      <c r="S205" s="60" t="s">
        <v>168</v>
      </c>
    </row>
    <row r="206" spans="1:19" x14ac:dyDescent="0.2">
      <c r="A206" s="46" t="s">
        <v>169</v>
      </c>
      <c r="B206" s="47">
        <v>0</v>
      </c>
      <c r="C206" s="47">
        <f>D206</f>
        <v>2.7</v>
      </c>
      <c r="D206" s="47">
        <v>2.7</v>
      </c>
      <c r="E206" s="57">
        <f>[5]Entry!B9</f>
        <v>346264</v>
      </c>
      <c r="F206" s="54">
        <f>[5]Entry!E9</f>
        <v>0.28400000000000003</v>
      </c>
      <c r="G206" s="61">
        <f>[5]Entry!F9</f>
        <v>7.0000000000000001E-3</v>
      </c>
      <c r="H206" s="61">
        <f>[5]Entry!G9</f>
        <v>4.5999999999999999E-2</v>
      </c>
      <c r="I206" s="61">
        <f>[5]Entry!H9</f>
        <v>0.184</v>
      </c>
      <c r="J206" s="61">
        <f>[5]Entry!I9</f>
        <v>2.8985507246376909</v>
      </c>
      <c r="K206" s="54"/>
      <c r="L206" s="54">
        <f>[5]Entry!K9</f>
        <v>2.8479999999999999</v>
      </c>
      <c r="M206" s="56"/>
      <c r="N206" s="56"/>
      <c r="O206" s="57" t="s">
        <v>32</v>
      </c>
      <c r="P206" s="58"/>
      <c r="Q206" s="59">
        <v>43465</v>
      </c>
      <c r="R206" s="59">
        <v>43465</v>
      </c>
      <c r="S206" s="60" t="s">
        <v>171</v>
      </c>
    </row>
    <row r="207" spans="1:19" x14ac:dyDescent="0.2">
      <c r="A207" s="46" t="s">
        <v>169</v>
      </c>
      <c r="B207" s="47">
        <f>C206</f>
        <v>2.7</v>
      </c>
      <c r="C207" s="47">
        <f>B207+D207</f>
        <v>4</v>
      </c>
      <c r="D207" s="47">
        <v>1.3</v>
      </c>
      <c r="E207" s="57">
        <f>[5]Entry!B10</f>
        <v>346265</v>
      </c>
      <c r="F207" s="54">
        <f>[5]Entry!E10</f>
        <v>1.1599999999999999</v>
      </c>
      <c r="G207" s="61">
        <f>[5]Entry!F10</f>
        <v>0.161</v>
      </c>
      <c r="H207" s="61">
        <f>[5]Entry!G10</f>
        <v>1.173</v>
      </c>
      <c r="I207" s="61">
        <f>[5]Entry!H10</f>
        <v>2.1139999999999999</v>
      </c>
      <c r="J207" s="61">
        <f>[5]Entry!I10</f>
        <v>2.9197080291970825</v>
      </c>
      <c r="K207" s="54"/>
      <c r="L207" s="54">
        <f>[5]Entry!K10</f>
        <v>30.559000000000001</v>
      </c>
      <c r="M207" s="56"/>
      <c r="N207" s="56"/>
      <c r="O207" s="57" t="s">
        <v>30</v>
      </c>
      <c r="P207" s="58">
        <v>1.3</v>
      </c>
      <c r="Q207" s="59">
        <v>43465</v>
      </c>
      <c r="R207" s="59">
        <v>43465</v>
      </c>
      <c r="S207" s="60" t="s">
        <v>171</v>
      </c>
    </row>
    <row r="208" spans="1:19" x14ac:dyDescent="0.2">
      <c r="A208" s="46" t="s">
        <v>169</v>
      </c>
      <c r="B208" s="47">
        <f>C207</f>
        <v>4</v>
      </c>
      <c r="C208" s="47">
        <f>B208+D208</f>
        <v>4.3</v>
      </c>
      <c r="D208" s="47">
        <v>0.3</v>
      </c>
      <c r="E208" s="57">
        <f>[5]Entry!B11</f>
        <v>346266</v>
      </c>
      <c r="F208" s="54">
        <f>[5]Entry!E11</f>
        <v>0.626</v>
      </c>
      <c r="G208" s="61">
        <f>[5]Entry!F11</f>
        <v>4.8000000000000001E-2</v>
      </c>
      <c r="H208" s="61">
        <f>[5]Entry!G11</f>
        <v>9.0999999999999998E-2</v>
      </c>
      <c r="I208" s="61">
        <f>[5]Entry!H11</f>
        <v>0.27400000000000002</v>
      </c>
      <c r="J208" s="61">
        <f>[5]Entry!I11</f>
        <v>2.8368794326241202</v>
      </c>
      <c r="K208" s="54"/>
      <c r="L208" s="54">
        <f>[5]Entry!K11</f>
        <v>12.805</v>
      </c>
      <c r="M208" s="56"/>
      <c r="N208" s="56"/>
      <c r="O208" s="57" t="s">
        <v>30</v>
      </c>
      <c r="P208" s="58">
        <v>0.3</v>
      </c>
      <c r="Q208" s="59">
        <v>43465</v>
      </c>
      <c r="R208" s="59">
        <v>43465</v>
      </c>
      <c r="S208" s="60" t="s">
        <v>171</v>
      </c>
    </row>
    <row r="209" spans="1:19" x14ac:dyDescent="0.2">
      <c r="A209" s="23" t="s">
        <v>172</v>
      </c>
      <c r="F209" s="3"/>
      <c r="L209" s="3"/>
    </row>
    <row r="210" spans="1:19" x14ac:dyDescent="0.2">
      <c r="A210" s="23" t="s">
        <v>172</v>
      </c>
      <c r="F210" s="3"/>
      <c r="L210" s="3"/>
    </row>
    <row r="211" spans="1:19" x14ac:dyDescent="0.2">
      <c r="A211" s="23" t="s">
        <v>172</v>
      </c>
      <c r="F211" s="3"/>
      <c r="L211" s="3"/>
    </row>
    <row r="212" spans="1:19" x14ac:dyDescent="0.2">
      <c r="A212" s="23" t="s">
        <v>173</v>
      </c>
      <c r="F212" s="3"/>
      <c r="L212" s="3"/>
    </row>
    <row r="213" spans="1:19" x14ac:dyDescent="0.2">
      <c r="A213" s="23" t="s">
        <v>173</v>
      </c>
      <c r="F213" s="3"/>
      <c r="L213" s="3"/>
    </row>
    <row r="214" spans="1:19" x14ac:dyDescent="0.2">
      <c r="A214" s="23" t="s">
        <v>173</v>
      </c>
      <c r="F214" s="3"/>
      <c r="L214" s="3"/>
    </row>
    <row r="215" spans="1:19" x14ac:dyDescent="0.2">
      <c r="A215" s="46" t="s">
        <v>174</v>
      </c>
      <c r="B215" s="47">
        <v>0</v>
      </c>
      <c r="C215" s="47">
        <f>D215</f>
        <v>0.5</v>
      </c>
      <c r="D215" s="47">
        <v>0.5</v>
      </c>
      <c r="E215" s="57">
        <f>[6]Entry!B28</f>
        <v>348885</v>
      </c>
      <c r="F215" s="54">
        <f>[6]Entry!E28</f>
        <v>2.4820000000000002</v>
      </c>
      <c r="G215" s="61">
        <f>[6]Entry!F28</f>
        <v>0.10199999999999999</v>
      </c>
      <c r="H215" s="61">
        <f>[6]Entry!G28</f>
        <v>0.221</v>
      </c>
      <c r="I215" s="61">
        <f>[6]Entry!H28</f>
        <v>0.41399999999999998</v>
      </c>
      <c r="J215" s="61">
        <f>[6]Entry!I28</f>
        <v>2.5974025974025916</v>
      </c>
      <c r="K215" s="54"/>
      <c r="L215" s="54">
        <f>[6]Entry!K28</f>
        <v>54.886000000000003</v>
      </c>
      <c r="M215" s="56"/>
      <c r="N215" s="56"/>
      <c r="O215" s="57" t="s">
        <v>30</v>
      </c>
      <c r="P215" s="47">
        <v>0.5</v>
      </c>
      <c r="Q215" s="59">
        <v>43480</v>
      </c>
      <c r="R215" s="59">
        <v>43480</v>
      </c>
      <c r="S215" s="60" t="s">
        <v>175</v>
      </c>
    </row>
    <row r="216" spans="1:19" x14ac:dyDescent="0.2">
      <c r="A216" s="46" t="s">
        <v>174</v>
      </c>
      <c r="B216" s="47">
        <f>C215</f>
        <v>0.5</v>
      </c>
      <c r="C216" s="47">
        <f>B216+D216</f>
        <v>1.1000000000000001</v>
      </c>
      <c r="D216" s="47">
        <v>0.6</v>
      </c>
      <c r="E216" s="57">
        <f>[6]Entry!B29</f>
        <v>348886</v>
      </c>
      <c r="F216" s="54">
        <f>[6]Entry!E29</f>
        <v>5.84</v>
      </c>
      <c r="G216" s="61">
        <f>[6]Entry!F29</f>
        <v>0.249</v>
      </c>
      <c r="H216" s="61">
        <f>[6]Entry!G29</f>
        <v>0.77200000000000002</v>
      </c>
      <c r="I216" s="61">
        <f>[6]Entry!H29</f>
        <v>2.5990000000000002</v>
      </c>
      <c r="J216" s="61">
        <f>[6]Entry!I29</f>
        <v>2.7586206896551726</v>
      </c>
      <c r="K216" s="54"/>
      <c r="L216" s="54">
        <f>[6]Entry!K29</f>
        <v>22.239000000000001</v>
      </c>
      <c r="M216" s="56"/>
      <c r="N216" s="56"/>
      <c r="O216" s="57" t="s">
        <v>30</v>
      </c>
      <c r="P216" s="47">
        <v>0.6</v>
      </c>
      <c r="Q216" s="59">
        <v>43480</v>
      </c>
      <c r="R216" s="59">
        <v>43480</v>
      </c>
      <c r="S216" s="60" t="s">
        <v>175</v>
      </c>
    </row>
    <row r="217" spans="1:19" x14ac:dyDescent="0.2">
      <c r="A217" s="46" t="s">
        <v>174</v>
      </c>
      <c r="B217" s="47">
        <f>C216</f>
        <v>1.1000000000000001</v>
      </c>
      <c r="C217" s="47">
        <f>B217+D217</f>
        <v>1.9000000000000001</v>
      </c>
      <c r="D217" s="47">
        <v>0.8</v>
      </c>
      <c r="E217" s="57">
        <f>[6]Entry!B30</f>
        <v>348887</v>
      </c>
      <c r="F217" s="54">
        <f>[6]Entry!E30</f>
        <v>2.3180000000000001</v>
      </c>
      <c r="G217" s="61">
        <f>[6]Entry!F30</f>
        <v>0.11</v>
      </c>
      <c r="H217" s="61">
        <f>[6]Entry!G30</f>
        <v>0.34399999999999997</v>
      </c>
      <c r="I217" s="61">
        <f>[6]Entry!H30</f>
        <v>0.53400000000000003</v>
      </c>
      <c r="J217" s="61">
        <f>[6]Entry!I30</f>
        <v>2.631578947368423</v>
      </c>
      <c r="K217" s="54"/>
      <c r="L217" s="54">
        <f>[6]Entry!K30</f>
        <v>28.327000000000002</v>
      </c>
      <c r="M217" s="56"/>
      <c r="N217" s="56"/>
      <c r="O217" s="57" t="s">
        <v>30</v>
      </c>
      <c r="P217" s="47">
        <v>0.8</v>
      </c>
      <c r="Q217" s="59">
        <v>43480</v>
      </c>
      <c r="R217" s="59">
        <v>43480</v>
      </c>
      <c r="S217" s="60" t="s">
        <v>175</v>
      </c>
    </row>
    <row r="218" spans="1:19" x14ac:dyDescent="0.2">
      <c r="A218" s="46" t="s">
        <v>174</v>
      </c>
      <c r="B218" s="47">
        <f>C217</f>
        <v>1.9000000000000001</v>
      </c>
      <c r="C218" s="47">
        <f>B218+D218</f>
        <v>2.9000000000000004</v>
      </c>
      <c r="D218" s="47">
        <v>1</v>
      </c>
      <c r="E218" s="57">
        <f>[6]Entry!B31</f>
        <v>348888</v>
      </c>
      <c r="F218" s="54">
        <f>[6]Entry!E31</f>
        <v>1.8920000000000001</v>
      </c>
      <c r="G218" s="61">
        <f>[6]Entry!F31</f>
        <v>0.01</v>
      </c>
      <c r="H218" s="61">
        <f>[6]Entry!G31</f>
        <v>5.5E-2</v>
      </c>
      <c r="I218" s="61">
        <f>[6]Entry!H31</f>
        <v>0.127</v>
      </c>
      <c r="J218" s="61">
        <f>[6]Entry!I31</f>
        <v>2.515723270440255</v>
      </c>
      <c r="K218" s="54"/>
      <c r="L218" s="54">
        <f>[6]Entry!K31</f>
        <v>2.9220000000000002</v>
      </c>
      <c r="M218" s="56"/>
      <c r="N218" s="56"/>
      <c r="O218" s="57" t="s">
        <v>31</v>
      </c>
      <c r="P218" s="58"/>
      <c r="Q218" s="59">
        <v>43480</v>
      </c>
      <c r="R218" s="59">
        <v>43480</v>
      </c>
      <c r="S218" s="60" t="s">
        <v>175</v>
      </c>
    </row>
    <row r="219" spans="1:19" x14ac:dyDescent="0.2">
      <c r="A219" s="46" t="s">
        <v>176</v>
      </c>
      <c r="B219" s="47">
        <v>0</v>
      </c>
      <c r="C219" s="47">
        <f>D219</f>
        <v>1</v>
      </c>
      <c r="D219" s="47">
        <v>1</v>
      </c>
      <c r="E219" s="57">
        <f>[7]Entry!B8</f>
        <v>349728</v>
      </c>
      <c r="F219" s="54">
        <f>[7]Entry!E8</f>
        <v>3.5139999999999998</v>
      </c>
      <c r="G219" s="61">
        <f>[7]Entry!F8</f>
        <v>0.70199999999999996</v>
      </c>
      <c r="H219" s="61">
        <f>[7]Entry!G8</f>
        <v>1.345</v>
      </c>
      <c r="I219" s="61">
        <f>[7]Entry!H8</f>
        <v>2.8919999999999999</v>
      </c>
      <c r="J219" s="61">
        <f>[7]Entry!I8</f>
        <v>2.8985507246376789</v>
      </c>
      <c r="K219" s="54"/>
      <c r="L219" s="54">
        <f>[7]Entry!K8</f>
        <v>7.4930000000000003</v>
      </c>
      <c r="M219" s="56"/>
      <c r="N219" s="56"/>
      <c r="O219" s="57" t="s">
        <v>32</v>
      </c>
      <c r="P219" s="58"/>
      <c r="Q219" s="59">
        <v>43483</v>
      </c>
      <c r="R219" s="59">
        <v>43484</v>
      </c>
      <c r="S219" s="60" t="s">
        <v>177</v>
      </c>
    </row>
    <row r="220" spans="1:19" x14ac:dyDescent="0.2">
      <c r="A220" s="46" t="s">
        <v>176</v>
      </c>
      <c r="B220" s="47">
        <f>C219</f>
        <v>1</v>
      </c>
      <c r="C220" s="47">
        <f>B220+D220</f>
        <v>2.1</v>
      </c>
      <c r="D220" s="47">
        <v>1.1000000000000001</v>
      </c>
      <c r="E220" s="57">
        <f>[7]Entry!B9</f>
        <v>349729</v>
      </c>
      <c r="F220" s="54">
        <f>[7]Entry!E9</f>
        <v>2.3519999999999999</v>
      </c>
      <c r="G220" s="61">
        <f>[7]Entry!F9</f>
        <v>3.5000000000000003E-2</v>
      </c>
      <c r="H220" s="61">
        <f>[7]Entry!G9</f>
        <v>0.14000000000000001</v>
      </c>
      <c r="I220" s="61">
        <f>[7]Entry!H9</f>
        <v>0.66400000000000003</v>
      </c>
      <c r="J220" s="61">
        <f>[7]Entry!I9</f>
        <v>3.0303030303030329</v>
      </c>
      <c r="K220" s="54"/>
      <c r="L220" s="54">
        <f>[7]Entry!K9</f>
        <v>16.87</v>
      </c>
      <c r="M220" s="56"/>
      <c r="N220" s="56"/>
      <c r="O220" s="57" t="s">
        <v>30</v>
      </c>
      <c r="P220" s="47">
        <v>1.1000000000000001</v>
      </c>
      <c r="Q220" s="59">
        <v>43483</v>
      </c>
      <c r="R220" s="59">
        <v>43484</v>
      </c>
      <c r="S220" s="60" t="s">
        <v>177</v>
      </c>
    </row>
    <row r="221" spans="1:19" x14ac:dyDescent="0.2">
      <c r="A221" s="46" t="s">
        <v>176</v>
      </c>
      <c r="B221" s="47">
        <f>C220</f>
        <v>2.1</v>
      </c>
      <c r="C221" s="47">
        <f>B221+D221</f>
        <v>2.6</v>
      </c>
      <c r="D221" s="47">
        <v>0.5</v>
      </c>
      <c r="E221" s="57">
        <f>[7]Entry!B10</f>
        <v>349730</v>
      </c>
      <c r="F221" s="54">
        <f>[7]Entry!E10</f>
        <v>3.4660000000000002</v>
      </c>
      <c r="G221" s="61">
        <f>[7]Entry!F10</f>
        <v>0.26700000000000002</v>
      </c>
      <c r="H221" s="61">
        <f>[7]Entry!G10</f>
        <v>0.68</v>
      </c>
      <c r="I221" s="61">
        <f>[7]Entry!H10</f>
        <v>2.4089999999999998</v>
      </c>
      <c r="J221" s="61">
        <f>[7]Entry!I10</f>
        <v>2.8985507246376789</v>
      </c>
      <c r="K221" s="54"/>
      <c r="L221" s="54">
        <f>[7]Entry!K10</f>
        <v>15.726000000000001</v>
      </c>
      <c r="M221" s="56"/>
      <c r="N221" s="56"/>
      <c r="O221" s="57" t="s">
        <v>30</v>
      </c>
      <c r="P221" s="47">
        <v>0.5</v>
      </c>
      <c r="Q221" s="59">
        <v>43483</v>
      </c>
      <c r="R221" s="59">
        <v>43484</v>
      </c>
      <c r="S221" s="60" t="s">
        <v>177</v>
      </c>
    </row>
    <row r="222" spans="1:19" x14ac:dyDescent="0.2">
      <c r="A222" s="46" t="s">
        <v>176</v>
      </c>
      <c r="B222" s="47">
        <f>C221</f>
        <v>2.6</v>
      </c>
      <c r="C222" s="47">
        <f>B222+D222</f>
        <v>3.3</v>
      </c>
      <c r="D222" s="47">
        <v>0.7</v>
      </c>
      <c r="E222" s="57">
        <f>[7]Entry!B11</f>
        <v>349731</v>
      </c>
      <c r="F222" s="54">
        <f>[7]Entry!E11</f>
        <v>3.7940000000000005</v>
      </c>
      <c r="G222" s="61">
        <f>[7]Entry!F11</f>
        <v>6.8000000000000005E-2</v>
      </c>
      <c r="H222" s="61">
        <f>[7]Entry!G11</f>
        <v>0.46100000000000002</v>
      </c>
      <c r="I222" s="61">
        <f>[7]Entry!H11</f>
        <v>0.75700000000000001</v>
      </c>
      <c r="J222" s="61">
        <f>[7]Entry!I11</f>
        <v>3.2258064516128941</v>
      </c>
      <c r="K222" s="54"/>
      <c r="L222" s="54">
        <f>[7]Entry!K11</f>
        <v>11.692</v>
      </c>
      <c r="M222" s="56"/>
      <c r="N222" s="56"/>
      <c r="O222" s="57" t="s">
        <v>30</v>
      </c>
      <c r="P222" s="47">
        <v>0.7</v>
      </c>
      <c r="Q222" s="59">
        <v>43483</v>
      </c>
      <c r="R222" s="59">
        <v>43484</v>
      </c>
      <c r="S222" s="60" t="s">
        <v>177</v>
      </c>
    </row>
    <row r="223" spans="1:19" x14ac:dyDescent="0.2">
      <c r="A223" s="23" t="s">
        <v>178</v>
      </c>
      <c r="F223" s="3"/>
      <c r="L223" s="3"/>
    </row>
    <row r="224" spans="1:19" x14ac:dyDescent="0.2">
      <c r="A224" s="23" t="s">
        <v>178</v>
      </c>
      <c r="F224" s="3"/>
      <c r="L224" s="3"/>
    </row>
    <row r="225" spans="1:19" x14ac:dyDescent="0.2">
      <c r="A225" s="23" t="s">
        <v>178</v>
      </c>
      <c r="F225" s="3"/>
      <c r="L225" s="3"/>
    </row>
    <row r="226" spans="1:19" x14ac:dyDescent="0.2">
      <c r="A226" s="46" t="s">
        <v>179</v>
      </c>
      <c r="B226" s="47">
        <v>0</v>
      </c>
      <c r="C226" s="47">
        <f>D226</f>
        <v>0.4</v>
      </c>
      <c r="D226" s="47">
        <v>0.4</v>
      </c>
      <c r="E226" s="57">
        <f>[8]Entry!B8</f>
        <v>350959</v>
      </c>
      <c r="F226" s="54">
        <f>[8]Entry!E8</f>
        <v>3.6259999999999994</v>
      </c>
      <c r="G226" s="61">
        <f>[8]Entry!F8</f>
        <v>0.12</v>
      </c>
      <c r="H226" s="61">
        <f>[8]Entry!G8</f>
        <v>0.38700000000000001</v>
      </c>
      <c r="I226" s="61">
        <f>[8]Entry!H8</f>
        <v>0.63500000000000001</v>
      </c>
      <c r="J226" s="61">
        <f>[8]Entry!I8</f>
        <v>2.8571428571428572</v>
      </c>
      <c r="K226" s="54"/>
      <c r="L226" s="54">
        <f>[8]Entry!K8</f>
        <v>19.818999999999999</v>
      </c>
      <c r="M226" s="56"/>
      <c r="N226" s="56"/>
      <c r="O226" s="57" t="s">
        <v>32</v>
      </c>
      <c r="P226" s="58"/>
      <c r="Q226" s="59">
        <v>43489</v>
      </c>
      <c r="R226" s="59">
        <v>43489</v>
      </c>
      <c r="S226" s="60" t="s">
        <v>180</v>
      </c>
    </row>
    <row r="227" spans="1:19" x14ac:dyDescent="0.2">
      <c r="A227" s="46" t="s">
        <v>179</v>
      </c>
      <c r="B227" s="47">
        <f>C226</f>
        <v>0.4</v>
      </c>
      <c r="C227" s="47">
        <f>B227+D227</f>
        <v>0.8</v>
      </c>
      <c r="D227" s="47">
        <v>0.4</v>
      </c>
      <c r="E227" s="57">
        <f>[8]Entry!B9</f>
        <v>350960</v>
      </c>
      <c r="F227" s="54">
        <f>[8]Entry!E9</f>
        <v>28.151999999999997</v>
      </c>
      <c r="G227" s="61">
        <f>[8]Entry!F9</f>
        <v>0.371</v>
      </c>
      <c r="H227" s="61">
        <f>[8]Entry!G9</f>
        <v>0.43099999999999999</v>
      </c>
      <c r="I227" s="61">
        <f>[8]Entry!H9</f>
        <v>0.65700000000000003</v>
      </c>
      <c r="J227" s="61">
        <f>[8]Entry!I9</f>
        <v>2.9197080291970705</v>
      </c>
      <c r="K227" s="54"/>
      <c r="L227" s="54">
        <f>[8]Entry!K9</f>
        <v>23.67</v>
      </c>
      <c r="M227" s="56"/>
      <c r="N227" s="56"/>
      <c r="O227" s="57" t="s">
        <v>32</v>
      </c>
      <c r="P227" s="58"/>
      <c r="Q227" s="59">
        <v>43489</v>
      </c>
      <c r="R227" s="59">
        <v>43489</v>
      </c>
      <c r="S227" s="60" t="s">
        <v>180</v>
      </c>
    </row>
    <row r="228" spans="1:19" x14ac:dyDescent="0.2">
      <c r="A228" s="46" t="s">
        <v>179</v>
      </c>
      <c r="B228" s="47">
        <f>C227</f>
        <v>0.8</v>
      </c>
      <c r="C228" s="47">
        <f>B228+D228</f>
        <v>3.3</v>
      </c>
      <c r="D228" s="47">
        <v>2.5</v>
      </c>
      <c r="E228" s="57">
        <f>[8]Entry!B10</f>
        <v>350961</v>
      </c>
      <c r="F228" s="54">
        <f>[8]Entry!E10</f>
        <v>10.938000000000002</v>
      </c>
      <c r="G228" s="61">
        <f>[8]Entry!F10</f>
        <v>0.221</v>
      </c>
      <c r="H228" s="61">
        <f>[8]Entry!G10</f>
        <v>0.71199999999999997</v>
      </c>
      <c r="I228" s="61">
        <f>[8]Entry!H10</f>
        <v>3.355</v>
      </c>
      <c r="J228" s="61">
        <f>[8]Entry!I10</f>
        <v>2.8169014084507067</v>
      </c>
      <c r="K228" s="54"/>
      <c r="L228" s="54">
        <f>[8]Entry!K10</f>
        <v>15.347</v>
      </c>
      <c r="M228" s="56"/>
      <c r="N228" s="56"/>
      <c r="O228" s="57" t="s">
        <v>30</v>
      </c>
      <c r="P228" s="47">
        <v>2.5</v>
      </c>
      <c r="Q228" s="59">
        <v>43489</v>
      </c>
      <c r="R228" s="59">
        <v>43489</v>
      </c>
      <c r="S228" s="60" t="s">
        <v>180</v>
      </c>
    </row>
    <row r="229" spans="1:19" x14ac:dyDescent="0.2">
      <c r="A229" s="46" t="s">
        <v>179</v>
      </c>
      <c r="B229" s="47">
        <f>C228</f>
        <v>3.3</v>
      </c>
      <c r="C229" s="47">
        <f>B229+D229</f>
        <v>3.9</v>
      </c>
      <c r="D229" s="47">
        <v>0.6</v>
      </c>
      <c r="E229" s="57">
        <f>[8]Entry!B11</f>
        <v>350962</v>
      </c>
      <c r="F229" s="54">
        <f>[8]Entry!E11</f>
        <v>5.4979999999999993</v>
      </c>
      <c r="G229" s="61">
        <f>[8]Entry!F11</f>
        <v>9.6000000000000002E-2</v>
      </c>
      <c r="H229" s="61">
        <f>[8]Entry!G11</f>
        <v>2.1259999999999999</v>
      </c>
      <c r="I229" s="61">
        <f>[8]Entry!H11</f>
        <v>4.0309999999999997</v>
      </c>
      <c r="J229" s="61">
        <f>[8]Entry!I11</f>
        <v>2.8776978417266235</v>
      </c>
      <c r="K229" s="54"/>
      <c r="L229" s="54">
        <f>[8]Entry!K11</f>
        <v>17.747</v>
      </c>
      <c r="M229" s="56"/>
      <c r="N229" s="56"/>
      <c r="O229" s="57" t="s">
        <v>30</v>
      </c>
      <c r="P229" s="47">
        <v>0.6</v>
      </c>
      <c r="Q229" s="59">
        <v>43489</v>
      </c>
      <c r="R229" s="59">
        <v>43489</v>
      </c>
      <c r="S229" s="60" t="s">
        <v>180</v>
      </c>
    </row>
    <row r="230" spans="1:19" x14ac:dyDescent="0.2">
      <c r="A230" s="46" t="s">
        <v>179</v>
      </c>
      <c r="B230" s="47">
        <f>C229</f>
        <v>3.9</v>
      </c>
      <c r="C230" s="47">
        <f>B230+D230</f>
        <v>4.2</v>
      </c>
      <c r="D230" s="47">
        <v>0.3</v>
      </c>
      <c r="E230" s="57">
        <f>[8]Entry!B12</f>
        <v>350963</v>
      </c>
      <c r="F230" s="54">
        <f>[8]Entry!E12</f>
        <v>3.6180000000000003</v>
      </c>
      <c r="G230" s="61">
        <f>[8]Entry!F12</f>
        <v>1.512</v>
      </c>
      <c r="H230" s="61">
        <f>[8]Entry!G12</f>
        <v>0.52300000000000002</v>
      </c>
      <c r="I230" s="61">
        <f>[8]Entry!H12</f>
        <v>2.4740000000000002</v>
      </c>
      <c r="J230" s="61">
        <f>[8]Entry!I12</f>
        <v>3.0075187969924788</v>
      </c>
      <c r="K230" s="54"/>
      <c r="L230" s="54">
        <f>[8]Entry!K12</f>
        <v>37.524000000000001</v>
      </c>
      <c r="M230" s="56"/>
      <c r="N230" s="56"/>
      <c r="O230" s="57" t="s">
        <v>30</v>
      </c>
      <c r="P230" s="47">
        <v>0.3</v>
      </c>
      <c r="Q230" s="59">
        <v>43489</v>
      </c>
      <c r="R230" s="59">
        <v>43489</v>
      </c>
      <c r="S230" s="60" t="s">
        <v>180</v>
      </c>
    </row>
    <row r="231" spans="1:19" x14ac:dyDescent="0.2">
      <c r="A231" s="46" t="s">
        <v>181</v>
      </c>
      <c r="B231" s="47">
        <v>0</v>
      </c>
      <c r="C231" s="47">
        <f>D231</f>
        <v>0.5</v>
      </c>
      <c r="D231" s="47">
        <v>0.5</v>
      </c>
      <c r="E231" s="57">
        <f>[9]Entry!B8</f>
        <v>352537</v>
      </c>
      <c r="F231" s="54">
        <f>[9]Entry!E8</f>
        <v>10.462</v>
      </c>
      <c r="G231" s="61">
        <f>[9]Entry!F8</f>
        <v>0.23100000000000001</v>
      </c>
      <c r="H231" s="61">
        <f>[9]Entry!G8</f>
        <v>0.745</v>
      </c>
      <c r="I231" s="61">
        <f>[9]Entry!H8</f>
        <v>1.1240000000000001</v>
      </c>
      <c r="J231" s="61">
        <f>[9]Entry!I8</f>
        <v>2.7586206896551726</v>
      </c>
      <c r="K231" s="54"/>
      <c r="L231" s="54">
        <f>[9]Entry!K8</f>
        <v>3.6139999999999999</v>
      </c>
      <c r="M231" s="56"/>
      <c r="N231" s="56"/>
      <c r="O231" s="57" t="s">
        <v>32</v>
      </c>
      <c r="P231" s="58"/>
      <c r="Q231" s="59">
        <v>43498</v>
      </c>
      <c r="R231" s="59">
        <v>43498</v>
      </c>
      <c r="S231" s="60" t="s">
        <v>183</v>
      </c>
    </row>
    <row r="232" spans="1:19" x14ac:dyDescent="0.2">
      <c r="A232" s="46" t="s">
        <v>181</v>
      </c>
      <c r="B232" s="47">
        <f>C231</f>
        <v>0.5</v>
      </c>
      <c r="C232" s="47">
        <f>B232+D232</f>
        <v>1.2</v>
      </c>
      <c r="D232" s="47">
        <v>0.7</v>
      </c>
      <c r="E232" s="57">
        <f>[9]Entry!B9</f>
        <v>352538</v>
      </c>
      <c r="F232" s="54">
        <f>[9]Entry!E9</f>
        <v>1.8520000000000001</v>
      </c>
      <c r="G232" s="61">
        <f>[9]Entry!F9</f>
        <v>5.3999999999999999E-2</v>
      </c>
      <c r="H232" s="61">
        <f>[9]Entry!G9</f>
        <v>0.126</v>
      </c>
      <c r="I232" s="61">
        <f>[9]Entry!H9</f>
        <v>0.22700000000000001</v>
      </c>
      <c r="J232" s="61">
        <f>[9]Entry!I9</f>
        <v>2.777777777777771</v>
      </c>
      <c r="K232" s="54"/>
      <c r="L232" s="54">
        <f>[9]Entry!K9</f>
        <v>33.314999999999998</v>
      </c>
      <c r="M232" s="56"/>
      <c r="N232" s="56"/>
      <c r="O232" s="57" t="s">
        <v>30</v>
      </c>
      <c r="P232" s="47">
        <v>0.7</v>
      </c>
      <c r="Q232" s="59">
        <v>43498</v>
      </c>
      <c r="R232" s="59">
        <v>43498</v>
      </c>
      <c r="S232" s="60" t="s">
        <v>183</v>
      </c>
    </row>
    <row r="233" spans="1:19" x14ac:dyDescent="0.2">
      <c r="A233" s="46" t="s">
        <v>181</v>
      </c>
      <c r="B233" s="47">
        <f>C232</f>
        <v>1.2</v>
      </c>
      <c r="C233" s="47">
        <f>B233+D233</f>
        <v>2.4</v>
      </c>
      <c r="D233" s="47">
        <v>1.2</v>
      </c>
      <c r="E233" s="57">
        <f>[9]Entry!B10</f>
        <v>352539</v>
      </c>
      <c r="F233" s="54">
        <f>[9]Entry!E10</f>
        <v>6.6379999999999999</v>
      </c>
      <c r="G233" s="61">
        <f>[9]Entry!F10</f>
        <v>3.7999999999999999E-2</v>
      </c>
      <c r="H233" s="61">
        <f>[9]Entry!G10</f>
        <v>0.46200000000000002</v>
      </c>
      <c r="I233" s="61">
        <f>[9]Entry!H10</f>
        <v>0.85399999999999998</v>
      </c>
      <c r="J233" s="61">
        <f>[9]Entry!I10</f>
        <v>2.7586206896551726</v>
      </c>
      <c r="K233" s="54"/>
      <c r="L233" s="54">
        <f>[9]Entry!K10</f>
        <v>10.906000000000001</v>
      </c>
      <c r="M233" s="56"/>
      <c r="N233" s="56"/>
      <c r="O233" s="57" t="s">
        <v>30</v>
      </c>
      <c r="P233" s="47">
        <v>1.2</v>
      </c>
      <c r="Q233" s="59">
        <v>43498</v>
      </c>
      <c r="R233" s="59">
        <v>43498</v>
      </c>
      <c r="S233" s="60" t="s">
        <v>183</v>
      </c>
    </row>
    <row r="234" spans="1:19" x14ac:dyDescent="0.2">
      <c r="A234" s="46" t="s">
        <v>181</v>
      </c>
      <c r="B234" s="47">
        <f>C233</f>
        <v>2.4</v>
      </c>
      <c r="C234" s="47">
        <f>B234+D234</f>
        <v>3.9</v>
      </c>
      <c r="D234" s="47">
        <v>1.5</v>
      </c>
      <c r="E234" s="57">
        <f>[9]Entry!B11</f>
        <v>352540</v>
      </c>
      <c r="F234" s="54">
        <f>[9]Entry!E11</f>
        <v>22.098000000000003</v>
      </c>
      <c r="G234" s="61">
        <f>[9]Entry!F11</f>
        <v>0.112</v>
      </c>
      <c r="H234" s="61">
        <f>[9]Entry!G11</f>
        <v>1.925</v>
      </c>
      <c r="I234" s="61">
        <f>[9]Entry!H11</f>
        <v>3.6019999999999999</v>
      </c>
      <c r="J234" s="61">
        <f>[9]Entry!I11</f>
        <v>2.9629629629629628</v>
      </c>
      <c r="K234" s="54"/>
      <c r="L234" s="54">
        <f>[9]Entry!K11</f>
        <v>29.413</v>
      </c>
      <c r="M234" s="56"/>
      <c r="N234" s="56"/>
      <c r="O234" s="57" t="s">
        <v>30</v>
      </c>
      <c r="P234" s="47">
        <v>1.5</v>
      </c>
      <c r="Q234" s="59">
        <v>43498</v>
      </c>
      <c r="R234" s="59">
        <v>43498</v>
      </c>
      <c r="S234" s="60" t="s">
        <v>183</v>
      </c>
    </row>
    <row r="235" spans="1:19" x14ac:dyDescent="0.2">
      <c r="A235" s="23" t="s">
        <v>185</v>
      </c>
      <c r="F235" s="3"/>
      <c r="L235" s="3"/>
    </row>
    <row r="236" spans="1:19" x14ac:dyDescent="0.2">
      <c r="A236" s="23" t="s">
        <v>185</v>
      </c>
      <c r="F236" s="3"/>
      <c r="L236" s="3"/>
    </row>
    <row r="237" spans="1:19" x14ac:dyDescent="0.2">
      <c r="A237" s="23" t="s">
        <v>185</v>
      </c>
      <c r="F237" s="3"/>
      <c r="L237" s="3"/>
    </row>
    <row r="238" spans="1:19" x14ac:dyDescent="0.2">
      <c r="A238" s="23" t="s">
        <v>186</v>
      </c>
      <c r="F238" s="3"/>
      <c r="L238" s="3"/>
    </row>
    <row r="239" spans="1:19" x14ac:dyDescent="0.2">
      <c r="A239" s="23" t="s">
        <v>186</v>
      </c>
      <c r="F239" s="3"/>
      <c r="L239" s="3"/>
    </row>
    <row r="240" spans="1:19" x14ac:dyDescent="0.2">
      <c r="A240" s="23" t="s">
        <v>186</v>
      </c>
      <c r="F240" s="3"/>
      <c r="L240" s="3"/>
    </row>
    <row r="241" spans="1:19" x14ac:dyDescent="0.2">
      <c r="A241" s="46" t="s">
        <v>184</v>
      </c>
      <c r="B241" s="47">
        <v>0</v>
      </c>
      <c r="C241" s="47">
        <f>D241</f>
        <v>0.8</v>
      </c>
      <c r="D241" s="47">
        <v>0.8</v>
      </c>
      <c r="E241" s="57">
        <f>[10]Entry!B8</f>
        <v>354480</v>
      </c>
      <c r="F241" s="54">
        <f>[10]Entry!E8</f>
        <v>6.0140000000000011</v>
      </c>
      <c r="G241" s="61">
        <f>[10]Entry!F8</f>
        <v>0.32800000000000001</v>
      </c>
      <c r="H241" s="61">
        <f>[10]Entry!G8</f>
        <v>0.26600000000000001</v>
      </c>
      <c r="I241" s="61">
        <f>[10]Entry!H8</f>
        <v>0.75</v>
      </c>
      <c r="J241" s="61">
        <f>[10]Entry!I8</f>
        <v>2.8776978417266235</v>
      </c>
      <c r="K241" s="54"/>
      <c r="L241" s="54">
        <f>[10]Entry!K8</f>
        <v>8.4719999999999995</v>
      </c>
      <c r="M241" s="56"/>
      <c r="N241" s="56"/>
      <c r="O241" s="57" t="s">
        <v>32</v>
      </c>
      <c r="P241" s="58"/>
      <c r="Q241" s="59">
        <v>43509</v>
      </c>
      <c r="R241" s="59">
        <v>43510</v>
      </c>
      <c r="S241" s="60" t="s">
        <v>187</v>
      </c>
    </row>
    <row r="242" spans="1:19" x14ac:dyDescent="0.2">
      <c r="A242" s="46" t="s">
        <v>184</v>
      </c>
      <c r="B242" s="47">
        <f>C241</f>
        <v>0.8</v>
      </c>
      <c r="C242" s="47">
        <f>B242+D242</f>
        <v>1.3</v>
      </c>
      <c r="D242" s="47">
        <v>0.5</v>
      </c>
      <c r="E242" s="57">
        <f>[10]Entry!B9</f>
        <v>354481</v>
      </c>
      <c r="F242" s="54">
        <f>[10]Entry!E9</f>
        <v>1.6840000000000002</v>
      </c>
      <c r="G242" s="61">
        <f>[10]Entry!F9</f>
        <v>0.17899999999999999</v>
      </c>
      <c r="H242" s="61">
        <f>[10]Entry!G9</f>
        <v>2.2370000000000001</v>
      </c>
      <c r="I242" s="61">
        <f>[10]Entry!H9</f>
        <v>0.83899999999999997</v>
      </c>
      <c r="J242" s="61">
        <f>[10]Entry!I9</f>
        <v>2.8169014084507067</v>
      </c>
      <c r="K242" s="54"/>
      <c r="L242" s="54">
        <f>[10]Entry!K9</f>
        <v>3.1909999999999998</v>
      </c>
      <c r="M242" s="56"/>
      <c r="N242" s="56"/>
      <c r="O242" s="57" t="s">
        <v>30</v>
      </c>
      <c r="P242" s="47">
        <v>0.5</v>
      </c>
      <c r="Q242" s="59">
        <v>43509</v>
      </c>
      <c r="R242" s="59">
        <v>43510</v>
      </c>
      <c r="S242" s="60" t="s">
        <v>187</v>
      </c>
    </row>
    <row r="243" spans="1:19" x14ac:dyDescent="0.2">
      <c r="A243" s="46" t="s">
        <v>184</v>
      </c>
      <c r="B243" s="47">
        <f>C242</f>
        <v>1.3</v>
      </c>
      <c r="C243" s="47">
        <f>B243+D243</f>
        <v>1.9</v>
      </c>
      <c r="D243" s="47">
        <v>0.6</v>
      </c>
      <c r="E243" s="57">
        <f>[10]Entry!B10</f>
        <v>354482</v>
      </c>
      <c r="F243" s="54">
        <f>[10]Entry!E10</f>
        <v>3.2440000000000002</v>
      </c>
      <c r="G243" s="61">
        <f>[10]Entry!F10</f>
        <v>0.26700000000000002</v>
      </c>
      <c r="H243" s="61">
        <f>[10]Entry!G10</f>
        <v>1.587</v>
      </c>
      <c r="I243" s="61">
        <f>[10]Entry!H10</f>
        <v>1.002</v>
      </c>
      <c r="J243" s="61">
        <f>[10]Entry!I10</f>
        <v>2.8776978417266115</v>
      </c>
      <c r="K243" s="54"/>
      <c r="L243" s="54">
        <f>[10]Entry!K10</f>
        <v>26.606000000000002</v>
      </c>
      <c r="M243" s="56"/>
      <c r="N243" s="56"/>
      <c r="O243" s="57" t="s">
        <v>30</v>
      </c>
      <c r="P243" s="47">
        <v>0.6</v>
      </c>
      <c r="Q243" s="59">
        <v>43509</v>
      </c>
      <c r="R243" s="59">
        <v>43510</v>
      </c>
      <c r="S243" s="60" t="s">
        <v>187</v>
      </c>
    </row>
    <row r="244" spans="1:19" x14ac:dyDescent="0.2">
      <c r="A244" s="46" t="s">
        <v>184</v>
      </c>
      <c r="B244" s="47">
        <f>C243</f>
        <v>1.9</v>
      </c>
      <c r="C244" s="47">
        <f>B244+D244</f>
        <v>3.0999999999999996</v>
      </c>
      <c r="D244" s="47">
        <v>1.2</v>
      </c>
      <c r="E244" s="57">
        <f>[10]Entry!B11</f>
        <v>354483</v>
      </c>
      <c r="F244" s="54">
        <f>[10]Entry!E11</f>
        <v>8.41</v>
      </c>
      <c r="G244" s="61">
        <f>[10]Entry!F11</f>
        <v>7.6999999999999999E-2</v>
      </c>
      <c r="H244" s="61">
        <f>[10]Entry!G11</f>
        <v>0.44400000000000001</v>
      </c>
      <c r="I244" s="61">
        <f>[10]Entry!H11</f>
        <v>0.63100000000000001</v>
      </c>
      <c r="J244" s="61">
        <f>[10]Entry!I11</f>
        <v>2.6143790849673185</v>
      </c>
      <c r="K244" s="54"/>
      <c r="L244" s="54">
        <f>[10]Entry!K11</f>
        <v>3.194</v>
      </c>
      <c r="M244" s="56"/>
      <c r="N244" s="56"/>
      <c r="O244" s="57" t="s">
        <v>30</v>
      </c>
      <c r="P244" s="47">
        <v>1.2</v>
      </c>
      <c r="Q244" s="59">
        <v>43509</v>
      </c>
      <c r="R244" s="59">
        <v>43510</v>
      </c>
      <c r="S244" s="60" t="s">
        <v>187</v>
      </c>
    </row>
    <row r="245" spans="1:19" x14ac:dyDescent="0.2">
      <c r="A245" s="46" t="s">
        <v>184</v>
      </c>
      <c r="B245" s="47">
        <f>C244</f>
        <v>3.0999999999999996</v>
      </c>
      <c r="C245" s="47">
        <f>B245+D245</f>
        <v>4.1999999999999993</v>
      </c>
      <c r="D245" s="47">
        <v>1.1000000000000001</v>
      </c>
      <c r="E245" s="57">
        <f>[10]Entry!B12</f>
        <v>354484</v>
      </c>
      <c r="F245" s="54">
        <f>[10]Entry!E12</f>
        <v>3.9939999999999998</v>
      </c>
      <c r="G245" s="61">
        <f>[10]Entry!F12</f>
        <v>0.18</v>
      </c>
      <c r="H245" s="61">
        <f>[10]Entry!G12</f>
        <v>4.484</v>
      </c>
      <c r="I245" s="61">
        <f>[10]Entry!H12</f>
        <v>12.922000000000001</v>
      </c>
      <c r="J245" s="61">
        <f>[10]Entry!I12</f>
        <v>2.5641025641025603</v>
      </c>
      <c r="K245" s="54"/>
      <c r="L245" s="54">
        <f>[10]Entry!K12</f>
        <v>17.21</v>
      </c>
      <c r="M245" s="56"/>
      <c r="N245" s="56"/>
      <c r="O245" s="57" t="s">
        <v>30</v>
      </c>
      <c r="P245" s="47">
        <v>1.1000000000000001</v>
      </c>
      <c r="Q245" s="59">
        <v>43509</v>
      </c>
      <c r="R245" s="59">
        <v>43510</v>
      </c>
      <c r="S245" s="60" t="s">
        <v>187</v>
      </c>
    </row>
    <row r="246" spans="1:19" x14ac:dyDescent="0.2">
      <c r="A246" s="46" t="s">
        <v>184</v>
      </c>
      <c r="B246" s="47">
        <f>C245</f>
        <v>4.1999999999999993</v>
      </c>
      <c r="C246" s="47">
        <f>B246+D246</f>
        <v>5.6999999999999993</v>
      </c>
      <c r="D246" s="47">
        <v>1.5</v>
      </c>
      <c r="E246" s="57">
        <f>[10]Entry!$B$14</f>
        <v>354486</v>
      </c>
      <c r="F246" s="54">
        <f>[10]Entry!E14</f>
        <v>2.8980000000000001</v>
      </c>
      <c r="G246" s="61">
        <f>[10]Entry!F14</f>
        <v>9.4E-2</v>
      </c>
      <c r="H246" s="61">
        <f>[10]Entry!G14</f>
        <v>0.58899999999999997</v>
      </c>
      <c r="I246" s="61">
        <f>[10]Entry!H14</f>
        <v>3.8860000000000001</v>
      </c>
      <c r="J246" s="61">
        <f>[10]Entry!I14</f>
        <v>2.5477707006369443</v>
      </c>
      <c r="K246" s="54"/>
      <c r="L246" s="54">
        <f>[10]Entry!$K$14</f>
        <v>4.8719999999999999</v>
      </c>
      <c r="M246" s="56"/>
      <c r="N246" s="56"/>
      <c r="O246" s="57" t="s">
        <v>30</v>
      </c>
      <c r="P246" s="47">
        <v>1.5</v>
      </c>
      <c r="Q246" s="59">
        <v>43509</v>
      </c>
      <c r="R246" s="59">
        <v>43510</v>
      </c>
      <c r="S246" s="60" t="s">
        <v>187</v>
      </c>
    </row>
    <row r="247" spans="1:19" x14ac:dyDescent="0.2">
      <c r="A247" s="23" t="s">
        <v>188</v>
      </c>
      <c r="F247" s="3"/>
      <c r="L247" s="3"/>
    </row>
    <row r="248" spans="1:19" x14ac:dyDescent="0.2">
      <c r="A248" s="23" t="s">
        <v>188</v>
      </c>
      <c r="F248" s="3"/>
      <c r="L248" s="3"/>
    </row>
    <row r="249" spans="1:19" x14ac:dyDescent="0.2">
      <c r="A249" s="23" t="s">
        <v>188</v>
      </c>
      <c r="F249" s="3"/>
      <c r="L249" s="3"/>
    </row>
    <row r="250" spans="1:19" x14ac:dyDescent="0.2">
      <c r="A250" s="46" t="s">
        <v>189</v>
      </c>
      <c r="B250" s="47">
        <v>0</v>
      </c>
      <c r="C250" s="47">
        <f>D250</f>
        <v>1.6</v>
      </c>
      <c r="D250" s="47">
        <v>1.6</v>
      </c>
      <c r="E250" s="57">
        <f>[11]Entry!B15</f>
        <v>355384</v>
      </c>
      <c r="F250" s="54">
        <f>[11]Entry!E15</f>
        <v>1.452</v>
      </c>
      <c r="G250" s="61">
        <f>[11]Entry!F15</f>
        <v>0.32</v>
      </c>
      <c r="H250" s="61">
        <f>[11]Entry!G15</f>
        <v>1.2350000000000001</v>
      </c>
      <c r="I250" s="61">
        <f>[11]Entry!H15</f>
        <v>2.5859999999999999</v>
      </c>
      <c r="J250" s="61">
        <f>[11]Entry!I15</f>
        <v>2.8776978417266235</v>
      </c>
      <c r="K250" s="54"/>
      <c r="L250" s="54">
        <f>[11]Entry!K15</f>
        <v>24.334</v>
      </c>
      <c r="M250" s="56"/>
      <c r="N250" s="56"/>
      <c r="O250" s="57" t="s">
        <v>32</v>
      </c>
      <c r="P250" s="58"/>
      <c r="Q250" s="59">
        <v>43515</v>
      </c>
      <c r="R250" s="59">
        <v>43515</v>
      </c>
      <c r="S250" s="60" t="s">
        <v>190</v>
      </c>
    </row>
    <row r="251" spans="1:19" x14ac:dyDescent="0.2">
      <c r="A251" s="46" t="s">
        <v>189</v>
      </c>
      <c r="B251" s="47">
        <f>C250</f>
        <v>1.6</v>
      </c>
      <c r="C251" s="47">
        <f>B251+D251</f>
        <v>2.6</v>
      </c>
      <c r="D251" s="47">
        <v>1</v>
      </c>
      <c r="E251" s="57">
        <f>[11]Entry!B16</f>
        <v>355385</v>
      </c>
      <c r="F251" s="54">
        <f>[11]Entry!E16</f>
        <v>1.1659999999999999</v>
      </c>
      <c r="G251" s="61">
        <f>[11]Entry!F16</f>
        <v>0.43099999999999999</v>
      </c>
      <c r="H251" s="61">
        <f>[11]Entry!G16</f>
        <v>0.76900000000000002</v>
      </c>
      <c r="I251" s="61">
        <f>[11]Entry!H16</f>
        <v>2.3370000000000002</v>
      </c>
      <c r="J251" s="61">
        <f>[11]Entry!I16</f>
        <v>2.8368794326241087</v>
      </c>
      <c r="K251" s="54"/>
      <c r="L251" s="54">
        <f>[11]Entry!K16</f>
        <v>14.43</v>
      </c>
      <c r="M251" s="56"/>
      <c r="N251" s="56"/>
      <c r="O251" s="57" t="s">
        <v>30</v>
      </c>
      <c r="P251" s="47">
        <v>1</v>
      </c>
      <c r="Q251" s="59">
        <v>43515</v>
      </c>
      <c r="R251" s="59">
        <v>43515</v>
      </c>
      <c r="S251" s="60" t="s">
        <v>190</v>
      </c>
    </row>
    <row r="252" spans="1:19" x14ac:dyDescent="0.2">
      <c r="A252" s="46" t="s">
        <v>189</v>
      </c>
      <c r="B252" s="47">
        <f>C251</f>
        <v>2.6</v>
      </c>
      <c r="C252" s="47">
        <f>B252+D252</f>
        <v>4.0999999999999996</v>
      </c>
      <c r="D252" s="47">
        <v>1.5</v>
      </c>
      <c r="E252" s="57">
        <f>[11]Entry!B17</f>
        <v>355386</v>
      </c>
      <c r="F252" s="54">
        <f>[11]Entry!E17</f>
        <v>3.5239999999999996</v>
      </c>
      <c r="G252" s="61">
        <f>[11]Entry!F17</f>
        <v>1.4890000000000001</v>
      </c>
      <c r="H252" s="61">
        <f>[11]Entry!G17</f>
        <v>0.51100000000000001</v>
      </c>
      <c r="I252" s="61">
        <f>[11]Entry!H17</f>
        <v>2.7490000000000001</v>
      </c>
      <c r="J252" s="61">
        <f>[11]Entry!I17</f>
        <v>2.9850746268656767</v>
      </c>
      <c r="K252" s="54"/>
      <c r="L252" s="54">
        <f>[11]Entry!K17</f>
        <v>74.216999999999999</v>
      </c>
      <c r="M252" s="56"/>
      <c r="N252" s="56"/>
      <c r="O252" s="57" t="s">
        <v>30</v>
      </c>
      <c r="P252" s="47">
        <v>1.5</v>
      </c>
      <c r="Q252" s="59">
        <v>43515</v>
      </c>
      <c r="R252" s="59">
        <v>43515</v>
      </c>
      <c r="S252" s="60" t="s">
        <v>190</v>
      </c>
    </row>
    <row r="253" spans="1:19" x14ac:dyDescent="0.2">
      <c r="A253" s="46" t="s">
        <v>189</v>
      </c>
      <c r="B253" s="47">
        <f>C252</f>
        <v>4.0999999999999996</v>
      </c>
      <c r="C253" s="47">
        <f>B253+D253</f>
        <v>5.1999999999999993</v>
      </c>
      <c r="D253" s="47">
        <v>1.1000000000000001</v>
      </c>
      <c r="E253" s="57">
        <f>[11]Entry!B18</f>
        <v>355387</v>
      </c>
      <c r="F253" s="54">
        <f>[11]Entry!E18</f>
        <v>2.1579999999999999</v>
      </c>
      <c r="G253" s="61">
        <f>[11]Entry!F18</f>
        <v>0.312</v>
      </c>
      <c r="H253" s="61">
        <f>[11]Entry!G18</f>
        <v>1.2250000000000001</v>
      </c>
      <c r="I253" s="61">
        <f>[11]Entry!H18</f>
        <v>2.7309999999999999</v>
      </c>
      <c r="J253" s="61">
        <f>[11]Entry!I18</f>
        <v>2.9411764705882302</v>
      </c>
      <c r="K253" s="54"/>
      <c r="L253" s="54">
        <f>[11]Entry!K18</f>
        <v>17.018999999999998</v>
      </c>
      <c r="M253" s="56"/>
      <c r="N253" s="56"/>
      <c r="O253" s="57" t="s">
        <v>30</v>
      </c>
      <c r="P253" s="47">
        <v>1.1000000000000001</v>
      </c>
      <c r="Q253" s="59">
        <v>43515</v>
      </c>
      <c r="R253" s="59">
        <v>43515</v>
      </c>
      <c r="S253" s="60" t="s">
        <v>190</v>
      </c>
    </row>
    <row r="254" spans="1:19" x14ac:dyDescent="0.2">
      <c r="A254" s="46" t="s">
        <v>192</v>
      </c>
      <c r="B254" s="47">
        <v>0</v>
      </c>
      <c r="C254" s="47">
        <v>2.1</v>
      </c>
      <c r="D254" s="47">
        <v>2.1</v>
      </c>
      <c r="E254" s="57">
        <v>431761</v>
      </c>
      <c r="F254" s="54">
        <v>7.5119999999999996</v>
      </c>
      <c r="G254" s="61">
        <v>0.374</v>
      </c>
      <c r="H254" s="61">
        <v>0.39600000000000002</v>
      </c>
      <c r="I254" s="61">
        <v>0.69099999999999995</v>
      </c>
      <c r="J254" s="61"/>
      <c r="K254" s="54"/>
      <c r="L254" s="54">
        <v>18.036999999999999</v>
      </c>
      <c r="M254" s="56"/>
      <c r="N254" s="56"/>
      <c r="O254" s="57" t="s">
        <v>30</v>
      </c>
      <c r="P254" s="58">
        <v>2.1</v>
      </c>
      <c r="Q254" s="59">
        <v>43946</v>
      </c>
      <c r="R254" s="59">
        <v>43946</v>
      </c>
      <c r="S254" s="60" t="s">
        <v>203</v>
      </c>
    </row>
    <row r="255" spans="1:19" x14ac:dyDescent="0.2">
      <c r="A255" s="46" t="s">
        <v>192</v>
      </c>
      <c r="B255" s="47">
        <f>C254</f>
        <v>2.1</v>
      </c>
      <c r="C255" s="47">
        <f>B255+D255</f>
        <v>3.4000000000000004</v>
      </c>
      <c r="D255" s="47">
        <v>1.3</v>
      </c>
      <c r="E255" s="57">
        <v>431762</v>
      </c>
      <c r="F255" s="54">
        <v>0.68599999999999994</v>
      </c>
      <c r="G255" s="61">
        <v>1.252</v>
      </c>
      <c r="H255" s="61">
        <v>2.694</v>
      </c>
      <c r="I255" s="61">
        <v>1.0029999999999999</v>
      </c>
      <c r="J255" s="61"/>
      <c r="K255" s="54"/>
      <c r="L255" s="54">
        <v>33.046999999999997</v>
      </c>
      <c r="M255" s="56"/>
      <c r="N255" s="56"/>
      <c r="O255" s="57" t="s">
        <v>30</v>
      </c>
      <c r="P255" s="58">
        <v>1.3</v>
      </c>
      <c r="Q255" s="59">
        <v>43946</v>
      </c>
      <c r="R255" s="59">
        <v>43946</v>
      </c>
      <c r="S255" s="60" t="s">
        <v>203</v>
      </c>
    </row>
    <row r="256" spans="1:19" x14ac:dyDescent="0.2">
      <c r="A256" s="46" t="s">
        <v>192</v>
      </c>
      <c r="B256" s="47">
        <f>C255</f>
        <v>3.4000000000000004</v>
      </c>
      <c r="C256" s="47">
        <f>B256+D256</f>
        <v>4</v>
      </c>
      <c r="D256" s="47">
        <v>0.6</v>
      </c>
      <c r="E256" s="57">
        <v>431763</v>
      </c>
      <c r="F256" s="54">
        <v>0.67400000000000004</v>
      </c>
      <c r="G256" s="61">
        <v>8.9999999999999993E-3</v>
      </c>
      <c r="H256" s="61">
        <v>0.25800000000000001</v>
      </c>
      <c r="I256" s="61">
        <v>0.47499999999999998</v>
      </c>
      <c r="J256" s="61"/>
      <c r="K256" s="54"/>
      <c r="L256" s="54">
        <v>4.5579999999999998</v>
      </c>
      <c r="M256" s="56"/>
      <c r="N256" s="56"/>
      <c r="O256" s="57" t="s">
        <v>30</v>
      </c>
      <c r="P256" s="58">
        <v>0.6</v>
      </c>
      <c r="Q256" s="59">
        <v>43946</v>
      </c>
      <c r="R256" s="59">
        <v>43946</v>
      </c>
      <c r="S256" s="60" t="s">
        <v>203</v>
      </c>
    </row>
    <row r="257" spans="1:19" x14ac:dyDescent="0.2">
      <c r="A257" s="46" t="s">
        <v>193</v>
      </c>
      <c r="B257" s="47">
        <v>0</v>
      </c>
      <c r="C257" s="47">
        <v>0.9</v>
      </c>
      <c r="D257" s="47">
        <v>0.9</v>
      </c>
      <c r="E257" s="57">
        <v>432393</v>
      </c>
      <c r="F257" s="54">
        <v>5.4079999999999995</v>
      </c>
      <c r="G257" s="61">
        <v>0.16900000000000001</v>
      </c>
      <c r="H257" s="61">
        <v>0.23799999999999999</v>
      </c>
      <c r="I257" s="61">
        <v>0.59499999999999997</v>
      </c>
      <c r="J257" s="61"/>
      <c r="K257" s="54"/>
      <c r="L257" s="54">
        <v>51.051000000000002</v>
      </c>
      <c r="M257" s="56"/>
      <c r="N257" s="56"/>
      <c r="O257" s="57" t="s">
        <v>32</v>
      </c>
      <c r="P257" s="58"/>
      <c r="Q257" s="59">
        <v>43951</v>
      </c>
      <c r="R257" s="59">
        <v>43951</v>
      </c>
      <c r="S257" s="60" t="s">
        <v>204</v>
      </c>
    </row>
    <row r="258" spans="1:19" x14ac:dyDescent="0.2">
      <c r="A258" s="46" t="s">
        <v>193</v>
      </c>
      <c r="B258" s="47">
        <f>C257</f>
        <v>0.9</v>
      </c>
      <c r="C258" s="47">
        <f>B258+D258</f>
        <v>1.5</v>
      </c>
      <c r="D258" s="47">
        <v>0.6</v>
      </c>
      <c r="E258" s="57">
        <v>432395</v>
      </c>
      <c r="F258" s="54">
        <v>3.6839999999999997</v>
      </c>
      <c r="G258" s="61">
        <v>0.17499999999999999</v>
      </c>
      <c r="H258" s="61">
        <v>0.51800000000000002</v>
      </c>
      <c r="I258" s="61">
        <v>0.82299999999999995</v>
      </c>
      <c r="J258" s="61"/>
      <c r="K258" s="54"/>
      <c r="L258" s="54">
        <v>58.813000000000002</v>
      </c>
      <c r="M258" s="56"/>
      <c r="N258" s="56"/>
      <c r="O258" s="57" t="s">
        <v>30</v>
      </c>
      <c r="P258" s="58">
        <v>0.6</v>
      </c>
      <c r="Q258" s="59">
        <v>43951</v>
      </c>
      <c r="R258" s="59">
        <v>43951</v>
      </c>
      <c r="S258" s="60" t="s">
        <v>204</v>
      </c>
    </row>
    <row r="259" spans="1:19" x14ac:dyDescent="0.2">
      <c r="A259" s="46" t="s">
        <v>193</v>
      </c>
      <c r="B259" s="47">
        <f>C258</f>
        <v>1.5</v>
      </c>
      <c r="C259" s="47">
        <f>B259+D259</f>
        <v>2.6</v>
      </c>
      <c r="D259" s="47">
        <v>1.1000000000000001</v>
      </c>
      <c r="E259" s="57">
        <v>432396</v>
      </c>
      <c r="F259" s="54">
        <v>8.7080000000000002</v>
      </c>
      <c r="G259" s="61">
        <v>4.8000000000000001E-2</v>
      </c>
      <c r="H259" s="61">
        <v>0.193</v>
      </c>
      <c r="I259" s="61">
        <v>0.248</v>
      </c>
      <c r="J259" s="61"/>
      <c r="K259" s="54"/>
      <c r="L259" s="54">
        <v>122.816</v>
      </c>
      <c r="M259" s="56"/>
      <c r="N259" s="56"/>
      <c r="O259" s="57" t="s">
        <v>30</v>
      </c>
      <c r="P259" s="58">
        <v>1.1000000000000001</v>
      </c>
      <c r="Q259" s="59">
        <v>43951</v>
      </c>
      <c r="R259" s="59">
        <v>43951</v>
      </c>
      <c r="S259" s="60" t="s">
        <v>204</v>
      </c>
    </row>
    <row r="260" spans="1:19" x14ac:dyDescent="0.2">
      <c r="A260" s="46" t="s">
        <v>193</v>
      </c>
      <c r="B260" s="47">
        <f>C259</f>
        <v>2.6</v>
      </c>
      <c r="C260" s="47">
        <f>B260+D260</f>
        <v>3.7</v>
      </c>
      <c r="D260" s="47">
        <v>1.1000000000000001</v>
      </c>
      <c r="E260" s="57">
        <v>432397</v>
      </c>
      <c r="F260" s="54">
        <v>9.2059999999999995</v>
      </c>
      <c r="G260" s="61">
        <v>0.26500000000000001</v>
      </c>
      <c r="H260" s="61">
        <v>0.22700000000000001</v>
      </c>
      <c r="I260" s="61">
        <v>0.26600000000000001</v>
      </c>
      <c r="J260" s="61"/>
      <c r="K260" s="54"/>
      <c r="L260" s="54">
        <v>91.114000000000004</v>
      </c>
      <c r="M260" s="56"/>
      <c r="N260" s="56"/>
      <c r="O260" s="57" t="s">
        <v>30</v>
      </c>
      <c r="P260" s="58">
        <v>1.1000000000000001</v>
      </c>
      <c r="Q260" s="59">
        <v>43951</v>
      </c>
      <c r="R260" s="59">
        <v>43951</v>
      </c>
      <c r="S260" s="60" t="s">
        <v>204</v>
      </c>
    </row>
    <row r="261" spans="1:19" x14ac:dyDescent="0.2">
      <c r="A261" s="46" t="s">
        <v>193</v>
      </c>
      <c r="B261" s="47">
        <f>C260</f>
        <v>3.7</v>
      </c>
      <c r="C261" s="47">
        <f>B261+D261</f>
        <v>4.1000000000000005</v>
      </c>
      <c r="D261" s="47">
        <v>0.4</v>
      </c>
      <c r="E261" s="57">
        <v>432398</v>
      </c>
      <c r="F261" s="54">
        <v>11.058</v>
      </c>
      <c r="G261" s="61">
        <v>0.31</v>
      </c>
      <c r="H261" s="61">
        <v>2.3380000000000001</v>
      </c>
      <c r="I261" s="61">
        <v>2.3780000000000001</v>
      </c>
      <c r="J261" s="61"/>
      <c r="K261" s="54"/>
      <c r="L261" s="54">
        <v>55.668999999999997</v>
      </c>
      <c r="M261" s="56"/>
      <c r="N261" s="56"/>
      <c r="O261" s="57" t="s">
        <v>30</v>
      </c>
      <c r="P261" s="58">
        <v>0.4</v>
      </c>
      <c r="Q261" s="59">
        <v>43951</v>
      </c>
      <c r="R261" s="59">
        <v>43951</v>
      </c>
      <c r="S261" s="60" t="s">
        <v>204</v>
      </c>
    </row>
    <row r="262" spans="1:19" ht="11.25" customHeight="1" x14ac:dyDescent="0.2">
      <c r="A262" s="46" t="s">
        <v>194</v>
      </c>
      <c r="B262" s="47">
        <v>0</v>
      </c>
      <c r="C262" s="47">
        <v>0.6</v>
      </c>
      <c r="D262" s="47">
        <v>0.6</v>
      </c>
      <c r="E262" s="57">
        <v>432782</v>
      </c>
      <c r="F262" s="54">
        <v>3.7259999999999995</v>
      </c>
      <c r="G262" s="61">
        <v>0.17</v>
      </c>
      <c r="H262" s="61">
        <v>1.0209999999999999</v>
      </c>
      <c r="I262" s="61">
        <v>2.7330000000000001</v>
      </c>
      <c r="J262" s="61">
        <v>2.7586206896551726</v>
      </c>
      <c r="K262" s="54"/>
      <c r="L262" s="54">
        <v>55.518000000000001</v>
      </c>
      <c r="M262" s="56"/>
      <c r="N262" s="56"/>
      <c r="O262" s="57" t="s">
        <v>30</v>
      </c>
      <c r="P262" s="58">
        <v>0.6</v>
      </c>
      <c r="Q262" s="59">
        <v>43954</v>
      </c>
      <c r="R262" s="59">
        <v>43954</v>
      </c>
      <c r="S262" s="60" t="s">
        <v>205</v>
      </c>
    </row>
    <row r="263" spans="1:19" ht="11.25" customHeight="1" x14ac:dyDescent="0.2">
      <c r="A263" s="46" t="s">
        <v>194</v>
      </c>
      <c r="B263" s="47">
        <f>C262</f>
        <v>0.6</v>
      </c>
      <c r="C263" s="47">
        <f>B263+D263</f>
        <v>2.6</v>
      </c>
      <c r="D263" s="47">
        <v>2</v>
      </c>
      <c r="E263" s="57">
        <v>432783</v>
      </c>
      <c r="F263" s="54">
        <v>2.8080000000000003</v>
      </c>
      <c r="G263" s="61">
        <v>6.2E-2</v>
      </c>
      <c r="H263" s="61">
        <v>8.8999999999999996E-2</v>
      </c>
      <c r="I263" s="61">
        <v>0.182</v>
      </c>
      <c r="J263" s="61">
        <v>2.7210884353741518</v>
      </c>
      <c r="K263" s="54"/>
      <c r="L263" s="54">
        <v>29.981000000000002</v>
      </c>
      <c r="M263" s="56"/>
      <c r="N263" s="56"/>
      <c r="O263" s="57" t="s">
        <v>31</v>
      </c>
      <c r="P263" s="58"/>
      <c r="Q263" s="59">
        <v>43954</v>
      </c>
      <c r="R263" s="59">
        <v>43954</v>
      </c>
      <c r="S263" s="60" t="s">
        <v>205</v>
      </c>
    </row>
    <row r="264" spans="1:19" ht="11.25" customHeight="1" x14ac:dyDescent="0.2">
      <c r="A264" s="46" t="s">
        <v>194</v>
      </c>
      <c r="B264" s="47">
        <f>C263</f>
        <v>2.6</v>
      </c>
      <c r="C264" s="47">
        <f>B264+D264</f>
        <v>4.5999999999999996</v>
      </c>
      <c r="D264" s="47">
        <v>2</v>
      </c>
      <c r="E264" s="57">
        <v>432784</v>
      </c>
      <c r="F264" s="54">
        <v>0.89599999999999991</v>
      </c>
      <c r="G264" s="61">
        <v>5.7000000000000002E-2</v>
      </c>
      <c r="H264" s="61">
        <v>2.4E-2</v>
      </c>
      <c r="I264" s="61">
        <v>0.17699999999999999</v>
      </c>
      <c r="J264" s="61">
        <v>2.7397260273972561</v>
      </c>
      <c r="K264" s="54"/>
      <c r="L264" s="54">
        <v>5.2469999999999999</v>
      </c>
      <c r="M264" s="56"/>
      <c r="N264" s="56"/>
      <c r="O264" s="57" t="s">
        <v>31</v>
      </c>
      <c r="P264" s="58"/>
      <c r="Q264" s="59">
        <v>43954</v>
      </c>
      <c r="R264" s="59">
        <v>43954</v>
      </c>
      <c r="S264" s="60" t="s">
        <v>205</v>
      </c>
    </row>
    <row r="265" spans="1:19" x14ac:dyDescent="0.2">
      <c r="A265" s="46" t="s">
        <v>195</v>
      </c>
      <c r="B265" s="47">
        <v>0</v>
      </c>
      <c r="C265" s="47">
        <v>0.9</v>
      </c>
      <c r="D265" s="47">
        <v>0.9</v>
      </c>
      <c r="E265" s="57">
        <v>435481</v>
      </c>
      <c r="F265" s="54">
        <v>7.7080000000000011</v>
      </c>
      <c r="G265" s="61">
        <v>0.36499999999999999</v>
      </c>
      <c r="H265" s="61">
        <v>2.5129999999999999</v>
      </c>
      <c r="I265" s="61">
        <v>2.4260000000000002</v>
      </c>
      <c r="J265" s="61"/>
      <c r="K265" s="54"/>
      <c r="L265" s="54">
        <v>139.18899999999999</v>
      </c>
      <c r="M265" s="56"/>
      <c r="N265" s="56"/>
      <c r="O265" s="57" t="s">
        <v>32</v>
      </c>
      <c r="P265" s="58"/>
      <c r="Q265" s="59">
        <v>43970</v>
      </c>
      <c r="R265" s="59">
        <v>43970</v>
      </c>
      <c r="S265" s="60" t="s">
        <v>231</v>
      </c>
    </row>
    <row r="266" spans="1:19" x14ac:dyDescent="0.2">
      <c r="A266" s="46" t="s">
        <v>195</v>
      </c>
      <c r="B266" s="47">
        <f>C265</f>
        <v>0.9</v>
      </c>
      <c r="C266" s="47">
        <f>B266+D266</f>
        <v>2</v>
      </c>
      <c r="D266" s="47">
        <v>1.1000000000000001</v>
      </c>
      <c r="E266" s="57">
        <v>435482</v>
      </c>
      <c r="F266" s="54">
        <v>0.78799999999999992</v>
      </c>
      <c r="G266" s="61">
        <v>3.2000000000000001E-2</v>
      </c>
      <c r="H266" s="61">
        <v>0.111</v>
      </c>
      <c r="I266" s="61">
        <v>0.22800000000000001</v>
      </c>
      <c r="J266" s="61"/>
      <c r="K266" s="54"/>
      <c r="L266" s="54">
        <v>9.8979999999999997</v>
      </c>
      <c r="M266" s="56"/>
      <c r="N266" s="56"/>
      <c r="O266" s="57" t="s">
        <v>30</v>
      </c>
      <c r="P266" s="58">
        <v>1.1000000000000001</v>
      </c>
      <c r="Q266" s="59">
        <v>43970</v>
      </c>
      <c r="R266" s="59">
        <v>43970</v>
      </c>
      <c r="S266" s="60" t="s">
        <v>231</v>
      </c>
    </row>
    <row r="267" spans="1:19" x14ac:dyDescent="0.2">
      <c r="A267" s="46" t="s">
        <v>195</v>
      </c>
      <c r="B267" s="47">
        <f>C266</f>
        <v>2</v>
      </c>
      <c r="C267" s="47">
        <f>B267+D267</f>
        <v>3</v>
      </c>
      <c r="D267" s="47">
        <v>1</v>
      </c>
      <c r="E267" s="57">
        <v>435484</v>
      </c>
      <c r="F267" s="54">
        <v>8.5279999999999987</v>
      </c>
      <c r="G267" s="61">
        <v>1.2E-2</v>
      </c>
      <c r="H267" s="61">
        <v>0.45900000000000002</v>
      </c>
      <c r="I267" s="61">
        <v>0.872</v>
      </c>
      <c r="J267" s="61"/>
      <c r="K267" s="54"/>
      <c r="L267" s="54">
        <v>12.214</v>
      </c>
      <c r="M267" s="56"/>
      <c r="N267" s="56"/>
      <c r="O267" s="57" t="s">
        <v>30</v>
      </c>
      <c r="P267" s="58">
        <v>1.1000000000000001</v>
      </c>
      <c r="Q267" s="59">
        <v>43970</v>
      </c>
      <c r="R267" s="59">
        <v>43970</v>
      </c>
      <c r="S267" s="60" t="s">
        <v>231</v>
      </c>
    </row>
    <row r="268" spans="1:19" x14ac:dyDescent="0.2">
      <c r="A268" s="46" t="s">
        <v>195</v>
      </c>
      <c r="B268" s="47">
        <f>C267</f>
        <v>3</v>
      </c>
      <c r="C268" s="47">
        <f>B268+D268</f>
        <v>3.9</v>
      </c>
      <c r="D268" s="47">
        <v>0.9</v>
      </c>
      <c r="E268" s="57">
        <v>435485</v>
      </c>
      <c r="F268" s="54">
        <v>5.8520000000000003</v>
      </c>
      <c r="G268" s="61">
        <v>6.0000000000000001E-3</v>
      </c>
      <c r="H268" s="61">
        <v>1.7000000000000001E-2</v>
      </c>
      <c r="I268" s="61">
        <v>4.2999999999999997E-2</v>
      </c>
      <c r="J268" s="61"/>
      <c r="K268" s="54"/>
      <c r="L268" s="54">
        <v>15.391999999999999</v>
      </c>
      <c r="M268" s="56"/>
      <c r="N268" s="56"/>
      <c r="O268" s="57" t="s">
        <v>31</v>
      </c>
      <c r="P268" s="58"/>
      <c r="Q268" s="59">
        <v>43970</v>
      </c>
      <c r="R268" s="59">
        <v>43970</v>
      </c>
      <c r="S268" s="60" t="s">
        <v>231</v>
      </c>
    </row>
    <row r="269" spans="1:19" x14ac:dyDescent="0.2">
      <c r="A269" s="46" t="s">
        <v>196</v>
      </c>
      <c r="B269" s="47">
        <v>0</v>
      </c>
      <c r="C269" s="47">
        <v>1.3</v>
      </c>
      <c r="D269" s="47">
        <v>1.3</v>
      </c>
      <c r="E269" s="57">
        <v>436146</v>
      </c>
      <c r="F269" s="54">
        <v>0.54800000000000004</v>
      </c>
      <c r="G269" s="61">
        <v>0.17199999999999999</v>
      </c>
      <c r="H269" s="61">
        <v>0.33900000000000002</v>
      </c>
      <c r="I269" s="61">
        <v>0.875</v>
      </c>
      <c r="J269" s="61"/>
      <c r="K269" s="54"/>
      <c r="L269" s="54">
        <v>115.245</v>
      </c>
      <c r="M269" s="56"/>
      <c r="N269" s="56"/>
      <c r="O269" s="57" t="s">
        <v>32</v>
      </c>
      <c r="P269" s="58"/>
      <c r="Q269" s="59">
        <v>43974</v>
      </c>
      <c r="R269" s="59">
        <v>43974</v>
      </c>
      <c r="S269" s="60" t="s">
        <v>232</v>
      </c>
    </row>
    <row r="270" spans="1:19" x14ac:dyDescent="0.2">
      <c r="A270" s="46" t="s">
        <v>196</v>
      </c>
      <c r="B270" s="47">
        <f>C269</f>
        <v>1.3</v>
      </c>
      <c r="C270" s="47">
        <f>B270+D270</f>
        <v>2.6</v>
      </c>
      <c r="D270" s="47">
        <v>1.3</v>
      </c>
      <c r="E270" s="57">
        <v>436147</v>
      </c>
      <c r="F270" s="54">
        <v>53.692</v>
      </c>
      <c r="G270" s="61">
        <v>0.753</v>
      </c>
      <c r="H270" s="61">
        <v>1.75</v>
      </c>
      <c r="I270" s="61">
        <v>3.5009999999999999</v>
      </c>
      <c r="J270" s="61"/>
      <c r="K270" s="54"/>
      <c r="L270" s="54">
        <v>126.14400000000001</v>
      </c>
      <c r="M270" s="56"/>
      <c r="N270" s="56"/>
      <c r="O270" s="57" t="s">
        <v>30</v>
      </c>
      <c r="P270" s="58">
        <v>1.3</v>
      </c>
      <c r="Q270" s="59">
        <v>43974</v>
      </c>
      <c r="R270" s="59">
        <v>43974</v>
      </c>
      <c r="S270" s="60" t="s">
        <v>232</v>
      </c>
    </row>
    <row r="271" spans="1:19" x14ac:dyDescent="0.2">
      <c r="A271" s="46" t="s">
        <v>196</v>
      </c>
      <c r="B271" s="47">
        <f>C270</f>
        <v>2.6</v>
      </c>
      <c r="C271" s="47">
        <f>B271+D271</f>
        <v>3.1</v>
      </c>
      <c r="D271" s="47">
        <v>0.5</v>
      </c>
      <c r="E271" s="57">
        <v>436148</v>
      </c>
      <c r="F271" s="54">
        <v>0.91399999999999992</v>
      </c>
      <c r="G271" s="61">
        <v>8.3000000000000004E-2</v>
      </c>
      <c r="H271" s="61">
        <v>0.70199999999999996</v>
      </c>
      <c r="I271" s="61">
        <v>3.2269999999999999</v>
      </c>
      <c r="J271" s="61"/>
      <c r="K271" s="54"/>
      <c r="L271" s="54">
        <v>14.659000000000001</v>
      </c>
      <c r="M271" s="56"/>
      <c r="N271" s="56"/>
      <c r="O271" s="57" t="s">
        <v>31</v>
      </c>
      <c r="P271" s="58"/>
      <c r="Q271" s="59">
        <v>43974</v>
      </c>
      <c r="R271" s="59">
        <v>43974</v>
      </c>
      <c r="S271" s="60" t="s">
        <v>232</v>
      </c>
    </row>
    <row r="272" spans="1:19" x14ac:dyDescent="0.2">
      <c r="A272" s="46" t="s">
        <v>197</v>
      </c>
      <c r="B272" s="47">
        <v>0</v>
      </c>
      <c r="C272" s="47">
        <v>0.8</v>
      </c>
      <c r="D272" s="47">
        <v>0.8</v>
      </c>
      <c r="E272" s="57">
        <v>436616</v>
      </c>
      <c r="F272" s="54">
        <v>1.1379999999999999</v>
      </c>
      <c r="G272" s="61">
        <v>5.8000000000000003E-2</v>
      </c>
      <c r="H272" s="61">
        <v>5.8000000000000003E-2</v>
      </c>
      <c r="I272" s="61">
        <v>0.16700000000000001</v>
      </c>
      <c r="J272" s="61"/>
      <c r="K272" s="54"/>
      <c r="L272" s="54">
        <v>12.542999999999999</v>
      </c>
      <c r="M272" s="56"/>
      <c r="N272" s="56"/>
      <c r="O272" s="57" t="s">
        <v>32</v>
      </c>
      <c r="P272" s="58"/>
      <c r="Q272" s="59">
        <v>43977</v>
      </c>
      <c r="R272" s="59">
        <v>43977</v>
      </c>
      <c r="S272" s="60" t="s">
        <v>233</v>
      </c>
    </row>
    <row r="273" spans="1:19" x14ac:dyDescent="0.2">
      <c r="A273" s="46" t="s">
        <v>197</v>
      </c>
      <c r="B273" s="47">
        <f>C272</f>
        <v>0.8</v>
      </c>
      <c r="C273" s="47">
        <f>B273+D273</f>
        <v>1.4</v>
      </c>
      <c r="D273" s="47">
        <v>0.6</v>
      </c>
      <c r="E273" s="57">
        <v>436618</v>
      </c>
      <c r="F273" s="54">
        <v>3.9960000000000004</v>
      </c>
      <c r="G273" s="61">
        <v>0.29599999999999999</v>
      </c>
      <c r="H273" s="61">
        <v>0.93899999999999995</v>
      </c>
      <c r="I273" s="61">
        <v>1.256</v>
      </c>
      <c r="J273" s="61"/>
      <c r="K273" s="54"/>
      <c r="L273" s="54">
        <v>97.096999999999994</v>
      </c>
      <c r="M273" s="56"/>
      <c r="N273" s="56"/>
      <c r="O273" s="57" t="s">
        <v>32</v>
      </c>
      <c r="P273" s="58"/>
      <c r="Q273" s="59">
        <v>43977</v>
      </c>
      <c r="R273" s="59">
        <v>43977</v>
      </c>
      <c r="S273" s="60" t="s">
        <v>233</v>
      </c>
    </row>
    <row r="274" spans="1:19" x14ac:dyDescent="0.2">
      <c r="A274" s="46" t="s">
        <v>197</v>
      </c>
      <c r="B274" s="47">
        <f>C273</f>
        <v>1.4</v>
      </c>
      <c r="C274" s="47">
        <f>B274+D274</f>
        <v>2.9</v>
      </c>
      <c r="D274" s="47">
        <v>1.5</v>
      </c>
      <c r="E274" s="57">
        <v>436619</v>
      </c>
      <c r="F274" s="54">
        <v>36.038000000000004</v>
      </c>
      <c r="G274" s="61">
        <v>0.81200000000000006</v>
      </c>
      <c r="H274" s="61">
        <v>2.6469999999999998</v>
      </c>
      <c r="I274" s="61">
        <v>3.4049999999999998</v>
      </c>
      <c r="J274" s="61"/>
      <c r="K274" s="54"/>
      <c r="L274" s="54">
        <v>177.417</v>
      </c>
      <c r="M274" s="56"/>
      <c r="N274" s="56"/>
      <c r="O274" s="57" t="s">
        <v>30</v>
      </c>
      <c r="P274" s="58">
        <v>1.5</v>
      </c>
      <c r="Q274" s="59">
        <v>43977</v>
      </c>
      <c r="R274" s="59">
        <v>43977</v>
      </c>
      <c r="S274" s="60" t="s">
        <v>233</v>
      </c>
    </row>
    <row r="275" spans="1:19" x14ac:dyDescent="0.2">
      <c r="A275" s="46" t="s">
        <v>197</v>
      </c>
      <c r="B275" s="47">
        <f>C274</f>
        <v>2.9</v>
      </c>
      <c r="C275" s="47">
        <f>B275+D275</f>
        <v>3.3</v>
      </c>
      <c r="D275" s="47">
        <v>0.4</v>
      </c>
      <c r="E275" s="57">
        <v>436620</v>
      </c>
      <c r="F275" s="54">
        <v>4.58</v>
      </c>
      <c r="G275" s="61">
        <v>5.0999999999999997E-2</v>
      </c>
      <c r="H275" s="61">
        <v>0.11700000000000001</v>
      </c>
      <c r="I275" s="61">
        <v>0.66300000000000003</v>
      </c>
      <c r="J275" s="61"/>
      <c r="K275" s="54"/>
      <c r="L275" s="54">
        <v>6.7350000000000003</v>
      </c>
      <c r="M275" s="56"/>
      <c r="N275" s="56"/>
      <c r="O275" s="57" t="s">
        <v>31</v>
      </c>
      <c r="P275" s="58"/>
      <c r="Q275" s="59">
        <v>43977</v>
      </c>
      <c r="R275" s="59">
        <v>43977</v>
      </c>
      <c r="S275" s="60" t="s">
        <v>233</v>
      </c>
    </row>
    <row r="276" spans="1:19" x14ac:dyDescent="0.2">
      <c r="A276" s="46" t="s">
        <v>198</v>
      </c>
      <c r="B276" s="47">
        <v>0</v>
      </c>
      <c r="C276" s="47">
        <v>2.2999999999999998</v>
      </c>
      <c r="D276" s="47">
        <v>2.2999999999999998</v>
      </c>
      <c r="E276" s="57">
        <v>436781</v>
      </c>
      <c r="F276" s="54">
        <v>1.8179999999999998</v>
      </c>
      <c r="G276" s="61">
        <v>5.1999999999999998E-2</v>
      </c>
      <c r="H276" s="61">
        <v>0.109</v>
      </c>
      <c r="I276" s="61">
        <v>0.13700000000000001</v>
      </c>
      <c r="J276" s="61"/>
      <c r="K276" s="54"/>
      <c r="L276" s="54">
        <v>11.702</v>
      </c>
      <c r="M276" s="56"/>
      <c r="N276" s="56"/>
      <c r="O276" s="57" t="s">
        <v>32</v>
      </c>
      <c r="P276" s="58"/>
      <c r="Q276" s="59">
        <v>43978</v>
      </c>
      <c r="R276" s="59">
        <v>43978</v>
      </c>
      <c r="S276" s="60" t="s">
        <v>234</v>
      </c>
    </row>
    <row r="277" spans="1:19" x14ac:dyDescent="0.2">
      <c r="A277" s="46" t="s">
        <v>198</v>
      </c>
      <c r="B277" s="47">
        <f>C276</f>
        <v>2.2999999999999998</v>
      </c>
      <c r="C277" s="47">
        <f>B277+D277</f>
        <v>2.5999999999999996</v>
      </c>
      <c r="D277" s="47">
        <v>0.3</v>
      </c>
      <c r="E277" s="57">
        <v>436782</v>
      </c>
      <c r="F277" s="54">
        <v>2.08</v>
      </c>
      <c r="G277" s="61">
        <v>0.21199999999999999</v>
      </c>
      <c r="H277" s="61">
        <v>0.33800000000000002</v>
      </c>
      <c r="I277" s="61">
        <v>1.196</v>
      </c>
      <c r="J277" s="61"/>
      <c r="K277" s="54"/>
      <c r="L277" s="54">
        <v>33.951999999999998</v>
      </c>
      <c r="M277" s="56"/>
      <c r="N277" s="56"/>
      <c r="O277" s="57" t="s">
        <v>30</v>
      </c>
      <c r="P277" s="58">
        <v>0.3</v>
      </c>
      <c r="Q277" s="59">
        <v>43978</v>
      </c>
      <c r="R277" s="59">
        <v>43978</v>
      </c>
      <c r="S277" s="60" t="s">
        <v>234</v>
      </c>
    </row>
    <row r="278" spans="1:19" x14ac:dyDescent="0.2">
      <c r="A278" s="46" t="s">
        <v>198</v>
      </c>
      <c r="B278" s="47">
        <f>C277</f>
        <v>2.5999999999999996</v>
      </c>
      <c r="C278" s="47">
        <f>B278+D278</f>
        <v>3.3</v>
      </c>
      <c r="D278" s="47">
        <v>0.7</v>
      </c>
      <c r="E278" s="57">
        <v>436783</v>
      </c>
      <c r="F278" s="54">
        <v>0.81600000000000006</v>
      </c>
      <c r="G278" s="61">
        <v>4.4999999999999998E-2</v>
      </c>
      <c r="H278" s="61">
        <v>0.152</v>
      </c>
      <c r="I278" s="61">
        <v>0.67800000000000005</v>
      </c>
      <c r="J278" s="61"/>
      <c r="K278" s="54"/>
      <c r="L278" s="54">
        <v>4.1909999999999998</v>
      </c>
      <c r="M278" s="56"/>
      <c r="N278" s="56"/>
      <c r="O278" s="57" t="s">
        <v>31</v>
      </c>
      <c r="P278" s="58"/>
      <c r="Q278" s="59">
        <v>43978</v>
      </c>
      <c r="R278" s="59">
        <v>43978</v>
      </c>
      <c r="S278" s="60" t="s">
        <v>234</v>
      </c>
    </row>
    <row r="279" spans="1:19" x14ac:dyDescent="0.2">
      <c r="A279" s="46" t="s">
        <v>199</v>
      </c>
      <c r="B279" s="47">
        <v>0</v>
      </c>
      <c r="C279" s="47">
        <v>1.6</v>
      </c>
      <c r="D279" s="47">
        <v>1.6</v>
      </c>
      <c r="E279" s="57">
        <v>437152</v>
      </c>
      <c r="F279" s="54">
        <v>0.622</v>
      </c>
      <c r="G279" s="61">
        <v>4.0000000000000001E-3</v>
      </c>
      <c r="H279" s="61">
        <v>7.0000000000000001E-3</v>
      </c>
      <c r="I279" s="61">
        <v>4.7E-2</v>
      </c>
      <c r="J279" s="61"/>
      <c r="K279" s="54"/>
      <c r="L279" s="54">
        <v>4.3280000000000003</v>
      </c>
      <c r="M279" s="56"/>
      <c r="N279" s="56"/>
      <c r="O279" s="57" t="s">
        <v>32</v>
      </c>
      <c r="P279" s="58"/>
      <c r="Q279" s="59">
        <v>43980</v>
      </c>
      <c r="R279" s="59">
        <v>43980</v>
      </c>
      <c r="S279" s="60" t="s">
        <v>235</v>
      </c>
    </row>
    <row r="280" spans="1:19" x14ac:dyDescent="0.2">
      <c r="A280" s="46" t="s">
        <v>199</v>
      </c>
      <c r="B280" s="47">
        <f>C279</f>
        <v>1.6</v>
      </c>
      <c r="C280" s="47">
        <f>B280+D280</f>
        <v>1.9000000000000001</v>
      </c>
      <c r="D280" s="47">
        <v>0.3</v>
      </c>
      <c r="E280" s="57">
        <v>437153</v>
      </c>
      <c r="F280" s="54">
        <v>2.0720000000000001</v>
      </c>
      <c r="G280" s="61">
        <v>8.3000000000000004E-2</v>
      </c>
      <c r="H280" s="61">
        <v>0.24199999999999999</v>
      </c>
      <c r="I280" s="61">
        <v>1.21</v>
      </c>
      <c r="J280" s="61"/>
      <c r="K280" s="54"/>
      <c r="L280" s="54">
        <v>21.135999999999999</v>
      </c>
      <c r="M280" s="56"/>
      <c r="N280" s="56"/>
      <c r="O280" s="57" t="s">
        <v>30</v>
      </c>
      <c r="P280" s="58">
        <v>0.3</v>
      </c>
      <c r="Q280" s="59">
        <v>43980</v>
      </c>
      <c r="R280" s="59">
        <v>43980</v>
      </c>
      <c r="S280" s="60" t="s">
        <v>235</v>
      </c>
    </row>
    <row r="281" spans="1:19" x14ac:dyDescent="0.2">
      <c r="A281" s="46" t="s">
        <v>199</v>
      </c>
      <c r="B281" s="47">
        <f>C280</f>
        <v>1.9000000000000001</v>
      </c>
      <c r="C281" s="47">
        <f>B281+D281</f>
        <v>3.7</v>
      </c>
      <c r="D281" s="47">
        <v>1.8</v>
      </c>
      <c r="E281" s="57">
        <v>437155</v>
      </c>
      <c r="F281" s="54">
        <v>1.012</v>
      </c>
      <c r="G281" s="61">
        <v>1.9E-2</v>
      </c>
      <c r="H281" s="61">
        <v>2.1999999999999999E-2</v>
      </c>
      <c r="I281" s="61">
        <v>0.17699999999999999</v>
      </c>
      <c r="J281" s="61"/>
      <c r="K281" s="54"/>
      <c r="L281" s="54">
        <v>5.1980000000000004</v>
      </c>
      <c r="M281" s="56"/>
      <c r="N281" s="56"/>
      <c r="O281" s="57" t="s">
        <v>31</v>
      </c>
      <c r="P281" s="58"/>
      <c r="Q281" s="59">
        <v>43980</v>
      </c>
      <c r="R281" s="59">
        <v>43980</v>
      </c>
      <c r="S281" s="60" t="s">
        <v>235</v>
      </c>
    </row>
    <row r="282" spans="1:19" x14ac:dyDescent="0.2">
      <c r="A282" s="46" t="s">
        <v>200</v>
      </c>
      <c r="B282" s="47">
        <v>0</v>
      </c>
      <c r="C282" s="47">
        <v>1</v>
      </c>
      <c r="D282" s="47">
        <v>1</v>
      </c>
      <c r="E282" s="57">
        <v>438367</v>
      </c>
      <c r="F282" s="54">
        <v>1</v>
      </c>
      <c r="G282" s="61">
        <v>0.11700000000000001</v>
      </c>
      <c r="H282" s="61">
        <v>0.107</v>
      </c>
      <c r="I282" s="61">
        <v>0.25900000000000001</v>
      </c>
      <c r="J282" s="61">
        <v>2.7210884353741518</v>
      </c>
      <c r="K282" s="54"/>
      <c r="L282" s="54">
        <v>10.14</v>
      </c>
      <c r="M282" s="56"/>
      <c r="N282" s="56"/>
      <c r="O282" s="57" t="s">
        <v>32</v>
      </c>
      <c r="P282" s="58"/>
      <c r="Q282" s="59">
        <v>43987</v>
      </c>
      <c r="R282" s="59">
        <v>43987</v>
      </c>
      <c r="S282" s="60" t="s">
        <v>236</v>
      </c>
    </row>
    <row r="283" spans="1:19" x14ac:dyDescent="0.2">
      <c r="A283" s="46" t="s">
        <v>200</v>
      </c>
      <c r="B283" s="47">
        <f>C282</f>
        <v>1</v>
      </c>
      <c r="C283" s="47">
        <f>B283+D283</f>
        <v>1.7</v>
      </c>
      <c r="D283" s="47">
        <v>0.7</v>
      </c>
      <c r="E283" s="57">
        <v>438368</v>
      </c>
      <c r="F283" s="54">
        <v>1.6380000000000001</v>
      </c>
      <c r="G283" s="61">
        <v>0.43</v>
      </c>
      <c r="H283" s="61">
        <v>1.546</v>
      </c>
      <c r="I283" s="61">
        <v>1.8140000000000001</v>
      </c>
      <c r="J283" s="61">
        <v>2.7210884353741518</v>
      </c>
      <c r="K283" s="54"/>
      <c r="L283" s="54">
        <v>39.366</v>
      </c>
      <c r="M283" s="56"/>
      <c r="N283" s="56"/>
      <c r="O283" s="57" t="s">
        <v>30</v>
      </c>
      <c r="P283" s="58">
        <v>0.7</v>
      </c>
      <c r="Q283" s="59">
        <v>43987</v>
      </c>
      <c r="R283" s="59">
        <v>43987</v>
      </c>
      <c r="S283" s="60" t="s">
        <v>236</v>
      </c>
    </row>
    <row r="284" spans="1:19" x14ac:dyDescent="0.2">
      <c r="A284" s="46" t="s">
        <v>200</v>
      </c>
      <c r="B284" s="47">
        <f>C283</f>
        <v>1.7</v>
      </c>
      <c r="C284" s="47">
        <f>B284+D284</f>
        <v>3.3</v>
      </c>
      <c r="D284" s="47">
        <v>1.6</v>
      </c>
      <c r="E284" s="57">
        <v>438369</v>
      </c>
      <c r="F284" s="54">
        <v>3.72</v>
      </c>
      <c r="G284" s="61">
        <v>1.1779999999999999</v>
      </c>
      <c r="H284" s="61">
        <v>0.224</v>
      </c>
      <c r="I284" s="61">
        <v>3.2690000000000001</v>
      </c>
      <c r="J284" s="61">
        <v>2.7972027972027949</v>
      </c>
      <c r="K284" s="54"/>
      <c r="L284" s="54">
        <v>26.423999999999999</v>
      </c>
      <c r="M284" s="56"/>
      <c r="N284" s="56"/>
      <c r="O284" s="57" t="s">
        <v>31</v>
      </c>
      <c r="P284" s="58"/>
      <c r="Q284" s="59">
        <v>43987</v>
      </c>
      <c r="R284" s="59">
        <v>43987</v>
      </c>
      <c r="S284" s="60" t="s">
        <v>236</v>
      </c>
    </row>
    <row r="285" spans="1:19" x14ac:dyDescent="0.2">
      <c r="A285" s="46" t="s">
        <v>201</v>
      </c>
      <c r="B285" s="47">
        <v>0</v>
      </c>
      <c r="C285" s="47">
        <v>1.7</v>
      </c>
      <c r="D285" s="47">
        <v>1.7</v>
      </c>
      <c r="E285" s="57">
        <v>438844</v>
      </c>
      <c r="F285" s="54">
        <v>0.64800000000000002</v>
      </c>
      <c r="G285" s="61">
        <v>2.1000000000000001E-2</v>
      </c>
      <c r="H285" s="61">
        <v>4.4999999999999998E-2</v>
      </c>
      <c r="I285" s="61">
        <v>6.2E-2</v>
      </c>
      <c r="J285" s="61">
        <v>2.8571428571428572</v>
      </c>
      <c r="K285" s="54"/>
      <c r="L285" s="54">
        <v>5.8890000000000002</v>
      </c>
      <c r="M285" s="56"/>
      <c r="N285" s="56"/>
      <c r="O285" s="57" t="s">
        <v>32</v>
      </c>
      <c r="P285" s="58"/>
      <c r="Q285" s="59">
        <v>43990</v>
      </c>
      <c r="R285" s="59">
        <v>43991</v>
      </c>
      <c r="S285" s="60" t="s">
        <v>237</v>
      </c>
    </row>
    <row r="286" spans="1:19" x14ac:dyDescent="0.2">
      <c r="A286" s="46" t="s">
        <v>201</v>
      </c>
      <c r="B286" s="47">
        <f>C285</f>
        <v>1.7</v>
      </c>
      <c r="C286" s="47">
        <f>B286+D286</f>
        <v>2.2999999999999998</v>
      </c>
      <c r="D286" s="47">
        <v>0.6</v>
      </c>
      <c r="E286" s="57">
        <v>438845</v>
      </c>
      <c r="F286" s="54">
        <v>1.976</v>
      </c>
      <c r="G286" s="61">
        <v>0.30099999999999999</v>
      </c>
      <c r="H286" s="61">
        <v>5.5E-2</v>
      </c>
      <c r="I286" s="61">
        <v>0.42299999999999999</v>
      </c>
      <c r="J286" s="61">
        <v>2.9197080291970825</v>
      </c>
      <c r="K286" s="54"/>
      <c r="L286" s="54">
        <v>26.221</v>
      </c>
      <c r="M286" s="56"/>
      <c r="N286" s="56"/>
      <c r="O286" s="57" t="s">
        <v>30</v>
      </c>
      <c r="P286" s="58">
        <v>0.6</v>
      </c>
      <c r="Q286" s="59">
        <v>43990</v>
      </c>
      <c r="R286" s="59">
        <v>43991</v>
      </c>
      <c r="S286" s="60" t="s">
        <v>237</v>
      </c>
    </row>
    <row r="287" spans="1:19" x14ac:dyDescent="0.2">
      <c r="A287" s="46" t="s">
        <v>201</v>
      </c>
      <c r="B287" s="47">
        <f>C286</f>
        <v>2.2999999999999998</v>
      </c>
      <c r="C287" s="47">
        <f>B287+D287</f>
        <v>3.5999999999999996</v>
      </c>
      <c r="D287" s="47">
        <v>1.3</v>
      </c>
      <c r="E287" s="57">
        <v>438846</v>
      </c>
      <c r="F287" s="54">
        <v>11.734000000000002</v>
      </c>
      <c r="G287" s="61">
        <v>1.165</v>
      </c>
      <c r="H287" s="61">
        <v>4.2999999999999997E-2</v>
      </c>
      <c r="I287" s="61">
        <v>2.3660000000000001</v>
      </c>
      <c r="J287" s="61">
        <v>3.0075187969924917</v>
      </c>
      <c r="K287" s="54"/>
      <c r="L287" s="54">
        <v>38.600999999999999</v>
      </c>
      <c r="M287" s="56"/>
      <c r="N287" s="56"/>
      <c r="O287" s="57" t="s">
        <v>31</v>
      </c>
      <c r="P287" s="58"/>
      <c r="Q287" s="59">
        <v>43990</v>
      </c>
      <c r="R287" s="59">
        <v>43991</v>
      </c>
      <c r="S287" s="60" t="s">
        <v>237</v>
      </c>
    </row>
    <row r="288" spans="1:19" x14ac:dyDescent="0.2">
      <c r="A288" s="46" t="s">
        <v>202</v>
      </c>
      <c r="B288" s="47">
        <v>0</v>
      </c>
      <c r="C288" s="47">
        <v>1.6</v>
      </c>
      <c r="D288" s="47">
        <v>1.6</v>
      </c>
      <c r="E288" s="57">
        <v>439093</v>
      </c>
      <c r="F288" s="54">
        <v>1.992</v>
      </c>
      <c r="G288" s="61">
        <v>0.14399999999999999</v>
      </c>
      <c r="H288" s="61">
        <v>1.599</v>
      </c>
      <c r="I288" s="61">
        <v>1.2150000000000001</v>
      </c>
      <c r="J288" s="61">
        <v>2.7250000000000099</v>
      </c>
      <c r="K288" s="54"/>
      <c r="L288" s="54">
        <v>46.164000000000001</v>
      </c>
      <c r="M288" s="56"/>
      <c r="N288" s="56"/>
      <c r="O288" s="57" t="s">
        <v>32</v>
      </c>
      <c r="P288" s="58"/>
      <c r="Q288" s="59">
        <v>43992</v>
      </c>
      <c r="R288" s="59">
        <v>43992</v>
      </c>
      <c r="S288" s="60" t="s">
        <v>238</v>
      </c>
    </row>
    <row r="289" spans="1:19" x14ac:dyDescent="0.2">
      <c r="A289" s="46" t="s">
        <v>202</v>
      </c>
      <c r="B289" s="47">
        <f>C288</f>
        <v>1.6</v>
      </c>
      <c r="C289" s="47">
        <f>B289+D289</f>
        <v>2.1</v>
      </c>
      <c r="D289" s="47">
        <v>0.5</v>
      </c>
      <c r="E289" s="57">
        <v>439094</v>
      </c>
      <c r="F289" s="54">
        <v>1.6680000000000001</v>
      </c>
      <c r="G289" s="61">
        <v>6.4000000000000001E-2</v>
      </c>
      <c r="H289" s="61">
        <v>0.104</v>
      </c>
      <c r="I289" s="61">
        <v>0.76200000000000001</v>
      </c>
      <c r="J289" s="61">
        <v>2.7460317460316999</v>
      </c>
      <c r="K289" s="54"/>
      <c r="L289" s="54">
        <v>17.553000000000001</v>
      </c>
      <c r="M289" s="56"/>
      <c r="N289" s="56"/>
      <c r="O289" s="57" t="s">
        <v>30</v>
      </c>
      <c r="P289" s="58">
        <v>0.5</v>
      </c>
      <c r="Q289" s="59">
        <v>43992</v>
      </c>
      <c r="R289" s="59">
        <v>43992</v>
      </c>
      <c r="S289" s="60" t="s">
        <v>238</v>
      </c>
    </row>
    <row r="290" spans="1:19" x14ac:dyDescent="0.2">
      <c r="A290" s="46" t="s">
        <v>202</v>
      </c>
      <c r="B290" s="47">
        <f>C289</f>
        <v>2.1</v>
      </c>
      <c r="C290" s="47">
        <f>B290+D290</f>
        <v>3.2</v>
      </c>
      <c r="D290" s="47">
        <v>1.1000000000000001</v>
      </c>
      <c r="E290" s="57">
        <v>439095</v>
      </c>
      <c r="F290" s="54">
        <v>0.27200000000000002</v>
      </c>
      <c r="G290" s="61">
        <v>3.2000000000000001E-2</v>
      </c>
      <c r="H290" s="61">
        <v>1.4999999999999999E-2</v>
      </c>
      <c r="I290" s="61">
        <v>3.2000000000000001E-2</v>
      </c>
      <c r="J290" s="61">
        <v>2.67460317460317</v>
      </c>
      <c r="K290" s="54"/>
      <c r="L290" s="54">
        <v>0.70199999999999996</v>
      </c>
      <c r="M290" s="56"/>
      <c r="N290" s="56"/>
      <c r="O290" s="57" t="s">
        <v>31</v>
      </c>
      <c r="P290" s="58"/>
      <c r="Q290" s="59">
        <v>43992</v>
      </c>
      <c r="R290" s="59">
        <v>43992</v>
      </c>
      <c r="S290" s="60" t="s">
        <v>238</v>
      </c>
    </row>
    <row r="291" spans="1:19" x14ac:dyDescent="0.2">
      <c r="A291" s="46" t="s">
        <v>202</v>
      </c>
      <c r="B291" s="47">
        <f>C290</f>
        <v>3.2</v>
      </c>
      <c r="C291" s="47">
        <f>B291+D291</f>
        <v>3.9000000000000004</v>
      </c>
      <c r="D291" s="47">
        <v>0.7</v>
      </c>
      <c r="E291" s="57">
        <v>439096</v>
      </c>
      <c r="F291" s="54">
        <v>0.47800000000000004</v>
      </c>
      <c r="G291" s="61">
        <v>3.5999999999999997E-2</v>
      </c>
      <c r="H291" s="61">
        <v>4.0000000000000001E-3</v>
      </c>
      <c r="I291" s="61">
        <v>2.5999999999999999E-2</v>
      </c>
      <c r="J291" s="61">
        <v>2.6746031746031802</v>
      </c>
      <c r="K291" s="54"/>
      <c r="L291" s="54">
        <v>1.411</v>
      </c>
      <c r="M291" s="56"/>
      <c r="N291" s="56"/>
      <c r="O291" s="57" t="s">
        <v>31</v>
      </c>
      <c r="P291" s="58"/>
      <c r="Q291" s="59">
        <v>43992</v>
      </c>
      <c r="R291" s="59">
        <v>43992</v>
      </c>
      <c r="S291" s="60" t="s">
        <v>238</v>
      </c>
    </row>
    <row r="292" spans="1:19" x14ac:dyDescent="0.2">
      <c r="F292" s="3"/>
      <c r="L292" s="3"/>
    </row>
    <row r="293" spans="1:19" x14ac:dyDescent="0.2">
      <c r="F293" s="3"/>
      <c r="L293" s="3"/>
    </row>
    <row r="294" spans="1:19" x14ac:dyDescent="0.2">
      <c r="F294" s="3"/>
      <c r="L294" s="3"/>
    </row>
    <row r="295" spans="1:19" x14ac:dyDescent="0.2">
      <c r="F295" s="3"/>
      <c r="L295" s="3"/>
    </row>
    <row r="296" spans="1:19" x14ac:dyDescent="0.2">
      <c r="F296" s="3"/>
      <c r="L296" s="3"/>
    </row>
    <row r="297" spans="1:19" x14ac:dyDescent="0.2">
      <c r="F297" s="3"/>
      <c r="L297" s="3"/>
    </row>
    <row r="298" spans="1:19" x14ac:dyDescent="0.2">
      <c r="F298" s="3"/>
      <c r="L298" s="3"/>
    </row>
    <row r="299" spans="1:19" x14ac:dyDescent="0.2">
      <c r="F299" s="3"/>
      <c r="L299" s="3"/>
    </row>
    <row r="300" spans="1:19" x14ac:dyDescent="0.2">
      <c r="L300" s="3"/>
    </row>
  </sheetData>
  <protectedRanges>
    <protectedRange sqref="Q17:R26" name="Range1_9_13"/>
    <protectedRange sqref="Q6:R9" name="Range1_9_7"/>
    <protectedRange sqref="Q2:R5" name="Range1_9_3"/>
    <protectedRange sqref="E10:E13" name="Range1_9_2_1_1_2"/>
    <protectedRange sqref="G10:G13" name="Range27_1_1"/>
    <protectedRange sqref="G10:G13" name="Range1_1_1"/>
    <protectedRange sqref="G10:G13" name="Range26_1_1"/>
    <protectedRange sqref="H10:H13" name="Range27_2_1"/>
    <protectedRange sqref="H10:H13" name="Range1_2_1"/>
    <protectedRange sqref="H10:H13" name="Range26_2_1"/>
    <protectedRange sqref="I10:I13" name="Range27_3_1"/>
    <protectedRange sqref="I10:I13" name="Range1_3_1"/>
    <protectedRange sqref="I10:I13" name="Range26_3_1"/>
    <protectedRange sqref="J10:J13" name="Range27_4_1"/>
    <protectedRange sqref="J10:J13" name="Range1_4_1"/>
    <protectedRange sqref="J10:J13" name="Range26_4_1"/>
    <protectedRange sqref="L10:L13" name="Range27_5_1"/>
    <protectedRange sqref="L10:L13" name="Range1_8_1_2"/>
    <protectedRange sqref="L10:L13" name="Range28_2"/>
    <protectedRange sqref="E14" name="Range1_9_2_1_1_1_1"/>
    <protectedRange sqref="G14" name="Range27_6_1"/>
    <protectedRange sqref="G14" name="Range1_5_1"/>
    <protectedRange sqref="G14" name="Range26_5_1"/>
    <protectedRange sqref="H14" name="Range27_7_1"/>
    <protectedRange sqref="H14" name="Range1_8_1_1_1"/>
    <protectedRange sqref="H14" name="Range26_6_1"/>
    <protectedRange sqref="I14" name="Range27_8_1"/>
    <protectedRange sqref="I14" name="Range1_4_2_1"/>
    <protectedRange sqref="I14" name="Range26_7_1"/>
    <protectedRange sqref="J14" name="Range27_9_1"/>
    <protectedRange sqref="J14" name="Range1_6_1"/>
    <protectedRange sqref="J14" name="Range26_8"/>
    <protectedRange sqref="L14" name="Range27_10"/>
    <protectedRange sqref="L14" name="Range1_8"/>
    <protectedRange sqref="L14" name="Range28_1_1"/>
    <protectedRange sqref="E17:E25" name="Range1_9_2_1_1"/>
    <protectedRange sqref="G17:J25 G164:J189 G190:I193 L159:L193" name="Range27"/>
    <protectedRange sqref="G17:J25" name="Range1"/>
    <protectedRange sqref="G17:J25" name="Range26"/>
    <protectedRange sqref="L17:L25" name="Range27_1"/>
    <protectedRange sqref="L17:L25" name="Range1_8_1"/>
    <protectedRange sqref="L17:L25" name="Range28"/>
    <protectedRange sqref="E36:E37" name="Range1_9_2_1_1_4"/>
    <protectedRange sqref="G36:J37" name="Range27_5"/>
    <protectedRange sqref="G36:J37" name="Range1_3"/>
    <protectedRange sqref="G36:J37" name="Range26_3"/>
    <protectedRange sqref="L36:L37" name="Range27_6"/>
    <protectedRange sqref="L36:L37" name="Range1_8_1_4"/>
    <protectedRange sqref="L36:L37" name="Range28_3"/>
    <protectedRange sqref="E38" name="Range1_9_2_1_1_5"/>
    <protectedRange sqref="G38:J38" name="Range27_7"/>
    <protectedRange sqref="J38 G38" name="Range1_4"/>
    <protectedRange sqref="H38" name="Range1_8_1_5"/>
    <protectedRange sqref="I38" name="Range1_4_2_1_2"/>
    <protectedRange sqref="G38:J38" name="Range26_4"/>
    <protectedRange sqref="L38" name="Range27_8"/>
    <protectedRange sqref="L38" name="Range1_8_3"/>
    <protectedRange sqref="L38" name="Range28_4"/>
    <protectedRange sqref="E39:E41" name="Range1_9_2_1_1_6"/>
    <protectedRange sqref="G39:I41" name="Range27_9"/>
    <protectedRange sqref="G39:I41" name="Range1_5"/>
    <protectedRange sqref="G39:I41" name="Range26_5"/>
    <protectedRange sqref="L39:L41" name="Range27_11"/>
    <protectedRange sqref="L39:L41" name="Range1_8_1_6"/>
    <protectedRange sqref="L39:L41" name="Range28_5"/>
    <protectedRange sqref="E42:E43" name="Range1_9_2_1_1_7"/>
    <protectedRange sqref="G42:I43" name="Range27_12"/>
    <protectedRange sqref="G42:G43" name="Range1_7"/>
    <protectedRange sqref="H42" name="Range1_8_1_7"/>
    <protectedRange sqref="I42" name="Range1_4_2_1_3"/>
    <protectedRange sqref="H43:I43" name="Range1_6_3"/>
    <protectedRange sqref="G42:I43" name="Range26_6"/>
    <protectedRange sqref="L42:L43" name="Range27_13"/>
    <protectedRange sqref="L42" name="Range1_8_4"/>
    <protectedRange sqref="L43" name="Range1_6_4"/>
    <protectedRange sqref="L42:L43" name="Range28_6"/>
    <protectedRange sqref="E44" name="Range1_9_2_1_1_8"/>
    <protectedRange sqref="G44:I44" name="Range27_14"/>
    <protectedRange sqref="G44:I44" name="Range1_9"/>
    <protectedRange sqref="G44:I44" name="Range26_7"/>
    <protectedRange sqref="L44" name="Range27_15"/>
    <protectedRange sqref="L44" name="Range1_8_1_8"/>
    <protectedRange sqref="L44" name="Range28_7"/>
    <protectedRange sqref="E45:E47" name="Range1_9_2_1_1_9"/>
    <protectedRange sqref="G45:I47" name="Range27_16"/>
    <protectedRange sqref="G45:I47" name="Range1_10"/>
    <protectedRange sqref="G45:I47" name="Range26_9"/>
    <protectedRange sqref="L45:L47" name="Range27_17"/>
    <protectedRange sqref="L45:L47" name="Range1_8_1_9"/>
    <protectedRange sqref="L45:L47" name="Range28_8"/>
    <protectedRange sqref="E48:E52" name="Range1_9_2_1_1_10"/>
    <protectedRange sqref="G48:I52" name="Range27_18"/>
    <protectedRange sqref="G48:I52" name="Range1_11"/>
    <protectedRange sqref="G48:I52" name="Range26_10"/>
    <protectedRange sqref="L48:L52" name="Range27_19"/>
    <protectedRange sqref="L48:L52" name="Range1_8_1_10"/>
    <protectedRange sqref="L48:L52" name="Range28_9"/>
    <protectedRange sqref="E53:E57" name="Range1_9_2_1_1_11"/>
    <protectedRange sqref="G53:J57" name="Range27_20"/>
    <protectedRange sqref="G53:J57" name="Range1_12"/>
    <protectedRange sqref="G53:J57" name="Range26_11"/>
    <protectedRange sqref="L53:L57" name="Range27_21"/>
    <protectedRange sqref="L53:L57" name="Range1_8_1_11"/>
    <protectedRange sqref="L53:L57" name="Range28_10"/>
    <protectedRange sqref="E58:E61" name="Range1_9_2_1_1_13"/>
    <protectedRange sqref="G58:J61" name="Range27_22"/>
    <protectedRange sqref="G58:J61" name="Range1_13"/>
    <protectedRange sqref="G58:J61" name="Range26_12"/>
    <protectedRange sqref="L58:L61" name="Range27_23"/>
    <protectedRange sqref="L58:L61" name="Range1_8_1_12"/>
    <protectedRange sqref="L58:L61" name="Range28_11"/>
    <protectedRange sqref="E62:E64" name="Range1_9_2_1_1_14"/>
    <protectedRange sqref="G62:J64" name="Range27_24"/>
    <protectedRange sqref="G62:J64" name="Range1_14"/>
    <protectedRange sqref="G62:J64" name="Range26_13"/>
    <protectedRange sqref="L62:L64" name="Range27_25"/>
    <protectedRange sqref="L62:L64" name="Range1_8_1_13"/>
    <protectedRange sqref="L62:L64" name="Range28_12"/>
    <protectedRange sqref="E65:E66" name="Range1_9_2_1_1_15"/>
    <protectedRange sqref="G65:J66" name="Range27_26"/>
    <protectedRange sqref="G65:J66" name="Range1_15"/>
    <protectedRange sqref="G65:J66" name="Range26_14"/>
    <protectedRange sqref="L65:L66" name="Range27_27"/>
    <protectedRange sqref="L65:L66" name="Range1_8_1_14"/>
    <protectedRange sqref="L65:L66" name="Range28_13"/>
    <protectedRange sqref="E67" name="Range1_9_2_1_1_16"/>
    <protectedRange sqref="G67:J67" name="Range27_28"/>
    <protectedRange sqref="G67:J67" name="Range1_16"/>
    <protectedRange sqref="G67:J67" name="Range26_15"/>
    <protectedRange sqref="L67" name="Range27_29"/>
    <protectedRange sqref="L67" name="Range1_8_1_15"/>
    <protectedRange sqref="L67" name="Range28_14"/>
    <protectedRange sqref="E68:E72" name="Range1_9_2_1_1_17"/>
    <protectedRange sqref="G68:I72" name="Range27_30"/>
    <protectedRange sqref="G68:I72" name="Range1_17"/>
    <protectedRange sqref="G68:I72" name="Range26_16"/>
    <protectedRange sqref="L68:L72" name="Range27_31"/>
    <protectedRange sqref="L68:L72" name="Range1_8_1_16"/>
    <protectedRange sqref="L68:L72" name="Range28_15"/>
    <protectedRange sqref="E73" name="Range1_9_2_1_1_18"/>
    <protectedRange sqref="G73:J73" name="Range27_32"/>
    <protectedRange sqref="G73:J73" name="Range1_18"/>
    <protectedRange sqref="G73:J73" name="Range26_17"/>
    <protectedRange sqref="L73" name="Range27_33"/>
    <protectedRange sqref="L73" name="Range1_8_1_17"/>
    <protectedRange sqref="L73" name="Range28_16"/>
    <protectedRange sqref="E74:E75" name="Range1_9_2_1_1_19"/>
    <protectedRange sqref="G74:J75" name="Range27_34"/>
    <protectedRange sqref="G74:J75" name="Range1_19"/>
    <protectedRange sqref="G74:J75" name="Range26_18"/>
    <protectedRange sqref="L74:L75" name="Range27_36"/>
    <protectedRange sqref="L74:L75" name="Range1_8_1_18"/>
    <protectedRange sqref="L74:L75" name="Range28_17"/>
    <protectedRange sqref="E76" name="Range1_9_2_1_1_20"/>
    <protectedRange sqref="G76:J76" name="Range27_37"/>
    <protectedRange sqref="G76:J76" name="Range1_21"/>
    <protectedRange sqref="G76:J76" name="Range26_20"/>
    <protectedRange sqref="L76" name="Range27_38"/>
    <protectedRange sqref="L76" name="Range1_8_1_19"/>
    <protectedRange sqref="L76" name="Range28_18"/>
    <protectedRange sqref="E77:E78" name="Range1_9_2_1_1_21"/>
    <protectedRange sqref="G77:J78" name="Range27_39"/>
    <protectedRange sqref="G77:J78" name="Range1_22"/>
    <protectedRange sqref="G77:J78" name="Range26_21"/>
    <protectedRange sqref="L77:L78" name="Range27_40"/>
    <protectedRange sqref="L77:L78" name="Range1_8_1_20"/>
    <protectedRange sqref="L77:L78" name="Range28_19"/>
    <protectedRange sqref="E79:E83" name="Range1_9_2_1_1_22"/>
    <protectedRange sqref="G79:J83" name="Range27_41"/>
    <protectedRange sqref="J79:J81 G79:G81" name="Range1_23"/>
    <protectedRange sqref="H79:I81" name="Range1_6_5"/>
    <protectedRange sqref="H83 J83 G82:J82" name="Range1_8_3_1"/>
    <protectedRange sqref="G79:J83" name="Range26_22"/>
    <protectedRange sqref="L79:L83" name="Range27_42"/>
    <protectedRange sqref="L79:L81" name="Range1_6_6"/>
    <protectedRange sqref="L82:L83" name="Range1_8_3_2"/>
    <protectedRange sqref="L79:L83" name="Range28_20"/>
    <protectedRange sqref="E84:E85" name="Range1_9_2_1_1_23"/>
    <protectedRange sqref="G84:J85" name="Range27_43"/>
    <protectedRange sqref="G84:J85" name="Range1_24"/>
    <protectedRange sqref="G84:J85" name="Range26_23"/>
    <protectedRange sqref="L84:L85" name="Range27_44"/>
    <protectedRange sqref="L84:L85" name="Range1_8_1_21"/>
    <protectedRange sqref="L84:L85" name="Range28_21"/>
    <protectedRange sqref="E86:E88" name="Range1_9_2_1_1_24"/>
    <protectedRange sqref="G86:J88" name="Range27_45"/>
    <protectedRange sqref="G86:J88" name="Range1_25"/>
    <protectedRange sqref="G86:J88" name="Range26_24"/>
    <protectedRange sqref="L86:L88" name="Range27_46"/>
    <protectedRange sqref="L86:L88" name="Range1_8_1_22"/>
    <protectedRange sqref="L86:L88" name="Range28_22"/>
    <protectedRange sqref="E26:E34" name="Range1_9_2_1_1_12"/>
    <protectedRange sqref="G26:J34" name="Range27_35"/>
    <protectedRange sqref="G26:J34" name="Range1_20"/>
    <protectedRange sqref="G26:J34" name="Range26_19"/>
    <protectedRange sqref="L26:L34" name="Range27_47"/>
    <protectedRange sqref="L26:L34" name="Range1_8_1_23"/>
    <protectedRange sqref="L26:L34" name="Range28_23"/>
    <protectedRange sqref="E35" name="Range1_9_2_1_1_25"/>
    <protectedRange sqref="G35:J35" name="Range27_48"/>
    <protectedRange sqref="G35:J35" name="Range1_26"/>
    <protectedRange sqref="G35:J35" name="Range26_25"/>
    <protectedRange sqref="L35" name="Range27_49"/>
    <protectedRange sqref="L35" name="Range1_8_1_24"/>
    <protectedRange sqref="L35" name="Range28_24"/>
    <protectedRange sqref="E89:E92" name="Range1_9_2_1_1_26"/>
    <protectedRange sqref="G89:J92" name="Range27_50"/>
    <protectedRange sqref="J89:J92 I89 H89:H90 G89:G92" name="Range1_27"/>
    <protectedRange sqref="H91" name="Range1_8_1_25"/>
    <protectedRange sqref="I90:I91" name="Range1_4_2_1_4"/>
    <protectedRange sqref="H92:I92" name="Range1_6_7"/>
    <protectedRange sqref="G89:J92" name="Range26_26"/>
    <protectedRange sqref="L89:L92" name="Range27_51"/>
    <protectedRange sqref="L91" name="Range1_8_5"/>
    <protectedRange sqref="L89:L90" name="Range1_8_1_26"/>
    <protectedRange sqref="L92" name="Range1_6_8"/>
    <protectedRange sqref="L89:L92" name="Range28_25"/>
    <protectedRange sqref="E93:E96" name="Range1_9_2_1_1_27"/>
    <protectedRange sqref="G93:J96" name="Range27_52"/>
    <protectedRange sqref="G93:J96" name="Range1_28"/>
    <protectedRange sqref="G93:J96" name="Range26_27"/>
    <protectedRange sqref="L93:L96" name="Range27_53"/>
    <protectedRange sqref="L93:L96" name="Range1_8_1_27"/>
    <protectedRange sqref="L93:L96" name="Range28_26"/>
    <protectedRange sqref="E97" name="Range1_9_2_1_1_28"/>
    <protectedRange sqref="G97:J97" name="Range27_54"/>
    <protectedRange sqref="G97:J97" name="Range1_29"/>
    <protectedRange sqref="G97:J97" name="Range26_28"/>
    <protectedRange sqref="L97" name="Range27_55"/>
    <protectedRange sqref="L97" name="Range1_8_1_28"/>
    <protectedRange sqref="L97" name="Range28_27"/>
    <protectedRange sqref="E98:E101" name="Range1_9_2_1_1_29"/>
    <protectedRange sqref="G98:J101" name="Range27_56"/>
    <protectedRange sqref="J98:J101 G98:G101" name="Range1_30"/>
    <protectedRange sqref="H98:H100" name="Range1_8_1_29"/>
    <protectedRange sqref="I98:I100" name="Range1_4_2_1_5"/>
    <protectedRange sqref="H101:I101" name="Range1_6_9"/>
    <protectedRange sqref="G98:J101" name="Range26_29"/>
    <protectedRange sqref="L98:L101" name="Range27_58"/>
    <protectedRange sqref="L98:L100" name="Range1_8_6"/>
    <protectedRange sqref="L101" name="Range1_6_11"/>
    <protectedRange sqref="L98:L101" name="Range28_28"/>
    <protectedRange sqref="E102:E104" name="Range1_9_2_1_1_30"/>
    <protectedRange sqref="G102:J104" name="Range27_59"/>
    <protectedRange sqref="G102:J104" name="Range1_32"/>
    <protectedRange sqref="G102:J104" name="Range26_31"/>
    <protectedRange sqref="L102:L104" name="Range27_60"/>
    <protectedRange sqref="L102:L104" name="Range1_8_1_31"/>
    <protectedRange sqref="L102:L104" name="Range28_29"/>
    <protectedRange sqref="E105" name="Range1_9_2_1_1_31"/>
    <protectedRange sqref="G105:J105" name="Range27_61"/>
    <protectedRange sqref="G105:J105" name="Range1_33"/>
    <protectedRange sqref="G105:J105" name="Range26_32"/>
    <protectedRange sqref="L105" name="Range27_62"/>
    <protectedRange sqref="L105" name="Range1_8_1_32"/>
    <protectedRange sqref="L105" name="Range28_30"/>
    <protectedRange sqref="E106:E107" name="Range1_9_2_1_1_32"/>
    <protectedRange sqref="G106:J107" name="Range27_63"/>
    <protectedRange sqref="J106:J107 G106:G107" name="Range1_34"/>
    <protectedRange sqref="H106" name="Range1_8_1_33"/>
    <protectedRange sqref="I106" name="Range1_4_2_1_7"/>
    <protectedRange sqref="H107:I107" name="Range1_6_12"/>
    <protectedRange sqref="G106:J107" name="Range26_33"/>
    <protectedRange sqref="L106:L107" name="Range27_64"/>
    <protectedRange sqref="L106" name="Range1_8_7"/>
    <protectedRange sqref="L107" name="Range1_6_13"/>
    <protectedRange sqref="L106:L107" name="Range28_31"/>
    <protectedRange sqref="E108:E110" name="Range1_9_2_1_1_33"/>
    <protectedRange sqref="G108:J110" name="Range27_65"/>
    <protectedRange sqref="G108:J110" name="Range1_35"/>
    <protectedRange sqref="G108:J110" name="Range26_34"/>
    <protectedRange sqref="L108:L110" name="Range27_66"/>
    <protectedRange sqref="L108:L110" name="Range1_8_1_34"/>
    <protectedRange sqref="L108:L110" name="Range28_32"/>
    <protectedRange sqref="E111" name="Range1_9_2_1_1_1"/>
    <protectedRange sqref="G111:J111" name="Range27_2"/>
    <protectedRange sqref="G111:J111" name="Range1_1"/>
    <protectedRange sqref="G111:J111" name="Range26_1"/>
    <protectedRange sqref="L111" name="Range27_3"/>
    <protectedRange sqref="L111" name="Range1_8_1_1"/>
    <protectedRange sqref="L111" name="Range28_1"/>
    <protectedRange sqref="E112:E114" name="Range1_9_2_1_1_3"/>
    <protectedRange sqref="G112:J114" name="Range27_4"/>
    <protectedRange sqref="G112:J114" name="Range1_2"/>
    <protectedRange sqref="G112:J114" name="Range26_2"/>
    <protectedRange sqref="L112:L114" name="Range27_57"/>
    <protectedRange sqref="L112:L114" name="Range1_8_1_3"/>
    <protectedRange sqref="L112:L114" name="Range28_33"/>
    <protectedRange sqref="E115" name="Range1_9_2_1_1_34"/>
    <protectedRange sqref="G115:J115" name="Range27_67"/>
    <protectedRange sqref="G115:J115" name="Range1_6"/>
    <protectedRange sqref="G115:J115" name="Range26_30"/>
    <protectedRange sqref="L115" name="Range27_69"/>
    <protectedRange sqref="L115" name="Range1_8_1_30"/>
    <protectedRange sqref="L115" name="Range28_34"/>
    <protectedRange sqref="E116:E117" name="Range1_9_2_1_1_35"/>
    <protectedRange sqref="G116:J117" name="Range27_70"/>
    <protectedRange sqref="G116:J117" name="Range1_36"/>
    <protectedRange sqref="G116:J117" name="Range26_36"/>
    <protectedRange sqref="L116:L117" name="Range27_71"/>
    <protectedRange sqref="L116:L117" name="Range1_8_1_35"/>
    <protectedRange sqref="L116:L117" name="Range28_35"/>
    <protectedRange sqref="E118:E121" name="Range1_9_2_1_1_36"/>
    <protectedRange sqref="G118:I121" name="Range27_72"/>
    <protectedRange sqref="G118:I121" name="Range1_37"/>
    <protectedRange sqref="G118:I121" name="Range26_37"/>
    <protectedRange sqref="L118:L121" name="Range27_73"/>
    <protectedRange sqref="L118:L121" name="Range1_8_1_36"/>
    <protectedRange sqref="L118:L121" name="Range28_36"/>
    <protectedRange sqref="E122:E125" name="Range1_9_2_1_1_37"/>
    <protectedRange sqref="G122:I125" name="Range27_74"/>
    <protectedRange sqref="G122:I125" name="Range1_38"/>
    <protectedRange sqref="G122:I125" name="Range26_38"/>
    <protectedRange sqref="L122:L125" name="Range27_75"/>
    <protectedRange sqref="L122:L125" name="Range1_8_1_37"/>
    <protectedRange sqref="L122:L125" name="Range28_37"/>
    <protectedRange sqref="E126:E129" name="Range1_9_2_1_1_38"/>
    <protectedRange sqref="G126:J129" name="Range27_68"/>
    <protectedRange sqref="G126 I126:J126" name="Range1_31"/>
    <protectedRange sqref="G127:J127" name="Range1_3_2"/>
    <protectedRange sqref="H129 J129 G128:J128" name="Range1_8_2"/>
    <protectedRange sqref="G129 I129" name="Range1_4_2"/>
    <protectedRange sqref="G126:J129" name="Range26_35"/>
    <protectedRange sqref="L126:L129" name="Range27_76"/>
    <protectedRange sqref="L126" name="Range1_39"/>
    <protectedRange sqref="L127" name="Range1_3_3"/>
    <protectedRange sqref="L128:L129" name="Range1_8_8"/>
    <protectedRange sqref="L126:L129" name="Range28_38"/>
    <protectedRange sqref="E130:E133" name="Range1_9_2_1_1_39"/>
    <protectedRange sqref="G130:J133" name="Range27_77"/>
    <protectedRange sqref="G130:J133" name="Range1_40"/>
    <protectedRange sqref="G130:J133" name="Range26_39"/>
    <protectedRange sqref="L130:L133" name="Range27_78"/>
    <protectedRange sqref="L130:L133" name="Range1_8_1_38"/>
    <protectedRange sqref="L130:L133" name="Range28_39"/>
    <protectedRange sqref="E134" name="Range1_9_2_1_1_40"/>
    <protectedRange sqref="G134:J134" name="Range27_79"/>
    <protectedRange sqref="H134 J134" name="Range1_8_3_3"/>
    <protectedRange sqref="G134:J134" name="Range26_40"/>
    <protectedRange sqref="L134" name="Range27_80"/>
    <protectedRange sqref="L134" name="Range1_8_3_4"/>
    <protectedRange sqref="L134" name="Range28_40"/>
    <protectedRange sqref="E135:E136" name="Range1_9_2_1_1_41"/>
    <protectedRange sqref="G135:J136" name="Range27_81"/>
    <protectedRange sqref="G135 I136:J136 J135" name="Range1_41"/>
    <protectedRange sqref="G136" name="Range1_8_9"/>
    <protectedRange sqref="H135" name="Range1_6_2"/>
    <protectedRange sqref="H136" name="Range1_8_3_5"/>
    <protectedRange sqref="G135:J136" name="Range26_41"/>
    <protectedRange sqref="L135:L136" name="Range27_82"/>
    <protectedRange sqref="L135" name="Range1_42"/>
    <protectedRange sqref="L136" name="Range1_8_10"/>
    <protectedRange sqref="L135:L136" name="Range28_41"/>
    <protectedRange sqref="E137:E141" name="Range1_9_2_1_1_42"/>
    <protectedRange sqref="G137:J141" name="Range27_83"/>
    <protectedRange sqref="G137:J141" name="Range1_43"/>
    <protectedRange sqref="G137:J141" name="Range26_42"/>
    <protectedRange sqref="L137:L141" name="Range27_84"/>
    <protectedRange sqref="L137:L141" name="Range1_8_1_39"/>
    <protectedRange sqref="L137:L141" name="Range28_42"/>
    <protectedRange sqref="E142:E144" name="Range1_9_2_1_1_43"/>
    <protectedRange sqref="G142:J144" name="Range27_85"/>
    <protectedRange sqref="G142:J144" name="Range1_44"/>
    <protectedRange sqref="G142:J144" name="Range26_43"/>
    <protectedRange sqref="L142:L144" name="Range27_86"/>
    <protectedRange sqref="L142:L144" name="Range1_8_1_40"/>
    <protectedRange sqref="L142:L144" name="Range28_43"/>
    <protectedRange sqref="E145" name="Range1_9_2_1_1_44"/>
    <protectedRange sqref="G145:J145" name="Range27_87"/>
    <protectedRange sqref="J145 G145" name="Range1_45"/>
    <protectedRange sqref="H145" name="Range1_8_1_41"/>
    <protectedRange sqref="I145" name="Range1_4_2_1_1"/>
    <protectedRange sqref="G145:J145" name="Range26_44"/>
    <protectedRange sqref="L145" name="Range27_88"/>
    <protectedRange sqref="L145" name="Range1_8_11"/>
    <protectedRange sqref="L145" name="Range28_44"/>
    <protectedRange sqref="E146:E148" name="Range1_9_2_1_1_45"/>
    <protectedRange sqref="G146:J148" name="Range27_89"/>
    <protectedRange sqref="G146:J148" name="Range1_46"/>
    <protectedRange sqref="G146:J148" name="Range26_45"/>
    <protectedRange sqref="L146:L148" name="Range27_90"/>
    <protectedRange sqref="L146:L148" name="Range1_8_1_42"/>
    <protectedRange sqref="L146:L148" name="Range28_45"/>
    <protectedRange sqref="E149:E150" name="Range1_9_2_1_1_46"/>
    <protectedRange sqref="G149:J150" name="Range27_91"/>
    <protectedRange sqref="G149:J150" name="Range1_47"/>
    <protectedRange sqref="G149:J150" name="Range26_46"/>
    <protectedRange sqref="L149:L150" name="Range27_92"/>
    <protectedRange sqref="L149:L150" name="Range1_8_1_43"/>
    <protectedRange sqref="L149:L150" name="Range28_46"/>
    <protectedRange sqref="E151:E152" name="Range1_9_2_1_1_47"/>
    <protectedRange sqref="G151:J152" name="Range27_93"/>
    <protectedRange sqref="G151:J152" name="Range1_48"/>
    <protectedRange sqref="G151:J152" name="Range26_47"/>
    <protectedRange sqref="L151:L152" name="Range27_94"/>
    <protectedRange sqref="L151:L152" name="Range1_8_1_44"/>
    <protectedRange sqref="L151:L152" name="Range28_47"/>
    <protectedRange sqref="E153:E155" name="Range1_9_2_1_1_48"/>
    <protectedRange sqref="G153:J155" name="Range27_95"/>
    <protectedRange sqref="G153:J155" name="Range1_49"/>
    <protectedRange sqref="G153:J155" name="Range26_48"/>
    <protectedRange sqref="L153:L155" name="Range27_96"/>
    <protectedRange sqref="L153:L155" name="Range1_8_1_45"/>
    <protectedRange sqref="L153:L155" name="Range28_48"/>
    <protectedRange sqref="E156:E158" name="Range1_9_2_1_1_49"/>
    <protectedRange sqref="G156:J158" name="Range27_97"/>
    <protectedRange sqref="J156:J157 G156:G157" name="Range1_50"/>
    <protectedRange sqref="H156" name="Range1_8_1_46"/>
    <protectedRange sqref="I156" name="Range1_4_2_1_6"/>
    <protectedRange sqref="H157:I157" name="Range1_6_10"/>
    <protectedRange sqref="G158:J158" name="Range1_8_3_6"/>
    <protectedRange sqref="G156:J158" name="Range26_49"/>
    <protectedRange sqref="L156:L158" name="Range27_98"/>
    <protectedRange sqref="L156" name="Range1_8_12"/>
    <protectedRange sqref="L157" name="Range1_6_14"/>
    <protectedRange sqref="L158" name="Range1_8_3_7"/>
    <protectedRange sqref="L156:L158" name="Range28_49"/>
    <protectedRange sqref="E159:E163" name="Range1_9_2_1_1_50"/>
    <protectedRange sqref="G159:I163" name="Range27_99"/>
    <protectedRange sqref="G159:I159 I160 G160:H163" name="Range1_51"/>
    <protectedRange sqref="I161:I163" name="Range1_4_2_1_8"/>
    <protectedRange sqref="G159:I163" name="Range26_50"/>
    <protectedRange sqref="L159:L163" name="Range1_8_1_47"/>
    <protectedRange sqref="L159:L163" name="Range28_50"/>
    <protectedRange sqref="E164:E166" name="Range1_9_2_1_1_51"/>
    <protectedRange sqref="G165 I164:J165" name="Range1_52"/>
    <protectedRange sqref="G166:J166" name="Range1_3_4"/>
    <protectedRange sqref="G164" name="Range1_8_13"/>
    <protectedRange sqref="H164" name="Range1_8_3_8"/>
    <protectedRange sqref="G164:J166" name="Range26_51"/>
    <protectedRange sqref="L165" name="Range1_53"/>
    <protectedRange sqref="L166" name="Range1_3_5"/>
    <protectedRange sqref="L164" name="Range1_8_14"/>
    <protectedRange sqref="L164:L166" name="Range28_51"/>
    <protectedRange sqref="E167:E170" name="Range1_9_2_1_1_52"/>
    <protectedRange sqref="J167:J168 G167:G168" name="Range1_54"/>
    <protectedRange sqref="H167" name="Range1_8_1_48"/>
    <protectedRange sqref="I167" name="Range1_4_2_1_9"/>
    <protectedRange sqref="H168:I168" name="Range1_6_15"/>
    <protectedRange sqref="H170 J170 G169:J169" name="Range1_8_3_9"/>
    <protectedRange sqref="G167:J170" name="Range26_52"/>
    <protectedRange sqref="L167" name="Range1_8_15"/>
    <protectedRange sqref="L168" name="Range1_6_16"/>
    <protectedRange sqref="L169:L170" name="Range1_8_3_10"/>
    <protectedRange sqref="L167:L170" name="Range28_52"/>
    <protectedRange sqref="E171" name="Range1_9_2_1_1_53"/>
    <protectedRange sqref="G171 J171" name="Range1_55"/>
    <protectedRange sqref="H171" name="Range1_6_17"/>
    <protectedRange sqref="G171:J171" name="Range26_53"/>
    <protectedRange sqref="L171" name="Range1_56"/>
    <protectedRange sqref="L171" name="Range28_53"/>
    <protectedRange sqref="E172" name="Range1_9_2_1_1_54"/>
    <protectedRange sqref="H172 J172" name="Range1_8_3_11"/>
    <protectedRange sqref="G172:J172" name="Range26_54"/>
    <protectedRange sqref="L172" name="Range1_8_3_13"/>
    <protectedRange sqref="L172" name="Range28_55"/>
    <protectedRange sqref="E173:E174" name="Range1_9_2_1_1_55"/>
    <protectedRange sqref="G173 I174:J174 J173" name="Range1_57"/>
    <protectedRange sqref="G174" name="Range1_8_16"/>
    <protectedRange sqref="H173" name="Range1_6_18"/>
    <protectedRange sqref="H174" name="Range1_8_3_14"/>
    <protectedRange sqref="G173:J174" name="Range26_55"/>
    <protectedRange sqref="L173" name="Range1_58"/>
    <protectedRange sqref="L174" name="Range1_8_17"/>
    <protectedRange sqref="L173:L174" name="Range28_56"/>
    <protectedRange sqref="E175:E178" name="Range1_9_2_1_1_56"/>
    <protectedRange sqref="G175:I176 J175:J178 I177 G177:H178" name="Range1_59"/>
    <protectedRange sqref="I178" name="Range1_4_2_1_10"/>
    <protectedRange sqref="G175:J178" name="Range26_56"/>
    <protectedRange sqref="L175:L178" name="Range1_8_1_49"/>
    <protectedRange sqref="L175:L178" name="Range28_57"/>
    <protectedRange sqref="E179:E180" name="Range1_9_2_1_1_57"/>
    <protectedRange sqref="G179:J180" name="Range1_60"/>
    <protectedRange sqref="G179:J180" name="Range26_57"/>
    <protectedRange sqref="L179:L180" name="Range1_8_1_50"/>
    <protectedRange sqref="L179:L180" name="Range28_58"/>
    <protectedRange sqref="E181" name="Range1_9_2_1_1_58"/>
    <protectedRange sqref="G181:J181" name="Range1_61"/>
    <protectedRange sqref="G181:J181" name="Range26_58"/>
    <protectedRange sqref="L181" name="Range1_8_1_51"/>
    <protectedRange sqref="L181" name="Range28_59"/>
    <protectedRange sqref="E182:E185" name="Range1_9_2_1_1_59"/>
    <protectedRange sqref="G182:J185" name="Range1_62"/>
    <protectedRange sqref="G182:J185" name="Range26_59"/>
    <protectedRange sqref="L182:L185" name="Range1_8_1_52"/>
    <protectedRange sqref="L182:L185" name="Range28_54"/>
    <protectedRange sqref="E186:E187" name="Range1_9_2_1_1_60"/>
    <protectedRange sqref="G186:J187" name="Range1_63"/>
    <protectedRange sqref="G186:J187" name="Range26_60"/>
    <protectedRange sqref="L186:L187" name="Range1_8_1_53"/>
    <protectedRange sqref="L186:L187" name="Range28_60"/>
    <protectedRange sqref="E188:E189" name="Range1_9_2_1_1_61"/>
    <protectedRange sqref="G188:J189" name="Range1_64"/>
    <protectedRange sqref="G188:J189" name="Range26_61"/>
    <protectedRange sqref="L188:L189" name="Range1_8_1_54"/>
    <protectedRange sqref="L188:L189" name="Range28_61"/>
    <protectedRange sqref="E190:E193" name="Range1_9_2_1_1_62"/>
    <protectedRange sqref="G190" name="Range1_65"/>
    <protectedRange sqref="H190:I190 H193" name="Range1_6_19"/>
    <protectedRange sqref="H192 G191:I191" name="Range1_8_3_12"/>
    <protectedRange sqref="G190:I193" name="Range26_62"/>
    <protectedRange sqref="L193 L190" name="Range1_6_20"/>
    <protectedRange sqref="L191:L192" name="Range1_8_3_15"/>
    <protectedRange sqref="L190:L193" name="Range28_62"/>
  </protectedRanges>
  <sortState ref="A2:W14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zoomScaleNormal="100" workbookViewId="0">
      <pane ySplit="1" topLeftCell="A44" activePane="bottomLeft" state="frozen"/>
      <selection pane="bottomLeft" activeCell="I53" sqref="H53:I5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75" t="s">
        <v>0</v>
      </c>
      <c r="B1" s="76" t="s">
        <v>24</v>
      </c>
      <c r="C1" s="76" t="s">
        <v>25</v>
      </c>
      <c r="D1" s="76" t="s">
        <v>26</v>
      </c>
    </row>
    <row r="2" spans="1:4" x14ac:dyDescent="0.2">
      <c r="A2" s="46" t="s">
        <v>47</v>
      </c>
      <c r="B2" s="47">
        <v>0</v>
      </c>
      <c r="C2" s="57">
        <v>28.73</v>
      </c>
      <c r="D2" s="47">
        <v>0</v>
      </c>
    </row>
    <row r="3" spans="1:4" x14ac:dyDescent="0.2">
      <c r="A3" s="46" t="s">
        <v>42</v>
      </c>
      <c r="B3" s="47">
        <v>0</v>
      </c>
      <c r="C3" s="57">
        <v>29.64</v>
      </c>
      <c r="D3" s="47">
        <v>0</v>
      </c>
    </row>
    <row r="4" spans="1:4" x14ac:dyDescent="0.2">
      <c r="A4" s="46" t="s">
        <v>41</v>
      </c>
      <c r="B4" s="47">
        <v>0</v>
      </c>
      <c r="C4" s="57">
        <v>28.02</v>
      </c>
      <c r="D4" s="47">
        <v>0</v>
      </c>
    </row>
    <row r="5" spans="1:4" x14ac:dyDescent="0.2">
      <c r="A5" s="46" t="s">
        <v>155</v>
      </c>
      <c r="B5" s="47"/>
      <c r="C5" s="57">
        <v>23.9</v>
      </c>
      <c r="D5" s="47">
        <v>0</v>
      </c>
    </row>
    <row r="6" spans="1:4" x14ac:dyDescent="0.2">
      <c r="A6" s="46" t="s">
        <v>156</v>
      </c>
      <c r="B6" s="47"/>
      <c r="C6" s="57">
        <v>27.39</v>
      </c>
      <c r="D6" s="47">
        <v>0</v>
      </c>
    </row>
    <row r="7" spans="1:4" x14ac:dyDescent="0.2">
      <c r="A7" s="46" t="s">
        <v>68</v>
      </c>
      <c r="B7" s="47">
        <v>0</v>
      </c>
      <c r="C7" s="57">
        <v>23.82</v>
      </c>
      <c r="D7" s="47">
        <v>0</v>
      </c>
    </row>
    <row r="8" spans="1:4" x14ac:dyDescent="0.2">
      <c r="A8" s="46" t="s">
        <v>40</v>
      </c>
      <c r="B8" s="47">
        <v>0</v>
      </c>
      <c r="C8" s="57">
        <v>18.7</v>
      </c>
      <c r="D8" s="47">
        <v>0</v>
      </c>
    </row>
    <row r="9" spans="1:4" x14ac:dyDescent="0.2">
      <c r="A9" s="46" t="s">
        <v>157</v>
      </c>
      <c r="B9" s="47"/>
      <c r="C9" s="57">
        <v>7.3</v>
      </c>
      <c r="D9" s="47">
        <v>0</v>
      </c>
    </row>
    <row r="10" spans="1:4" x14ac:dyDescent="0.2">
      <c r="A10" s="46" t="s">
        <v>158</v>
      </c>
      <c r="B10" s="47"/>
      <c r="C10" s="57">
        <v>12.23</v>
      </c>
      <c r="D10" s="47">
        <v>0</v>
      </c>
    </row>
    <row r="11" spans="1:4" x14ac:dyDescent="0.2">
      <c r="A11" s="46" t="s">
        <v>71</v>
      </c>
      <c r="B11" s="47">
        <v>0</v>
      </c>
      <c r="C11" s="57">
        <v>9.6199999999999992</v>
      </c>
      <c r="D11" s="47">
        <v>0</v>
      </c>
    </row>
    <row r="12" spans="1:4" x14ac:dyDescent="0.2">
      <c r="A12" s="46" t="s">
        <v>115</v>
      </c>
      <c r="B12" s="47">
        <v>0</v>
      </c>
      <c r="C12" s="57">
        <v>15.19</v>
      </c>
      <c r="D12" s="47">
        <v>0</v>
      </c>
    </row>
    <row r="13" spans="1:4" x14ac:dyDescent="0.2">
      <c r="A13" s="46" t="s">
        <v>159</v>
      </c>
      <c r="B13" s="47"/>
      <c r="C13" s="57">
        <v>8.2899999999999991</v>
      </c>
      <c r="D13" s="47">
        <v>0</v>
      </c>
    </row>
    <row r="14" spans="1:4" x14ac:dyDescent="0.2">
      <c r="A14" s="46" t="s">
        <v>73</v>
      </c>
      <c r="B14" s="47">
        <v>0</v>
      </c>
      <c r="C14" s="57">
        <v>6.42</v>
      </c>
      <c r="D14" s="47">
        <v>0</v>
      </c>
    </row>
    <row r="15" spans="1:4" x14ac:dyDescent="0.2">
      <c r="A15" s="46" t="s">
        <v>75</v>
      </c>
      <c r="B15" s="47">
        <v>0</v>
      </c>
      <c r="C15" s="57">
        <v>8.33</v>
      </c>
      <c r="D15" s="47">
        <v>0</v>
      </c>
    </row>
    <row r="16" spans="1:4" x14ac:dyDescent="0.2">
      <c r="A16" s="46" t="s">
        <v>43</v>
      </c>
      <c r="B16" s="77">
        <v>0</v>
      </c>
      <c r="C16" s="57">
        <v>12.16</v>
      </c>
      <c r="D16" s="47">
        <v>0</v>
      </c>
    </row>
    <row r="17" spans="1:4" x14ac:dyDescent="0.2">
      <c r="A17" s="46" t="s">
        <v>160</v>
      </c>
      <c r="B17" s="77"/>
      <c r="C17" s="57">
        <v>15.13</v>
      </c>
      <c r="D17" s="47">
        <v>0</v>
      </c>
    </row>
    <row r="18" spans="1:4" x14ac:dyDescent="0.2">
      <c r="A18" s="46" t="s">
        <v>117</v>
      </c>
      <c r="B18" s="47">
        <v>0</v>
      </c>
      <c r="C18" s="57">
        <v>18.21</v>
      </c>
      <c r="D18" s="47">
        <v>0</v>
      </c>
    </row>
    <row r="19" spans="1:4" x14ac:dyDescent="0.2">
      <c r="A19" s="46" t="s">
        <v>112</v>
      </c>
      <c r="B19" s="47">
        <v>0</v>
      </c>
      <c r="C19" s="57">
        <v>25.77</v>
      </c>
      <c r="D19" s="47">
        <v>0</v>
      </c>
    </row>
    <row r="20" spans="1:4" x14ac:dyDescent="0.2">
      <c r="A20" s="46" t="s">
        <v>108</v>
      </c>
      <c r="B20" s="47">
        <v>0</v>
      </c>
      <c r="C20" s="57">
        <v>30.48</v>
      </c>
      <c r="D20" s="47">
        <v>0</v>
      </c>
    </row>
    <row r="21" spans="1:4" x14ac:dyDescent="0.2">
      <c r="A21" s="46" t="s">
        <v>105</v>
      </c>
      <c r="B21" s="47">
        <v>0</v>
      </c>
      <c r="C21" s="57">
        <v>30.32</v>
      </c>
      <c r="D21" s="47">
        <v>0</v>
      </c>
    </row>
    <row r="22" spans="1:4" x14ac:dyDescent="0.2">
      <c r="A22" s="46" t="s">
        <v>102</v>
      </c>
      <c r="B22" s="47">
        <v>0</v>
      </c>
      <c r="C22" s="57">
        <v>16.29</v>
      </c>
      <c r="D22" s="47">
        <v>0</v>
      </c>
    </row>
    <row r="23" spans="1:4" x14ac:dyDescent="0.2">
      <c r="A23" s="46" t="s">
        <v>95</v>
      </c>
      <c r="B23" s="47">
        <v>0</v>
      </c>
      <c r="C23" s="57">
        <v>16.829999999999998</v>
      </c>
      <c r="D23" s="47">
        <v>0</v>
      </c>
    </row>
    <row r="24" spans="1:4" x14ac:dyDescent="0.2">
      <c r="A24" s="46" t="s">
        <v>161</v>
      </c>
      <c r="B24" s="47"/>
      <c r="C24" s="57">
        <v>16.78</v>
      </c>
      <c r="D24" s="47">
        <v>0</v>
      </c>
    </row>
    <row r="25" spans="1:4" x14ac:dyDescent="0.2">
      <c r="A25" s="46" t="s">
        <v>82</v>
      </c>
      <c r="B25" s="47">
        <v>0</v>
      </c>
      <c r="C25" s="57">
        <v>22.61</v>
      </c>
      <c r="D25" s="47">
        <v>0</v>
      </c>
    </row>
    <row r="26" spans="1:4" x14ac:dyDescent="0.2">
      <c r="A26" s="46" t="s">
        <v>85</v>
      </c>
      <c r="B26" s="47">
        <v>0</v>
      </c>
      <c r="C26" s="57">
        <v>28.03</v>
      </c>
      <c r="D26" s="47">
        <v>0</v>
      </c>
    </row>
    <row r="27" spans="1:4" x14ac:dyDescent="0.2">
      <c r="A27" s="46" t="s">
        <v>45</v>
      </c>
      <c r="B27" s="47">
        <v>0</v>
      </c>
      <c r="C27" s="57">
        <v>28.69</v>
      </c>
      <c r="D27" s="47">
        <v>0</v>
      </c>
    </row>
    <row r="28" spans="1:4" x14ac:dyDescent="0.2">
      <c r="A28" s="46" t="s">
        <v>97</v>
      </c>
      <c r="B28" s="47">
        <v>0</v>
      </c>
      <c r="C28" s="57">
        <v>24.99</v>
      </c>
      <c r="D28" s="47">
        <v>0</v>
      </c>
    </row>
    <row r="29" spans="1:4" x14ac:dyDescent="0.2">
      <c r="A29" s="46" t="s">
        <v>89</v>
      </c>
      <c r="B29" s="47">
        <v>0</v>
      </c>
      <c r="C29" s="57">
        <v>33.57</v>
      </c>
      <c r="D29" s="47">
        <v>0</v>
      </c>
    </row>
    <row r="30" spans="1:4" x14ac:dyDescent="0.2">
      <c r="A30" s="46" t="s">
        <v>162</v>
      </c>
      <c r="B30" s="47"/>
      <c r="C30" s="57">
        <v>27.56</v>
      </c>
      <c r="D30" s="47">
        <v>0</v>
      </c>
    </row>
    <row r="31" spans="1:4" x14ac:dyDescent="0.2">
      <c r="A31" s="46" t="s">
        <v>91</v>
      </c>
      <c r="B31" s="47">
        <v>0</v>
      </c>
      <c r="C31" s="57">
        <v>28.7</v>
      </c>
      <c r="D31" s="47">
        <v>0</v>
      </c>
    </row>
    <row r="32" spans="1:4" x14ac:dyDescent="0.2">
      <c r="A32" s="46" t="s">
        <v>66</v>
      </c>
      <c r="B32" s="47">
        <v>0</v>
      </c>
      <c r="C32" s="57">
        <v>14.71</v>
      </c>
      <c r="D32" s="47">
        <v>0</v>
      </c>
    </row>
    <row r="33" spans="1:5" x14ac:dyDescent="0.2">
      <c r="A33" s="46" t="s">
        <v>64</v>
      </c>
      <c r="B33" s="47">
        <v>0</v>
      </c>
      <c r="C33" s="57">
        <v>7.62</v>
      </c>
      <c r="D33" s="47">
        <v>0</v>
      </c>
    </row>
    <row r="34" spans="1:5" x14ac:dyDescent="0.2">
      <c r="A34" s="46" t="s">
        <v>62</v>
      </c>
      <c r="B34" s="47">
        <v>0</v>
      </c>
      <c r="C34" s="57">
        <v>0.89</v>
      </c>
      <c r="D34" s="47">
        <v>0</v>
      </c>
    </row>
    <row r="35" spans="1:5" x14ac:dyDescent="0.2">
      <c r="A35" s="46" t="s">
        <v>60</v>
      </c>
      <c r="B35" s="47">
        <v>0</v>
      </c>
      <c r="C35" s="57">
        <v>354.74</v>
      </c>
      <c r="D35" s="47">
        <v>0</v>
      </c>
    </row>
    <row r="36" spans="1:5" x14ac:dyDescent="0.2">
      <c r="A36" s="46" t="s">
        <v>57</v>
      </c>
      <c r="B36" s="47">
        <v>0</v>
      </c>
      <c r="C36" s="57">
        <v>4.55</v>
      </c>
      <c r="D36" s="47">
        <v>0</v>
      </c>
    </row>
    <row r="37" spans="1:5" x14ac:dyDescent="0.2">
      <c r="A37" s="46" t="s">
        <v>55</v>
      </c>
      <c r="B37" s="47">
        <v>0</v>
      </c>
      <c r="C37" s="57">
        <v>6.16</v>
      </c>
      <c r="D37" s="47">
        <v>0</v>
      </c>
    </row>
    <row r="38" spans="1:5" x14ac:dyDescent="0.2">
      <c r="A38" s="46" t="s">
        <v>52</v>
      </c>
      <c r="B38" s="47">
        <v>0</v>
      </c>
      <c r="C38" s="57">
        <v>3.38</v>
      </c>
      <c r="D38" s="47">
        <v>0</v>
      </c>
    </row>
    <row r="39" spans="1:5" x14ac:dyDescent="0.2">
      <c r="A39" s="46" t="s">
        <v>49</v>
      </c>
      <c r="B39" s="47">
        <v>0</v>
      </c>
      <c r="C39" s="57">
        <v>1.36</v>
      </c>
      <c r="D39" s="47">
        <v>0</v>
      </c>
    </row>
    <row r="40" spans="1:5" x14ac:dyDescent="0.2">
      <c r="A40" s="46" t="s">
        <v>119</v>
      </c>
      <c r="B40" s="47">
        <v>0</v>
      </c>
      <c r="C40" s="57">
        <v>354.57</v>
      </c>
      <c r="D40" s="47">
        <v>0</v>
      </c>
    </row>
    <row r="41" spans="1:5" ht="15" x14ac:dyDescent="0.25">
      <c r="A41" s="46" t="s">
        <v>135</v>
      </c>
      <c r="B41" s="47">
        <v>0</v>
      </c>
      <c r="C41" s="57">
        <v>354.17</v>
      </c>
      <c r="D41" s="47">
        <v>0</v>
      </c>
      <c r="E41"/>
    </row>
    <row r="42" spans="1:5" ht="15" x14ac:dyDescent="0.25">
      <c r="A42" s="46" t="s">
        <v>122</v>
      </c>
      <c r="B42" s="47">
        <v>0</v>
      </c>
      <c r="C42" s="57">
        <v>353.87</v>
      </c>
      <c r="D42" s="47">
        <v>0</v>
      </c>
      <c r="E42"/>
    </row>
    <row r="43" spans="1:5" ht="15" x14ac:dyDescent="0.25">
      <c r="A43" s="46" t="s">
        <v>124</v>
      </c>
      <c r="B43" s="47">
        <v>0</v>
      </c>
      <c r="C43" s="57">
        <v>358.17</v>
      </c>
      <c r="D43" s="47">
        <v>0</v>
      </c>
      <c r="E43"/>
    </row>
    <row r="44" spans="1:5" x14ac:dyDescent="0.2">
      <c r="A44" s="46" t="s">
        <v>128</v>
      </c>
      <c r="B44" s="47">
        <v>0</v>
      </c>
      <c r="C44" s="57">
        <v>11.65</v>
      </c>
      <c r="D44" s="47">
        <v>0</v>
      </c>
    </row>
    <row r="45" spans="1:5" x14ac:dyDescent="0.2">
      <c r="A45" s="46" t="s">
        <v>126</v>
      </c>
      <c r="B45" s="47">
        <v>0</v>
      </c>
      <c r="C45" s="57">
        <v>12</v>
      </c>
      <c r="D45" s="47">
        <v>0</v>
      </c>
    </row>
    <row r="46" spans="1:5" x14ac:dyDescent="0.2">
      <c r="A46" s="46" t="s">
        <v>130</v>
      </c>
      <c r="B46" s="47">
        <v>0</v>
      </c>
      <c r="C46" s="57">
        <v>18.25</v>
      </c>
      <c r="D46" s="47">
        <v>0</v>
      </c>
    </row>
    <row r="47" spans="1:5" ht="15" x14ac:dyDescent="0.25">
      <c r="A47" s="46" t="s">
        <v>132</v>
      </c>
      <c r="B47" s="47">
        <v>0</v>
      </c>
      <c r="C47" s="57">
        <v>35.049999999999997</v>
      </c>
      <c r="D47" s="47">
        <v>0</v>
      </c>
      <c r="E47"/>
    </row>
    <row r="48" spans="1:5" ht="15" x14ac:dyDescent="0.25">
      <c r="A48" s="46" t="s">
        <v>163</v>
      </c>
      <c r="B48" s="47"/>
      <c r="C48" s="57">
        <v>39.03</v>
      </c>
      <c r="D48" s="47">
        <v>0</v>
      </c>
      <c r="E48"/>
    </row>
    <row r="49" spans="1:5" ht="15" x14ac:dyDescent="0.25">
      <c r="A49" s="46" t="s">
        <v>138</v>
      </c>
      <c r="B49" s="47">
        <v>0</v>
      </c>
      <c r="C49" s="57">
        <v>39.32</v>
      </c>
      <c r="D49" s="47">
        <v>0</v>
      </c>
      <c r="E49"/>
    </row>
    <row r="50" spans="1:5" ht="15" x14ac:dyDescent="0.25">
      <c r="A50" s="46" t="s">
        <v>140</v>
      </c>
      <c r="B50" s="47">
        <v>0</v>
      </c>
      <c r="C50" s="57">
        <v>30.65</v>
      </c>
      <c r="D50" s="47">
        <v>0</v>
      </c>
      <c r="E50"/>
    </row>
    <row r="51" spans="1:5" ht="15" x14ac:dyDescent="0.25">
      <c r="A51" s="46" t="s">
        <v>142</v>
      </c>
      <c r="B51" s="47">
        <v>0</v>
      </c>
      <c r="C51" s="57">
        <v>32.39</v>
      </c>
      <c r="D51" s="47">
        <v>0</v>
      </c>
      <c r="E51"/>
    </row>
    <row r="52" spans="1:5" ht="15" x14ac:dyDescent="0.25">
      <c r="A52" s="46" t="s">
        <v>144</v>
      </c>
      <c r="B52" s="47">
        <v>0</v>
      </c>
      <c r="C52" s="57">
        <v>21.15</v>
      </c>
      <c r="D52" s="47">
        <v>0</v>
      </c>
      <c r="E52"/>
    </row>
    <row r="53" spans="1:5" x14ac:dyDescent="0.2">
      <c r="A53" s="46" t="s">
        <v>147</v>
      </c>
      <c r="B53" s="47">
        <v>0</v>
      </c>
      <c r="C53" s="57">
        <v>16.95</v>
      </c>
      <c r="D53" s="47">
        <v>0</v>
      </c>
    </row>
    <row r="54" spans="1:5" x14ac:dyDescent="0.2">
      <c r="A54" s="46" t="s">
        <v>149</v>
      </c>
      <c r="B54" s="47">
        <v>0</v>
      </c>
      <c r="C54" s="57">
        <v>20.21</v>
      </c>
      <c r="D54" s="47">
        <v>0</v>
      </c>
    </row>
    <row r="55" spans="1:5" x14ac:dyDescent="0.2">
      <c r="A55" s="46" t="s">
        <v>151</v>
      </c>
      <c r="B55" s="47">
        <v>0</v>
      </c>
      <c r="C55" s="57">
        <v>22.26</v>
      </c>
      <c r="D55" s="47">
        <v>0</v>
      </c>
    </row>
    <row r="56" spans="1:5" x14ac:dyDescent="0.2">
      <c r="A56" s="46" t="s">
        <v>153</v>
      </c>
      <c r="B56" s="47">
        <v>0</v>
      </c>
      <c r="C56" s="57">
        <v>26.99</v>
      </c>
      <c r="D56" s="47">
        <v>0</v>
      </c>
    </row>
    <row r="57" spans="1:5" x14ac:dyDescent="0.2">
      <c r="A57" s="46" t="s">
        <v>164</v>
      </c>
      <c r="B57" s="47"/>
      <c r="C57" s="57">
        <v>26.18</v>
      </c>
      <c r="D57" s="47">
        <v>0</v>
      </c>
    </row>
    <row r="58" spans="1:5" x14ac:dyDescent="0.2">
      <c r="A58" s="46" t="s">
        <v>165</v>
      </c>
      <c r="B58" s="47">
        <v>0</v>
      </c>
      <c r="C58" s="57">
        <v>28.61</v>
      </c>
      <c r="D58" s="47">
        <v>0</v>
      </c>
    </row>
    <row r="59" spans="1:5" x14ac:dyDescent="0.2">
      <c r="A59" s="46" t="s">
        <v>167</v>
      </c>
      <c r="B59" s="47">
        <v>0</v>
      </c>
      <c r="C59" s="57">
        <v>26.86</v>
      </c>
      <c r="D59" s="47">
        <v>0</v>
      </c>
    </row>
    <row r="60" spans="1:5" x14ac:dyDescent="0.2">
      <c r="A60" s="46" t="s">
        <v>169</v>
      </c>
      <c r="B60" s="47">
        <v>0</v>
      </c>
      <c r="C60" s="57">
        <v>343.64</v>
      </c>
      <c r="D60" s="47">
        <v>0</v>
      </c>
    </row>
    <row r="61" spans="1:5" x14ac:dyDescent="0.2">
      <c r="A61" s="46" t="s">
        <v>172</v>
      </c>
      <c r="B61" s="47"/>
      <c r="C61" s="57">
        <v>348.94</v>
      </c>
      <c r="D61" s="47">
        <v>0</v>
      </c>
    </row>
    <row r="62" spans="1:5" x14ac:dyDescent="0.2">
      <c r="A62" s="46" t="s">
        <v>173</v>
      </c>
      <c r="B62" s="47"/>
      <c r="C62" s="57">
        <v>21.55</v>
      </c>
      <c r="D62" s="47">
        <v>0</v>
      </c>
    </row>
    <row r="63" spans="1:5" x14ac:dyDescent="0.2">
      <c r="A63" s="46" t="s">
        <v>174</v>
      </c>
      <c r="B63" s="47">
        <v>0</v>
      </c>
      <c r="C63" s="57">
        <v>30.89</v>
      </c>
      <c r="D63" s="47">
        <v>0</v>
      </c>
    </row>
    <row r="64" spans="1:5" x14ac:dyDescent="0.2">
      <c r="A64" s="46" t="s">
        <v>176</v>
      </c>
      <c r="B64" s="47">
        <v>0</v>
      </c>
      <c r="C64" s="57">
        <v>34.19</v>
      </c>
      <c r="D64" s="47">
        <v>0</v>
      </c>
    </row>
    <row r="65" spans="1:4" x14ac:dyDescent="0.2">
      <c r="A65" s="46" t="s">
        <v>178</v>
      </c>
      <c r="B65" s="47"/>
      <c r="C65" s="57">
        <v>31.33</v>
      </c>
      <c r="D65" s="47">
        <v>0</v>
      </c>
    </row>
    <row r="66" spans="1:4" x14ac:dyDescent="0.2">
      <c r="A66" s="46" t="s">
        <v>179</v>
      </c>
      <c r="B66" s="47">
        <v>0</v>
      </c>
      <c r="C66" s="57">
        <v>25.98</v>
      </c>
      <c r="D66" s="47">
        <v>0</v>
      </c>
    </row>
    <row r="67" spans="1:4" x14ac:dyDescent="0.2">
      <c r="A67" s="46" t="s">
        <v>191</v>
      </c>
      <c r="B67" s="47"/>
      <c r="C67" s="57">
        <v>30.41</v>
      </c>
      <c r="D67" s="47">
        <v>0</v>
      </c>
    </row>
    <row r="68" spans="1:4" x14ac:dyDescent="0.2">
      <c r="A68" s="46" t="s">
        <v>181</v>
      </c>
      <c r="B68" s="47">
        <v>0</v>
      </c>
      <c r="C68" s="57">
        <v>31.13</v>
      </c>
      <c r="D68" s="47">
        <v>0</v>
      </c>
    </row>
    <row r="69" spans="1:4" x14ac:dyDescent="0.2">
      <c r="A69" s="46" t="s">
        <v>185</v>
      </c>
      <c r="B69" s="47"/>
      <c r="C69" s="57">
        <v>31.2</v>
      </c>
      <c r="D69" s="47">
        <v>0</v>
      </c>
    </row>
    <row r="70" spans="1:4" x14ac:dyDescent="0.2">
      <c r="A70" s="46" t="s">
        <v>186</v>
      </c>
      <c r="B70" s="47"/>
      <c r="C70" s="57">
        <v>35.49</v>
      </c>
      <c r="D70" s="47">
        <v>0</v>
      </c>
    </row>
    <row r="71" spans="1:4" x14ac:dyDescent="0.2">
      <c r="A71" s="46" t="s">
        <v>184</v>
      </c>
      <c r="B71" s="47">
        <v>0</v>
      </c>
      <c r="C71" s="57">
        <v>36.81</v>
      </c>
      <c r="D71" s="47">
        <v>0</v>
      </c>
    </row>
    <row r="72" spans="1:4" x14ac:dyDescent="0.2">
      <c r="A72" s="46" t="s">
        <v>188</v>
      </c>
      <c r="B72" s="47"/>
      <c r="C72" s="57">
        <v>31.22</v>
      </c>
      <c r="D72" s="47">
        <v>0</v>
      </c>
    </row>
    <row r="73" spans="1:4" x14ac:dyDescent="0.2">
      <c r="A73" s="46" t="s">
        <v>189</v>
      </c>
      <c r="B73" s="47">
        <v>0</v>
      </c>
      <c r="C73" s="57">
        <v>25.27</v>
      </c>
      <c r="D73" s="47">
        <v>0</v>
      </c>
    </row>
    <row r="74" spans="1:4" x14ac:dyDescent="0.2">
      <c r="A74" s="46" t="s">
        <v>192</v>
      </c>
      <c r="B74" s="47">
        <v>0</v>
      </c>
      <c r="C74" s="47" t="s">
        <v>222</v>
      </c>
      <c r="D74" s="47">
        <v>0</v>
      </c>
    </row>
    <row r="75" spans="1:4" x14ac:dyDescent="0.2">
      <c r="A75" s="46" t="s">
        <v>193</v>
      </c>
      <c r="B75" s="47">
        <v>0</v>
      </c>
      <c r="C75" s="47" t="s">
        <v>223</v>
      </c>
      <c r="D75" s="47">
        <v>0</v>
      </c>
    </row>
    <row r="76" spans="1:4" x14ac:dyDescent="0.2">
      <c r="A76" s="46" t="s">
        <v>194</v>
      </c>
      <c r="B76" s="47">
        <v>0</v>
      </c>
      <c r="C76" s="47" t="s">
        <v>224</v>
      </c>
      <c r="D76" s="47">
        <v>0</v>
      </c>
    </row>
    <row r="77" spans="1:4" x14ac:dyDescent="0.2">
      <c r="A77" s="46" t="s">
        <v>195</v>
      </c>
      <c r="B77" s="47">
        <v>0</v>
      </c>
      <c r="C77" s="47" t="s">
        <v>225</v>
      </c>
      <c r="D77" s="47">
        <v>0</v>
      </c>
    </row>
    <row r="78" spans="1:4" x14ac:dyDescent="0.2">
      <c r="A78" s="46" t="s">
        <v>196</v>
      </c>
      <c r="B78" s="47">
        <v>0</v>
      </c>
      <c r="C78" s="47" t="s">
        <v>226</v>
      </c>
      <c r="D78" s="47">
        <v>0</v>
      </c>
    </row>
    <row r="79" spans="1:4" x14ac:dyDescent="0.2">
      <c r="A79" s="46" t="s">
        <v>197</v>
      </c>
      <c r="B79" s="47">
        <v>0</v>
      </c>
      <c r="C79" s="47" t="s">
        <v>227</v>
      </c>
      <c r="D79" s="47">
        <v>0</v>
      </c>
    </row>
    <row r="80" spans="1:4" x14ac:dyDescent="0.2">
      <c r="A80" s="46" t="s">
        <v>198</v>
      </c>
      <c r="B80" s="47">
        <v>0</v>
      </c>
      <c r="C80" s="47" t="s">
        <v>228</v>
      </c>
      <c r="D80" s="47">
        <v>0</v>
      </c>
    </row>
    <row r="81" spans="1:4" x14ac:dyDescent="0.2">
      <c r="A81" s="46" t="s">
        <v>199</v>
      </c>
      <c r="B81" s="47">
        <v>0</v>
      </c>
      <c r="C81" s="47" t="s">
        <v>229</v>
      </c>
      <c r="D81" s="47">
        <v>0</v>
      </c>
    </row>
    <row r="82" spans="1:4" x14ac:dyDescent="0.2">
      <c r="A82" s="46" t="s">
        <v>200</v>
      </c>
      <c r="B82" s="47">
        <v>0</v>
      </c>
      <c r="C82" s="47" t="s">
        <v>239</v>
      </c>
      <c r="D82" s="47">
        <v>0</v>
      </c>
    </row>
    <row r="83" spans="1:4" x14ac:dyDescent="0.2">
      <c r="A83" s="46" t="s">
        <v>201</v>
      </c>
      <c r="B83" s="47">
        <v>0</v>
      </c>
      <c r="C83" s="47" t="s">
        <v>240</v>
      </c>
      <c r="D83" s="47">
        <v>0</v>
      </c>
    </row>
    <row r="84" spans="1:4" x14ac:dyDescent="0.2">
      <c r="A84" s="46" t="s">
        <v>202</v>
      </c>
      <c r="B84" s="47">
        <v>0</v>
      </c>
      <c r="C84" s="47" t="s">
        <v>241</v>
      </c>
      <c r="D84" s="47">
        <v>0</v>
      </c>
    </row>
    <row r="85" spans="1:4" x14ac:dyDescent="0.2">
      <c r="A85" s="2"/>
    </row>
    <row r="86" spans="1:4" x14ac:dyDescent="0.2">
      <c r="A86" s="2"/>
    </row>
    <row r="87" spans="1:4" x14ac:dyDescent="0.2">
      <c r="A87" s="2"/>
    </row>
    <row r="88" spans="1:4" x14ac:dyDescent="0.2">
      <c r="A88" s="2"/>
    </row>
    <row r="89" spans="1:4" x14ac:dyDescent="0.2">
      <c r="A89" s="2"/>
    </row>
    <row r="90" spans="1:4" x14ac:dyDescent="0.2">
      <c r="A90" s="2"/>
    </row>
    <row r="91" spans="1:4" x14ac:dyDescent="0.2">
      <c r="A91" s="2"/>
    </row>
    <row r="92" spans="1:4" x14ac:dyDescent="0.2">
      <c r="A92" s="2"/>
    </row>
    <row r="93" spans="1:4" x14ac:dyDescent="0.2">
      <c r="A93" s="2"/>
    </row>
    <row r="94" spans="1:4" x14ac:dyDescent="0.2">
      <c r="A94" s="2"/>
    </row>
    <row r="95" spans="1:4" x14ac:dyDescent="0.2">
      <c r="A95" s="2"/>
    </row>
    <row r="96" spans="1:4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</sheetData>
  <sortState ref="A2:D77">
    <sortCondition ref="A2"/>
  </sortState>
  <pageMargins left="0.7" right="0.7" top="0.75" bottom="0.75" header="0.3" footer="0.3"/>
  <pageSetup paperSize="8" orientation="portrait" r:id="rId1"/>
  <ignoredErrors>
    <ignoredError sqref="C74:C81 C82:C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2020-09-24T06:30:42Z</dcterms:modified>
</cp:coreProperties>
</file>