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5 SDY 133S(134S) ODW\"/>
    </mc:Choice>
  </mc:AlternateContent>
  <bookViews>
    <workbookView xWindow="480" yWindow="150" windowWidth="20730" windowHeight="9525"/>
  </bookViews>
  <sheets>
    <sheet name="HEADER" sheetId="1" r:id="rId1"/>
    <sheet name="ORIG_ASSAY" sheetId="2" r:id="rId2"/>
    <sheet name="SURVE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52511"/>
</workbook>
</file>

<file path=xl/calcChain.xml><?xml version="1.0" encoding="utf-8"?>
<calcChain xmlns="http://schemas.openxmlformats.org/spreadsheetml/2006/main">
  <c r="B271" i="2" l="1"/>
  <c r="C271" i="2" s="1"/>
  <c r="B268" i="2"/>
  <c r="C268" i="2" s="1"/>
  <c r="B269" i="2" s="1"/>
  <c r="C269" i="2" s="1"/>
  <c r="C266" i="2"/>
  <c r="B263" i="2"/>
  <c r="C263" i="2" s="1"/>
  <c r="B264" i="2" s="1"/>
  <c r="C264" i="2" s="1"/>
  <c r="B265" i="2" s="1"/>
  <c r="C265" i="2" s="1"/>
  <c r="B266" i="2" s="1"/>
  <c r="B259" i="2" l="1"/>
  <c r="C259" i="2" s="1"/>
  <c r="B260" i="2" s="1"/>
  <c r="C260" i="2" s="1"/>
  <c r="B261" i="2" s="1"/>
  <c r="C261" i="2" s="1"/>
  <c r="B242" i="2"/>
  <c r="C242" i="2" s="1"/>
  <c r="B243" i="2" s="1"/>
  <c r="C243" i="2" s="1"/>
  <c r="B244" i="2" s="1"/>
  <c r="C244" i="2" s="1"/>
  <c r="B255" i="2"/>
  <c r="C255" i="2" s="1"/>
  <c r="B256" i="2" s="1"/>
  <c r="C256" i="2" s="1"/>
  <c r="B257" i="2" s="1"/>
  <c r="C257" i="2" s="1"/>
  <c r="B251" i="2"/>
  <c r="C251" i="2" s="1"/>
  <c r="B252" i="2" s="1"/>
  <c r="C252" i="2" s="1"/>
  <c r="B253" i="2" s="1"/>
  <c r="C253" i="2" s="1"/>
  <c r="B246" i="2"/>
  <c r="C246" i="2" s="1"/>
  <c r="B247" i="2" s="1"/>
  <c r="C247" i="2" s="1"/>
  <c r="B248" i="2" s="1"/>
  <c r="C248" i="2" s="1"/>
  <c r="B249" i="2" s="1"/>
  <c r="C249" i="2" s="1"/>
  <c r="B236" i="2" l="1"/>
  <c r="C236" i="2" s="1"/>
  <c r="B237" i="2" s="1"/>
  <c r="C237" i="2" s="1"/>
  <c r="B238" i="2" s="1"/>
  <c r="C238" i="2" s="1"/>
  <c r="B229" i="2" l="1"/>
  <c r="C229" i="2" s="1"/>
  <c r="B230" i="2" s="1"/>
  <c r="C230" i="2" s="1"/>
  <c r="B231" i="2" s="1"/>
  <c r="C231" i="2" s="1"/>
  <c r="B225" i="2"/>
  <c r="C225" i="2" s="1"/>
  <c r="B226" i="2" s="1"/>
  <c r="C226" i="2" s="1"/>
  <c r="B227" i="2" s="1"/>
  <c r="C227" i="2" s="1"/>
  <c r="B233" i="2"/>
  <c r="C233" i="2" s="1"/>
  <c r="B234" i="2" s="1"/>
  <c r="C234" i="2" s="1"/>
  <c r="C220" i="2" l="1"/>
  <c r="B221" i="2" s="1"/>
  <c r="C221" i="2" s="1"/>
  <c r="B222" i="2" s="1"/>
  <c r="C222" i="2" s="1"/>
  <c r="B223" i="2" s="1"/>
  <c r="C223" i="2" s="1"/>
  <c r="C216" i="2" l="1"/>
  <c r="B217" i="2" s="1"/>
  <c r="C217" i="2" s="1"/>
  <c r="B218" i="2" s="1"/>
  <c r="C218" i="2" s="1"/>
  <c r="B219" i="2" s="1"/>
  <c r="C219" i="2" s="1"/>
  <c r="C212" i="2"/>
  <c r="B213" i="2" s="1"/>
  <c r="C213" i="2" s="1"/>
  <c r="B214" i="2" s="1"/>
  <c r="C214" i="2" s="1"/>
  <c r="B215" i="2" s="1"/>
  <c r="C215" i="2" s="1"/>
  <c r="C208" i="2" l="1"/>
  <c r="B209" i="2" s="1"/>
  <c r="C209" i="2" s="1"/>
  <c r="B210" i="2" s="1"/>
  <c r="C210" i="2" s="1"/>
  <c r="B211" i="2" s="1"/>
  <c r="C211" i="2" s="1"/>
  <c r="C204" i="2" l="1"/>
  <c r="B205" i="2" s="1"/>
  <c r="C205" i="2" s="1"/>
  <c r="B206" i="2" s="1"/>
  <c r="C206" i="2" s="1"/>
  <c r="B207" i="2" s="1"/>
  <c r="C207" i="2" s="1"/>
  <c r="C201" i="2" l="1"/>
  <c r="B202" i="2" s="1"/>
  <c r="C202" i="2" s="1"/>
  <c r="B203" i="2" s="1"/>
  <c r="C203" i="2" s="1"/>
  <c r="C197" i="2" l="1"/>
  <c r="B198" i="2" s="1"/>
  <c r="C198" i="2" s="1"/>
  <c r="B199" i="2" s="1"/>
  <c r="C199" i="2" s="1"/>
  <c r="B200" i="2" s="1"/>
  <c r="C200" i="2" s="1"/>
  <c r="C193" i="2" l="1"/>
  <c r="B194" i="2" s="1"/>
  <c r="C194" i="2" s="1"/>
  <c r="B195" i="2" s="1"/>
  <c r="C195" i="2" s="1"/>
  <c r="B196" i="2" s="1"/>
  <c r="C196" i="2" s="1"/>
  <c r="C189" i="2"/>
  <c r="B190" i="2" s="1"/>
  <c r="C190" i="2" s="1"/>
  <c r="B191" i="2" s="1"/>
  <c r="C191" i="2" s="1"/>
  <c r="B192" i="2" s="1"/>
  <c r="C192" i="2" s="1"/>
  <c r="C185" i="2"/>
  <c r="B186" i="2" s="1"/>
  <c r="C186" i="2" s="1"/>
  <c r="B187" i="2" s="1"/>
  <c r="C187" i="2" s="1"/>
  <c r="B188" i="2" s="1"/>
  <c r="C188" i="2" s="1"/>
  <c r="C182" i="2"/>
  <c r="B183" i="2" s="1"/>
  <c r="C183" i="2" s="1"/>
  <c r="B184" i="2" s="1"/>
  <c r="C184" i="2" s="1"/>
  <c r="C177" i="2" l="1"/>
  <c r="B178" i="2" s="1"/>
  <c r="C178" i="2" s="1"/>
  <c r="B179" i="2" s="1"/>
  <c r="C179" i="2" s="1"/>
  <c r="B180" i="2" s="1"/>
  <c r="C180" i="2" s="1"/>
  <c r="B181" i="2" s="1"/>
  <c r="C181" i="2" s="1"/>
  <c r="C173" i="2" l="1"/>
  <c r="B174" i="2" s="1"/>
  <c r="C174" i="2" s="1"/>
  <c r="B175" i="2" s="1"/>
  <c r="C175" i="2" s="1"/>
  <c r="B176" i="2" s="1"/>
  <c r="C176" i="2" s="1"/>
  <c r="C170" i="2" l="1"/>
  <c r="B171" i="2" s="1"/>
  <c r="C171" i="2" s="1"/>
  <c r="B172" i="2" s="1"/>
  <c r="C172" i="2" s="1"/>
  <c r="C167" i="2" l="1"/>
  <c r="B168" i="2" s="1"/>
  <c r="C168" i="2" s="1"/>
  <c r="B169" i="2" s="1"/>
  <c r="C169" i="2" s="1"/>
  <c r="C162" i="2" l="1"/>
  <c r="B163" i="2" s="1"/>
  <c r="C163" i="2" s="1"/>
  <c r="B164" i="2" s="1"/>
  <c r="C164" i="2" s="1"/>
  <c r="B165" i="2" s="1"/>
  <c r="C165" i="2" s="1"/>
  <c r="B166" i="2" s="1"/>
  <c r="C166" i="2" s="1"/>
  <c r="C158" i="2" l="1"/>
  <c r="B159" i="2" s="1"/>
  <c r="C159" i="2" s="1"/>
  <c r="B160" i="2" s="1"/>
  <c r="C160" i="2" s="1"/>
  <c r="B161" i="2" s="1"/>
  <c r="C161" i="2" s="1"/>
  <c r="C154" i="2" l="1"/>
  <c r="B155" i="2" s="1"/>
  <c r="C155" i="2" s="1"/>
  <c r="B156" i="2" s="1"/>
  <c r="C156" i="2" s="1"/>
  <c r="B157" i="2" s="1"/>
  <c r="C157" i="2" s="1"/>
  <c r="C150" i="2" l="1"/>
  <c r="B151" i="2" s="1"/>
  <c r="C151" i="2" s="1"/>
  <c r="B152" i="2" s="1"/>
  <c r="C152" i="2" s="1"/>
  <c r="B153" i="2" s="1"/>
  <c r="C153" i="2" s="1"/>
  <c r="C146" i="2"/>
  <c r="B147" i="2" s="1"/>
  <c r="C147" i="2" s="1"/>
  <c r="B148" i="2" s="1"/>
  <c r="C148" i="2" s="1"/>
  <c r="B149" i="2" s="1"/>
  <c r="C149" i="2" s="1"/>
  <c r="C142" i="2" l="1"/>
  <c r="B143" i="2" s="1"/>
  <c r="C143" i="2" s="1"/>
  <c r="B144" i="2" s="1"/>
  <c r="C144" i="2" s="1"/>
  <c r="B145" i="2" s="1"/>
  <c r="C145" i="2" s="1"/>
  <c r="C137" i="2" l="1"/>
  <c r="B138" i="2" s="1"/>
  <c r="C138" i="2" s="1"/>
  <c r="B139" i="2" s="1"/>
  <c r="C139" i="2" s="1"/>
  <c r="B140" i="2" s="1"/>
  <c r="C140" i="2" s="1"/>
  <c r="B141" i="2" s="1"/>
  <c r="C141" i="2" s="1"/>
  <c r="C133" i="2" l="1"/>
  <c r="B134" i="2" s="1"/>
  <c r="C134" i="2" s="1"/>
  <c r="B135" i="2" s="1"/>
  <c r="C135" i="2" s="1"/>
  <c r="B136" i="2" s="1"/>
  <c r="C136" i="2" s="1"/>
  <c r="C129" i="2" l="1"/>
  <c r="B130" i="2" s="1"/>
  <c r="C130" i="2" s="1"/>
  <c r="B131" i="2" s="1"/>
  <c r="C131" i="2" s="1"/>
  <c r="B132" i="2" s="1"/>
  <c r="C132" i="2" s="1"/>
  <c r="C124" i="2"/>
  <c r="B125" i="2" s="1"/>
  <c r="C125" i="2" s="1"/>
  <c r="B126" i="2" s="1"/>
  <c r="C126" i="2" s="1"/>
  <c r="B127" i="2" s="1"/>
  <c r="C127" i="2" s="1"/>
  <c r="B128" i="2" s="1"/>
  <c r="C128" i="2" s="1"/>
  <c r="C121" i="2"/>
  <c r="B122" i="2" s="1"/>
  <c r="C122" i="2" s="1"/>
  <c r="B123" i="2" s="1"/>
  <c r="C123" i="2" s="1"/>
  <c r="C118" i="2"/>
  <c r="B119" i="2" s="1"/>
  <c r="C119" i="2" s="1"/>
  <c r="B120" i="2" s="1"/>
  <c r="C120" i="2" s="1"/>
  <c r="C115" i="2"/>
  <c r="B116" i="2" s="1"/>
  <c r="C116" i="2" s="1"/>
  <c r="B117" i="2" s="1"/>
  <c r="C117" i="2" s="1"/>
  <c r="C112" i="2" l="1"/>
  <c r="B113" i="2" s="1"/>
  <c r="C113" i="2" s="1"/>
  <c r="B114" i="2" s="1"/>
  <c r="C114" i="2" s="1"/>
  <c r="C109" i="2"/>
  <c r="B110" i="2" s="1"/>
  <c r="C110" i="2" s="1"/>
  <c r="B111" i="2" s="1"/>
  <c r="C111" i="2" s="1"/>
  <c r="C105" i="2"/>
  <c r="B106" i="2" s="1"/>
  <c r="C106" i="2" s="1"/>
  <c r="B107" i="2" s="1"/>
  <c r="C107" i="2" s="1"/>
  <c r="B108" i="2" s="1"/>
  <c r="C108" i="2" s="1"/>
  <c r="C101" i="2" l="1"/>
  <c r="B102" i="2" s="1"/>
  <c r="C102" i="2" s="1"/>
  <c r="B103" i="2" s="1"/>
  <c r="C103" i="2" s="1"/>
  <c r="B104" i="2" s="1"/>
  <c r="C104" i="2" s="1"/>
  <c r="C96" i="2" l="1"/>
  <c r="B97" i="2" s="1"/>
  <c r="C97" i="2" s="1"/>
  <c r="B98" i="2" s="1"/>
  <c r="C98" i="2" s="1"/>
  <c r="B99" i="2" s="1"/>
  <c r="C99" i="2" s="1"/>
  <c r="B100" i="2" s="1"/>
  <c r="C100" i="2" s="1"/>
  <c r="C92" i="2" l="1"/>
  <c r="B93" i="2" s="1"/>
  <c r="C93" i="2" s="1"/>
  <c r="B94" i="2" s="1"/>
  <c r="C94" i="2" s="1"/>
  <c r="B95" i="2" s="1"/>
  <c r="C95" i="2" s="1"/>
  <c r="C89" i="2" l="1"/>
  <c r="B90" i="2" s="1"/>
  <c r="C90" i="2" s="1"/>
  <c r="B91" i="2" s="1"/>
  <c r="C91" i="2" s="1"/>
  <c r="C85" i="2" l="1"/>
  <c r="B86" i="2" s="1"/>
  <c r="C86" i="2" s="1"/>
  <c r="B87" i="2" s="1"/>
  <c r="C87" i="2" s="1"/>
  <c r="B88" i="2" s="1"/>
  <c r="C88" i="2" s="1"/>
  <c r="C80" i="2"/>
  <c r="B81" i="2" s="1"/>
  <c r="C81" i="2" s="1"/>
  <c r="B82" i="2" s="1"/>
  <c r="C82" i="2" s="1"/>
  <c r="B83" i="2" s="1"/>
  <c r="C83" i="2" s="1"/>
  <c r="B84" i="2" s="1"/>
  <c r="C84" i="2" s="1"/>
  <c r="C76" i="2" l="1"/>
  <c r="B77" i="2" s="1"/>
  <c r="C77" i="2" s="1"/>
  <c r="B78" i="2" s="1"/>
  <c r="C78" i="2" s="1"/>
  <c r="B79" i="2" s="1"/>
  <c r="C79" i="2" s="1"/>
  <c r="L73" i="2" l="1"/>
  <c r="L74" i="2"/>
  <c r="L75" i="2"/>
  <c r="F73" i="2"/>
  <c r="G73" i="2"/>
  <c r="H73" i="2"/>
  <c r="I73" i="2"/>
  <c r="F74" i="2"/>
  <c r="G74" i="2"/>
  <c r="H74" i="2"/>
  <c r="I74" i="2"/>
  <c r="F75" i="2"/>
  <c r="G75" i="2"/>
  <c r="H75" i="2"/>
  <c r="I75" i="2"/>
  <c r="E73" i="2"/>
  <c r="E74" i="2"/>
  <c r="E75" i="2"/>
  <c r="C73" i="2"/>
  <c r="B74" i="2" s="1"/>
  <c r="C74" i="2" s="1"/>
  <c r="B75" i="2" s="1"/>
  <c r="C75" i="2" s="1"/>
  <c r="L69" i="2"/>
  <c r="L70" i="2"/>
  <c r="L71" i="2"/>
  <c r="L72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E69" i="2"/>
  <c r="E70" i="2"/>
  <c r="E71" i="2"/>
  <c r="E72" i="2"/>
  <c r="C69" i="2"/>
  <c r="B70" i="2" s="1"/>
  <c r="C70" i="2" s="1"/>
  <c r="B71" i="2" s="1"/>
  <c r="C71" i="2" s="1"/>
  <c r="B72" i="2" s="1"/>
  <c r="C72" i="2" s="1"/>
  <c r="L63" i="2" l="1"/>
  <c r="L64" i="2"/>
  <c r="L65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E63" i="2"/>
  <c r="E64" i="2"/>
  <c r="E65" i="2"/>
  <c r="C63" i="2"/>
  <c r="B64" i="2" s="1"/>
  <c r="C64" i="2" s="1"/>
  <c r="B65" i="2" s="1"/>
  <c r="C65" i="2" s="1"/>
  <c r="L66" i="2" l="1"/>
  <c r="L67" i="2"/>
  <c r="L68" i="2"/>
  <c r="F66" i="2"/>
  <c r="G66" i="2"/>
  <c r="H66" i="2"/>
  <c r="I66" i="2"/>
  <c r="F67" i="2"/>
  <c r="G67" i="2"/>
  <c r="H67" i="2"/>
  <c r="I67" i="2"/>
  <c r="F68" i="2"/>
  <c r="G68" i="2"/>
  <c r="H68" i="2"/>
  <c r="I68" i="2"/>
  <c r="E66" i="2"/>
  <c r="E67" i="2"/>
  <c r="E68" i="2"/>
  <c r="C66" i="2"/>
  <c r="B67" i="2" s="1"/>
  <c r="C67" i="2" s="1"/>
  <c r="B68" i="2" s="1"/>
  <c r="C68" i="2" s="1"/>
  <c r="L59" i="2"/>
  <c r="L60" i="2"/>
  <c r="L61" i="2"/>
  <c r="L62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E59" i="2"/>
  <c r="E60" i="2"/>
  <c r="E61" i="2"/>
  <c r="E62" i="2"/>
  <c r="C59" i="2"/>
  <c r="B60" i="2" s="1"/>
  <c r="C60" i="2" s="1"/>
  <c r="B61" i="2" s="1"/>
  <c r="C61" i="2" s="1"/>
  <c r="B62" i="2" s="1"/>
  <c r="C62" i="2" s="1"/>
  <c r="L55" i="2" l="1"/>
  <c r="L56" i="2"/>
  <c r="L57" i="2"/>
  <c r="L58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E55" i="2"/>
  <c r="E56" i="2"/>
  <c r="E57" i="2"/>
  <c r="E58" i="2"/>
  <c r="C55" i="2"/>
  <c r="B56" i="2" s="1"/>
  <c r="C56" i="2" s="1"/>
  <c r="B57" i="2" s="1"/>
  <c r="C57" i="2" s="1"/>
  <c r="B58" i="2" s="1"/>
  <c r="C58" i="2" s="1"/>
  <c r="L51" i="2" l="1"/>
  <c r="L52" i="2"/>
  <c r="L53" i="2"/>
  <c r="L54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E51" i="2"/>
  <c r="E52" i="2"/>
  <c r="E53" i="2"/>
  <c r="E54" i="2"/>
  <c r="C51" i="2"/>
  <c r="B52" i="2" s="1"/>
  <c r="C52" i="2" s="1"/>
  <c r="B53" i="2" s="1"/>
  <c r="C53" i="2" s="1"/>
  <c r="B54" i="2" s="1"/>
  <c r="C54" i="2" s="1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E47" i="2"/>
  <c r="E48" i="2"/>
  <c r="E49" i="2"/>
  <c r="E50" i="2"/>
  <c r="C47" i="2"/>
  <c r="B48" i="2" s="1"/>
  <c r="C48" i="2" s="1"/>
  <c r="B49" i="2" s="1"/>
  <c r="C49" i="2" s="1"/>
  <c r="B50" i="2" s="1"/>
  <c r="C50" i="2" s="1"/>
  <c r="L43" i="2" l="1"/>
  <c r="L44" i="2"/>
  <c r="L45" i="2"/>
  <c r="L46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E43" i="2"/>
  <c r="E44" i="2"/>
  <c r="E45" i="2"/>
  <c r="E46" i="2"/>
  <c r="C43" i="2"/>
  <c r="B44" i="2" s="1"/>
  <c r="C44" i="2" s="1"/>
  <c r="B45" i="2" s="1"/>
  <c r="C45" i="2" s="1"/>
  <c r="B46" i="2" s="1"/>
  <c r="C46" i="2" s="1"/>
  <c r="L39" i="2" l="1"/>
  <c r="L40" i="2"/>
  <c r="L41" i="2"/>
  <c r="L42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E39" i="2"/>
  <c r="E40" i="2"/>
  <c r="E41" i="2"/>
  <c r="E42" i="2"/>
  <c r="C39" i="2"/>
  <c r="B40" i="2" s="1"/>
  <c r="C40" i="2" s="1"/>
  <c r="B41" i="2" s="1"/>
  <c r="C41" i="2" s="1"/>
  <c r="B42" i="2" s="1"/>
  <c r="C42" i="2" s="1"/>
  <c r="L35" i="2"/>
  <c r="L36" i="2"/>
  <c r="L37" i="2"/>
  <c r="L38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E35" i="2"/>
  <c r="E36" i="2"/>
  <c r="E37" i="2"/>
  <c r="E38" i="2"/>
  <c r="C35" i="2"/>
  <c r="B36" i="2" s="1"/>
  <c r="C36" i="2" s="1"/>
  <c r="B37" i="2" s="1"/>
  <c r="C37" i="2" s="1"/>
  <c r="B38" i="2" s="1"/>
  <c r="C38" i="2" s="1"/>
  <c r="L34" i="2"/>
  <c r="L29" i="2"/>
  <c r="L30" i="2"/>
  <c r="L31" i="2"/>
  <c r="L32" i="2"/>
  <c r="L33" i="2"/>
  <c r="F34" i="2"/>
  <c r="G34" i="2"/>
  <c r="H34" i="2"/>
  <c r="I34" i="2"/>
  <c r="E34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E29" i="2"/>
  <c r="E30" i="2"/>
  <c r="E31" i="2"/>
  <c r="E32" i="2"/>
  <c r="E33" i="2"/>
  <c r="C29" i="2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L26" i="2"/>
  <c r="L27" i="2"/>
  <c r="L28" i="2"/>
  <c r="L24" i="2"/>
  <c r="L25" i="2"/>
  <c r="F26" i="2"/>
  <c r="G26" i="2"/>
  <c r="H26" i="2"/>
  <c r="I26" i="2"/>
  <c r="F27" i="2"/>
  <c r="G27" i="2"/>
  <c r="H27" i="2"/>
  <c r="I27" i="2"/>
  <c r="F28" i="2"/>
  <c r="G28" i="2"/>
  <c r="H28" i="2"/>
  <c r="I28" i="2"/>
  <c r="E26" i="2"/>
  <c r="E27" i="2"/>
  <c r="E28" i="2"/>
  <c r="F24" i="2"/>
  <c r="G24" i="2"/>
  <c r="H24" i="2"/>
  <c r="I24" i="2"/>
  <c r="F25" i="2"/>
  <c r="G25" i="2"/>
  <c r="H25" i="2"/>
  <c r="I25" i="2"/>
  <c r="E24" i="2"/>
  <c r="E25" i="2"/>
  <c r="C24" i="2"/>
  <c r="B25" i="2" s="1"/>
  <c r="C25" i="2" s="1"/>
  <c r="B26" i="2" s="1"/>
  <c r="C26" i="2" s="1"/>
  <c r="B27" i="2" s="1"/>
  <c r="C27" i="2" s="1"/>
  <c r="B28" i="2" s="1"/>
  <c r="C28" i="2" s="1"/>
  <c r="L20" i="2" l="1"/>
  <c r="L21" i="2"/>
  <c r="L22" i="2"/>
  <c r="L23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E20" i="2"/>
  <c r="E21" i="2"/>
  <c r="E22" i="2"/>
  <c r="E23" i="2"/>
  <c r="C20" i="2"/>
  <c r="B21" i="2" s="1"/>
  <c r="C21" i="2" s="1"/>
  <c r="B22" i="2" s="1"/>
  <c r="C22" i="2" s="1"/>
  <c r="B23" i="2" s="1"/>
  <c r="C23" i="2" s="1"/>
  <c r="L16" i="2" l="1"/>
  <c r="L17" i="2"/>
  <c r="L18" i="2"/>
  <c r="L19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E16" i="2"/>
  <c r="E17" i="2"/>
  <c r="E18" i="2"/>
  <c r="E19" i="2"/>
  <c r="C16" i="2"/>
  <c r="B17" i="2" s="1"/>
  <c r="C17" i="2" s="1"/>
  <c r="B18" i="2" s="1"/>
  <c r="C18" i="2" s="1"/>
  <c r="B19" i="2" s="1"/>
  <c r="C19" i="2" s="1"/>
  <c r="C12" i="2" l="1"/>
  <c r="B13" i="2" s="1"/>
  <c r="C13" i="2" s="1"/>
  <c r="B14" i="2" s="1"/>
  <c r="C14" i="2" s="1"/>
  <c r="B15" i="2" s="1"/>
  <c r="C15" i="2" s="1"/>
  <c r="L9" i="2" l="1"/>
  <c r="L10" i="2"/>
  <c r="L11" i="2"/>
  <c r="F9" i="2"/>
  <c r="G9" i="2"/>
  <c r="H9" i="2"/>
  <c r="I9" i="2"/>
  <c r="F10" i="2"/>
  <c r="G10" i="2"/>
  <c r="H10" i="2"/>
  <c r="I10" i="2"/>
  <c r="F11" i="2"/>
  <c r="G11" i="2"/>
  <c r="H11" i="2"/>
  <c r="I11" i="2"/>
  <c r="E9" i="2"/>
  <c r="E10" i="2"/>
  <c r="E11" i="2"/>
  <c r="C9" i="2"/>
  <c r="B10" i="2" s="1"/>
  <c r="C10" i="2" s="1"/>
  <c r="B11" i="2" s="1"/>
  <c r="C11" i="2" s="1"/>
  <c r="L6" i="2" l="1"/>
  <c r="L7" i="2"/>
  <c r="L8" i="2"/>
  <c r="F6" i="2"/>
  <c r="G6" i="2"/>
  <c r="H6" i="2"/>
  <c r="I6" i="2"/>
  <c r="F7" i="2"/>
  <c r="G7" i="2"/>
  <c r="H7" i="2"/>
  <c r="I7" i="2"/>
  <c r="F8" i="2"/>
  <c r="G8" i="2"/>
  <c r="H8" i="2"/>
  <c r="I8" i="2"/>
  <c r="E6" i="2"/>
  <c r="E7" i="2"/>
  <c r="E8" i="2"/>
  <c r="C6" i="2"/>
  <c r="B7" i="2" s="1"/>
  <c r="C7" i="2" s="1"/>
  <c r="B8" i="2" s="1"/>
  <c r="C8" i="2" s="1"/>
  <c r="L2" i="2" l="1"/>
  <c r="L3" i="2"/>
  <c r="L4" i="2"/>
  <c r="L5" i="2"/>
  <c r="F2" i="2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E2" i="2"/>
  <c r="E3" i="2"/>
  <c r="E4" i="2"/>
  <c r="E5" i="2"/>
  <c r="C2" i="2"/>
  <c r="B3" i="2" s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Juvi Lou Jovita</author>
    <author>Mark Neil Adorable</author>
  </authors>
  <commentList>
    <comment ref="L34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-0.88</t>
        </r>
      </text>
    </comment>
    <comment ref="L251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-2.24</t>
        </r>
      </text>
    </comment>
    <comment ref="L252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-0.54</t>
        </r>
      </text>
    </comment>
    <comment ref="L253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-0.61</t>
        </r>
      </text>
    </comment>
    <comment ref="L254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-0.36</t>
        </r>
      </text>
    </comment>
    <comment ref="L258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-0.31</t>
        </r>
      </text>
    </comment>
    <comment ref="L260" authorId="1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-0.51</t>
        </r>
      </text>
    </comment>
  </commentList>
</comments>
</file>

<file path=xl/sharedStrings.xml><?xml version="1.0" encoding="utf-8"?>
<sst xmlns="http://schemas.openxmlformats.org/spreadsheetml/2006/main" count="1469" uniqueCount="326">
  <si>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</si>
  <si>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</si>
  <si>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</si>
  <si>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</si>
  <si>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</si>
  <si>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</si>
  <si>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</si>
  <si>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</si>
  <si>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</si>
  <si>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</si>
  <si>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</si>
  <si>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</si>
  <si>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</si>
  <si>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</si>
  <si>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</si>
  <si>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</si>
  <si>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</si>
  <si>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</si>
  <si>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</si>
  <si>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</si>
  <si>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</si>
  <si>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</si>
  <si>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</si>
  <si>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</si>
  <si>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</si>
  <si>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</si>
  <si>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</si>
  <si>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</si>
  <si>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</si>
  <si>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</si>
  <si>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SDY</t>
  </si>
  <si>
    <t>L. BITANG</t>
  </si>
  <si>
    <t>MV</t>
  </si>
  <si>
    <t>HW</t>
  </si>
  <si>
    <t>06/28/2019</t>
  </si>
  <si>
    <t>FW</t>
  </si>
  <si>
    <t>06/29/2019</t>
  </si>
  <si>
    <t>B-19209</t>
  </si>
  <si>
    <t>B-19262</t>
  </si>
  <si>
    <t>B-19313</t>
  </si>
  <si>
    <t>SDY_665_133S_W_001</t>
  </si>
  <si>
    <t>SDY_665_133S_W_002</t>
  </si>
  <si>
    <t>SDY_665_133S_W_003</t>
  </si>
  <si>
    <t>SDY_665_133S_W_004</t>
  </si>
  <si>
    <t>B-19332</t>
  </si>
  <si>
    <t>SDY_665_133S_W_005</t>
  </si>
  <si>
    <t>B-19369</t>
  </si>
  <si>
    <t>SDY_665_133S_W_006</t>
  </si>
  <si>
    <t>7/22/2019</t>
  </si>
  <si>
    <t>7/23/2020</t>
  </si>
  <si>
    <t>B-19439</t>
  </si>
  <si>
    <t>SDY_665_133S_W_007</t>
  </si>
  <si>
    <t>SDY_665_133S_W_008</t>
  </si>
  <si>
    <t>SDY_665_133S_W_009</t>
  </si>
  <si>
    <t>SDY_665_133S_W_010</t>
  </si>
  <si>
    <t>F. LOAY</t>
  </si>
  <si>
    <t>7/25/2019</t>
  </si>
  <si>
    <t>B-19463</t>
  </si>
  <si>
    <t>7/26/2019</t>
  </si>
  <si>
    <t>B-19475</t>
  </si>
  <si>
    <t>7/30/2019</t>
  </si>
  <si>
    <t>B-19507</t>
  </si>
  <si>
    <t>B-19525</t>
  </si>
  <si>
    <t>SDY_665_133S_W_011</t>
  </si>
  <si>
    <t>B-19584</t>
  </si>
  <si>
    <t>SDY_665_133S_W_012</t>
  </si>
  <si>
    <t>SDY_665_133S_W_013</t>
  </si>
  <si>
    <t>B-19600</t>
  </si>
  <si>
    <t>8/15/2019</t>
  </si>
  <si>
    <t>8/16/2019</t>
  </si>
  <si>
    <t>B-19672</t>
  </si>
  <si>
    <t>SDY_665_133S_W_014</t>
  </si>
  <si>
    <t>8/27/2019</t>
  </si>
  <si>
    <t>B-19801</t>
  </si>
  <si>
    <t>SDY_665_133S_W_015</t>
  </si>
  <si>
    <t>SDY_665_133S_W_016</t>
  </si>
  <si>
    <t>SDY_665_133S_W_017</t>
  </si>
  <si>
    <t>B-19875</t>
  </si>
  <si>
    <t>B-19918</t>
  </si>
  <si>
    <t>SDY_665_133S_W_018</t>
  </si>
  <si>
    <t>SDY_665_133S_W_019</t>
  </si>
  <si>
    <t>B-19893</t>
  </si>
  <si>
    <t>S. SANA</t>
  </si>
  <si>
    <t>B-19983</t>
  </si>
  <si>
    <t>SDY_665_133S_W_020</t>
  </si>
  <si>
    <t>9/13/2019</t>
  </si>
  <si>
    <t>B-19994</t>
  </si>
  <si>
    <t>SDY_665_133S_W_021</t>
  </si>
  <si>
    <t>SDY_665_133S_W_022</t>
  </si>
  <si>
    <t>9/16/2019</t>
  </si>
  <si>
    <t>B-20024</t>
  </si>
  <si>
    <t>9/21/2019</t>
  </si>
  <si>
    <t>9/20/2019</t>
  </si>
  <si>
    <t>B-20069</t>
  </si>
  <si>
    <t>9/23/2019</t>
  </si>
  <si>
    <t>9/24/2019</t>
  </si>
  <si>
    <t>B-20103</t>
  </si>
  <si>
    <t>SDY_665_133S_W_023</t>
  </si>
  <si>
    <t>9/30/2019</t>
  </si>
  <si>
    <t>B-20175</t>
  </si>
  <si>
    <t>SDY_665_133S_W_024</t>
  </si>
  <si>
    <t>B-20229</t>
  </si>
  <si>
    <t>SDY_665_133S_W_025</t>
  </si>
  <si>
    <t>B-20251</t>
  </si>
  <si>
    <t>SDY_665_133S_W_026</t>
  </si>
  <si>
    <t>SDY_665_133S_W_027</t>
  </si>
  <si>
    <t>SDY_665_133S_W_028</t>
  </si>
  <si>
    <t>B-20313</t>
  </si>
  <si>
    <t>10/13/2019</t>
  </si>
  <si>
    <t>B-20328</t>
  </si>
  <si>
    <t>SDY_665_133S_W_029</t>
  </si>
  <si>
    <t>10/14/2019</t>
  </si>
  <si>
    <t>B-20338</t>
  </si>
  <si>
    <t>10/16/2019</t>
  </si>
  <si>
    <t>B-20362</t>
  </si>
  <si>
    <t>SDY_665_133S_W_030</t>
  </si>
  <si>
    <t>SDY_665_133S_W_031</t>
  </si>
  <si>
    <t>SDY_665_133S_W_032</t>
  </si>
  <si>
    <t>SDY_665_133S_W_033</t>
  </si>
  <si>
    <t>SDY_665_133S_W_034</t>
  </si>
  <si>
    <t>SDY_665_133S_W_035</t>
  </si>
  <si>
    <t>10/30/2019</t>
  </si>
  <si>
    <t>10/31/2019</t>
  </si>
  <si>
    <t>B-20526</t>
  </si>
  <si>
    <t>B-20539</t>
  </si>
  <si>
    <t>B-20562</t>
  </si>
  <si>
    <t>B-20570</t>
  </si>
  <si>
    <t>B-20595</t>
  </si>
  <si>
    <t>B-20625</t>
  </si>
  <si>
    <t>SDY_665_133S_W_036</t>
  </si>
  <si>
    <t>SDY_665_133S_W_037</t>
  </si>
  <si>
    <t>B-20715</t>
  </si>
  <si>
    <t>SDY_665_133S_W_038</t>
  </si>
  <si>
    <t>B-20734</t>
  </si>
  <si>
    <t>SDY_665_133S_W_039</t>
  </si>
  <si>
    <t>SDY_665_133S_W_040</t>
  </si>
  <si>
    <t>SDY_665_133S_W_041</t>
  </si>
  <si>
    <t>B-20764</t>
  </si>
  <si>
    <t>B-20793</t>
  </si>
  <si>
    <t>B-20835</t>
  </si>
  <si>
    <t>B-20886</t>
  </si>
  <si>
    <t>SDY_665_133S_W_042</t>
  </si>
  <si>
    <t>B-20938</t>
  </si>
  <si>
    <t>SDY_665_133S_W_043</t>
  </si>
  <si>
    <t>SDY_665_133S_W_044</t>
  </si>
  <si>
    <t>B-21009</t>
  </si>
  <si>
    <t>B-21041</t>
  </si>
  <si>
    <t>SDY_665_133S_W_045</t>
  </si>
  <si>
    <t>B-21098</t>
  </si>
  <si>
    <t>615792.1450</t>
  </si>
  <si>
    <t>615788.6158</t>
  </si>
  <si>
    <t>615784.0136</t>
  </si>
  <si>
    <t>615781.3005</t>
  </si>
  <si>
    <t>615780.0653</t>
  </si>
  <si>
    <t>615778.4280</t>
  </si>
  <si>
    <t>615777.5344</t>
  </si>
  <si>
    <t>615777.2764</t>
  </si>
  <si>
    <t>615776.3192</t>
  </si>
  <si>
    <t>615774.9687</t>
  </si>
  <si>
    <t>615774.3723</t>
  </si>
  <si>
    <t>615773.3203</t>
  </si>
  <si>
    <t>615773.0534</t>
  </si>
  <si>
    <t>615764.3725</t>
  </si>
  <si>
    <t>615762.1027</t>
  </si>
  <si>
    <t>615760.1167</t>
  </si>
  <si>
    <t>615757.5034</t>
  </si>
  <si>
    <t>615755.4822</t>
  </si>
  <si>
    <t>615752.6821</t>
  </si>
  <si>
    <t>615746.9082</t>
  </si>
  <si>
    <t>814785.8999</t>
  </si>
  <si>
    <t>814788.2630</t>
  </si>
  <si>
    <t>814789.6431</t>
  </si>
  <si>
    <t>814795.6211</t>
  </si>
  <si>
    <t>814797.9206</t>
  </si>
  <si>
    <t>814800.5356</t>
  </si>
  <si>
    <t>814804.1221</t>
  </si>
  <si>
    <t>814806.3692</t>
  </si>
  <si>
    <t>814808.8624</t>
  </si>
  <si>
    <t>814813.4821</t>
  </si>
  <si>
    <t>814816.1948</t>
  </si>
  <si>
    <t>814818.9931</t>
  </si>
  <si>
    <t>814819.9979</t>
  </si>
  <si>
    <t>814827.3889</t>
  </si>
  <si>
    <t>814828.7435</t>
  </si>
  <si>
    <t>814829.9633</t>
  </si>
  <si>
    <t>814831.5181</t>
  </si>
  <si>
    <t>814833.3980</t>
  </si>
  <si>
    <t>814835.5040</t>
  </si>
  <si>
    <t>814841.1168</t>
  </si>
  <si>
    <t>35.01</t>
  </si>
  <si>
    <t>29.83</t>
  </si>
  <si>
    <t>31.48</t>
  </si>
  <si>
    <t>70.45</t>
  </si>
  <si>
    <t>66.82</t>
  </si>
  <si>
    <t>70.82</t>
  </si>
  <si>
    <t>79.82</t>
  </si>
  <si>
    <t>76.50</t>
  </si>
  <si>
    <t>71.49</t>
  </si>
  <si>
    <t>74.85</t>
  </si>
  <si>
    <t>77.56</t>
  </si>
  <si>
    <t>61.82</t>
  </si>
  <si>
    <t>52.36</t>
  </si>
  <si>
    <t>32.12</t>
  </si>
  <si>
    <t>29.66</t>
  </si>
  <si>
    <t>26.68</t>
  </si>
  <si>
    <t>36.58</t>
  </si>
  <si>
    <t>42.56</t>
  </si>
  <si>
    <t>35.24</t>
  </si>
  <si>
    <t>33.59</t>
  </si>
  <si>
    <t>SDY_665_133S_W_046</t>
  </si>
  <si>
    <t>B-21180</t>
  </si>
  <si>
    <t>SDY_665_133S_W_047</t>
  </si>
  <si>
    <t>SDY_665_133S_W_048</t>
  </si>
  <si>
    <t>SDY_665_133S_W_049</t>
  </si>
  <si>
    <t>SDY_665_133S_W_050</t>
  </si>
  <si>
    <t>B-21247</t>
  </si>
  <si>
    <t>B-2020098</t>
  </si>
  <si>
    <t>B-2020123</t>
  </si>
  <si>
    <t>B-2020027</t>
  </si>
  <si>
    <t>SDY_665_133S_W_051</t>
  </si>
  <si>
    <t>1/24/2020</t>
  </si>
  <si>
    <t>B-2020232</t>
  </si>
  <si>
    <t>SDY_665_133S_W_052</t>
  </si>
  <si>
    <t>B-2020395</t>
  </si>
  <si>
    <t>SDY_665_133S_W_053</t>
  </si>
  <si>
    <t>B-2020473</t>
  </si>
  <si>
    <t>SDY_665_133S_W_054</t>
  </si>
  <si>
    <t>B-2020548</t>
  </si>
  <si>
    <t>SDY_665_133S_W_055</t>
  </si>
  <si>
    <t>SDY_665_133S_W_056</t>
  </si>
  <si>
    <t>B-2020587</t>
  </si>
  <si>
    <t>B-2020594</t>
  </si>
  <si>
    <t>SDY_665_133S_W_057</t>
  </si>
  <si>
    <t>SDY_665_133S_W_058</t>
  </si>
  <si>
    <t>B-2020710</t>
  </si>
  <si>
    <t>SDY_665_133S_W_059</t>
  </si>
  <si>
    <t>SDY_665_133S_W_060</t>
  </si>
  <si>
    <t>B-2020861</t>
  </si>
  <si>
    <t>B-2020748</t>
  </si>
  <si>
    <t>B-2020805</t>
  </si>
  <si>
    <t>SDY_665_133S_W_061</t>
  </si>
  <si>
    <t>B-2020939</t>
  </si>
  <si>
    <t>SDY_665_133S_W_062</t>
  </si>
  <si>
    <t>SDY_665_133S_W_063</t>
  </si>
  <si>
    <t>SDY_665_133S_W_064</t>
  </si>
  <si>
    <t>SDY_665_133S_W_065</t>
  </si>
  <si>
    <t>SDY_665_133S_W_066</t>
  </si>
  <si>
    <t>SDY_665_133S_W_067</t>
  </si>
  <si>
    <t>SDY_665_133S_W_068</t>
  </si>
  <si>
    <t>SDY_665_133S_W_069</t>
  </si>
  <si>
    <t>SDY_665_133S_W_070</t>
  </si>
  <si>
    <t>SDY_665_133S_W_071</t>
  </si>
  <si>
    <t>R. PARADIANG</t>
  </si>
  <si>
    <t>B-2021053</t>
  </si>
  <si>
    <t>R. SUMBAGUE</t>
  </si>
  <si>
    <t>B-2021361</t>
  </si>
  <si>
    <t>B-2021298</t>
  </si>
  <si>
    <t>B-2021315</t>
  </si>
  <si>
    <t>J. BANEZ</t>
  </si>
  <si>
    <t>B-2021340</t>
  </si>
  <si>
    <t>B-2021400</t>
  </si>
  <si>
    <t>B-2021424</t>
  </si>
  <si>
    <t>B-2021459</t>
  </si>
  <si>
    <t>47.71</t>
  </si>
  <si>
    <t>30.35</t>
  </si>
  <si>
    <t>32.95</t>
  </si>
  <si>
    <t>32.80</t>
  </si>
  <si>
    <t>35.87</t>
  </si>
  <si>
    <t>36.42</t>
  </si>
  <si>
    <t>25.88</t>
  </si>
  <si>
    <t>8.03</t>
  </si>
  <si>
    <t>2.23</t>
  </si>
  <si>
    <t>30.17</t>
  </si>
  <si>
    <t>24.86</t>
  </si>
  <si>
    <t>15.72</t>
  </si>
  <si>
    <t>20.77</t>
  </si>
  <si>
    <t>29.76</t>
  </si>
  <si>
    <t>30.28</t>
  </si>
  <si>
    <t>29.21</t>
  </si>
  <si>
    <t>24.67</t>
  </si>
  <si>
    <t>25.70</t>
  </si>
  <si>
    <t>39.98</t>
  </si>
  <si>
    <t>56.09</t>
  </si>
  <si>
    <t>90.71</t>
  </si>
  <si>
    <t>615717.6134</t>
  </si>
  <si>
    <t>814859.2063</t>
  </si>
  <si>
    <t>615715.8961</t>
  </si>
  <si>
    <t>814860.5661</t>
  </si>
  <si>
    <t>615712.7282</t>
  </si>
  <si>
    <t>814862.9604</t>
  </si>
  <si>
    <t>615709.3827</t>
  </si>
  <si>
    <t>814865.0999</t>
  </si>
  <si>
    <t>615706.2236</t>
  </si>
  <si>
    <t>814866.7622</t>
  </si>
  <si>
    <t>615704.2157</t>
  </si>
  <si>
    <t>814868.8510</t>
  </si>
  <si>
    <t>615702.1002</t>
  </si>
  <si>
    <t>814870.0158</t>
  </si>
  <si>
    <t>615700.0166</t>
  </si>
  <si>
    <t>814870.2978</t>
  </si>
  <si>
    <t>615694.8474</t>
  </si>
  <si>
    <t>814870.1631</t>
  </si>
  <si>
    <t>615685.8496</t>
  </si>
  <si>
    <t>814872.0666</t>
  </si>
  <si>
    <t>615676.1958</t>
  </si>
  <si>
    <t>814878.6935</t>
  </si>
  <si>
    <t>615672.1896</t>
  </si>
  <si>
    <t>814880.0777</t>
  </si>
  <si>
    <t>615669.1600</t>
  </si>
  <si>
    <t>814881.0911</t>
  </si>
  <si>
    <t>615661.1180</t>
  </si>
  <si>
    <t>814885.9698</t>
  </si>
  <si>
    <t>615655.7698</t>
  </si>
  <si>
    <t>814889.7028</t>
  </si>
  <si>
    <t>615653.0691</t>
  </si>
  <si>
    <t>814891.7461</t>
  </si>
  <si>
    <t>615652.0079</t>
  </si>
  <si>
    <t>814892.8790</t>
  </si>
  <si>
    <t>615649.6739</t>
  </si>
  <si>
    <t>814893.7998</t>
  </si>
  <si>
    <t>615646.8538</t>
  </si>
  <si>
    <t>814895.4836</t>
  </si>
  <si>
    <t>615643.9681</t>
  </si>
  <si>
    <t>814897.9543</t>
  </si>
  <si>
    <t>615642.4500</t>
  </si>
  <si>
    <t>814907.2330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</si>
</sst>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;[Red]0.00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quotePrefix="1" applyNumberFormat="1" applyFont="1" applyFill="1" applyAlignment="1">
      <alignment horizontal="center"/>
    </xf>
    <xf numFmtId="166" fontId="1" fillId="3" borderId="0" xfId="0" applyNumberFormat="1" applyFont="1" applyFill="1" applyBorder="1" applyAlignment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1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quotePrefix="1" applyNumberFormat="1" applyFill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6%20JUNE/MINE/MINE-19209-536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84-5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00-573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672-58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801-59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875-599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893-6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18-603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83-609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9%20SEPTEMBER/MINE/MINE-19994-61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262-5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13-546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369-5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39-558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63-56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475-56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7%20JULY/MINE/MINE-19507-564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AMCI%20Project/4%20Geology/004%20Geology/Draftsman/Assay_DataBase/MINE/2019/08%20AUGUST/MINE/MINE-19525-56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376931</v>
          </cell>
          <cell r="E8">
            <v>0.73</v>
          </cell>
          <cell r="F8">
            <v>0.30499999999999999</v>
          </cell>
          <cell r="G8">
            <v>0.151</v>
          </cell>
          <cell r="H8">
            <v>0.753</v>
          </cell>
          <cell r="K8">
            <v>5.2619999999999996</v>
          </cell>
        </row>
        <row r="9">
          <cell r="B9">
            <v>376932</v>
          </cell>
          <cell r="E9">
            <v>1.1879999999999999</v>
          </cell>
          <cell r="F9">
            <v>9.1999999999999998E-2</v>
          </cell>
          <cell r="G9">
            <v>0.14599999999999999</v>
          </cell>
          <cell r="H9">
            <v>0.64700000000000002</v>
          </cell>
          <cell r="K9">
            <v>4.1829999999999998</v>
          </cell>
        </row>
        <row r="10">
          <cell r="B10">
            <v>376933</v>
          </cell>
          <cell r="E10">
            <v>2.5499999999999998</v>
          </cell>
          <cell r="F10">
            <v>0.159</v>
          </cell>
          <cell r="G10">
            <v>6.6000000000000003E-2</v>
          </cell>
          <cell r="H10">
            <v>0.246</v>
          </cell>
          <cell r="K10">
            <v>7.5350000000000001</v>
          </cell>
        </row>
        <row r="11">
          <cell r="B11">
            <v>376934</v>
          </cell>
          <cell r="E11">
            <v>1.6439999999999997</v>
          </cell>
          <cell r="F11">
            <v>0.125</v>
          </cell>
          <cell r="G11">
            <v>0.54900000000000004</v>
          </cell>
          <cell r="H11">
            <v>0.63600000000000001</v>
          </cell>
          <cell r="K11">
            <v>4.9850000000000003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383394</v>
          </cell>
          <cell r="E8">
            <v>0.35600000000000004</v>
          </cell>
          <cell r="F8">
            <v>2E-3</v>
          </cell>
          <cell r="G8">
            <v>1.0999999999999999E-2</v>
          </cell>
          <cell r="H8">
            <v>2.7E-2</v>
          </cell>
          <cell r="K8">
            <v>0.73399999999999999</v>
          </cell>
        </row>
        <row r="9">
          <cell r="B9">
            <v>383395</v>
          </cell>
          <cell r="E9">
            <v>0.63800000000000001</v>
          </cell>
          <cell r="F9">
            <v>5.0000000000000001E-3</v>
          </cell>
          <cell r="G9">
            <v>0.03</v>
          </cell>
          <cell r="H9">
            <v>7.8E-2</v>
          </cell>
          <cell r="K9">
            <v>3.6989999999999998</v>
          </cell>
        </row>
        <row r="10">
          <cell r="B10">
            <v>383396</v>
          </cell>
          <cell r="E10">
            <v>0.40200000000000002</v>
          </cell>
          <cell r="F10">
            <v>5.0000000000000001E-3</v>
          </cell>
          <cell r="G10">
            <v>1.9E-2</v>
          </cell>
          <cell r="H10">
            <v>0.23200000000000001</v>
          </cell>
          <cell r="K10">
            <v>5.7370000000000001</v>
          </cell>
        </row>
        <row r="11">
          <cell r="B11">
            <v>383397</v>
          </cell>
          <cell r="E11">
            <v>0.35799999999999998</v>
          </cell>
          <cell r="F11">
            <v>1E-3</v>
          </cell>
          <cell r="G11">
            <v>8.0000000000000002E-3</v>
          </cell>
          <cell r="H11">
            <v>2.7E-2</v>
          </cell>
          <cell r="K11">
            <v>0.17799999999999999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4">
          <cell r="B14">
            <v>383674</v>
          </cell>
          <cell r="E14">
            <v>0.32599999999999996</v>
          </cell>
          <cell r="F14">
            <v>5.3394000000000002E-3</v>
          </cell>
          <cell r="G14">
            <v>1.19113E-2</v>
          </cell>
          <cell r="H14">
            <v>0.19733300000000001</v>
          </cell>
        </row>
        <row r="15">
          <cell r="B15">
            <v>383675</v>
          </cell>
          <cell r="E15">
            <v>0.44</v>
          </cell>
          <cell r="F15">
            <v>7.7183999999999994E-3</v>
          </cell>
          <cell r="G15">
            <v>5.3579799999999997E-2</v>
          </cell>
          <cell r="H15">
            <v>0.26850200000000002</v>
          </cell>
        </row>
        <row r="16">
          <cell r="B16">
            <v>383676</v>
          </cell>
          <cell r="E16">
            <v>1.226</v>
          </cell>
          <cell r="F16">
            <v>1.8638200000000001E-2</v>
          </cell>
          <cell r="G16">
            <v>0.1844604</v>
          </cell>
          <cell r="H16">
            <v>0.60844520000000002</v>
          </cell>
        </row>
        <row r="17">
          <cell r="B17">
            <v>383677</v>
          </cell>
          <cell r="E17">
            <v>0.22599999999999998</v>
          </cell>
          <cell r="F17">
            <v>1.4423599999999998E-2</v>
          </cell>
          <cell r="G17">
            <v>3.4332999999999998E-3</v>
          </cell>
          <cell r="H17">
            <v>3.4504699999999999E-2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Entry"/>
      <sheetName val="Sheet1"/>
      <sheetName val="Sheet2"/>
      <sheetName val="Sheet3"/>
    </sheetNames>
    <sheetDataSet>
      <sheetData sheetId="0"/>
      <sheetData sheetId="1">
        <row r="8">
          <cell r="B8">
            <v>384696</v>
          </cell>
          <cell r="E8">
            <v>0.79</v>
          </cell>
          <cell r="F8">
            <v>3.9E-2</v>
          </cell>
          <cell r="G8">
            <v>4.7E-2</v>
          </cell>
          <cell r="H8">
            <v>0.158</v>
          </cell>
          <cell r="K8">
            <v>5.3949999999999996</v>
          </cell>
        </row>
        <row r="9">
          <cell r="B9">
            <v>384697</v>
          </cell>
          <cell r="E9">
            <v>0.43799999999999994</v>
          </cell>
          <cell r="F9">
            <v>2.4E-2</v>
          </cell>
          <cell r="G9">
            <v>2.9000000000000001E-2</v>
          </cell>
          <cell r="H9">
            <v>0.128</v>
          </cell>
          <cell r="K9">
            <v>3.3530000000000002</v>
          </cell>
        </row>
        <row r="10">
          <cell r="B10">
            <v>384698</v>
          </cell>
          <cell r="E10">
            <v>2.9959999999999996</v>
          </cell>
          <cell r="F10">
            <v>2.8000000000000001E-2</v>
          </cell>
          <cell r="G10">
            <v>8.9999999999999993E-3</v>
          </cell>
          <cell r="H10">
            <v>9.1999999999999998E-2</v>
          </cell>
          <cell r="K10">
            <v>2.4910000000000001</v>
          </cell>
        </row>
        <row r="11">
          <cell r="B11">
            <v>384699</v>
          </cell>
          <cell r="E11">
            <v>1.5959999999999999</v>
          </cell>
          <cell r="F11">
            <v>9.7000000000000003E-2</v>
          </cell>
          <cell r="G11">
            <v>9.1999999999999998E-2</v>
          </cell>
          <cell r="H11">
            <v>0.46800000000000003</v>
          </cell>
          <cell r="K11">
            <v>8.7119999999999997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6">
          <cell r="B26">
            <v>386769</v>
          </cell>
          <cell r="E26">
            <v>4.7960000000000003</v>
          </cell>
          <cell r="F26">
            <v>0.39</v>
          </cell>
          <cell r="G26">
            <v>0.76600000000000001</v>
          </cell>
          <cell r="H26">
            <v>4.0979999999999999</v>
          </cell>
          <cell r="K26">
            <v>7.0549999999999997</v>
          </cell>
        </row>
        <row r="27">
          <cell r="B27">
            <v>386770</v>
          </cell>
          <cell r="E27">
            <v>5.0380000000000003</v>
          </cell>
          <cell r="F27">
            <v>0.11</v>
          </cell>
          <cell r="G27">
            <v>8.8999999999999996E-2</v>
          </cell>
          <cell r="H27">
            <v>0.53600000000000003</v>
          </cell>
          <cell r="K27">
            <v>7.0579999999999998</v>
          </cell>
        </row>
        <row r="28">
          <cell r="B28">
            <v>386771</v>
          </cell>
          <cell r="E28">
            <v>5.3080000000000007</v>
          </cell>
          <cell r="F28">
            <v>0.16400000000000001</v>
          </cell>
          <cell r="G28">
            <v>0.58099999999999996</v>
          </cell>
          <cell r="H28">
            <v>0.98799999999999999</v>
          </cell>
          <cell r="K28">
            <v>6.66</v>
          </cell>
        </row>
        <row r="29">
          <cell r="B29">
            <v>386772</v>
          </cell>
          <cell r="E29">
            <v>0.96199999999999986</v>
          </cell>
          <cell r="F29">
            <v>0.125</v>
          </cell>
          <cell r="G29">
            <v>0.154</v>
          </cell>
          <cell r="H29">
            <v>1.2869999999999999</v>
          </cell>
          <cell r="K29">
            <v>24.58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27">
          <cell r="B27">
            <v>387953</v>
          </cell>
          <cell r="E27">
            <v>0.57200000000000006</v>
          </cell>
          <cell r="F27">
            <v>7.0000000000000001E-3</v>
          </cell>
          <cell r="G27">
            <v>0.01</v>
          </cell>
          <cell r="H27">
            <v>0.13700000000000001</v>
          </cell>
          <cell r="I27">
            <v>2.6666666666666665</v>
          </cell>
          <cell r="K27">
            <v>1.31</v>
          </cell>
        </row>
        <row r="28">
          <cell r="B28">
            <v>387954</v>
          </cell>
          <cell r="E28">
            <v>1.4359999999999999</v>
          </cell>
          <cell r="F28">
            <v>0.18099999999999999</v>
          </cell>
          <cell r="G28">
            <v>0.13400000000000001</v>
          </cell>
          <cell r="H28">
            <v>0.48199999999999998</v>
          </cell>
          <cell r="I28">
            <v>2.6845637583892556</v>
          </cell>
          <cell r="K28">
            <v>12.016999999999999</v>
          </cell>
        </row>
        <row r="29">
          <cell r="B29">
            <v>387955</v>
          </cell>
          <cell r="E29">
            <v>2.3480000000000003</v>
          </cell>
          <cell r="F29">
            <v>6.3E-2</v>
          </cell>
          <cell r="G29">
            <v>0.23</v>
          </cell>
          <cell r="H29">
            <v>0.88900000000000001</v>
          </cell>
          <cell r="I29">
            <v>2.6315789473684132</v>
          </cell>
          <cell r="K29">
            <v>21.361999999999998</v>
          </cell>
        </row>
        <row r="30">
          <cell r="B30">
            <v>387956</v>
          </cell>
          <cell r="E30">
            <v>2.08</v>
          </cell>
          <cell r="F30">
            <v>2.3E-2</v>
          </cell>
          <cell r="G30">
            <v>0.218</v>
          </cell>
          <cell r="H30">
            <v>0.57499999999999996</v>
          </cell>
          <cell r="I30">
            <v>2.7586206896551726</v>
          </cell>
          <cell r="K30">
            <v>14.022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0">
          <cell r="B10">
            <v>388228</v>
          </cell>
          <cell r="E10">
            <v>1.01</v>
          </cell>
          <cell r="F10">
            <v>8.0000000000000002E-3</v>
          </cell>
          <cell r="G10">
            <v>3.4000000000000002E-2</v>
          </cell>
          <cell r="H10">
            <v>0.17399999999999999</v>
          </cell>
          <cell r="I10">
            <v>2.5641025641025603</v>
          </cell>
          <cell r="K10">
            <v>3.3889999999999998</v>
          </cell>
        </row>
        <row r="11">
          <cell r="B11">
            <v>388229</v>
          </cell>
          <cell r="E11">
            <v>0.87</v>
          </cell>
          <cell r="F11">
            <v>4.9000000000000002E-2</v>
          </cell>
          <cell r="G11">
            <v>1.4E-2</v>
          </cell>
          <cell r="H11">
            <v>0.16800000000000001</v>
          </cell>
          <cell r="I11">
            <v>2.4844720496894377</v>
          </cell>
          <cell r="K11">
            <v>1.988</v>
          </cell>
        </row>
        <row r="12">
          <cell r="B12">
            <v>388230</v>
          </cell>
          <cell r="E12">
            <v>30.494</v>
          </cell>
          <cell r="F12">
            <v>0.28999999999999998</v>
          </cell>
          <cell r="G12">
            <v>1.252</v>
          </cell>
          <cell r="H12">
            <v>1.0349999999999999</v>
          </cell>
          <cell r="I12">
            <v>2.5157232704402461</v>
          </cell>
          <cell r="K12">
            <v>2.7029999999999998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388602</v>
          </cell>
          <cell r="E8">
            <v>1.9040000000000001</v>
          </cell>
          <cell r="F8">
            <v>1.6E-2</v>
          </cell>
          <cell r="G8">
            <v>0.223</v>
          </cell>
          <cell r="H8">
            <v>0.33100000000000002</v>
          </cell>
          <cell r="K8">
            <v>4.0039999999999996</v>
          </cell>
        </row>
        <row r="9">
          <cell r="B9">
            <v>388603</v>
          </cell>
          <cell r="E9">
            <v>1.1779999999999999</v>
          </cell>
          <cell r="F9">
            <v>1.2999999999999999E-2</v>
          </cell>
          <cell r="G9">
            <v>6.7000000000000004E-2</v>
          </cell>
          <cell r="H9">
            <v>0.121</v>
          </cell>
          <cell r="K9">
            <v>4.0650000000000004</v>
          </cell>
        </row>
        <row r="10">
          <cell r="B10">
            <v>388604</v>
          </cell>
          <cell r="E10">
            <v>8.9920000000000009</v>
          </cell>
          <cell r="F10">
            <v>0.34599999999999997</v>
          </cell>
          <cell r="G10">
            <v>0.51</v>
          </cell>
          <cell r="H10">
            <v>0.95099999999999996</v>
          </cell>
          <cell r="K10">
            <v>3.92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389605</v>
          </cell>
          <cell r="E8">
            <v>2.8380000000000001</v>
          </cell>
          <cell r="F8">
            <v>3.1E-2</v>
          </cell>
          <cell r="G8">
            <v>2.5999999999999999E-2</v>
          </cell>
          <cell r="H8">
            <v>6.5000000000000002E-2</v>
          </cell>
          <cell r="I8">
            <v>2.7586206896551726</v>
          </cell>
          <cell r="K8">
            <v>7.9320000000000004</v>
          </cell>
        </row>
        <row r="9">
          <cell r="B9">
            <v>389606</v>
          </cell>
          <cell r="E9">
            <v>6.6639999999999997</v>
          </cell>
          <cell r="F9">
            <v>0.28999999999999998</v>
          </cell>
          <cell r="G9">
            <v>1.2629999999999999</v>
          </cell>
          <cell r="H9">
            <v>0.94</v>
          </cell>
          <cell r="I9">
            <v>2.9197080291970825</v>
          </cell>
          <cell r="K9">
            <v>12.66</v>
          </cell>
        </row>
        <row r="10">
          <cell r="B10">
            <v>389607</v>
          </cell>
          <cell r="E10">
            <v>4.2959999999999994</v>
          </cell>
          <cell r="F10">
            <v>2.3E-2</v>
          </cell>
          <cell r="G10">
            <v>5.2999999999999999E-2</v>
          </cell>
          <cell r="H10">
            <v>5.7000000000000002E-2</v>
          </cell>
          <cell r="I10">
            <v>2.9629629629629628</v>
          </cell>
          <cell r="K10">
            <v>18.462</v>
          </cell>
        </row>
        <row r="11">
          <cell r="B11">
            <v>389608</v>
          </cell>
          <cell r="E11">
            <v>14.706</v>
          </cell>
          <cell r="F11">
            <v>9.4E-2</v>
          </cell>
          <cell r="G11">
            <v>1.0589999999999999</v>
          </cell>
          <cell r="H11">
            <v>0.96499999999999997</v>
          </cell>
          <cell r="I11">
            <v>2.7777777777777821</v>
          </cell>
          <cell r="K11">
            <v>7.2380000000000004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6">
          <cell r="B16">
            <v>389791</v>
          </cell>
          <cell r="E16">
            <v>3.48</v>
          </cell>
          <cell r="F16">
            <v>4.8000000000000001E-2</v>
          </cell>
          <cell r="G16">
            <v>5.6000000000000001E-2</v>
          </cell>
          <cell r="H16">
            <v>5.2999999999999999E-2</v>
          </cell>
          <cell r="K16">
            <v>7.8230000000000004</v>
          </cell>
        </row>
        <row r="17">
          <cell r="B17">
            <v>389792</v>
          </cell>
          <cell r="E17">
            <v>4.0599999999999996</v>
          </cell>
          <cell r="F17">
            <v>0.157</v>
          </cell>
          <cell r="G17">
            <v>0.26500000000000001</v>
          </cell>
          <cell r="H17">
            <v>0.85899999999999999</v>
          </cell>
          <cell r="K17">
            <v>11.311999999999999</v>
          </cell>
        </row>
        <row r="18">
          <cell r="B18">
            <v>389793</v>
          </cell>
          <cell r="E18">
            <v>8.2000000000000017E-2</v>
          </cell>
          <cell r="F18">
            <v>9.2999999999999999E-2</v>
          </cell>
          <cell r="G18">
            <v>1.4079999999999999</v>
          </cell>
          <cell r="H18">
            <v>1.478</v>
          </cell>
          <cell r="K18">
            <v>25.704000000000001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377787</v>
          </cell>
          <cell r="E8">
            <v>1.3339999999999999</v>
          </cell>
          <cell r="F8">
            <v>4.5999999999999999E-2</v>
          </cell>
          <cell r="G8">
            <v>5.6000000000000001E-2</v>
          </cell>
          <cell r="H8">
            <v>0.18099999999999999</v>
          </cell>
          <cell r="K8">
            <v>5.3529999999999998</v>
          </cell>
        </row>
        <row r="9">
          <cell r="B9">
            <v>377788</v>
          </cell>
          <cell r="E9">
            <v>3.1240000000000006</v>
          </cell>
          <cell r="F9">
            <v>5.0999999999999997E-2</v>
          </cell>
          <cell r="G9">
            <v>5.0999999999999997E-2</v>
          </cell>
          <cell r="H9">
            <v>0.17799999999999999</v>
          </cell>
          <cell r="K9">
            <v>8.0009999999999994</v>
          </cell>
        </row>
        <row r="10">
          <cell r="B10">
            <v>377789</v>
          </cell>
          <cell r="E10">
            <v>1.1819999999999999</v>
          </cell>
          <cell r="F10">
            <v>4.7E-2</v>
          </cell>
          <cell r="G10">
            <v>7.1999999999999995E-2</v>
          </cell>
          <cell r="H10">
            <v>0.35</v>
          </cell>
          <cell r="K10">
            <v>5.8419999999999996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378518</v>
          </cell>
          <cell r="E8">
            <v>11.874000000000001</v>
          </cell>
          <cell r="F8">
            <v>0.14000000000000001</v>
          </cell>
          <cell r="G8">
            <v>4.7E-2</v>
          </cell>
          <cell r="H8">
            <v>1.2869999999999999</v>
          </cell>
          <cell r="K8">
            <v>16.727</v>
          </cell>
        </row>
        <row r="9">
          <cell r="B9">
            <v>378519</v>
          </cell>
          <cell r="E9">
            <v>0.65600000000000014</v>
          </cell>
          <cell r="F9">
            <v>2.9000000000000001E-2</v>
          </cell>
          <cell r="G9">
            <v>0.192</v>
          </cell>
          <cell r="H9">
            <v>0.36099999999999999</v>
          </cell>
          <cell r="K9">
            <v>9.3030000000000008</v>
          </cell>
        </row>
        <row r="10">
          <cell r="B10">
            <v>378520</v>
          </cell>
          <cell r="E10">
            <v>0.49200000000000005</v>
          </cell>
          <cell r="F10">
            <v>3.2000000000000001E-2</v>
          </cell>
          <cell r="G10">
            <v>6.8000000000000005E-2</v>
          </cell>
          <cell r="H10">
            <v>0.38500000000000001</v>
          </cell>
          <cell r="K10">
            <v>6.8979999999999997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9">
          <cell r="B19">
            <v>379363</v>
          </cell>
          <cell r="E19">
            <v>0.95</v>
          </cell>
          <cell r="F19">
            <v>2.8000000000000001E-2</v>
          </cell>
          <cell r="G19">
            <v>0.01</v>
          </cell>
          <cell r="H19">
            <v>0.53700000000000003</v>
          </cell>
          <cell r="K19">
            <v>2.4340000000000002</v>
          </cell>
        </row>
        <row r="20">
          <cell r="B20">
            <v>379364</v>
          </cell>
          <cell r="E20">
            <v>3.2140000000000004</v>
          </cell>
          <cell r="F20">
            <v>2.1999999999999999E-2</v>
          </cell>
          <cell r="G20">
            <v>2.5999999999999999E-2</v>
          </cell>
          <cell r="H20">
            <v>5.8000000000000003E-2</v>
          </cell>
          <cell r="K20">
            <v>6.7590000000000003</v>
          </cell>
        </row>
        <row r="21">
          <cell r="B21">
            <v>379365</v>
          </cell>
          <cell r="E21">
            <v>3.0039999999999996</v>
          </cell>
          <cell r="F21">
            <v>7.4999999999999997E-2</v>
          </cell>
          <cell r="G21">
            <v>7.5999999999999998E-2</v>
          </cell>
          <cell r="H21">
            <v>6.8000000000000005E-2</v>
          </cell>
          <cell r="K21">
            <v>2.653</v>
          </cell>
        </row>
        <row r="22">
          <cell r="B22">
            <v>379366</v>
          </cell>
          <cell r="E22">
            <v>0.80400000000000005</v>
          </cell>
          <cell r="F22">
            <v>0.02</v>
          </cell>
          <cell r="G22">
            <v>8.5000000000000006E-2</v>
          </cell>
          <cell r="H22">
            <v>0.36399999999999999</v>
          </cell>
          <cell r="K22">
            <v>3.4769999999999999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381177</v>
          </cell>
          <cell r="E8">
            <v>0.27799999999999997</v>
          </cell>
          <cell r="F8">
            <v>1.43541E-2</v>
          </cell>
          <cell r="G8">
            <v>3.7157299999999997E-2</v>
          </cell>
          <cell r="H8">
            <v>1.73426E-2</v>
          </cell>
          <cell r="K8">
            <v>1.4390000000000001</v>
          </cell>
        </row>
        <row r="9">
          <cell r="B9">
            <v>381178</v>
          </cell>
          <cell r="E9">
            <v>0.57600000000000007</v>
          </cell>
          <cell r="F9">
            <v>7.7238000000000003E-3</v>
          </cell>
          <cell r="G9">
            <v>3.3841799999999998E-2</v>
          </cell>
          <cell r="H9">
            <v>4.0166899999999998E-2</v>
          </cell>
          <cell r="K9">
            <v>1.946</v>
          </cell>
        </row>
        <row r="10">
          <cell r="B10">
            <v>381179</v>
          </cell>
          <cell r="E10">
            <v>0.63</v>
          </cell>
          <cell r="F10">
            <v>2.19968E-2</v>
          </cell>
          <cell r="G10">
            <v>0.40131869999999997</v>
          </cell>
          <cell r="H10">
            <v>0.78892499999999999</v>
          </cell>
          <cell r="K10">
            <v>6.6589999999999998</v>
          </cell>
        </row>
        <row r="11">
          <cell r="B11">
            <v>381180</v>
          </cell>
          <cell r="E11">
            <v>1.68</v>
          </cell>
          <cell r="F11">
            <v>2.8723800000000001E-2</v>
          </cell>
          <cell r="G11">
            <v>0.1022251</v>
          </cell>
          <cell r="H11">
            <v>0.21355199999999999</v>
          </cell>
          <cell r="K11">
            <v>10.438000000000001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11">
          <cell r="B11">
            <v>381560</v>
          </cell>
          <cell r="E11">
            <v>2.0640000000000001</v>
          </cell>
          <cell r="F11">
            <v>4.2000000000000003E-2</v>
          </cell>
          <cell r="G11">
            <v>0.16700000000000001</v>
          </cell>
          <cell r="H11">
            <v>0.54300000000000004</v>
          </cell>
          <cell r="K11">
            <v>2.306</v>
          </cell>
        </row>
        <row r="12">
          <cell r="B12">
            <v>381561</v>
          </cell>
          <cell r="E12">
            <v>0.28000000000000003</v>
          </cell>
          <cell r="F12">
            <v>0.02</v>
          </cell>
          <cell r="G12">
            <v>2.9000000000000001E-2</v>
          </cell>
          <cell r="H12">
            <v>2.9000000000000001E-2</v>
          </cell>
          <cell r="K12">
            <v>0.61399999999999999</v>
          </cell>
        </row>
        <row r="14">
          <cell r="B14">
            <v>381563</v>
          </cell>
          <cell r="E14">
            <v>1.8140000000000001</v>
          </cell>
          <cell r="F14">
            <v>3.5000000000000003E-2</v>
          </cell>
          <cell r="G14">
            <v>0.14499999999999999</v>
          </cell>
          <cell r="H14">
            <v>0.60299999999999998</v>
          </cell>
          <cell r="K14">
            <v>3.359</v>
          </cell>
        </row>
        <row r="15">
          <cell r="B15">
            <v>381564</v>
          </cell>
          <cell r="E15">
            <v>0.46800000000000003</v>
          </cell>
          <cell r="F15">
            <v>2.5999999999999999E-2</v>
          </cell>
          <cell r="G15">
            <v>0.11600000000000001</v>
          </cell>
          <cell r="H15">
            <v>0.318</v>
          </cell>
          <cell r="K15">
            <v>1.966</v>
          </cell>
        </row>
        <row r="16">
          <cell r="B16">
            <v>381565</v>
          </cell>
          <cell r="E16">
            <v>0.13799999999999998</v>
          </cell>
          <cell r="F16">
            <v>7.0000000000000001E-3</v>
          </cell>
          <cell r="G16">
            <v>2.7E-2</v>
          </cell>
          <cell r="H16">
            <v>2.1000000000000001E-2</v>
          </cell>
          <cell r="K16">
            <v>3.6999999999999998E-2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381718</v>
          </cell>
          <cell r="E8">
            <v>0.41799999999999998</v>
          </cell>
          <cell r="F8">
            <v>3.6642099999999997E-2</v>
          </cell>
          <cell r="G8">
            <v>2.8804799999999998E-2</v>
          </cell>
          <cell r="H8">
            <v>0.16222590000000001</v>
          </cell>
          <cell r="K8">
            <v>2.262</v>
          </cell>
        </row>
        <row r="9">
          <cell r="B9">
            <v>381719</v>
          </cell>
          <cell r="E9">
            <v>0.77399999999999991</v>
          </cell>
          <cell r="F9">
            <v>2.3112999999999998E-2</v>
          </cell>
          <cell r="G9">
            <v>9.4570000000000001E-3</v>
          </cell>
          <cell r="H9">
            <v>1.9429100000000001E-2</v>
          </cell>
          <cell r="K9">
            <v>0.67700000000000005</v>
          </cell>
        </row>
        <row r="10">
          <cell r="B10">
            <v>381720</v>
          </cell>
          <cell r="E10">
            <v>0.85799999999999998</v>
          </cell>
          <cell r="F10">
            <v>4.7713499999999999E-2</v>
          </cell>
          <cell r="G10">
            <v>0.18466289999999999</v>
          </cell>
          <cell r="H10">
            <v>0.50665199999999999</v>
          </cell>
          <cell r="K10">
            <v>7.7370000000000001</v>
          </cell>
        </row>
        <row r="11">
          <cell r="B11">
            <v>381721</v>
          </cell>
          <cell r="E11">
            <v>0.61799999999999999</v>
          </cell>
          <cell r="F11">
            <v>1.1835099999999999E-2</v>
          </cell>
          <cell r="G11">
            <v>1.5623699999999999E-2</v>
          </cell>
          <cell r="H11">
            <v>2.95839E-2</v>
          </cell>
          <cell r="K11">
            <v>0.89500000000000002</v>
          </cell>
        </row>
        <row r="12">
          <cell r="B12">
            <v>381722</v>
          </cell>
          <cell r="E12">
            <v>0.58200000000000007</v>
          </cell>
          <cell r="F12">
            <v>4.0740899999999997E-2</v>
          </cell>
          <cell r="G12">
            <v>0.62587439999999994</v>
          </cell>
          <cell r="H12">
            <v>0.99518469999999992</v>
          </cell>
          <cell r="K12">
            <v>5.476</v>
          </cell>
        </row>
        <row r="14">
          <cell r="B14">
            <v>381724</v>
          </cell>
          <cell r="E14">
            <v>0.20199999999999999</v>
          </cell>
          <cell r="F14">
            <v>7.0270999999999997E-3</v>
          </cell>
          <cell r="G14">
            <v>2.5320800000000001E-2</v>
          </cell>
          <cell r="H14">
            <v>5.6850599999999994E-2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382218</v>
          </cell>
          <cell r="E8">
            <v>0.90399999999999991</v>
          </cell>
          <cell r="F8">
            <v>8.0825000000000011E-3</v>
          </cell>
          <cell r="G8">
            <v>9.1597999999999992E-3</v>
          </cell>
          <cell r="H8">
            <v>5.7445299999999998E-2</v>
          </cell>
          <cell r="K8">
            <v>0.83099999999999996</v>
          </cell>
        </row>
        <row r="9">
          <cell r="B9">
            <v>382219</v>
          </cell>
          <cell r="E9">
            <v>1.3980000000000001</v>
          </cell>
          <cell r="F9">
            <v>2.5082900000000002E-2</v>
          </cell>
          <cell r="G9">
            <v>2.7923899999999998E-2</v>
          </cell>
          <cell r="H9">
            <v>0.19687190000000002</v>
          </cell>
          <cell r="K9">
            <v>6.3869999999999996</v>
          </cell>
        </row>
        <row r="10">
          <cell r="B10">
            <v>382220</v>
          </cell>
          <cell r="E10">
            <v>1.048</v>
          </cell>
          <cell r="F10">
            <v>3.8039800000000006E-2</v>
          </cell>
          <cell r="G10">
            <v>9.4861699999999993E-2</v>
          </cell>
          <cell r="H10">
            <v>0.38299270000000002</v>
          </cell>
          <cell r="K10">
            <v>8.6609999999999996</v>
          </cell>
        </row>
        <row r="11">
          <cell r="B11">
            <v>382221</v>
          </cell>
          <cell r="E11">
            <v>0.318</v>
          </cell>
          <cell r="F11">
            <v>2.5964999999999998E-3</v>
          </cell>
          <cell r="G11">
            <v>9.7906E-3</v>
          </cell>
          <cell r="H11">
            <v>4.6435700000000003E-2</v>
          </cell>
          <cell r="K11">
            <v>1.0169999999999999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"/>
      <sheetName val="COA"/>
      <sheetName val="Sheet1"/>
      <sheetName val="Sheet2"/>
      <sheetName val="Sheet3"/>
    </sheetNames>
    <sheetDataSet>
      <sheetData sheetId="0">
        <row r="8">
          <cell r="B8">
            <v>382490</v>
          </cell>
          <cell r="E8">
            <v>0.33</v>
          </cell>
          <cell r="F8">
            <v>1.7999999999999999E-2</v>
          </cell>
          <cell r="G8">
            <v>4.0000000000000001E-3</v>
          </cell>
          <cell r="H8">
            <v>3.6999999999999998E-2</v>
          </cell>
          <cell r="K8">
            <v>1.2030000000000001</v>
          </cell>
        </row>
        <row r="9">
          <cell r="B9">
            <v>382491</v>
          </cell>
          <cell r="E9">
            <v>0.502</v>
          </cell>
          <cell r="F9">
            <v>1.2E-2</v>
          </cell>
          <cell r="G9">
            <v>0.01</v>
          </cell>
          <cell r="H9">
            <v>3.4000000000000002E-2</v>
          </cell>
          <cell r="K9">
            <v>1.885</v>
          </cell>
        </row>
        <row r="10">
          <cell r="B10">
            <v>382492</v>
          </cell>
          <cell r="E10">
            <v>1.04</v>
          </cell>
          <cell r="F10">
            <v>1.2E-2</v>
          </cell>
          <cell r="G10">
            <v>5.7000000000000002E-2</v>
          </cell>
          <cell r="H10">
            <v>0.16300000000000001</v>
          </cell>
          <cell r="K10">
            <v>3.8359999999999999</v>
          </cell>
        </row>
        <row r="11">
          <cell r="B11">
            <v>382493</v>
          </cell>
          <cell r="E11">
            <v>0.4</v>
          </cell>
          <cell r="F11">
            <v>1.4999999999999999E-2</v>
          </cell>
          <cell r="G11">
            <v>4.3999999999999997E-2</v>
          </cell>
          <cell r="H11">
            <v>0.16</v>
          </cell>
          <cell r="K11">
            <v>8.0869999999999997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1" topLeftCell="A47" activePane="bottomLeft" state="frozen"/>
      <selection pane="bottomLeft" activeCell="E76" sqref="E76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x14ac:dyDescent="0.2">
      <c r="A2" s="34" t="s">
        <v>40</v>
      </c>
      <c r="B2" s="35">
        <v>615913.75910000002</v>
      </c>
      <c r="C2" s="35">
        <v>814740.61259999999</v>
      </c>
      <c r="D2" s="36">
        <v>665</v>
      </c>
      <c r="E2" s="36">
        <v>4.2</v>
      </c>
      <c r="F2" s="37">
        <v>665</v>
      </c>
      <c r="G2" s="37" t="s">
        <v>30</v>
      </c>
      <c r="H2" s="37"/>
      <c r="I2" s="37" t="s">
        <v>31</v>
      </c>
      <c r="J2" s="38" t="s">
        <v>34</v>
      </c>
      <c r="K2" s="34" t="s">
        <v>28</v>
      </c>
    </row>
    <row r="3" spans="1:11" x14ac:dyDescent="0.2">
      <c r="A3" s="34" t="s">
        <v>41</v>
      </c>
      <c r="B3" s="35">
        <v>615909.84470000002</v>
      </c>
      <c r="C3" s="35">
        <v>814744.09730000002</v>
      </c>
      <c r="D3" s="36">
        <v>665</v>
      </c>
      <c r="E3" s="36">
        <v>3.4</v>
      </c>
      <c r="F3" s="37">
        <v>665</v>
      </c>
      <c r="G3" s="37" t="s">
        <v>30</v>
      </c>
      <c r="H3" s="37"/>
      <c r="I3" s="37" t="s">
        <v>31</v>
      </c>
      <c r="J3" s="38">
        <v>43650</v>
      </c>
      <c r="K3" s="34" t="s">
        <v>28</v>
      </c>
    </row>
    <row r="4" spans="1:11" x14ac:dyDescent="0.2">
      <c r="A4" s="34" t="s">
        <v>42</v>
      </c>
      <c r="B4" s="35">
        <v>615902.42229999998</v>
      </c>
      <c r="C4" s="35">
        <v>814747.00829999999</v>
      </c>
      <c r="D4" s="36">
        <v>665</v>
      </c>
      <c r="E4" s="36">
        <v>3.8</v>
      </c>
      <c r="F4" s="37">
        <v>665</v>
      </c>
      <c r="G4" s="37" t="s">
        <v>30</v>
      </c>
      <c r="H4" s="37"/>
      <c r="I4" s="37" t="s">
        <v>31</v>
      </c>
      <c r="J4" s="38">
        <v>43655</v>
      </c>
      <c r="K4" s="34" t="s">
        <v>28</v>
      </c>
    </row>
    <row r="5" spans="1:11" x14ac:dyDescent="0.2">
      <c r="A5" s="34" t="s">
        <v>43</v>
      </c>
      <c r="B5" s="35">
        <v>615899.58349999995</v>
      </c>
      <c r="C5" s="35">
        <v>814747.15220000001</v>
      </c>
      <c r="D5" s="36">
        <v>665</v>
      </c>
      <c r="E5" s="36">
        <v>3.5</v>
      </c>
      <c r="F5" s="37">
        <v>665</v>
      </c>
      <c r="G5" s="37" t="s">
        <v>30</v>
      </c>
      <c r="H5" s="37"/>
      <c r="I5" s="37" t="s">
        <v>31</v>
      </c>
      <c r="J5" s="38">
        <v>43776</v>
      </c>
      <c r="K5" s="34" t="s">
        <v>28</v>
      </c>
    </row>
    <row r="6" spans="1:11" x14ac:dyDescent="0.2">
      <c r="A6" s="34" t="s">
        <v>45</v>
      </c>
      <c r="B6" s="35">
        <v>615895.09030000004</v>
      </c>
      <c r="C6" s="35">
        <v>814748.29310000001</v>
      </c>
      <c r="D6" s="36">
        <v>665</v>
      </c>
      <c r="E6" s="36">
        <v>3.9</v>
      </c>
      <c r="F6" s="37">
        <v>665</v>
      </c>
      <c r="G6" s="37" t="s">
        <v>30</v>
      </c>
      <c r="H6" s="37"/>
      <c r="I6" s="37" t="s">
        <v>31</v>
      </c>
      <c r="J6" s="38">
        <v>43661</v>
      </c>
      <c r="K6" s="34" t="s">
        <v>28</v>
      </c>
    </row>
    <row r="7" spans="1:11" x14ac:dyDescent="0.2">
      <c r="A7" s="34" t="s">
        <v>47</v>
      </c>
      <c r="B7" s="35">
        <v>615886.53740000003</v>
      </c>
      <c r="C7" s="35">
        <v>814755.28209999995</v>
      </c>
      <c r="D7" s="36">
        <v>665</v>
      </c>
      <c r="E7" s="36">
        <v>3.3</v>
      </c>
      <c r="F7" s="37">
        <v>665</v>
      </c>
      <c r="G7" s="37" t="s">
        <v>30</v>
      </c>
      <c r="H7" s="37"/>
      <c r="I7" s="37" t="s">
        <v>31</v>
      </c>
      <c r="J7" s="38" t="s">
        <v>48</v>
      </c>
      <c r="K7" s="34" t="s">
        <v>28</v>
      </c>
    </row>
    <row r="8" spans="1:11" x14ac:dyDescent="0.2">
      <c r="A8" s="34" t="s">
        <v>51</v>
      </c>
      <c r="B8" s="35">
        <v>615884.72580000001</v>
      </c>
      <c r="C8" s="35">
        <v>814756.90989999997</v>
      </c>
      <c r="D8" s="36">
        <v>665</v>
      </c>
      <c r="E8" s="36">
        <v>3.1</v>
      </c>
      <c r="F8" s="37">
        <v>665</v>
      </c>
      <c r="G8" s="37" t="s">
        <v>30</v>
      </c>
      <c r="H8" s="37"/>
      <c r="I8" s="37" t="s">
        <v>55</v>
      </c>
      <c r="J8" s="38" t="s">
        <v>56</v>
      </c>
      <c r="K8" s="34" t="s">
        <v>28</v>
      </c>
    </row>
    <row r="9" spans="1:11" x14ac:dyDescent="0.2">
      <c r="A9" s="34" t="s">
        <v>52</v>
      </c>
      <c r="B9" s="35">
        <v>615880.41260000004</v>
      </c>
      <c r="C9" s="35">
        <v>814759.36739999999</v>
      </c>
      <c r="D9" s="36">
        <v>665</v>
      </c>
      <c r="E9" s="36">
        <v>3.8</v>
      </c>
      <c r="F9" s="37">
        <v>665</v>
      </c>
      <c r="G9" s="37" t="s">
        <v>30</v>
      </c>
      <c r="H9" s="37"/>
      <c r="I9" s="37" t="s">
        <v>55</v>
      </c>
      <c r="J9" s="37" t="s">
        <v>58</v>
      </c>
      <c r="K9" s="34" t="s">
        <v>28</v>
      </c>
    </row>
    <row r="10" spans="1:11" x14ac:dyDescent="0.2">
      <c r="A10" s="34" t="s">
        <v>53</v>
      </c>
      <c r="B10" s="35">
        <v>615875.83050000004</v>
      </c>
      <c r="C10" s="35">
        <v>814760.60950000002</v>
      </c>
      <c r="D10" s="36">
        <v>665</v>
      </c>
      <c r="E10" s="36">
        <v>3</v>
      </c>
      <c r="F10" s="37">
        <v>665</v>
      </c>
      <c r="G10" s="37" t="s">
        <v>30</v>
      </c>
      <c r="H10" s="37"/>
      <c r="I10" s="37" t="s">
        <v>31</v>
      </c>
      <c r="J10" s="37" t="s">
        <v>60</v>
      </c>
      <c r="K10" s="34" t="s">
        <v>28</v>
      </c>
    </row>
    <row r="11" spans="1:11" x14ac:dyDescent="0.25">
      <c r="A11" s="34" t="s">
        <v>54</v>
      </c>
      <c r="B11" s="36">
        <v>615871.45290000003</v>
      </c>
      <c r="C11" s="36">
        <v>814761.87609999999</v>
      </c>
      <c r="D11" s="36">
        <v>665</v>
      </c>
      <c r="E11" s="36">
        <v>3.4</v>
      </c>
      <c r="F11" s="37">
        <v>665</v>
      </c>
      <c r="G11" s="37" t="s">
        <v>30</v>
      </c>
      <c r="H11" s="37"/>
      <c r="I11" s="37" t="s">
        <v>31</v>
      </c>
      <c r="J11" s="38">
        <v>43473</v>
      </c>
      <c r="K11" s="34" t="s">
        <v>28</v>
      </c>
    </row>
    <row r="12" spans="1:11" x14ac:dyDescent="0.25">
      <c r="A12" s="34" t="s">
        <v>63</v>
      </c>
      <c r="B12" s="36">
        <v>615866.58680000005</v>
      </c>
      <c r="C12" s="36">
        <v>814763.34409999999</v>
      </c>
      <c r="D12" s="36">
        <v>665</v>
      </c>
      <c r="E12" s="36">
        <v>3.3</v>
      </c>
      <c r="F12" s="37">
        <v>665</v>
      </c>
      <c r="G12" s="37" t="s">
        <v>30</v>
      </c>
      <c r="H12" s="37"/>
      <c r="I12" s="37" t="s">
        <v>31</v>
      </c>
      <c r="J12" s="38">
        <v>43654</v>
      </c>
      <c r="K12" s="34" t="s">
        <v>28</v>
      </c>
    </row>
    <row r="13" spans="1:11" s="17" customFormat="1" x14ac:dyDescent="0.25">
      <c r="A13" s="34" t="s">
        <v>65</v>
      </c>
      <c r="B13" s="36">
        <v>615854.69510000001</v>
      </c>
      <c r="C13" s="36">
        <v>814763.34750000003</v>
      </c>
      <c r="D13" s="36">
        <v>665</v>
      </c>
      <c r="E13" s="36">
        <v>3.3</v>
      </c>
      <c r="F13" s="37">
        <v>665</v>
      </c>
      <c r="G13" s="37" t="s">
        <v>30</v>
      </c>
      <c r="H13" s="37"/>
      <c r="I13" s="37" t="s">
        <v>55</v>
      </c>
      <c r="J13" s="38">
        <v>43716</v>
      </c>
      <c r="K13" s="34" t="s">
        <v>28</v>
      </c>
    </row>
    <row r="14" spans="1:11" s="17" customFormat="1" x14ac:dyDescent="0.25">
      <c r="A14" s="34" t="s">
        <v>66</v>
      </c>
      <c r="B14" s="36">
        <v>615851.57409999997</v>
      </c>
      <c r="C14" s="36">
        <v>814763.32929999998</v>
      </c>
      <c r="D14" s="36">
        <v>665</v>
      </c>
      <c r="E14" s="36">
        <v>3.6</v>
      </c>
      <c r="F14" s="37">
        <v>665</v>
      </c>
      <c r="G14" s="37" t="s">
        <v>30</v>
      </c>
      <c r="H14" s="37"/>
      <c r="I14" s="37" t="s">
        <v>55</v>
      </c>
      <c r="J14" s="37" t="s">
        <v>68</v>
      </c>
      <c r="K14" s="34" t="s">
        <v>28</v>
      </c>
    </row>
    <row r="15" spans="1:11" x14ac:dyDescent="0.25">
      <c r="A15" s="34" t="s">
        <v>71</v>
      </c>
      <c r="B15" s="36">
        <v>615847.8713</v>
      </c>
      <c r="C15" s="36">
        <v>814762.80149999994</v>
      </c>
      <c r="D15" s="36">
        <v>665</v>
      </c>
      <c r="E15" s="36">
        <v>4</v>
      </c>
      <c r="F15" s="37">
        <v>665</v>
      </c>
      <c r="G15" s="37" t="s">
        <v>30</v>
      </c>
      <c r="H15" s="37"/>
      <c r="I15" s="37" t="s">
        <v>55</v>
      </c>
      <c r="J15" s="37" t="s">
        <v>72</v>
      </c>
      <c r="K15" s="34" t="s">
        <v>28</v>
      </c>
    </row>
    <row r="16" spans="1:11" x14ac:dyDescent="0.25">
      <c r="A16" s="34" t="s">
        <v>74</v>
      </c>
      <c r="B16" s="36">
        <v>615839.2648</v>
      </c>
      <c r="C16" s="36">
        <v>814764.61250000005</v>
      </c>
      <c r="D16" s="36">
        <v>665</v>
      </c>
      <c r="E16" s="36">
        <v>3.7</v>
      </c>
      <c r="F16" s="37">
        <v>665</v>
      </c>
      <c r="G16" s="37" t="s">
        <v>30</v>
      </c>
      <c r="H16" s="37"/>
      <c r="I16" s="37" t="s">
        <v>55</v>
      </c>
      <c r="J16" s="38">
        <v>43533</v>
      </c>
      <c r="K16" s="34" t="s">
        <v>28</v>
      </c>
    </row>
    <row r="17" spans="1:11" x14ac:dyDescent="0.25">
      <c r="A17" s="34" t="s">
        <v>75</v>
      </c>
      <c r="B17" s="36">
        <v>615837.17409999995</v>
      </c>
      <c r="C17" s="36">
        <v>814765.58360000001</v>
      </c>
      <c r="D17" s="36">
        <v>665</v>
      </c>
      <c r="E17" s="36">
        <v>3.5</v>
      </c>
      <c r="F17" s="37">
        <v>665</v>
      </c>
      <c r="G17" s="37" t="s">
        <v>30</v>
      </c>
      <c r="H17" s="37"/>
      <c r="I17" s="37" t="s">
        <v>31</v>
      </c>
      <c r="J17" s="38">
        <v>43564</v>
      </c>
      <c r="K17" s="34" t="s">
        <v>28</v>
      </c>
    </row>
    <row r="18" spans="1:11" x14ac:dyDescent="0.25">
      <c r="A18" s="34" t="s">
        <v>76</v>
      </c>
      <c r="B18" s="36">
        <v>615834.82539999997</v>
      </c>
      <c r="C18" s="36">
        <v>814766.75930000003</v>
      </c>
      <c r="D18" s="36">
        <v>665</v>
      </c>
      <c r="E18" s="36">
        <v>3.5</v>
      </c>
      <c r="F18" s="37">
        <v>665</v>
      </c>
      <c r="G18" s="37" t="s">
        <v>30</v>
      </c>
      <c r="H18" s="37"/>
      <c r="I18" s="37" t="s">
        <v>55</v>
      </c>
      <c r="J18" s="38">
        <v>43625</v>
      </c>
      <c r="K18" s="34" t="s">
        <v>28</v>
      </c>
    </row>
    <row r="19" spans="1:11" x14ac:dyDescent="0.25">
      <c r="A19" s="34" t="s">
        <v>79</v>
      </c>
      <c r="B19" s="36">
        <v>615824.94169999997</v>
      </c>
      <c r="C19" s="36">
        <v>814771.99609999999</v>
      </c>
      <c r="D19" s="36">
        <v>665</v>
      </c>
      <c r="E19" s="36">
        <v>2.9</v>
      </c>
      <c r="F19" s="37">
        <v>665</v>
      </c>
      <c r="G19" s="37" t="s">
        <v>30</v>
      </c>
      <c r="H19" s="37"/>
      <c r="I19" s="37" t="s">
        <v>82</v>
      </c>
      <c r="J19" s="38">
        <v>43808</v>
      </c>
      <c r="K19" s="34" t="s">
        <v>28</v>
      </c>
    </row>
    <row r="20" spans="1:11" x14ac:dyDescent="0.25">
      <c r="A20" s="34" t="s">
        <v>80</v>
      </c>
      <c r="B20" s="36">
        <v>615820.98289999994</v>
      </c>
      <c r="C20" s="36">
        <v>814774.6324</v>
      </c>
      <c r="D20" s="36">
        <v>665</v>
      </c>
      <c r="E20" s="36">
        <v>3.8</v>
      </c>
      <c r="F20" s="37">
        <v>665</v>
      </c>
      <c r="G20" s="37" t="s">
        <v>30</v>
      </c>
      <c r="H20" s="37"/>
      <c r="I20" s="37" t="s">
        <v>82</v>
      </c>
      <c r="J20" s="37" t="s">
        <v>85</v>
      </c>
      <c r="K20" s="34" t="s">
        <v>28</v>
      </c>
    </row>
    <row r="21" spans="1:11" x14ac:dyDescent="0.25">
      <c r="A21" s="34" t="s">
        <v>84</v>
      </c>
      <c r="B21" s="36">
        <v>615817.96530000004</v>
      </c>
      <c r="C21" s="36">
        <v>814775.30559999996</v>
      </c>
      <c r="D21" s="36">
        <v>665</v>
      </c>
      <c r="E21" s="36">
        <v>4.3</v>
      </c>
      <c r="F21" s="37">
        <v>665</v>
      </c>
      <c r="G21" s="37" t="s">
        <v>30</v>
      </c>
      <c r="H21" s="37"/>
      <c r="I21" s="37" t="s">
        <v>55</v>
      </c>
      <c r="J21" s="37" t="s">
        <v>89</v>
      </c>
      <c r="K21" s="34" t="s">
        <v>28</v>
      </c>
    </row>
    <row r="22" spans="1:11" x14ac:dyDescent="0.25">
      <c r="A22" s="34" t="s">
        <v>87</v>
      </c>
      <c r="B22" s="36">
        <v>615814.26500000001</v>
      </c>
      <c r="C22" s="36">
        <v>814778.60730000003</v>
      </c>
      <c r="D22" s="36">
        <v>665</v>
      </c>
      <c r="E22" s="36">
        <v>3.4</v>
      </c>
      <c r="F22" s="37">
        <v>665</v>
      </c>
      <c r="G22" s="37" t="s">
        <v>30</v>
      </c>
      <c r="H22" s="37"/>
      <c r="I22" s="37" t="s">
        <v>55</v>
      </c>
      <c r="J22" s="37" t="s">
        <v>91</v>
      </c>
      <c r="K22" s="34" t="s">
        <v>28</v>
      </c>
    </row>
    <row r="23" spans="1:11" x14ac:dyDescent="0.25">
      <c r="A23" s="34" t="s">
        <v>88</v>
      </c>
      <c r="B23" s="36">
        <v>615805.21329999994</v>
      </c>
      <c r="C23" s="36">
        <v>814781.33200000005</v>
      </c>
      <c r="D23" s="36">
        <v>665</v>
      </c>
      <c r="E23" s="36">
        <v>4.0999999999999996</v>
      </c>
      <c r="F23" s="37">
        <v>665</v>
      </c>
      <c r="G23" s="37" t="s">
        <v>30</v>
      </c>
      <c r="H23" s="37"/>
      <c r="I23" s="37" t="s">
        <v>55</v>
      </c>
      <c r="J23" s="37" t="s">
        <v>94</v>
      </c>
      <c r="K23" s="34" t="s">
        <v>28</v>
      </c>
    </row>
    <row r="24" spans="1:11" x14ac:dyDescent="0.2">
      <c r="A24" s="34" t="s">
        <v>97</v>
      </c>
      <c r="B24" s="39" t="s">
        <v>149</v>
      </c>
      <c r="C24" s="39" t="s">
        <v>169</v>
      </c>
      <c r="D24" s="36">
        <v>665</v>
      </c>
      <c r="E24" s="36">
        <v>3.5</v>
      </c>
      <c r="F24" s="37">
        <v>665</v>
      </c>
      <c r="G24" s="37" t="s">
        <v>30</v>
      </c>
      <c r="H24" s="37"/>
      <c r="I24" s="37" t="s">
        <v>31</v>
      </c>
      <c r="J24" s="37" t="s">
        <v>98</v>
      </c>
      <c r="K24" s="34" t="s">
        <v>28</v>
      </c>
    </row>
    <row r="25" spans="1:11" x14ac:dyDescent="0.2">
      <c r="A25" s="34" t="s">
        <v>100</v>
      </c>
      <c r="B25" s="39" t="s">
        <v>150</v>
      </c>
      <c r="C25" s="39" t="s">
        <v>170</v>
      </c>
      <c r="D25" s="36">
        <v>665</v>
      </c>
      <c r="E25" s="36">
        <v>3</v>
      </c>
      <c r="F25" s="37">
        <v>665</v>
      </c>
      <c r="G25" s="37" t="s">
        <v>30</v>
      </c>
      <c r="H25" s="37"/>
      <c r="I25" s="37" t="s">
        <v>31</v>
      </c>
      <c r="J25" s="38">
        <v>43565</v>
      </c>
      <c r="K25" s="34" t="s">
        <v>28</v>
      </c>
    </row>
    <row r="26" spans="1:11" x14ac:dyDescent="0.2">
      <c r="A26" s="34" t="s">
        <v>102</v>
      </c>
      <c r="B26" s="39" t="s">
        <v>151</v>
      </c>
      <c r="C26" s="39" t="s">
        <v>171</v>
      </c>
      <c r="D26" s="36">
        <v>665</v>
      </c>
      <c r="E26" s="36">
        <v>3.6</v>
      </c>
      <c r="F26" s="37">
        <v>665</v>
      </c>
      <c r="G26" s="37" t="s">
        <v>30</v>
      </c>
      <c r="H26" s="37"/>
      <c r="I26" s="37" t="s">
        <v>31</v>
      </c>
      <c r="J26" s="38">
        <v>43656</v>
      </c>
      <c r="K26" s="34" t="s">
        <v>28</v>
      </c>
    </row>
    <row r="27" spans="1:11" x14ac:dyDescent="0.2">
      <c r="A27" s="34" t="s">
        <v>104</v>
      </c>
      <c r="B27" s="39" t="s">
        <v>152</v>
      </c>
      <c r="C27" s="39" t="s">
        <v>172</v>
      </c>
      <c r="D27" s="36">
        <v>665</v>
      </c>
      <c r="E27" s="36">
        <v>3.5</v>
      </c>
      <c r="F27" s="37">
        <v>665</v>
      </c>
      <c r="G27" s="37" t="s">
        <v>30</v>
      </c>
      <c r="H27" s="37"/>
      <c r="I27" s="37" t="s">
        <v>82</v>
      </c>
      <c r="J27" s="38">
        <v>43779</v>
      </c>
      <c r="K27" s="34" t="s">
        <v>28</v>
      </c>
    </row>
    <row r="28" spans="1:11" x14ac:dyDescent="0.2">
      <c r="A28" s="34" t="s">
        <v>105</v>
      </c>
      <c r="B28" s="39" t="s">
        <v>153</v>
      </c>
      <c r="C28" s="39" t="s">
        <v>173</v>
      </c>
      <c r="D28" s="36">
        <v>665</v>
      </c>
      <c r="E28" s="36">
        <v>3.7</v>
      </c>
      <c r="F28" s="37">
        <v>665</v>
      </c>
      <c r="G28" s="37" t="s">
        <v>30</v>
      </c>
      <c r="H28" s="37"/>
      <c r="I28" s="37" t="s">
        <v>55</v>
      </c>
      <c r="J28" s="37" t="s">
        <v>108</v>
      </c>
      <c r="K28" s="34" t="s">
        <v>28</v>
      </c>
    </row>
    <row r="29" spans="1:11" x14ac:dyDescent="0.2">
      <c r="A29" s="34" t="s">
        <v>106</v>
      </c>
      <c r="B29" s="39" t="s">
        <v>154</v>
      </c>
      <c r="C29" s="39" t="s">
        <v>174</v>
      </c>
      <c r="D29" s="36">
        <v>665</v>
      </c>
      <c r="E29" s="36">
        <v>3.6</v>
      </c>
      <c r="F29" s="37">
        <v>665</v>
      </c>
      <c r="G29" s="37" t="s">
        <v>30</v>
      </c>
      <c r="H29" s="37"/>
      <c r="I29" s="37" t="s">
        <v>82</v>
      </c>
      <c r="J29" s="37" t="s">
        <v>111</v>
      </c>
      <c r="K29" s="34" t="s">
        <v>28</v>
      </c>
    </row>
    <row r="30" spans="1:11" s="17" customFormat="1" x14ac:dyDescent="0.2">
      <c r="A30" s="34" t="s">
        <v>110</v>
      </c>
      <c r="B30" s="39" t="s">
        <v>155</v>
      </c>
      <c r="C30" s="39" t="s">
        <v>175</v>
      </c>
      <c r="D30" s="36">
        <v>665</v>
      </c>
      <c r="E30" s="36">
        <v>3.1</v>
      </c>
      <c r="F30" s="37">
        <v>665</v>
      </c>
      <c r="G30" s="37" t="s">
        <v>30</v>
      </c>
      <c r="H30" s="37"/>
      <c r="I30" s="37" t="s">
        <v>82</v>
      </c>
      <c r="J30" s="37" t="s">
        <v>113</v>
      </c>
      <c r="K30" s="34" t="s">
        <v>28</v>
      </c>
    </row>
    <row r="31" spans="1:11" x14ac:dyDescent="0.2">
      <c r="A31" s="34" t="s">
        <v>115</v>
      </c>
      <c r="B31" s="39" t="s">
        <v>156</v>
      </c>
      <c r="C31" s="39" t="s">
        <v>176</v>
      </c>
      <c r="D31" s="36">
        <v>665</v>
      </c>
      <c r="E31" s="36">
        <v>3</v>
      </c>
      <c r="F31" s="37">
        <v>665</v>
      </c>
      <c r="G31" s="37" t="s">
        <v>30</v>
      </c>
      <c r="H31" s="37"/>
      <c r="I31" s="37" t="s">
        <v>31</v>
      </c>
      <c r="J31" s="37" t="s">
        <v>121</v>
      </c>
      <c r="K31" s="34" t="s">
        <v>28</v>
      </c>
    </row>
    <row r="32" spans="1:11" x14ac:dyDescent="0.2">
      <c r="A32" s="34" t="s">
        <v>116</v>
      </c>
      <c r="B32" s="39" t="s">
        <v>157</v>
      </c>
      <c r="C32" s="39" t="s">
        <v>177</v>
      </c>
      <c r="D32" s="36">
        <v>665</v>
      </c>
      <c r="E32" s="36">
        <v>2.9</v>
      </c>
      <c r="F32" s="37">
        <v>665</v>
      </c>
      <c r="G32" s="37" t="s">
        <v>30</v>
      </c>
      <c r="H32" s="37"/>
      <c r="I32" s="37" t="s">
        <v>31</v>
      </c>
      <c r="J32" s="37" t="s">
        <v>122</v>
      </c>
      <c r="K32" s="34" t="s">
        <v>28</v>
      </c>
    </row>
    <row r="33" spans="1:11" x14ac:dyDescent="0.2">
      <c r="A33" s="34" t="s">
        <v>117</v>
      </c>
      <c r="B33" s="39" t="s">
        <v>158</v>
      </c>
      <c r="C33" s="39" t="s">
        <v>178</v>
      </c>
      <c r="D33" s="36">
        <v>665</v>
      </c>
      <c r="E33" s="36">
        <v>3.5</v>
      </c>
      <c r="F33" s="37">
        <v>665</v>
      </c>
      <c r="G33" s="37" t="s">
        <v>30</v>
      </c>
      <c r="H33" s="37"/>
      <c r="I33" s="37" t="s">
        <v>55</v>
      </c>
      <c r="J33" s="38">
        <v>43507</v>
      </c>
      <c r="K33" s="34" t="s">
        <v>28</v>
      </c>
    </row>
    <row r="34" spans="1:11" x14ac:dyDescent="0.2">
      <c r="A34" s="34" t="s">
        <v>118</v>
      </c>
      <c r="B34" s="39" t="s">
        <v>159</v>
      </c>
      <c r="C34" s="39" t="s">
        <v>179</v>
      </c>
      <c r="D34" s="36">
        <v>665</v>
      </c>
      <c r="E34" s="36">
        <v>3.5</v>
      </c>
      <c r="F34" s="37">
        <v>665</v>
      </c>
      <c r="G34" s="37" t="s">
        <v>30</v>
      </c>
      <c r="H34" s="37"/>
      <c r="I34" s="37" t="s">
        <v>82</v>
      </c>
      <c r="J34" s="38">
        <v>43566</v>
      </c>
      <c r="K34" s="34" t="s">
        <v>28</v>
      </c>
    </row>
    <row r="35" spans="1:11" x14ac:dyDescent="0.2">
      <c r="A35" s="34" t="s">
        <v>119</v>
      </c>
      <c r="B35" s="39" t="s">
        <v>160</v>
      </c>
      <c r="C35" s="39" t="s">
        <v>180</v>
      </c>
      <c r="D35" s="36">
        <v>665</v>
      </c>
      <c r="E35" s="36">
        <v>3.6</v>
      </c>
      <c r="F35" s="37">
        <v>665</v>
      </c>
      <c r="G35" s="37" t="s">
        <v>30</v>
      </c>
      <c r="H35" s="37"/>
      <c r="I35" s="37" t="s">
        <v>82</v>
      </c>
      <c r="J35" s="38">
        <v>43627</v>
      </c>
      <c r="K35" s="34" t="s">
        <v>28</v>
      </c>
    </row>
    <row r="36" spans="1:11" x14ac:dyDescent="0.2">
      <c r="A36" s="34" t="s">
        <v>120</v>
      </c>
      <c r="B36" s="39" t="s">
        <v>161</v>
      </c>
      <c r="C36" s="39" t="s">
        <v>181</v>
      </c>
      <c r="D36" s="36">
        <v>665</v>
      </c>
      <c r="E36" s="36">
        <v>2.9</v>
      </c>
      <c r="F36" s="37">
        <v>665</v>
      </c>
      <c r="G36" s="37" t="s">
        <v>30</v>
      </c>
      <c r="H36" s="37"/>
      <c r="I36" s="37" t="s">
        <v>55</v>
      </c>
      <c r="J36" s="38">
        <v>43777</v>
      </c>
      <c r="K36" s="34" t="s">
        <v>28</v>
      </c>
    </row>
    <row r="37" spans="1:11" x14ac:dyDescent="0.2">
      <c r="A37" s="34" t="s">
        <v>129</v>
      </c>
      <c r="B37" s="39" t="s">
        <v>162</v>
      </c>
      <c r="C37" s="39" t="s">
        <v>182</v>
      </c>
      <c r="D37" s="36">
        <v>665</v>
      </c>
      <c r="E37" s="36">
        <v>4</v>
      </c>
      <c r="F37" s="37">
        <v>665</v>
      </c>
      <c r="G37" s="37" t="s">
        <v>30</v>
      </c>
      <c r="H37" s="37"/>
      <c r="I37" s="37" t="s">
        <v>55</v>
      </c>
      <c r="J37" s="38">
        <v>43785</v>
      </c>
      <c r="K37" s="34" t="s">
        <v>28</v>
      </c>
    </row>
    <row r="38" spans="1:11" x14ac:dyDescent="0.2">
      <c r="A38" s="34" t="s">
        <v>130</v>
      </c>
      <c r="B38" s="39" t="s">
        <v>163</v>
      </c>
      <c r="C38" s="39" t="s">
        <v>183</v>
      </c>
      <c r="D38" s="36">
        <v>665</v>
      </c>
      <c r="E38" s="36">
        <v>3.8</v>
      </c>
      <c r="F38" s="37">
        <v>665</v>
      </c>
      <c r="G38" s="37" t="s">
        <v>30</v>
      </c>
      <c r="H38" s="37"/>
      <c r="I38" s="37" t="s">
        <v>82</v>
      </c>
      <c r="J38" s="38">
        <v>43787</v>
      </c>
      <c r="K38" s="34" t="s">
        <v>28</v>
      </c>
    </row>
    <row r="39" spans="1:11" x14ac:dyDescent="0.2">
      <c r="A39" s="34" t="s">
        <v>132</v>
      </c>
      <c r="B39" s="39" t="s">
        <v>164</v>
      </c>
      <c r="C39" s="39" t="s">
        <v>184</v>
      </c>
      <c r="D39" s="36">
        <v>665</v>
      </c>
      <c r="E39" s="36">
        <v>4.0999999999999996</v>
      </c>
      <c r="F39" s="37">
        <v>665</v>
      </c>
      <c r="G39" s="37" t="s">
        <v>30</v>
      </c>
      <c r="H39" s="37"/>
      <c r="I39" s="37" t="s">
        <v>31</v>
      </c>
      <c r="J39" s="38">
        <v>43790</v>
      </c>
      <c r="K39" s="34" t="s">
        <v>28</v>
      </c>
    </row>
    <row r="40" spans="1:11" x14ac:dyDescent="0.2">
      <c r="A40" s="34" t="s">
        <v>134</v>
      </c>
      <c r="B40" s="39" t="s">
        <v>165</v>
      </c>
      <c r="C40" s="39" t="s">
        <v>185</v>
      </c>
      <c r="D40" s="36">
        <v>665</v>
      </c>
      <c r="E40" s="36">
        <v>4</v>
      </c>
      <c r="F40" s="37">
        <v>665</v>
      </c>
      <c r="G40" s="37" t="s">
        <v>30</v>
      </c>
      <c r="H40" s="37"/>
      <c r="I40" s="37" t="s">
        <v>55</v>
      </c>
      <c r="J40" s="38">
        <v>43792</v>
      </c>
      <c r="K40" s="34" t="s">
        <v>28</v>
      </c>
    </row>
    <row r="41" spans="1:11" x14ac:dyDescent="0.2">
      <c r="A41" s="34" t="s">
        <v>135</v>
      </c>
      <c r="B41" s="39" t="s">
        <v>166</v>
      </c>
      <c r="C41" s="39" t="s">
        <v>186</v>
      </c>
      <c r="D41" s="36">
        <v>665</v>
      </c>
      <c r="E41" s="36">
        <v>3.6</v>
      </c>
      <c r="F41" s="37">
        <v>665</v>
      </c>
      <c r="G41" s="37" t="s">
        <v>30</v>
      </c>
      <c r="H41" s="37"/>
      <c r="I41" s="37" t="s">
        <v>82</v>
      </c>
      <c r="J41" s="38">
        <v>43796</v>
      </c>
      <c r="K41" s="34" t="s">
        <v>28</v>
      </c>
    </row>
    <row r="42" spans="1:11" x14ac:dyDescent="0.2">
      <c r="A42" s="34" t="s">
        <v>136</v>
      </c>
      <c r="B42" s="39" t="s">
        <v>167</v>
      </c>
      <c r="C42" s="39" t="s">
        <v>187</v>
      </c>
      <c r="D42" s="36">
        <v>665</v>
      </c>
      <c r="E42" s="36">
        <v>3.5</v>
      </c>
      <c r="F42" s="37">
        <v>665</v>
      </c>
      <c r="G42" s="37" t="s">
        <v>30</v>
      </c>
      <c r="H42" s="37"/>
      <c r="I42" s="37" t="s">
        <v>55</v>
      </c>
      <c r="J42" s="38">
        <v>43800</v>
      </c>
      <c r="K42" s="34" t="s">
        <v>28</v>
      </c>
    </row>
    <row r="43" spans="1:11" x14ac:dyDescent="0.2">
      <c r="A43" s="34" t="s">
        <v>141</v>
      </c>
      <c r="B43" s="39" t="s">
        <v>168</v>
      </c>
      <c r="C43" s="39" t="s">
        <v>188</v>
      </c>
      <c r="D43" s="36">
        <v>665</v>
      </c>
      <c r="E43" s="36">
        <v>3.4</v>
      </c>
      <c r="F43" s="37">
        <v>665</v>
      </c>
      <c r="G43" s="37" t="s">
        <v>30</v>
      </c>
      <c r="H43" s="37"/>
      <c r="I43" s="37" t="s">
        <v>31</v>
      </c>
      <c r="J43" s="38">
        <v>43805</v>
      </c>
      <c r="K43" s="34" t="s">
        <v>28</v>
      </c>
    </row>
    <row r="44" spans="1:11" x14ac:dyDescent="0.2">
      <c r="A44" s="34" t="s">
        <v>143</v>
      </c>
      <c r="B44" s="35">
        <v>615742.78799999994</v>
      </c>
      <c r="C44" s="35">
        <v>814842.19259999995</v>
      </c>
      <c r="D44" s="36">
        <v>665</v>
      </c>
      <c r="E44" s="36">
        <v>3.4</v>
      </c>
      <c r="F44" s="37">
        <v>665</v>
      </c>
      <c r="G44" s="37" t="s">
        <v>30</v>
      </c>
      <c r="H44" s="37"/>
      <c r="I44" s="37" t="s">
        <v>31</v>
      </c>
      <c r="J44" s="38">
        <v>43813</v>
      </c>
      <c r="K44" s="34" t="s">
        <v>28</v>
      </c>
    </row>
    <row r="45" spans="1:11" x14ac:dyDescent="0.2">
      <c r="A45" s="34" t="s">
        <v>144</v>
      </c>
      <c r="B45" s="35">
        <v>615732.9595</v>
      </c>
      <c r="C45" s="35">
        <v>814847.05099999998</v>
      </c>
      <c r="D45" s="36">
        <v>665</v>
      </c>
      <c r="E45" s="36">
        <v>4.4000000000000004</v>
      </c>
      <c r="F45" s="37">
        <v>665</v>
      </c>
      <c r="G45" s="37" t="s">
        <v>30</v>
      </c>
      <c r="H45" s="37"/>
      <c r="I45" s="37" t="s">
        <v>55</v>
      </c>
      <c r="J45" s="38">
        <v>43816</v>
      </c>
      <c r="K45" s="34" t="s">
        <v>28</v>
      </c>
    </row>
    <row r="46" spans="1:11" x14ac:dyDescent="0.25">
      <c r="A46" s="34" t="s">
        <v>147</v>
      </c>
      <c r="B46" s="36">
        <v>615731.84450000001</v>
      </c>
      <c r="C46" s="36">
        <v>814847.94409999996</v>
      </c>
      <c r="D46" s="36">
        <v>665</v>
      </c>
      <c r="E46" s="36">
        <v>3.8</v>
      </c>
      <c r="F46" s="37">
        <v>665</v>
      </c>
      <c r="G46" s="37" t="s">
        <v>30</v>
      </c>
      <c r="H46" s="37"/>
      <c r="I46" s="37" t="s">
        <v>55</v>
      </c>
      <c r="J46" s="38">
        <v>43822</v>
      </c>
      <c r="K46" s="34" t="s">
        <v>28</v>
      </c>
    </row>
    <row r="47" spans="1:11" x14ac:dyDescent="0.25">
      <c r="A47" s="34" t="s">
        <v>209</v>
      </c>
      <c r="B47" s="36">
        <v>615728.54879999999</v>
      </c>
      <c r="C47" s="36">
        <v>814850.59739999997</v>
      </c>
      <c r="D47" s="36">
        <v>665</v>
      </c>
      <c r="E47" s="36">
        <v>3.6</v>
      </c>
      <c r="F47" s="37">
        <v>665</v>
      </c>
      <c r="G47" s="37" t="s">
        <v>30</v>
      </c>
      <c r="H47" s="37"/>
      <c r="I47" s="37" t="s">
        <v>82</v>
      </c>
      <c r="J47" s="38">
        <v>43829</v>
      </c>
      <c r="K47" s="34" t="s">
        <v>28</v>
      </c>
    </row>
    <row r="48" spans="1:11" x14ac:dyDescent="0.25">
      <c r="A48" s="34" t="s">
        <v>211</v>
      </c>
      <c r="B48" s="36">
        <v>615726.96420000005</v>
      </c>
      <c r="C48" s="36">
        <v>814851.64690000005</v>
      </c>
      <c r="D48" s="36">
        <v>665</v>
      </c>
      <c r="E48" s="36">
        <v>3.8</v>
      </c>
      <c r="F48" s="37">
        <v>665</v>
      </c>
      <c r="G48" s="37" t="s">
        <v>30</v>
      </c>
      <c r="H48" s="37"/>
      <c r="I48" s="37" t="s">
        <v>55</v>
      </c>
      <c r="J48" s="38">
        <v>43834</v>
      </c>
      <c r="K48" s="34" t="s">
        <v>28</v>
      </c>
    </row>
    <row r="49" spans="1:11" x14ac:dyDescent="0.25">
      <c r="A49" s="34" t="s">
        <v>212</v>
      </c>
      <c r="B49" s="36">
        <v>615724.03150000004</v>
      </c>
      <c r="C49" s="36">
        <v>814853.95860000001</v>
      </c>
      <c r="D49" s="36">
        <v>665</v>
      </c>
      <c r="E49" s="36">
        <v>3.3</v>
      </c>
      <c r="F49" s="37">
        <v>665</v>
      </c>
      <c r="G49" s="37" t="s">
        <v>30</v>
      </c>
      <c r="H49" s="37"/>
      <c r="I49" s="37" t="s">
        <v>82</v>
      </c>
      <c r="J49" s="38">
        <v>43837</v>
      </c>
      <c r="K49" s="34" t="s">
        <v>28</v>
      </c>
    </row>
    <row r="50" spans="1:11" x14ac:dyDescent="0.25">
      <c r="A50" s="34" t="s">
        <v>213</v>
      </c>
      <c r="B50" s="36">
        <v>615722.63780000003</v>
      </c>
      <c r="C50" s="36">
        <v>814855.00890000002</v>
      </c>
      <c r="D50" s="36">
        <v>665</v>
      </c>
      <c r="E50" s="36">
        <v>3.4</v>
      </c>
      <c r="F50" s="37">
        <v>665</v>
      </c>
      <c r="G50" s="37" t="s">
        <v>30</v>
      </c>
      <c r="H50" s="37"/>
      <c r="I50" s="37" t="s">
        <v>55</v>
      </c>
      <c r="J50" s="38">
        <v>43840</v>
      </c>
      <c r="K50" s="34" t="s">
        <v>28</v>
      </c>
    </row>
    <row r="51" spans="1:11" x14ac:dyDescent="0.25">
      <c r="A51" s="34" t="s">
        <v>214</v>
      </c>
      <c r="B51" s="36">
        <v>615718.42550000001</v>
      </c>
      <c r="C51" s="36">
        <v>814856.03489999997</v>
      </c>
      <c r="D51" s="36">
        <v>665</v>
      </c>
      <c r="E51" s="36">
        <v>3.4</v>
      </c>
      <c r="F51" s="37">
        <v>665</v>
      </c>
      <c r="G51" s="37" t="s">
        <v>30</v>
      </c>
      <c r="H51" s="37"/>
      <c r="I51" s="37" t="s">
        <v>31</v>
      </c>
      <c r="J51" s="38">
        <v>43843</v>
      </c>
      <c r="K51" s="34" t="s">
        <v>28</v>
      </c>
    </row>
    <row r="52" spans="1:11" s="17" customFormat="1" x14ac:dyDescent="0.25">
      <c r="A52" s="34" t="s">
        <v>219</v>
      </c>
      <c r="B52" s="36" t="s">
        <v>284</v>
      </c>
      <c r="C52" s="36" t="s">
        <v>285</v>
      </c>
      <c r="D52" s="36">
        <v>665</v>
      </c>
      <c r="E52" s="36">
        <v>3.6</v>
      </c>
      <c r="F52" s="37">
        <v>665</v>
      </c>
      <c r="G52" s="37" t="s">
        <v>30</v>
      </c>
      <c r="H52" s="37"/>
      <c r="I52" s="37" t="s">
        <v>55</v>
      </c>
      <c r="J52" s="38" t="s">
        <v>220</v>
      </c>
      <c r="K52" s="34" t="s">
        <v>28</v>
      </c>
    </row>
    <row r="53" spans="1:11" x14ac:dyDescent="0.25">
      <c r="A53" s="34" t="s">
        <v>222</v>
      </c>
      <c r="B53" s="36" t="s">
        <v>286</v>
      </c>
      <c r="C53" s="36" t="s">
        <v>287</v>
      </c>
      <c r="D53" s="36">
        <v>665</v>
      </c>
      <c r="E53" s="36">
        <v>3.6</v>
      </c>
      <c r="F53" s="37">
        <v>665</v>
      </c>
      <c r="G53" s="37" t="s">
        <v>30</v>
      </c>
      <c r="H53" s="37"/>
      <c r="I53" s="37" t="s">
        <v>82</v>
      </c>
      <c r="J53" s="38">
        <v>43870</v>
      </c>
      <c r="K53" s="34" t="s">
        <v>28</v>
      </c>
    </row>
    <row r="54" spans="1:11" x14ac:dyDescent="0.25">
      <c r="A54" s="34" t="s">
        <v>224</v>
      </c>
      <c r="B54" s="36" t="s">
        <v>288</v>
      </c>
      <c r="C54" s="36" t="s">
        <v>289</v>
      </c>
      <c r="D54" s="36">
        <v>665</v>
      </c>
      <c r="E54" s="36">
        <v>4.8</v>
      </c>
      <c r="F54" s="37">
        <v>665</v>
      </c>
      <c r="G54" s="37" t="s">
        <v>30</v>
      </c>
      <c r="H54" s="37"/>
      <c r="I54" s="37" t="s">
        <v>82</v>
      </c>
      <c r="J54" s="38">
        <v>43877</v>
      </c>
      <c r="K54" s="34" t="s">
        <v>28</v>
      </c>
    </row>
    <row r="55" spans="1:11" x14ac:dyDescent="0.25">
      <c r="A55" s="34" t="s">
        <v>226</v>
      </c>
      <c r="B55" s="36" t="s">
        <v>290</v>
      </c>
      <c r="C55" s="36" t="s">
        <v>291</v>
      </c>
      <c r="D55" s="36">
        <v>665</v>
      </c>
      <c r="E55" s="36">
        <v>3.3</v>
      </c>
      <c r="F55" s="37">
        <v>665</v>
      </c>
      <c r="G55" s="37" t="s">
        <v>30</v>
      </c>
      <c r="H55" s="37"/>
      <c r="I55" s="37" t="s">
        <v>82</v>
      </c>
      <c r="J55" s="38">
        <v>43884</v>
      </c>
      <c r="K55" s="34" t="s">
        <v>28</v>
      </c>
    </row>
    <row r="56" spans="1:11" x14ac:dyDescent="0.25">
      <c r="A56" s="34" t="s">
        <v>228</v>
      </c>
      <c r="B56" s="36" t="s">
        <v>292</v>
      </c>
      <c r="C56" s="36" t="s">
        <v>293</v>
      </c>
      <c r="D56" s="36">
        <v>665</v>
      </c>
      <c r="E56" s="36">
        <v>3.4</v>
      </c>
      <c r="F56" s="37">
        <v>665</v>
      </c>
      <c r="G56" s="37" t="s">
        <v>30</v>
      </c>
      <c r="H56" s="37"/>
      <c r="I56" s="37" t="s">
        <v>82</v>
      </c>
      <c r="J56" s="38">
        <v>43888</v>
      </c>
      <c r="K56" s="34" t="s">
        <v>28</v>
      </c>
    </row>
    <row r="57" spans="1:11" x14ac:dyDescent="0.25">
      <c r="A57" s="34" t="s">
        <v>229</v>
      </c>
      <c r="B57" s="36" t="s">
        <v>294</v>
      </c>
      <c r="C57" s="36" t="s">
        <v>295</v>
      </c>
      <c r="D57" s="36">
        <v>665</v>
      </c>
      <c r="E57" s="36">
        <v>3.7</v>
      </c>
      <c r="F57" s="37">
        <v>665</v>
      </c>
      <c r="G57" s="37" t="s">
        <v>30</v>
      </c>
      <c r="H57" s="37"/>
      <c r="I57" s="37" t="s">
        <v>55</v>
      </c>
      <c r="J57" s="38">
        <v>43889</v>
      </c>
      <c r="K57" s="34" t="s">
        <v>28</v>
      </c>
    </row>
    <row r="58" spans="1:11" x14ac:dyDescent="0.25">
      <c r="A58" s="34" t="s">
        <v>232</v>
      </c>
      <c r="B58" s="36" t="s">
        <v>296</v>
      </c>
      <c r="C58" s="36" t="s">
        <v>297</v>
      </c>
      <c r="D58" s="36">
        <v>665</v>
      </c>
      <c r="E58" s="36">
        <v>3.5</v>
      </c>
      <c r="F58" s="37">
        <v>665</v>
      </c>
      <c r="G58" s="37" t="s">
        <v>30</v>
      </c>
      <c r="H58" s="37"/>
      <c r="I58" s="37" t="s">
        <v>82</v>
      </c>
      <c r="J58" s="38">
        <v>43899</v>
      </c>
      <c r="K58" s="34" t="s">
        <v>28</v>
      </c>
    </row>
    <row r="59" spans="1:11" x14ac:dyDescent="0.25">
      <c r="A59" s="34" t="s">
        <v>233</v>
      </c>
      <c r="B59" s="36" t="s">
        <v>298</v>
      </c>
      <c r="C59" s="36" t="s">
        <v>299</v>
      </c>
      <c r="D59" s="36">
        <v>665</v>
      </c>
      <c r="E59" s="36"/>
      <c r="F59" s="37">
        <v>665</v>
      </c>
      <c r="G59" s="37" t="s">
        <v>30</v>
      </c>
      <c r="H59" s="37"/>
      <c r="I59" s="37" t="s">
        <v>82</v>
      </c>
      <c r="J59" s="38">
        <v>43902</v>
      </c>
      <c r="K59" s="34" t="s">
        <v>28</v>
      </c>
    </row>
    <row r="60" spans="1:11" x14ac:dyDescent="0.25">
      <c r="A60" s="34" t="s">
        <v>235</v>
      </c>
      <c r="B60" s="36" t="s">
        <v>300</v>
      </c>
      <c r="C60" s="36" t="s">
        <v>301</v>
      </c>
      <c r="D60" s="36">
        <v>665</v>
      </c>
      <c r="E60" s="36">
        <v>4.5</v>
      </c>
      <c r="F60" s="37">
        <v>665</v>
      </c>
      <c r="G60" s="37" t="s">
        <v>30</v>
      </c>
      <c r="H60" s="37"/>
      <c r="I60" s="37" t="s">
        <v>55</v>
      </c>
      <c r="J60" s="38">
        <v>43903</v>
      </c>
      <c r="K60" s="34" t="s">
        <v>28</v>
      </c>
    </row>
    <row r="61" spans="1:11" x14ac:dyDescent="0.25">
      <c r="A61" s="34" t="s">
        <v>236</v>
      </c>
      <c r="B61" s="36" t="s">
        <v>302</v>
      </c>
      <c r="C61" s="36" t="s">
        <v>303</v>
      </c>
      <c r="D61" s="36">
        <v>665</v>
      </c>
      <c r="E61" s="36">
        <v>3.5</v>
      </c>
      <c r="F61" s="37">
        <v>665</v>
      </c>
      <c r="G61" s="37" t="s">
        <v>30</v>
      </c>
      <c r="H61" s="37"/>
      <c r="I61" s="37" t="s">
        <v>31</v>
      </c>
      <c r="J61" s="40">
        <v>43911</v>
      </c>
      <c r="K61" s="34" t="s">
        <v>28</v>
      </c>
    </row>
    <row r="62" spans="1:11" x14ac:dyDescent="0.25">
      <c r="A62" s="34" t="s">
        <v>240</v>
      </c>
      <c r="B62" s="36" t="s">
        <v>304</v>
      </c>
      <c r="C62" s="36" t="s">
        <v>305</v>
      </c>
      <c r="D62" s="36">
        <v>665</v>
      </c>
      <c r="E62" s="36">
        <v>3.5</v>
      </c>
      <c r="F62" s="37">
        <v>666</v>
      </c>
      <c r="G62" s="37" t="s">
        <v>30</v>
      </c>
      <c r="H62" s="37"/>
      <c r="I62" s="37" t="s">
        <v>55</v>
      </c>
      <c r="J62" s="40">
        <v>43912</v>
      </c>
      <c r="K62" s="34" t="s">
        <v>28</v>
      </c>
    </row>
    <row r="63" spans="1:11" x14ac:dyDescent="0.25">
      <c r="A63" s="30" t="s">
        <v>242</v>
      </c>
      <c r="B63" s="15" t="s">
        <v>306</v>
      </c>
      <c r="C63" s="15" t="s">
        <v>307</v>
      </c>
      <c r="D63" s="33">
        <v>665</v>
      </c>
      <c r="F63" s="17">
        <v>666</v>
      </c>
      <c r="G63" s="17" t="s">
        <v>30</v>
      </c>
      <c r="K63" s="30" t="s">
        <v>28</v>
      </c>
    </row>
    <row r="64" spans="1:11" x14ac:dyDescent="0.25">
      <c r="A64" s="30" t="s">
        <v>243</v>
      </c>
      <c r="B64" s="15" t="s">
        <v>308</v>
      </c>
      <c r="C64" s="15" t="s">
        <v>309</v>
      </c>
      <c r="D64" s="33">
        <v>665</v>
      </c>
      <c r="F64" s="17">
        <v>666</v>
      </c>
      <c r="G64" s="17" t="s">
        <v>30</v>
      </c>
      <c r="K64" s="30" t="s">
        <v>28</v>
      </c>
    </row>
    <row r="65" spans="1:11" x14ac:dyDescent="0.25">
      <c r="A65" s="34" t="s">
        <v>244</v>
      </c>
      <c r="B65" s="36" t="s">
        <v>310</v>
      </c>
      <c r="C65" s="36" t="s">
        <v>311</v>
      </c>
      <c r="D65" s="36">
        <v>665</v>
      </c>
      <c r="E65" s="36">
        <v>3.5</v>
      </c>
      <c r="F65" s="37">
        <v>666</v>
      </c>
      <c r="G65" s="37" t="s">
        <v>30</v>
      </c>
      <c r="H65" s="37"/>
      <c r="I65" s="37" t="s">
        <v>252</v>
      </c>
      <c r="J65" s="40">
        <v>43929</v>
      </c>
      <c r="K65" s="34" t="s">
        <v>28</v>
      </c>
    </row>
    <row r="66" spans="1:11" x14ac:dyDescent="0.25">
      <c r="A66" s="34" t="s">
        <v>245</v>
      </c>
      <c r="B66" s="36" t="s">
        <v>312</v>
      </c>
      <c r="C66" s="36" t="s">
        <v>313</v>
      </c>
      <c r="D66" s="36">
        <v>665</v>
      </c>
      <c r="E66" s="36">
        <v>4.3</v>
      </c>
      <c r="F66" s="37">
        <v>666</v>
      </c>
      <c r="G66" s="37" t="s">
        <v>30</v>
      </c>
      <c r="H66" s="37"/>
      <c r="I66" s="37" t="s">
        <v>252</v>
      </c>
      <c r="J66" s="40">
        <v>43958</v>
      </c>
      <c r="K66" s="34" t="s">
        <v>28</v>
      </c>
    </row>
    <row r="67" spans="1:11" x14ac:dyDescent="0.25">
      <c r="A67" s="34" t="s">
        <v>246</v>
      </c>
      <c r="B67" s="36" t="s">
        <v>314</v>
      </c>
      <c r="C67" s="36" t="s">
        <v>315</v>
      </c>
      <c r="D67" s="36">
        <v>665</v>
      </c>
      <c r="E67" s="36">
        <v>3.7</v>
      </c>
      <c r="F67" s="37">
        <v>666</v>
      </c>
      <c r="G67" s="37" t="s">
        <v>30</v>
      </c>
      <c r="H67" s="37"/>
      <c r="I67" s="37" t="s">
        <v>252</v>
      </c>
      <c r="J67" s="40">
        <v>43960</v>
      </c>
      <c r="K67" s="34" t="s">
        <v>28</v>
      </c>
    </row>
    <row r="68" spans="1:11" x14ac:dyDescent="0.25">
      <c r="A68" s="34" t="s">
        <v>247</v>
      </c>
      <c r="B68" s="36" t="s">
        <v>316</v>
      </c>
      <c r="C68" s="36" t="s">
        <v>317</v>
      </c>
      <c r="D68" s="36">
        <v>665</v>
      </c>
      <c r="E68" s="36">
        <v>2.9</v>
      </c>
      <c r="F68" s="37">
        <v>666</v>
      </c>
      <c r="G68" s="37" t="s">
        <v>30</v>
      </c>
      <c r="H68" s="37"/>
      <c r="I68" s="37" t="s">
        <v>258</v>
      </c>
      <c r="J68" s="40">
        <v>43963</v>
      </c>
      <c r="K68" s="34" t="s">
        <v>28</v>
      </c>
    </row>
    <row r="69" spans="1:11" x14ac:dyDescent="0.25">
      <c r="A69" s="34" t="s">
        <v>248</v>
      </c>
      <c r="B69" s="36" t="s">
        <v>318</v>
      </c>
      <c r="C69" s="36" t="s">
        <v>319</v>
      </c>
      <c r="D69" s="36">
        <v>665</v>
      </c>
      <c r="E69" s="36">
        <v>2.6</v>
      </c>
      <c r="F69" s="37">
        <v>666</v>
      </c>
      <c r="G69" s="37" t="s">
        <v>30</v>
      </c>
      <c r="H69" s="37"/>
      <c r="I69" s="37" t="s">
        <v>254</v>
      </c>
      <c r="J69" s="40">
        <v>43965</v>
      </c>
      <c r="K69" s="34" t="s">
        <v>28</v>
      </c>
    </row>
    <row r="70" spans="1:11" x14ac:dyDescent="0.25">
      <c r="A70" s="34" t="s">
        <v>249</v>
      </c>
      <c r="B70" s="36" t="s">
        <v>320</v>
      </c>
      <c r="C70" s="36" t="s">
        <v>321</v>
      </c>
      <c r="D70" s="36">
        <v>665</v>
      </c>
      <c r="E70" s="36">
        <v>3</v>
      </c>
      <c r="F70" s="37">
        <v>666</v>
      </c>
      <c r="G70" s="37" t="s">
        <v>30</v>
      </c>
      <c r="H70" s="37"/>
      <c r="I70" s="37" t="s">
        <v>254</v>
      </c>
      <c r="J70" s="40">
        <v>43969</v>
      </c>
      <c r="K70" s="34" t="s">
        <v>28</v>
      </c>
    </row>
    <row r="71" spans="1:11" x14ac:dyDescent="0.25">
      <c r="A71" s="34" t="s">
        <v>250</v>
      </c>
      <c r="B71" s="36" t="s">
        <v>322</v>
      </c>
      <c r="C71" s="36" t="s">
        <v>323</v>
      </c>
      <c r="D71" s="36">
        <v>665</v>
      </c>
      <c r="E71" s="36">
        <v>3.2</v>
      </c>
      <c r="F71" s="37">
        <v>666</v>
      </c>
      <c r="G71" s="37" t="s">
        <v>30</v>
      </c>
      <c r="H71" s="37"/>
      <c r="I71" s="37" t="s">
        <v>254</v>
      </c>
      <c r="J71" s="40">
        <v>43972</v>
      </c>
      <c r="K71" s="34" t="s">
        <v>28</v>
      </c>
    </row>
    <row r="72" spans="1:11" x14ac:dyDescent="0.25">
      <c r="A72" s="34" t="s">
        <v>251</v>
      </c>
      <c r="B72" s="36" t="s">
        <v>324</v>
      </c>
      <c r="C72" s="36" t="s">
        <v>325</v>
      </c>
      <c r="D72" s="36">
        <v>665</v>
      </c>
      <c r="E72" s="36">
        <v>3.3</v>
      </c>
      <c r="F72" s="37">
        <v>666</v>
      </c>
      <c r="G72" s="37" t="s">
        <v>30</v>
      </c>
      <c r="H72" s="37"/>
      <c r="I72" s="37" t="s">
        <v>254</v>
      </c>
      <c r="J72" s="40">
        <v>43976</v>
      </c>
      <c r="K72" s="34" t="s">
        <v>28</v>
      </c>
    </row>
    <row r="73" spans="1:11" x14ac:dyDescent="0.25">
      <c r="A73" s="30"/>
    </row>
    <row r="74" spans="1:11" x14ac:dyDescent="0.25">
      <c r="A74" s="30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4:C44 B52:C7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6"/>
  <sheetViews>
    <sheetView zoomScaleNormal="100" workbookViewId="0">
      <pane ySplit="1" topLeftCell="A238" activePane="bottomLeft" state="frozen"/>
      <selection pane="bottomLeft" activeCell="B276" sqref="B276:B277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5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4" t="s">
        <v>40</v>
      </c>
      <c r="B2" s="35">
        <v>0</v>
      </c>
      <c r="C2" s="35">
        <f>D2</f>
        <v>1.2</v>
      </c>
      <c r="D2" s="35">
        <v>1.2</v>
      </c>
      <c r="E2" s="41">
        <f>[1]Entry!B8</f>
        <v>376931</v>
      </c>
      <c r="F2" s="42">
        <f>[1]Entry!E8</f>
        <v>0.73</v>
      </c>
      <c r="G2" s="43">
        <f>[1]Entry!F8</f>
        <v>0.30499999999999999</v>
      </c>
      <c r="H2" s="43">
        <f>[1]Entry!G8</f>
        <v>0.151</v>
      </c>
      <c r="I2" s="43">
        <f>[1]Entry!H8</f>
        <v>0.753</v>
      </c>
      <c r="J2" s="43"/>
      <c r="K2" s="44"/>
      <c r="L2" s="45">
        <f>[1]Entry!K8</f>
        <v>5.2619999999999996</v>
      </c>
      <c r="M2" s="46"/>
      <c r="N2" s="46"/>
      <c r="O2" s="47" t="s">
        <v>35</v>
      </c>
      <c r="P2" s="48"/>
      <c r="Q2" s="49" t="s">
        <v>34</v>
      </c>
      <c r="R2" s="49" t="s">
        <v>36</v>
      </c>
      <c r="S2" s="50" t="s">
        <v>37</v>
      </c>
    </row>
    <row r="3" spans="1:19" x14ac:dyDescent="0.2">
      <c r="A3" s="34" t="s">
        <v>40</v>
      </c>
      <c r="B3" s="35">
        <f>C2</f>
        <v>1.2</v>
      </c>
      <c r="C3" s="35">
        <f>B3+D3</f>
        <v>2.5</v>
      </c>
      <c r="D3" s="35">
        <v>1.3</v>
      </c>
      <c r="E3" s="41">
        <f>[1]Entry!B9</f>
        <v>376932</v>
      </c>
      <c r="F3" s="42">
        <f>[1]Entry!E9</f>
        <v>1.1879999999999999</v>
      </c>
      <c r="G3" s="43">
        <f>[1]Entry!F9</f>
        <v>9.1999999999999998E-2</v>
      </c>
      <c r="H3" s="43">
        <f>[1]Entry!G9</f>
        <v>0.14599999999999999</v>
      </c>
      <c r="I3" s="43">
        <f>[1]Entry!H9</f>
        <v>0.64700000000000002</v>
      </c>
      <c r="J3" s="43"/>
      <c r="K3" s="44"/>
      <c r="L3" s="45">
        <f>[1]Entry!K9</f>
        <v>4.1829999999999998</v>
      </c>
      <c r="M3" s="46"/>
      <c r="N3" s="46"/>
      <c r="O3" s="47" t="s">
        <v>32</v>
      </c>
      <c r="P3" s="48">
        <v>1.3</v>
      </c>
      <c r="Q3" s="49" t="s">
        <v>34</v>
      </c>
      <c r="R3" s="49" t="s">
        <v>36</v>
      </c>
      <c r="S3" s="50" t="s">
        <v>37</v>
      </c>
    </row>
    <row r="4" spans="1:19" x14ac:dyDescent="0.2">
      <c r="A4" s="34" t="s">
        <v>40</v>
      </c>
      <c r="B4" s="35">
        <f>C3</f>
        <v>2.5</v>
      </c>
      <c r="C4" s="35">
        <f>B4+D4</f>
        <v>3.5</v>
      </c>
      <c r="D4" s="35">
        <v>1</v>
      </c>
      <c r="E4" s="41">
        <f>[1]Entry!B10</f>
        <v>376933</v>
      </c>
      <c r="F4" s="42">
        <f>[1]Entry!E10</f>
        <v>2.5499999999999998</v>
      </c>
      <c r="G4" s="43">
        <f>[1]Entry!F10</f>
        <v>0.159</v>
      </c>
      <c r="H4" s="43">
        <f>[1]Entry!G10</f>
        <v>6.6000000000000003E-2</v>
      </c>
      <c r="I4" s="43">
        <f>[1]Entry!H10</f>
        <v>0.246</v>
      </c>
      <c r="J4" s="43"/>
      <c r="K4" s="44"/>
      <c r="L4" s="45">
        <f>[1]Entry!K10</f>
        <v>7.5350000000000001</v>
      </c>
      <c r="M4" s="46"/>
      <c r="N4" s="46"/>
      <c r="O4" s="47" t="s">
        <v>33</v>
      </c>
      <c r="P4" s="48"/>
      <c r="Q4" s="49" t="s">
        <v>34</v>
      </c>
      <c r="R4" s="49" t="s">
        <v>36</v>
      </c>
      <c r="S4" s="50" t="s">
        <v>37</v>
      </c>
    </row>
    <row r="5" spans="1:19" x14ac:dyDescent="0.2">
      <c r="A5" s="34" t="s">
        <v>40</v>
      </c>
      <c r="B5" s="35">
        <f>C4</f>
        <v>3.5</v>
      </c>
      <c r="C5" s="35">
        <f>B5+D5</f>
        <v>4.2</v>
      </c>
      <c r="D5" s="35">
        <v>0.7</v>
      </c>
      <c r="E5" s="41">
        <f>[1]Entry!B11</f>
        <v>376934</v>
      </c>
      <c r="F5" s="42">
        <f>[1]Entry!E11</f>
        <v>1.6439999999999997</v>
      </c>
      <c r="G5" s="43">
        <f>[1]Entry!F11</f>
        <v>0.125</v>
      </c>
      <c r="H5" s="43">
        <f>[1]Entry!G11</f>
        <v>0.54900000000000004</v>
      </c>
      <c r="I5" s="43">
        <f>[1]Entry!H11</f>
        <v>0.63600000000000001</v>
      </c>
      <c r="J5" s="51"/>
      <c r="K5" s="44"/>
      <c r="L5" s="45">
        <f>[1]Entry!K11</f>
        <v>4.9850000000000003</v>
      </c>
      <c r="M5" s="46"/>
      <c r="N5" s="46"/>
      <c r="O5" s="47" t="s">
        <v>33</v>
      </c>
      <c r="P5" s="48"/>
      <c r="Q5" s="49" t="s">
        <v>34</v>
      </c>
      <c r="R5" s="49" t="s">
        <v>36</v>
      </c>
      <c r="S5" s="50" t="s">
        <v>37</v>
      </c>
    </row>
    <row r="6" spans="1:19" x14ac:dyDescent="0.2">
      <c r="A6" s="34" t="s">
        <v>41</v>
      </c>
      <c r="B6" s="35">
        <v>0</v>
      </c>
      <c r="C6" s="35">
        <f>D6</f>
        <v>1.2</v>
      </c>
      <c r="D6" s="35">
        <v>1.2</v>
      </c>
      <c r="E6" s="41">
        <f>[2]Entry!B8</f>
        <v>377787</v>
      </c>
      <c r="F6" s="42">
        <f>[2]Entry!E8</f>
        <v>1.3339999999999999</v>
      </c>
      <c r="G6" s="43">
        <f>[2]Entry!F8</f>
        <v>4.5999999999999999E-2</v>
      </c>
      <c r="H6" s="43">
        <f>[2]Entry!G8</f>
        <v>5.6000000000000001E-2</v>
      </c>
      <c r="I6" s="43">
        <f>[2]Entry!H8</f>
        <v>0.18099999999999999</v>
      </c>
      <c r="J6" s="43"/>
      <c r="K6" s="44"/>
      <c r="L6" s="45">
        <f>[2]Entry!K8</f>
        <v>5.3529999999999998</v>
      </c>
      <c r="M6" s="46"/>
      <c r="N6" s="46"/>
      <c r="O6" s="47" t="s">
        <v>35</v>
      </c>
      <c r="P6" s="48"/>
      <c r="Q6" s="49">
        <v>43650</v>
      </c>
      <c r="R6" s="49">
        <v>43650</v>
      </c>
      <c r="S6" s="50" t="s">
        <v>38</v>
      </c>
    </row>
    <row r="7" spans="1:19" x14ac:dyDescent="0.2">
      <c r="A7" s="34" t="s">
        <v>41</v>
      </c>
      <c r="B7" s="35">
        <f>C6</f>
        <v>1.2</v>
      </c>
      <c r="C7" s="35">
        <f>B7+D7</f>
        <v>2.2999999999999998</v>
      </c>
      <c r="D7" s="35">
        <v>1.1000000000000001</v>
      </c>
      <c r="E7" s="41">
        <f>[2]Entry!B9</f>
        <v>377788</v>
      </c>
      <c r="F7" s="42">
        <f>[2]Entry!E9</f>
        <v>3.1240000000000006</v>
      </c>
      <c r="G7" s="43">
        <f>[2]Entry!F9</f>
        <v>5.0999999999999997E-2</v>
      </c>
      <c r="H7" s="43">
        <f>[2]Entry!G9</f>
        <v>5.0999999999999997E-2</v>
      </c>
      <c r="I7" s="43">
        <f>[2]Entry!H9</f>
        <v>0.17799999999999999</v>
      </c>
      <c r="J7" s="43"/>
      <c r="K7" s="44"/>
      <c r="L7" s="45">
        <f>[2]Entry!K9</f>
        <v>8.0009999999999994</v>
      </c>
      <c r="M7" s="46"/>
      <c r="N7" s="46"/>
      <c r="O7" s="47" t="s">
        <v>32</v>
      </c>
      <c r="P7" s="48">
        <v>1.1000000000000001</v>
      </c>
      <c r="Q7" s="49">
        <v>43650</v>
      </c>
      <c r="R7" s="49">
        <v>43650</v>
      </c>
      <c r="S7" s="50" t="s">
        <v>38</v>
      </c>
    </row>
    <row r="8" spans="1:19" x14ac:dyDescent="0.2">
      <c r="A8" s="34" t="s">
        <v>41</v>
      </c>
      <c r="B8" s="35">
        <f>C7</f>
        <v>2.2999999999999998</v>
      </c>
      <c r="C8" s="35">
        <f>B8+D8</f>
        <v>3.4</v>
      </c>
      <c r="D8" s="35">
        <v>1.1000000000000001</v>
      </c>
      <c r="E8" s="41">
        <f>[2]Entry!B10</f>
        <v>377789</v>
      </c>
      <c r="F8" s="42">
        <f>[2]Entry!E10</f>
        <v>1.1819999999999999</v>
      </c>
      <c r="G8" s="43">
        <f>[2]Entry!F10</f>
        <v>4.7E-2</v>
      </c>
      <c r="H8" s="43">
        <f>[2]Entry!G10</f>
        <v>7.1999999999999995E-2</v>
      </c>
      <c r="I8" s="43">
        <f>[2]Entry!H10</f>
        <v>0.35</v>
      </c>
      <c r="J8" s="43"/>
      <c r="K8" s="44"/>
      <c r="L8" s="45">
        <f>[2]Entry!K10</f>
        <v>5.8419999999999996</v>
      </c>
      <c r="M8" s="46"/>
      <c r="N8" s="46"/>
      <c r="O8" s="47" t="s">
        <v>33</v>
      </c>
      <c r="P8" s="48"/>
      <c r="Q8" s="49">
        <v>43650</v>
      </c>
      <c r="R8" s="49">
        <v>43650</v>
      </c>
      <c r="S8" s="50" t="s">
        <v>38</v>
      </c>
    </row>
    <row r="9" spans="1:19" x14ac:dyDescent="0.2">
      <c r="A9" s="34" t="s">
        <v>42</v>
      </c>
      <c r="B9" s="35">
        <v>0</v>
      </c>
      <c r="C9" s="35">
        <f>D9</f>
        <v>1.6</v>
      </c>
      <c r="D9" s="35">
        <v>1.6</v>
      </c>
      <c r="E9" s="41">
        <f>[3]Entry!B8</f>
        <v>378518</v>
      </c>
      <c r="F9" s="42">
        <f>[3]Entry!E8</f>
        <v>11.874000000000001</v>
      </c>
      <c r="G9" s="43">
        <f>[3]Entry!F8</f>
        <v>0.14000000000000001</v>
      </c>
      <c r="H9" s="43">
        <f>[3]Entry!G8</f>
        <v>4.7E-2</v>
      </c>
      <c r="I9" s="43">
        <f>[3]Entry!H8</f>
        <v>1.2869999999999999</v>
      </c>
      <c r="J9" s="43"/>
      <c r="K9" s="44"/>
      <c r="L9" s="45">
        <f>[3]Entry!K8</f>
        <v>16.727</v>
      </c>
      <c r="M9" s="46"/>
      <c r="N9" s="46"/>
      <c r="O9" s="47" t="s">
        <v>35</v>
      </c>
      <c r="P9" s="48"/>
      <c r="Q9" s="49">
        <v>43655</v>
      </c>
      <c r="R9" s="49">
        <v>43656</v>
      </c>
      <c r="S9" s="50" t="s">
        <v>39</v>
      </c>
    </row>
    <row r="10" spans="1:19" x14ac:dyDescent="0.2">
      <c r="A10" s="34" t="s">
        <v>42</v>
      </c>
      <c r="B10" s="35">
        <f>C9</f>
        <v>1.6</v>
      </c>
      <c r="C10" s="35">
        <f>B10+D10</f>
        <v>2.6</v>
      </c>
      <c r="D10" s="35">
        <v>1</v>
      </c>
      <c r="E10" s="41">
        <f>[3]Entry!B9</f>
        <v>378519</v>
      </c>
      <c r="F10" s="42">
        <f>[3]Entry!E9</f>
        <v>0.65600000000000014</v>
      </c>
      <c r="G10" s="43">
        <f>[3]Entry!F9</f>
        <v>2.9000000000000001E-2</v>
      </c>
      <c r="H10" s="43">
        <f>[3]Entry!G9</f>
        <v>0.192</v>
      </c>
      <c r="I10" s="43">
        <f>[3]Entry!H9</f>
        <v>0.36099999999999999</v>
      </c>
      <c r="J10" s="43"/>
      <c r="K10" s="44"/>
      <c r="L10" s="45">
        <f>[3]Entry!K9</f>
        <v>9.3030000000000008</v>
      </c>
      <c r="M10" s="46"/>
      <c r="N10" s="46"/>
      <c r="O10" s="47" t="s">
        <v>32</v>
      </c>
      <c r="P10" s="48">
        <v>1</v>
      </c>
      <c r="Q10" s="49">
        <v>43655</v>
      </c>
      <c r="R10" s="49">
        <v>43656</v>
      </c>
      <c r="S10" s="50" t="s">
        <v>39</v>
      </c>
    </row>
    <row r="11" spans="1:19" x14ac:dyDescent="0.2">
      <c r="A11" s="34" t="s">
        <v>42</v>
      </c>
      <c r="B11" s="35">
        <f>C10</f>
        <v>2.6</v>
      </c>
      <c r="C11" s="35">
        <f>B11+D11</f>
        <v>3.8</v>
      </c>
      <c r="D11" s="35">
        <v>1.2</v>
      </c>
      <c r="E11" s="41">
        <f>[3]Entry!B10</f>
        <v>378520</v>
      </c>
      <c r="F11" s="42">
        <f>[3]Entry!E10</f>
        <v>0.49200000000000005</v>
      </c>
      <c r="G11" s="43">
        <f>[3]Entry!F10</f>
        <v>3.2000000000000001E-2</v>
      </c>
      <c r="H11" s="43">
        <f>[3]Entry!G10</f>
        <v>6.8000000000000005E-2</v>
      </c>
      <c r="I11" s="43">
        <f>[3]Entry!H10</f>
        <v>0.38500000000000001</v>
      </c>
      <c r="J11" s="43"/>
      <c r="K11" s="44"/>
      <c r="L11" s="45">
        <f>[3]Entry!K10</f>
        <v>6.8979999999999997</v>
      </c>
      <c r="M11" s="46"/>
      <c r="N11" s="46"/>
      <c r="O11" s="47" t="s">
        <v>33</v>
      </c>
      <c r="P11" s="48"/>
      <c r="Q11" s="49">
        <v>43655</v>
      </c>
      <c r="R11" s="49">
        <v>43656</v>
      </c>
      <c r="S11" s="50" t="s">
        <v>39</v>
      </c>
    </row>
    <row r="12" spans="1:19" x14ac:dyDescent="0.2">
      <c r="A12" s="34" t="s">
        <v>43</v>
      </c>
      <c r="B12" s="35">
        <v>0</v>
      </c>
      <c r="C12" s="35">
        <f>D12</f>
        <v>0.8</v>
      </c>
      <c r="D12" s="35">
        <v>0.8</v>
      </c>
      <c r="E12" s="41">
        <v>378831</v>
      </c>
      <c r="F12" s="42">
        <v>4.9740000000000002</v>
      </c>
      <c r="G12" s="43">
        <v>5.0999999999999997E-2</v>
      </c>
      <c r="H12" s="43">
        <v>1E-3</v>
      </c>
      <c r="I12" s="43">
        <v>0.14899999999999999</v>
      </c>
      <c r="J12" s="43"/>
      <c r="K12" s="44"/>
      <c r="L12" s="45">
        <v>3.5720000000000001</v>
      </c>
      <c r="M12" s="46"/>
      <c r="N12" s="46"/>
      <c r="O12" s="47" t="s">
        <v>35</v>
      </c>
      <c r="P12" s="48"/>
      <c r="Q12" s="49">
        <v>43776</v>
      </c>
      <c r="R12" s="49">
        <v>43806</v>
      </c>
      <c r="S12" s="50" t="s">
        <v>44</v>
      </c>
    </row>
    <row r="13" spans="1:19" x14ac:dyDescent="0.2">
      <c r="A13" s="34" t="s">
        <v>43</v>
      </c>
      <c r="B13" s="35">
        <f>C12</f>
        <v>0.8</v>
      </c>
      <c r="C13" s="35">
        <f>B13+D13</f>
        <v>1.5</v>
      </c>
      <c r="D13" s="35">
        <v>0.7</v>
      </c>
      <c r="E13" s="41">
        <v>378832</v>
      </c>
      <c r="F13" s="42">
        <v>1.1459999999999999</v>
      </c>
      <c r="G13" s="43">
        <v>2.1000000000000001E-2</v>
      </c>
      <c r="H13" s="43">
        <v>3.4000000000000002E-2</v>
      </c>
      <c r="I13" s="43">
        <v>0.33800000000000002</v>
      </c>
      <c r="J13" s="43"/>
      <c r="K13" s="44"/>
      <c r="L13" s="45">
        <v>4.9059999999999997</v>
      </c>
      <c r="M13" s="46"/>
      <c r="N13" s="46"/>
      <c r="O13" s="47" t="s">
        <v>32</v>
      </c>
      <c r="P13" s="48">
        <v>0.7</v>
      </c>
      <c r="Q13" s="49">
        <v>43776</v>
      </c>
      <c r="R13" s="49">
        <v>43806</v>
      </c>
      <c r="S13" s="50" t="s">
        <v>44</v>
      </c>
    </row>
    <row r="14" spans="1:19" x14ac:dyDescent="0.2">
      <c r="A14" s="34" t="s">
        <v>43</v>
      </c>
      <c r="B14" s="35">
        <f>C13</f>
        <v>1.5</v>
      </c>
      <c r="C14" s="35">
        <f>B14+D14</f>
        <v>3</v>
      </c>
      <c r="D14" s="35">
        <v>1.5</v>
      </c>
      <c r="E14" s="41">
        <v>378833</v>
      </c>
      <c r="F14" s="42">
        <v>0.46800000000000003</v>
      </c>
      <c r="G14" s="43">
        <v>3.5000000000000003E-2</v>
      </c>
      <c r="H14" s="43">
        <v>2.1000000000000001E-2</v>
      </c>
      <c r="I14" s="43">
        <v>0.14099999999999999</v>
      </c>
      <c r="J14" s="43"/>
      <c r="K14" s="44"/>
      <c r="L14" s="45">
        <v>4.2430000000000003</v>
      </c>
      <c r="M14" s="46"/>
      <c r="N14" s="46"/>
      <c r="O14" s="47" t="s">
        <v>33</v>
      </c>
      <c r="P14" s="48"/>
      <c r="Q14" s="49">
        <v>43776</v>
      </c>
      <c r="R14" s="49">
        <v>43806</v>
      </c>
      <c r="S14" s="50" t="s">
        <v>44</v>
      </c>
    </row>
    <row r="15" spans="1:19" x14ac:dyDescent="0.2">
      <c r="A15" s="34" t="s">
        <v>43</v>
      </c>
      <c r="B15" s="35">
        <f>C14</f>
        <v>3</v>
      </c>
      <c r="C15" s="35">
        <f>B15+D15</f>
        <v>3.5</v>
      </c>
      <c r="D15" s="35">
        <v>0.5</v>
      </c>
      <c r="E15" s="41">
        <v>378834</v>
      </c>
      <c r="F15" s="42">
        <v>0.90599999999999992</v>
      </c>
      <c r="G15" s="43">
        <v>5.8999999999999997E-2</v>
      </c>
      <c r="H15" s="43">
        <v>7.6999999999999999E-2</v>
      </c>
      <c r="I15" s="43">
        <v>0.59599999999999997</v>
      </c>
      <c r="J15" s="43"/>
      <c r="K15" s="44"/>
      <c r="L15" s="45">
        <v>9.8230000000000004</v>
      </c>
      <c r="M15" s="46"/>
      <c r="N15" s="46"/>
      <c r="O15" s="47" t="s">
        <v>33</v>
      </c>
      <c r="P15" s="48"/>
      <c r="Q15" s="49">
        <v>43776</v>
      </c>
      <c r="R15" s="49">
        <v>43806</v>
      </c>
      <c r="S15" s="50" t="s">
        <v>44</v>
      </c>
    </row>
    <row r="16" spans="1:19" x14ac:dyDescent="0.2">
      <c r="A16" s="34" t="s">
        <v>45</v>
      </c>
      <c r="B16" s="35">
        <v>0</v>
      </c>
      <c r="C16" s="35">
        <f>D16</f>
        <v>1.1000000000000001</v>
      </c>
      <c r="D16" s="35">
        <v>1.1000000000000001</v>
      </c>
      <c r="E16" s="41">
        <f>[4]Entry!B19</f>
        <v>379363</v>
      </c>
      <c r="F16" s="42">
        <f>[4]Entry!E19</f>
        <v>0.95</v>
      </c>
      <c r="G16" s="43">
        <f>[4]Entry!F19</f>
        <v>2.8000000000000001E-2</v>
      </c>
      <c r="H16" s="43">
        <f>[4]Entry!G19</f>
        <v>0.01</v>
      </c>
      <c r="I16" s="43">
        <f>[4]Entry!H19</f>
        <v>0.53700000000000003</v>
      </c>
      <c r="J16" s="51"/>
      <c r="K16" s="44"/>
      <c r="L16" s="45">
        <f>[4]Entry!K19</f>
        <v>2.4340000000000002</v>
      </c>
      <c r="M16" s="46"/>
      <c r="N16" s="46"/>
      <c r="O16" s="47" t="s">
        <v>35</v>
      </c>
      <c r="P16" s="48"/>
      <c r="Q16" s="49">
        <v>43661</v>
      </c>
      <c r="R16" s="49">
        <v>43661</v>
      </c>
      <c r="S16" s="50" t="s">
        <v>46</v>
      </c>
    </row>
    <row r="17" spans="1:19" x14ac:dyDescent="0.2">
      <c r="A17" s="34" t="s">
        <v>45</v>
      </c>
      <c r="B17" s="35">
        <f>C16</f>
        <v>1.1000000000000001</v>
      </c>
      <c r="C17" s="35">
        <f>B17+D17</f>
        <v>2.4000000000000004</v>
      </c>
      <c r="D17" s="35">
        <v>1.3</v>
      </c>
      <c r="E17" s="41">
        <f>[4]Entry!B20</f>
        <v>379364</v>
      </c>
      <c r="F17" s="42">
        <f>[4]Entry!E20</f>
        <v>3.2140000000000004</v>
      </c>
      <c r="G17" s="43">
        <f>[4]Entry!F20</f>
        <v>2.1999999999999999E-2</v>
      </c>
      <c r="H17" s="43">
        <f>[4]Entry!G20</f>
        <v>2.5999999999999999E-2</v>
      </c>
      <c r="I17" s="43">
        <f>[4]Entry!H20</f>
        <v>5.8000000000000003E-2</v>
      </c>
      <c r="J17" s="51"/>
      <c r="K17" s="44"/>
      <c r="L17" s="45">
        <f>[4]Entry!K20</f>
        <v>6.7590000000000003</v>
      </c>
      <c r="M17" s="46"/>
      <c r="N17" s="46"/>
      <c r="O17" s="47" t="s">
        <v>32</v>
      </c>
      <c r="P17" s="48">
        <v>1.3</v>
      </c>
      <c r="Q17" s="49">
        <v>43661</v>
      </c>
      <c r="R17" s="49">
        <v>43661</v>
      </c>
      <c r="S17" s="50" t="s">
        <v>46</v>
      </c>
    </row>
    <row r="18" spans="1:19" x14ac:dyDescent="0.2">
      <c r="A18" s="34" t="s">
        <v>45</v>
      </c>
      <c r="B18" s="35">
        <f>C17</f>
        <v>2.4000000000000004</v>
      </c>
      <c r="C18" s="35">
        <f>B18+D18</f>
        <v>3.4000000000000004</v>
      </c>
      <c r="D18" s="35">
        <v>1</v>
      </c>
      <c r="E18" s="41">
        <f>[4]Entry!B21</f>
        <v>379365</v>
      </c>
      <c r="F18" s="42">
        <f>[4]Entry!E21</f>
        <v>3.0039999999999996</v>
      </c>
      <c r="G18" s="43">
        <f>[4]Entry!F21</f>
        <v>7.4999999999999997E-2</v>
      </c>
      <c r="H18" s="43">
        <f>[4]Entry!G21</f>
        <v>7.5999999999999998E-2</v>
      </c>
      <c r="I18" s="43">
        <f>[4]Entry!H21</f>
        <v>6.8000000000000005E-2</v>
      </c>
      <c r="J18" s="51"/>
      <c r="K18" s="44"/>
      <c r="L18" s="52">
        <f>[4]Entry!K21</f>
        <v>2.653</v>
      </c>
      <c r="M18" s="46"/>
      <c r="N18" s="46"/>
      <c r="O18" s="47" t="s">
        <v>33</v>
      </c>
      <c r="P18" s="48"/>
      <c r="Q18" s="49">
        <v>43661</v>
      </c>
      <c r="R18" s="49">
        <v>43661</v>
      </c>
      <c r="S18" s="50" t="s">
        <v>46</v>
      </c>
    </row>
    <row r="19" spans="1:19" x14ac:dyDescent="0.2">
      <c r="A19" s="34" t="s">
        <v>45</v>
      </c>
      <c r="B19" s="35">
        <f>C18</f>
        <v>3.4000000000000004</v>
      </c>
      <c r="C19" s="35">
        <f>B19+D19</f>
        <v>3.9000000000000004</v>
      </c>
      <c r="D19" s="35">
        <v>0.5</v>
      </c>
      <c r="E19" s="41">
        <f>[4]Entry!B22</f>
        <v>379366</v>
      </c>
      <c r="F19" s="42">
        <f>[4]Entry!E22</f>
        <v>0.80400000000000005</v>
      </c>
      <c r="G19" s="43">
        <f>[4]Entry!F22</f>
        <v>0.02</v>
      </c>
      <c r="H19" s="43">
        <f>[4]Entry!G22</f>
        <v>8.5000000000000006E-2</v>
      </c>
      <c r="I19" s="43">
        <f>[4]Entry!H22</f>
        <v>0.36399999999999999</v>
      </c>
      <c r="J19" s="51"/>
      <c r="K19" s="44"/>
      <c r="L19" s="45">
        <f>[4]Entry!K22</f>
        <v>3.4769999999999999</v>
      </c>
      <c r="M19" s="46"/>
      <c r="N19" s="46"/>
      <c r="O19" s="47" t="s">
        <v>33</v>
      </c>
      <c r="P19" s="48"/>
      <c r="Q19" s="49">
        <v>43661</v>
      </c>
      <c r="R19" s="49">
        <v>43661</v>
      </c>
      <c r="S19" s="50" t="s">
        <v>46</v>
      </c>
    </row>
    <row r="20" spans="1:19" x14ac:dyDescent="0.2">
      <c r="A20" s="34" t="s">
        <v>47</v>
      </c>
      <c r="B20" s="35">
        <v>0</v>
      </c>
      <c r="C20" s="35">
        <f>D20</f>
        <v>1</v>
      </c>
      <c r="D20" s="35">
        <v>1</v>
      </c>
      <c r="E20" s="41">
        <f>[5]Entry!B8</f>
        <v>381177</v>
      </c>
      <c r="F20" s="42">
        <f>[5]Entry!E8</f>
        <v>0.27799999999999997</v>
      </c>
      <c r="G20" s="43">
        <f>[5]Entry!F8</f>
        <v>1.43541E-2</v>
      </c>
      <c r="H20" s="43">
        <f>[5]Entry!G8</f>
        <v>3.7157299999999997E-2</v>
      </c>
      <c r="I20" s="43">
        <f>[5]Entry!H8</f>
        <v>1.73426E-2</v>
      </c>
      <c r="J20" s="43"/>
      <c r="K20" s="44"/>
      <c r="L20" s="45">
        <f>[5]Entry!K8</f>
        <v>1.4390000000000001</v>
      </c>
      <c r="M20" s="46"/>
      <c r="N20" s="46"/>
      <c r="O20" s="47" t="s">
        <v>35</v>
      </c>
      <c r="P20" s="48"/>
      <c r="Q20" s="53" t="s">
        <v>48</v>
      </c>
      <c r="R20" s="53" t="s">
        <v>49</v>
      </c>
      <c r="S20" s="50" t="s">
        <v>50</v>
      </c>
    </row>
    <row r="21" spans="1:19" x14ac:dyDescent="0.2">
      <c r="A21" s="34" t="s">
        <v>47</v>
      </c>
      <c r="B21" s="35">
        <f>C20</f>
        <v>1</v>
      </c>
      <c r="C21" s="35">
        <f>B21+D21</f>
        <v>2.2999999999999998</v>
      </c>
      <c r="D21" s="35">
        <v>1.3</v>
      </c>
      <c r="E21" s="41">
        <f>[5]Entry!B9</f>
        <v>381178</v>
      </c>
      <c r="F21" s="42">
        <f>[5]Entry!E9</f>
        <v>0.57600000000000007</v>
      </c>
      <c r="G21" s="43">
        <f>[5]Entry!F9</f>
        <v>7.7238000000000003E-3</v>
      </c>
      <c r="H21" s="43">
        <f>[5]Entry!G9</f>
        <v>3.3841799999999998E-2</v>
      </c>
      <c r="I21" s="43">
        <f>[5]Entry!H9</f>
        <v>4.0166899999999998E-2</v>
      </c>
      <c r="J21" s="43"/>
      <c r="K21" s="44"/>
      <c r="L21" s="45">
        <f>[5]Entry!K9</f>
        <v>1.946</v>
      </c>
      <c r="M21" s="46"/>
      <c r="N21" s="46"/>
      <c r="O21" s="47" t="s">
        <v>32</v>
      </c>
      <c r="P21" s="48">
        <v>1.3</v>
      </c>
      <c r="Q21" s="53" t="s">
        <v>48</v>
      </c>
      <c r="R21" s="53" t="s">
        <v>49</v>
      </c>
      <c r="S21" s="50" t="s">
        <v>50</v>
      </c>
    </row>
    <row r="22" spans="1:19" x14ac:dyDescent="0.2">
      <c r="A22" s="34" t="s">
        <v>47</v>
      </c>
      <c r="B22" s="35">
        <f>C21</f>
        <v>2.2999999999999998</v>
      </c>
      <c r="C22" s="35">
        <f>B22+D22</f>
        <v>2.8</v>
      </c>
      <c r="D22" s="35">
        <v>0.5</v>
      </c>
      <c r="E22" s="41">
        <f>[5]Entry!B10</f>
        <v>381179</v>
      </c>
      <c r="F22" s="42">
        <f>[5]Entry!E10</f>
        <v>0.63</v>
      </c>
      <c r="G22" s="43">
        <f>[5]Entry!F10</f>
        <v>2.19968E-2</v>
      </c>
      <c r="H22" s="43">
        <f>[5]Entry!G10</f>
        <v>0.40131869999999997</v>
      </c>
      <c r="I22" s="43">
        <f>[5]Entry!H10</f>
        <v>0.78892499999999999</v>
      </c>
      <c r="J22" s="43"/>
      <c r="K22" s="44"/>
      <c r="L22" s="45">
        <f>[5]Entry!K10</f>
        <v>6.6589999999999998</v>
      </c>
      <c r="M22" s="46"/>
      <c r="N22" s="46"/>
      <c r="O22" s="47" t="s">
        <v>32</v>
      </c>
      <c r="P22" s="48">
        <v>0.5</v>
      </c>
      <c r="Q22" s="53" t="s">
        <v>48</v>
      </c>
      <c r="R22" s="53" t="s">
        <v>49</v>
      </c>
      <c r="S22" s="50" t="s">
        <v>50</v>
      </c>
    </row>
    <row r="23" spans="1:19" x14ac:dyDescent="0.2">
      <c r="A23" s="34" t="s">
        <v>47</v>
      </c>
      <c r="B23" s="35">
        <f>C22</f>
        <v>2.8</v>
      </c>
      <c r="C23" s="35">
        <f>B23+D23</f>
        <v>3.3</v>
      </c>
      <c r="D23" s="35">
        <v>0.5</v>
      </c>
      <c r="E23" s="41">
        <f>[5]Entry!B11</f>
        <v>381180</v>
      </c>
      <c r="F23" s="42">
        <f>[5]Entry!E11</f>
        <v>1.68</v>
      </c>
      <c r="G23" s="43">
        <f>[5]Entry!F11</f>
        <v>2.8723800000000001E-2</v>
      </c>
      <c r="H23" s="43">
        <f>[5]Entry!G11</f>
        <v>0.1022251</v>
      </c>
      <c r="I23" s="43">
        <f>[5]Entry!H11</f>
        <v>0.21355199999999999</v>
      </c>
      <c r="J23" s="43"/>
      <c r="K23" s="44"/>
      <c r="L23" s="45">
        <f>[5]Entry!K11</f>
        <v>10.438000000000001</v>
      </c>
      <c r="M23" s="46"/>
      <c r="N23" s="46"/>
      <c r="O23" s="47" t="s">
        <v>33</v>
      </c>
      <c r="P23" s="48"/>
      <c r="Q23" s="53" t="s">
        <v>48</v>
      </c>
      <c r="R23" s="53" t="s">
        <v>49</v>
      </c>
      <c r="S23" s="50" t="s">
        <v>50</v>
      </c>
    </row>
    <row r="24" spans="1:19" x14ac:dyDescent="0.2">
      <c r="A24" s="34" t="s">
        <v>51</v>
      </c>
      <c r="B24" s="35">
        <v>0</v>
      </c>
      <c r="C24" s="35">
        <f>D24</f>
        <v>0.4</v>
      </c>
      <c r="D24" s="35">
        <v>0.4</v>
      </c>
      <c r="E24" s="41">
        <f>[6]Entry!B11</f>
        <v>381560</v>
      </c>
      <c r="F24" s="42">
        <f>[6]Entry!E11</f>
        <v>2.0640000000000001</v>
      </c>
      <c r="G24" s="43">
        <f>[6]Entry!F11</f>
        <v>4.2000000000000003E-2</v>
      </c>
      <c r="H24" s="43">
        <f>[6]Entry!G11</f>
        <v>0.16700000000000001</v>
      </c>
      <c r="I24" s="43">
        <f>[6]Entry!H11</f>
        <v>0.54300000000000004</v>
      </c>
      <c r="J24" s="43"/>
      <c r="K24" s="44"/>
      <c r="L24" s="52">
        <f>[6]Entry!K11</f>
        <v>2.306</v>
      </c>
      <c r="M24" s="46"/>
      <c r="N24" s="46"/>
      <c r="O24" s="47" t="s">
        <v>35</v>
      </c>
      <c r="P24" s="48"/>
      <c r="Q24" s="53" t="s">
        <v>56</v>
      </c>
      <c r="R24" s="53" t="s">
        <v>56</v>
      </c>
      <c r="S24" s="50" t="s">
        <v>57</v>
      </c>
    </row>
    <row r="25" spans="1:19" x14ac:dyDescent="0.2">
      <c r="A25" s="34" t="s">
        <v>51</v>
      </c>
      <c r="B25" s="35">
        <f>C24</f>
        <v>0.4</v>
      </c>
      <c r="C25" s="35">
        <f>B25+D25</f>
        <v>1.4</v>
      </c>
      <c r="D25" s="35">
        <v>1</v>
      </c>
      <c r="E25" s="41">
        <f>[6]Entry!B12</f>
        <v>381561</v>
      </c>
      <c r="F25" s="42">
        <f>[6]Entry!E12</f>
        <v>0.28000000000000003</v>
      </c>
      <c r="G25" s="43">
        <f>[6]Entry!F12</f>
        <v>0.02</v>
      </c>
      <c r="H25" s="43">
        <f>[6]Entry!G12</f>
        <v>2.9000000000000001E-2</v>
      </c>
      <c r="I25" s="43">
        <f>[6]Entry!H12</f>
        <v>2.9000000000000001E-2</v>
      </c>
      <c r="J25" s="43"/>
      <c r="K25" s="44"/>
      <c r="L25" s="45">
        <f>[6]Entry!K12</f>
        <v>0.61399999999999999</v>
      </c>
      <c r="M25" s="46"/>
      <c r="N25" s="46"/>
      <c r="O25" s="47" t="s">
        <v>35</v>
      </c>
      <c r="P25" s="48"/>
      <c r="Q25" s="53" t="s">
        <v>56</v>
      </c>
      <c r="R25" s="53" t="s">
        <v>56</v>
      </c>
      <c r="S25" s="50" t="s">
        <v>57</v>
      </c>
    </row>
    <row r="26" spans="1:19" x14ac:dyDescent="0.2">
      <c r="A26" s="34" t="s">
        <v>51</v>
      </c>
      <c r="B26" s="35">
        <f>C25</f>
        <v>1.4</v>
      </c>
      <c r="C26" s="35">
        <f>B26+D26</f>
        <v>1.5999999999999999</v>
      </c>
      <c r="D26" s="35">
        <v>0.2</v>
      </c>
      <c r="E26" s="41">
        <f>[6]Entry!B14</f>
        <v>381563</v>
      </c>
      <c r="F26" s="42">
        <f>[6]Entry!E14</f>
        <v>1.8140000000000001</v>
      </c>
      <c r="G26" s="43">
        <f>[6]Entry!F14</f>
        <v>3.5000000000000003E-2</v>
      </c>
      <c r="H26" s="43">
        <f>[6]Entry!G14</f>
        <v>0.14499999999999999</v>
      </c>
      <c r="I26" s="43">
        <f>[6]Entry!H14</f>
        <v>0.60299999999999998</v>
      </c>
      <c r="J26" s="43"/>
      <c r="K26" s="44"/>
      <c r="L26" s="45">
        <f>[6]Entry!K14</f>
        <v>3.359</v>
      </c>
      <c r="M26" s="46"/>
      <c r="N26" s="46"/>
      <c r="O26" s="47" t="s">
        <v>32</v>
      </c>
      <c r="P26" s="48">
        <v>0.2</v>
      </c>
      <c r="Q26" s="53" t="s">
        <v>56</v>
      </c>
      <c r="R26" s="53" t="s">
        <v>56</v>
      </c>
      <c r="S26" s="50" t="s">
        <v>57</v>
      </c>
    </row>
    <row r="27" spans="1:19" x14ac:dyDescent="0.2">
      <c r="A27" s="34" t="s">
        <v>51</v>
      </c>
      <c r="B27" s="35">
        <f>C26</f>
        <v>1.5999999999999999</v>
      </c>
      <c r="C27" s="35">
        <f>B27+D27</f>
        <v>2.8</v>
      </c>
      <c r="D27" s="35">
        <v>1.2</v>
      </c>
      <c r="E27" s="41">
        <f>[6]Entry!B15</f>
        <v>381564</v>
      </c>
      <c r="F27" s="42">
        <f>[6]Entry!E15</f>
        <v>0.46800000000000003</v>
      </c>
      <c r="G27" s="43">
        <f>[6]Entry!F15</f>
        <v>2.5999999999999999E-2</v>
      </c>
      <c r="H27" s="43">
        <f>[6]Entry!G15</f>
        <v>0.11600000000000001</v>
      </c>
      <c r="I27" s="43">
        <f>[6]Entry!H15</f>
        <v>0.318</v>
      </c>
      <c r="J27" s="43"/>
      <c r="K27" s="44"/>
      <c r="L27" s="45">
        <f>[6]Entry!K15</f>
        <v>1.966</v>
      </c>
      <c r="M27" s="46"/>
      <c r="N27" s="46"/>
      <c r="O27" s="47" t="s">
        <v>33</v>
      </c>
      <c r="P27" s="48"/>
      <c r="Q27" s="53" t="s">
        <v>56</v>
      </c>
      <c r="R27" s="53" t="s">
        <v>56</v>
      </c>
      <c r="S27" s="50" t="s">
        <v>57</v>
      </c>
    </row>
    <row r="28" spans="1:19" x14ac:dyDescent="0.2">
      <c r="A28" s="34" t="s">
        <v>51</v>
      </c>
      <c r="B28" s="35">
        <f>C27</f>
        <v>2.8</v>
      </c>
      <c r="C28" s="35">
        <f>B28+D28</f>
        <v>3.0999999999999996</v>
      </c>
      <c r="D28" s="35">
        <v>0.3</v>
      </c>
      <c r="E28" s="41">
        <f>[6]Entry!B16</f>
        <v>381565</v>
      </c>
      <c r="F28" s="42">
        <f>[6]Entry!E16</f>
        <v>0.13799999999999998</v>
      </c>
      <c r="G28" s="43">
        <f>[6]Entry!F16</f>
        <v>7.0000000000000001E-3</v>
      </c>
      <c r="H28" s="43">
        <f>[6]Entry!G16</f>
        <v>2.7E-2</v>
      </c>
      <c r="I28" s="43">
        <f>[6]Entry!H16</f>
        <v>2.1000000000000001E-2</v>
      </c>
      <c r="J28" s="43"/>
      <c r="K28" s="44"/>
      <c r="L28" s="45">
        <f>[6]Entry!K16</f>
        <v>3.6999999999999998E-2</v>
      </c>
      <c r="M28" s="46"/>
      <c r="N28" s="46"/>
      <c r="O28" s="47" t="s">
        <v>33</v>
      </c>
      <c r="P28" s="48"/>
      <c r="Q28" s="53" t="s">
        <v>56</v>
      </c>
      <c r="R28" s="53" t="s">
        <v>56</v>
      </c>
      <c r="S28" s="50" t="s">
        <v>57</v>
      </c>
    </row>
    <row r="29" spans="1:19" x14ac:dyDescent="0.2">
      <c r="A29" s="34" t="s">
        <v>52</v>
      </c>
      <c r="B29" s="35">
        <v>0</v>
      </c>
      <c r="C29" s="35">
        <f>D29</f>
        <v>0.7</v>
      </c>
      <c r="D29" s="35">
        <v>0.7</v>
      </c>
      <c r="E29" s="41">
        <f>[7]Entry!B8</f>
        <v>381718</v>
      </c>
      <c r="F29" s="42">
        <f>[7]Entry!E8</f>
        <v>0.41799999999999998</v>
      </c>
      <c r="G29" s="43">
        <f>[7]Entry!F8</f>
        <v>3.6642099999999997E-2</v>
      </c>
      <c r="H29" s="43">
        <f>[7]Entry!G8</f>
        <v>2.8804799999999998E-2</v>
      </c>
      <c r="I29" s="43">
        <f>[7]Entry!H8</f>
        <v>0.16222590000000001</v>
      </c>
      <c r="J29" s="51"/>
      <c r="K29" s="44"/>
      <c r="L29" s="45">
        <f>[7]Entry!K8</f>
        <v>2.262</v>
      </c>
      <c r="M29" s="46"/>
      <c r="N29" s="46"/>
      <c r="O29" s="47" t="s">
        <v>35</v>
      </c>
      <c r="P29" s="48"/>
      <c r="Q29" s="53" t="s">
        <v>58</v>
      </c>
      <c r="R29" s="53" t="s">
        <v>58</v>
      </c>
      <c r="S29" s="50" t="s">
        <v>59</v>
      </c>
    </row>
    <row r="30" spans="1:19" x14ac:dyDescent="0.2">
      <c r="A30" s="34" t="s">
        <v>52</v>
      </c>
      <c r="B30" s="35">
        <f>C29</f>
        <v>0.7</v>
      </c>
      <c r="C30" s="35">
        <f>B30+D30</f>
        <v>1.1000000000000001</v>
      </c>
      <c r="D30" s="35">
        <v>0.4</v>
      </c>
      <c r="E30" s="41">
        <f>[7]Entry!B9</f>
        <v>381719</v>
      </c>
      <c r="F30" s="42">
        <f>[7]Entry!E9</f>
        <v>0.77399999999999991</v>
      </c>
      <c r="G30" s="43">
        <f>[7]Entry!F9</f>
        <v>2.3112999999999998E-2</v>
      </c>
      <c r="H30" s="43">
        <f>[7]Entry!G9</f>
        <v>9.4570000000000001E-3</v>
      </c>
      <c r="I30" s="43">
        <f>[7]Entry!H9</f>
        <v>1.9429100000000001E-2</v>
      </c>
      <c r="J30" s="51"/>
      <c r="K30" s="44"/>
      <c r="L30" s="45">
        <f>[7]Entry!K9</f>
        <v>0.67700000000000005</v>
      </c>
      <c r="M30" s="46"/>
      <c r="N30" s="46"/>
      <c r="O30" s="47" t="s">
        <v>32</v>
      </c>
      <c r="P30" s="48">
        <v>0.4</v>
      </c>
      <c r="Q30" s="53" t="s">
        <v>58</v>
      </c>
      <c r="R30" s="53" t="s">
        <v>58</v>
      </c>
      <c r="S30" s="50" t="s">
        <v>59</v>
      </c>
    </row>
    <row r="31" spans="1:19" x14ac:dyDescent="0.2">
      <c r="A31" s="34" t="s">
        <v>52</v>
      </c>
      <c r="B31" s="35">
        <f>C30</f>
        <v>1.1000000000000001</v>
      </c>
      <c r="C31" s="35">
        <f>B31+D31</f>
        <v>1.4000000000000001</v>
      </c>
      <c r="D31" s="35">
        <v>0.3</v>
      </c>
      <c r="E31" s="41">
        <f>[7]Entry!B10</f>
        <v>381720</v>
      </c>
      <c r="F31" s="42">
        <f>[7]Entry!E10</f>
        <v>0.85799999999999998</v>
      </c>
      <c r="G31" s="43">
        <f>[7]Entry!F10</f>
        <v>4.7713499999999999E-2</v>
      </c>
      <c r="H31" s="43">
        <f>[7]Entry!G10</f>
        <v>0.18466289999999999</v>
      </c>
      <c r="I31" s="43">
        <f>[7]Entry!H10</f>
        <v>0.50665199999999999</v>
      </c>
      <c r="J31" s="51"/>
      <c r="K31" s="44"/>
      <c r="L31" s="45">
        <f>[7]Entry!K10</f>
        <v>7.7370000000000001</v>
      </c>
      <c r="M31" s="46"/>
      <c r="N31" s="46"/>
      <c r="O31" s="47" t="s">
        <v>33</v>
      </c>
      <c r="P31" s="48"/>
      <c r="Q31" s="53" t="s">
        <v>58</v>
      </c>
      <c r="R31" s="53" t="s">
        <v>58</v>
      </c>
      <c r="S31" s="50" t="s">
        <v>59</v>
      </c>
    </row>
    <row r="32" spans="1:19" x14ac:dyDescent="0.2">
      <c r="A32" s="34" t="s">
        <v>52</v>
      </c>
      <c r="B32" s="35">
        <f>C31</f>
        <v>1.4000000000000001</v>
      </c>
      <c r="C32" s="35">
        <f>B32+D32</f>
        <v>2.9000000000000004</v>
      </c>
      <c r="D32" s="35">
        <v>1.5</v>
      </c>
      <c r="E32" s="41">
        <f>[7]Entry!B11</f>
        <v>381721</v>
      </c>
      <c r="F32" s="42">
        <f>[7]Entry!E11</f>
        <v>0.61799999999999999</v>
      </c>
      <c r="G32" s="43">
        <f>[7]Entry!F11</f>
        <v>1.1835099999999999E-2</v>
      </c>
      <c r="H32" s="43">
        <f>[7]Entry!G11</f>
        <v>1.5623699999999999E-2</v>
      </c>
      <c r="I32" s="43">
        <f>[7]Entry!H11</f>
        <v>2.95839E-2</v>
      </c>
      <c r="J32" s="51"/>
      <c r="K32" s="44"/>
      <c r="L32" s="45">
        <f>[7]Entry!K11</f>
        <v>0.89500000000000002</v>
      </c>
      <c r="M32" s="46"/>
      <c r="N32" s="46"/>
      <c r="O32" s="47" t="s">
        <v>33</v>
      </c>
      <c r="P32" s="48"/>
      <c r="Q32" s="53" t="s">
        <v>58</v>
      </c>
      <c r="R32" s="53" t="s">
        <v>58</v>
      </c>
      <c r="S32" s="50" t="s">
        <v>59</v>
      </c>
    </row>
    <row r="33" spans="1:19" x14ac:dyDescent="0.2">
      <c r="A33" s="34" t="s">
        <v>52</v>
      </c>
      <c r="B33" s="35">
        <f>C32</f>
        <v>2.9000000000000004</v>
      </c>
      <c r="C33" s="35">
        <f>B33+D33</f>
        <v>3.1000000000000005</v>
      </c>
      <c r="D33" s="35">
        <v>0.2</v>
      </c>
      <c r="E33" s="41">
        <f>[7]Entry!B12</f>
        <v>381722</v>
      </c>
      <c r="F33" s="42">
        <f>[7]Entry!E12</f>
        <v>0.58200000000000007</v>
      </c>
      <c r="G33" s="43">
        <f>[7]Entry!F12</f>
        <v>4.0740899999999997E-2</v>
      </c>
      <c r="H33" s="43">
        <f>[7]Entry!G12</f>
        <v>0.62587439999999994</v>
      </c>
      <c r="I33" s="43">
        <f>[7]Entry!H12</f>
        <v>0.99518469999999992</v>
      </c>
      <c r="J33" s="51"/>
      <c r="K33" s="44"/>
      <c r="L33" s="45">
        <f>[7]Entry!K12</f>
        <v>5.476</v>
      </c>
      <c r="M33" s="46"/>
      <c r="N33" s="46"/>
      <c r="O33" s="47" t="s">
        <v>33</v>
      </c>
      <c r="P33" s="48"/>
      <c r="Q33" s="53" t="s">
        <v>58</v>
      </c>
      <c r="R33" s="53" t="s">
        <v>58</v>
      </c>
      <c r="S33" s="50" t="s">
        <v>59</v>
      </c>
    </row>
    <row r="34" spans="1:19" x14ac:dyDescent="0.2">
      <c r="A34" s="34" t="s">
        <v>52</v>
      </c>
      <c r="B34" s="35">
        <f>C33</f>
        <v>3.1000000000000005</v>
      </c>
      <c r="C34" s="35">
        <f>B34+D34</f>
        <v>3.8000000000000007</v>
      </c>
      <c r="D34" s="35">
        <v>0.7</v>
      </c>
      <c r="E34" s="41">
        <f>[7]Entry!$B$14</f>
        <v>381724</v>
      </c>
      <c r="F34" s="42">
        <f>[7]Entry!E14</f>
        <v>0.20199999999999999</v>
      </c>
      <c r="G34" s="43">
        <f>[7]Entry!F14</f>
        <v>7.0270999999999997E-3</v>
      </c>
      <c r="H34" s="43">
        <f>[7]Entry!G14</f>
        <v>2.5320800000000001E-2</v>
      </c>
      <c r="I34" s="43">
        <f>[7]Entry!H14</f>
        <v>5.6850599999999994E-2</v>
      </c>
      <c r="J34" s="51"/>
      <c r="K34" s="44"/>
      <c r="L34" s="45">
        <f>0.88/2</f>
        <v>0.44</v>
      </c>
      <c r="M34" s="46"/>
      <c r="N34" s="46"/>
      <c r="O34" s="47" t="s">
        <v>33</v>
      </c>
      <c r="P34" s="48"/>
      <c r="Q34" s="53" t="s">
        <v>58</v>
      </c>
      <c r="R34" s="53" t="s">
        <v>58</v>
      </c>
      <c r="S34" s="50" t="s">
        <v>59</v>
      </c>
    </row>
    <row r="35" spans="1:19" x14ac:dyDescent="0.2">
      <c r="A35" s="34" t="s">
        <v>53</v>
      </c>
      <c r="B35" s="35">
        <v>0</v>
      </c>
      <c r="C35" s="35">
        <f>D35</f>
        <v>1</v>
      </c>
      <c r="D35" s="35">
        <v>1</v>
      </c>
      <c r="E35" s="41">
        <f>[8]Entry!B8</f>
        <v>382218</v>
      </c>
      <c r="F35" s="42">
        <f>[8]Entry!E8</f>
        <v>0.90399999999999991</v>
      </c>
      <c r="G35" s="43">
        <f>[8]Entry!F8</f>
        <v>8.0825000000000011E-3</v>
      </c>
      <c r="H35" s="43">
        <f>[8]Entry!G8</f>
        <v>9.1597999999999992E-3</v>
      </c>
      <c r="I35" s="43">
        <f>[8]Entry!H8</f>
        <v>5.7445299999999998E-2</v>
      </c>
      <c r="J35" s="51"/>
      <c r="K35" s="44"/>
      <c r="L35" s="45">
        <f>[8]Entry!K8</f>
        <v>0.83099999999999996</v>
      </c>
      <c r="M35" s="46"/>
      <c r="N35" s="46"/>
      <c r="O35" s="47" t="s">
        <v>35</v>
      </c>
      <c r="P35" s="48"/>
      <c r="Q35" s="53" t="s">
        <v>60</v>
      </c>
      <c r="R35" s="53" t="s">
        <v>60</v>
      </c>
      <c r="S35" s="50" t="s">
        <v>61</v>
      </c>
    </row>
    <row r="36" spans="1:19" x14ac:dyDescent="0.2">
      <c r="A36" s="34" t="s">
        <v>53</v>
      </c>
      <c r="B36" s="35">
        <f>C35</f>
        <v>1</v>
      </c>
      <c r="C36" s="35">
        <f>B36+D36</f>
        <v>1.4</v>
      </c>
      <c r="D36" s="35">
        <v>0.4</v>
      </c>
      <c r="E36" s="47">
        <f>[8]Entry!B9</f>
        <v>382219</v>
      </c>
      <c r="F36" s="44">
        <f>[8]Entry!E9</f>
        <v>1.3980000000000001</v>
      </c>
      <c r="G36" s="51">
        <f>[8]Entry!F9</f>
        <v>2.5082900000000002E-2</v>
      </c>
      <c r="H36" s="51">
        <f>[8]Entry!G9</f>
        <v>2.7923899999999998E-2</v>
      </c>
      <c r="I36" s="51">
        <f>[8]Entry!H9</f>
        <v>0.19687190000000002</v>
      </c>
      <c r="J36" s="51"/>
      <c r="K36" s="44"/>
      <c r="L36" s="44">
        <f>[8]Entry!K9</f>
        <v>6.3869999999999996</v>
      </c>
      <c r="M36" s="46"/>
      <c r="N36" s="46"/>
      <c r="O36" s="47" t="s">
        <v>32</v>
      </c>
      <c r="P36" s="48">
        <v>0.4</v>
      </c>
      <c r="Q36" s="53" t="s">
        <v>60</v>
      </c>
      <c r="R36" s="53" t="s">
        <v>60</v>
      </c>
      <c r="S36" s="50" t="s">
        <v>61</v>
      </c>
    </row>
    <row r="37" spans="1:19" x14ac:dyDescent="0.2">
      <c r="A37" s="34" t="s">
        <v>53</v>
      </c>
      <c r="B37" s="35">
        <f>C36</f>
        <v>1.4</v>
      </c>
      <c r="C37" s="35">
        <f>B37+D37</f>
        <v>2.2000000000000002</v>
      </c>
      <c r="D37" s="35">
        <v>0.8</v>
      </c>
      <c r="E37" s="47">
        <f>[8]Entry!B10</f>
        <v>382220</v>
      </c>
      <c r="F37" s="44">
        <f>[8]Entry!E10</f>
        <v>1.048</v>
      </c>
      <c r="G37" s="51">
        <f>[8]Entry!F10</f>
        <v>3.8039800000000006E-2</v>
      </c>
      <c r="H37" s="51">
        <f>[8]Entry!G10</f>
        <v>9.4861699999999993E-2</v>
      </c>
      <c r="I37" s="51">
        <f>[8]Entry!H10</f>
        <v>0.38299270000000002</v>
      </c>
      <c r="J37" s="51"/>
      <c r="K37" s="44"/>
      <c r="L37" s="44">
        <f>[8]Entry!K10</f>
        <v>8.6609999999999996</v>
      </c>
      <c r="M37" s="46"/>
      <c r="N37" s="46"/>
      <c r="O37" s="47" t="s">
        <v>32</v>
      </c>
      <c r="P37" s="48">
        <v>0.8</v>
      </c>
      <c r="Q37" s="53" t="s">
        <v>60</v>
      </c>
      <c r="R37" s="53" t="s">
        <v>60</v>
      </c>
      <c r="S37" s="50" t="s">
        <v>61</v>
      </c>
    </row>
    <row r="38" spans="1:19" x14ac:dyDescent="0.2">
      <c r="A38" s="34" t="s">
        <v>53</v>
      </c>
      <c r="B38" s="35">
        <f>C37</f>
        <v>2.2000000000000002</v>
      </c>
      <c r="C38" s="35">
        <f>B38+D38</f>
        <v>3</v>
      </c>
      <c r="D38" s="35">
        <v>0.8</v>
      </c>
      <c r="E38" s="47">
        <f>[8]Entry!B11</f>
        <v>382221</v>
      </c>
      <c r="F38" s="44">
        <f>[8]Entry!E11</f>
        <v>0.318</v>
      </c>
      <c r="G38" s="51">
        <f>[8]Entry!F11</f>
        <v>2.5964999999999998E-3</v>
      </c>
      <c r="H38" s="51">
        <f>[8]Entry!G11</f>
        <v>9.7906E-3</v>
      </c>
      <c r="I38" s="51">
        <f>[8]Entry!H11</f>
        <v>4.6435700000000003E-2</v>
      </c>
      <c r="J38" s="51"/>
      <c r="K38" s="44"/>
      <c r="L38" s="44">
        <f>[8]Entry!K11</f>
        <v>1.0169999999999999</v>
      </c>
      <c r="M38" s="46"/>
      <c r="N38" s="46"/>
      <c r="O38" s="47" t="s">
        <v>33</v>
      </c>
      <c r="P38" s="48"/>
      <c r="Q38" s="53" t="s">
        <v>60</v>
      </c>
      <c r="R38" s="53" t="s">
        <v>60</v>
      </c>
      <c r="S38" s="50" t="s">
        <v>61</v>
      </c>
    </row>
    <row r="39" spans="1:19" x14ac:dyDescent="0.2">
      <c r="A39" s="34" t="s">
        <v>54</v>
      </c>
      <c r="B39" s="35">
        <v>0</v>
      </c>
      <c r="C39" s="35">
        <f>D39</f>
        <v>1.4</v>
      </c>
      <c r="D39" s="35">
        <v>1.4</v>
      </c>
      <c r="E39" s="47">
        <f>[9]Entry!B8</f>
        <v>382490</v>
      </c>
      <c r="F39" s="44">
        <f>[9]Entry!E8</f>
        <v>0.33</v>
      </c>
      <c r="G39" s="51">
        <f>[9]Entry!F8</f>
        <v>1.7999999999999999E-2</v>
      </c>
      <c r="H39" s="51">
        <f>[9]Entry!G8</f>
        <v>4.0000000000000001E-3</v>
      </c>
      <c r="I39" s="51">
        <f>[9]Entry!H8</f>
        <v>3.6999999999999998E-2</v>
      </c>
      <c r="J39" s="51"/>
      <c r="K39" s="44"/>
      <c r="L39" s="44">
        <f>[9]Entry!K8</f>
        <v>1.2030000000000001</v>
      </c>
      <c r="M39" s="46"/>
      <c r="N39" s="46"/>
      <c r="O39" s="47" t="s">
        <v>35</v>
      </c>
      <c r="P39" s="48"/>
      <c r="Q39" s="49">
        <v>43473</v>
      </c>
      <c r="R39" s="49">
        <v>43473</v>
      </c>
      <c r="S39" s="50" t="s">
        <v>62</v>
      </c>
    </row>
    <row r="40" spans="1:19" x14ac:dyDescent="0.2">
      <c r="A40" s="34" t="s">
        <v>54</v>
      </c>
      <c r="B40" s="35">
        <f>C39</f>
        <v>1.4</v>
      </c>
      <c r="C40" s="35">
        <f>B40+D40</f>
        <v>2.2000000000000002</v>
      </c>
      <c r="D40" s="35">
        <v>0.8</v>
      </c>
      <c r="E40" s="47">
        <f>[9]Entry!B9</f>
        <v>382491</v>
      </c>
      <c r="F40" s="44">
        <f>[9]Entry!E9</f>
        <v>0.502</v>
      </c>
      <c r="G40" s="51">
        <f>[9]Entry!F9</f>
        <v>1.2E-2</v>
      </c>
      <c r="H40" s="51">
        <f>[9]Entry!G9</f>
        <v>0.01</v>
      </c>
      <c r="I40" s="51">
        <f>[9]Entry!H9</f>
        <v>3.4000000000000002E-2</v>
      </c>
      <c r="J40" s="51"/>
      <c r="K40" s="44"/>
      <c r="L40" s="44">
        <f>[9]Entry!K9</f>
        <v>1.885</v>
      </c>
      <c r="M40" s="46"/>
      <c r="N40" s="46"/>
      <c r="O40" s="47" t="s">
        <v>32</v>
      </c>
      <c r="P40" s="48">
        <v>0.8</v>
      </c>
      <c r="Q40" s="49">
        <v>43473</v>
      </c>
      <c r="R40" s="49">
        <v>43473</v>
      </c>
      <c r="S40" s="50" t="s">
        <v>62</v>
      </c>
    </row>
    <row r="41" spans="1:19" x14ac:dyDescent="0.2">
      <c r="A41" s="34" t="s">
        <v>54</v>
      </c>
      <c r="B41" s="35">
        <f>C40</f>
        <v>2.2000000000000002</v>
      </c>
      <c r="C41" s="35">
        <f>B41+D41</f>
        <v>3</v>
      </c>
      <c r="D41" s="35">
        <v>0.8</v>
      </c>
      <c r="E41" s="47">
        <f>[9]Entry!B10</f>
        <v>382492</v>
      </c>
      <c r="F41" s="44">
        <f>[9]Entry!E10</f>
        <v>1.04</v>
      </c>
      <c r="G41" s="51">
        <f>[9]Entry!F10</f>
        <v>1.2E-2</v>
      </c>
      <c r="H41" s="51">
        <f>[9]Entry!G10</f>
        <v>5.7000000000000002E-2</v>
      </c>
      <c r="I41" s="51">
        <f>[9]Entry!H10</f>
        <v>0.16300000000000001</v>
      </c>
      <c r="J41" s="51"/>
      <c r="K41" s="44"/>
      <c r="L41" s="44">
        <f>[9]Entry!K10</f>
        <v>3.8359999999999999</v>
      </c>
      <c r="M41" s="46"/>
      <c r="N41" s="46"/>
      <c r="O41" s="47" t="s">
        <v>32</v>
      </c>
      <c r="P41" s="48">
        <v>0.8</v>
      </c>
      <c r="Q41" s="49">
        <v>43473</v>
      </c>
      <c r="R41" s="49">
        <v>43473</v>
      </c>
      <c r="S41" s="50" t="s">
        <v>62</v>
      </c>
    </row>
    <row r="42" spans="1:19" x14ac:dyDescent="0.2">
      <c r="A42" s="34" t="s">
        <v>54</v>
      </c>
      <c r="B42" s="35">
        <f>C41</f>
        <v>3</v>
      </c>
      <c r="C42" s="35">
        <f>B42+D42</f>
        <v>3.4</v>
      </c>
      <c r="D42" s="35">
        <v>0.4</v>
      </c>
      <c r="E42" s="47">
        <f>[9]Entry!B11</f>
        <v>382493</v>
      </c>
      <c r="F42" s="44">
        <f>[9]Entry!E11</f>
        <v>0.4</v>
      </c>
      <c r="G42" s="51">
        <f>[9]Entry!F11</f>
        <v>1.4999999999999999E-2</v>
      </c>
      <c r="H42" s="51">
        <f>[9]Entry!G11</f>
        <v>4.3999999999999997E-2</v>
      </c>
      <c r="I42" s="51">
        <f>[9]Entry!H11</f>
        <v>0.16</v>
      </c>
      <c r="J42" s="51"/>
      <c r="K42" s="44"/>
      <c r="L42" s="44">
        <f>[9]Entry!K11</f>
        <v>8.0869999999999997</v>
      </c>
      <c r="M42" s="46"/>
      <c r="N42" s="46"/>
      <c r="O42" s="47" t="s">
        <v>33</v>
      </c>
      <c r="P42" s="48"/>
      <c r="Q42" s="49">
        <v>43473</v>
      </c>
      <c r="R42" s="49">
        <v>43473</v>
      </c>
      <c r="S42" s="50" t="s">
        <v>62</v>
      </c>
    </row>
    <row r="43" spans="1:19" x14ac:dyDescent="0.2">
      <c r="A43" s="34" t="s">
        <v>63</v>
      </c>
      <c r="B43" s="35">
        <v>0</v>
      </c>
      <c r="C43" s="35">
        <f>D43</f>
        <v>0.9</v>
      </c>
      <c r="D43" s="35">
        <v>0.9</v>
      </c>
      <c r="E43" s="47">
        <f>[10]Entry!B8</f>
        <v>383394</v>
      </c>
      <c r="F43" s="44">
        <f>[10]Entry!E8</f>
        <v>0.35600000000000004</v>
      </c>
      <c r="G43" s="51">
        <f>[10]Entry!F8</f>
        <v>2E-3</v>
      </c>
      <c r="H43" s="51">
        <f>[10]Entry!G8</f>
        <v>1.0999999999999999E-2</v>
      </c>
      <c r="I43" s="51">
        <f>[10]Entry!H8</f>
        <v>2.7E-2</v>
      </c>
      <c r="J43" s="51"/>
      <c r="K43" s="44"/>
      <c r="L43" s="44">
        <f>[10]Entry!K8</f>
        <v>0.73399999999999999</v>
      </c>
      <c r="M43" s="46"/>
      <c r="N43" s="46"/>
      <c r="O43" s="47" t="s">
        <v>35</v>
      </c>
      <c r="P43" s="48"/>
      <c r="Q43" s="49">
        <v>43654</v>
      </c>
      <c r="R43" s="49">
        <v>43685</v>
      </c>
      <c r="S43" s="50" t="s">
        <v>64</v>
      </c>
    </row>
    <row r="44" spans="1:19" x14ac:dyDescent="0.2">
      <c r="A44" s="34" t="s">
        <v>63</v>
      </c>
      <c r="B44" s="35">
        <f>C43</f>
        <v>0.9</v>
      </c>
      <c r="C44" s="35">
        <f>B44+D44</f>
        <v>2.1</v>
      </c>
      <c r="D44" s="35">
        <v>1.2</v>
      </c>
      <c r="E44" s="47">
        <f>[10]Entry!B9</f>
        <v>383395</v>
      </c>
      <c r="F44" s="44">
        <f>[10]Entry!E9</f>
        <v>0.63800000000000001</v>
      </c>
      <c r="G44" s="51">
        <f>[10]Entry!F9</f>
        <v>5.0000000000000001E-3</v>
      </c>
      <c r="H44" s="51">
        <f>[10]Entry!G9</f>
        <v>0.03</v>
      </c>
      <c r="I44" s="51">
        <f>[10]Entry!H9</f>
        <v>7.8E-2</v>
      </c>
      <c r="J44" s="51"/>
      <c r="K44" s="44"/>
      <c r="L44" s="44">
        <f>[10]Entry!K9</f>
        <v>3.6989999999999998</v>
      </c>
      <c r="M44" s="46"/>
      <c r="N44" s="46"/>
      <c r="O44" s="47" t="s">
        <v>32</v>
      </c>
      <c r="P44" s="48">
        <v>1.2</v>
      </c>
      <c r="Q44" s="49">
        <v>43654</v>
      </c>
      <c r="R44" s="49">
        <v>43685</v>
      </c>
      <c r="S44" s="50" t="s">
        <v>64</v>
      </c>
    </row>
    <row r="45" spans="1:19" x14ac:dyDescent="0.2">
      <c r="A45" s="34" t="s">
        <v>63</v>
      </c>
      <c r="B45" s="35">
        <f>C44</f>
        <v>2.1</v>
      </c>
      <c r="C45" s="35">
        <f>B45+D45</f>
        <v>2.6</v>
      </c>
      <c r="D45" s="35">
        <v>0.5</v>
      </c>
      <c r="E45" s="47">
        <f>[10]Entry!B10</f>
        <v>383396</v>
      </c>
      <c r="F45" s="44">
        <f>[10]Entry!E10</f>
        <v>0.40200000000000002</v>
      </c>
      <c r="G45" s="51">
        <f>[10]Entry!F10</f>
        <v>5.0000000000000001E-3</v>
      </c>
      <c r="H45" s="51">
        <f>[10]Entry!G10</f>
        <v>1.9E-2</v>
      </c>
      <c r="I45" s="51">
        <f>[10]Entry!H10</f>
        <v>0.23200000000000001</v>
      </c>
      <c r="J45" s="51"/>
      <c r="K45" s="44"/>
      <c r="L45" s="44">
        <f>[10]Entry!K10</f>
        <v>5.7370000000000001</v>
      </c>
      <c r="M45" s="46"/>
      <c r="N45" s="46"/>
      <c r="O45" s="47" t="s">
        <v>32</v>
      </c>
      <c r="P45" s="48">
        <v>0.5</v>
      </c>
      <c r="Q45" s="49">
        <v>43654</v>
      </c>
      <c r="R45" s="49">
        <v>43685</v>
      </c>
      <c r="S45" s="50" t="s">
        <v>64</v>
      </c>
    </row>
    <row r="46" spans="1:19" x14ac:dyDescent="0.2">
      <c r="A46" s="34" t="s">
        <v>63</v>
      </c>
      <c r="B46" s="35">
        <f>C45</f>
        <v>2.6</v>
      </c>
      <c r="C46" s="35">
        <f>B46+D46</f>
        <v>3.3</v>
      </c>
      <c r="D46" s="35">
        <v>0.7</v>
      </c>
      <c r="E46" s="47">
        <f>[10]Entry!B11</f>
        <v>383397</v>
      </c>
      <c r="F46" s="44">
        <f>[10]Entry!E11</f>
        <v>0.35799999999999998</v>
      </c>
      <c r="G46" s="51">
        <f>[10]Entry!F11</f>
        <v>1E-3</v>
      </c>
      <c r="H46" s="51">
        <f>[10]Entry!G11</f>
        <v>8.0000000000000002E-3</v>
      </c>
      <c r="I46" s="51">
        <f>[10]Entry!H11</f>
        <v>2.7E-2</v>
      </c>
      <c r="J46" s="51"/>
      <c r="K46" s="44"/>
      <c r="L46" s="44">
        <f>[10]Entry!K11</f>
        <v>0.17799999999999999</v>
      </c>
      <c r="M46" s="46"/>
      <c r="N46" s="46"/>
      <c r="O46" s="47" t="s">
        <v>33</v>
      </c>
      <c r="P46" s="48"/>
      <c r="Q46" s="49">
        <v>43654</v>
      </c>
      <c r="R46" s="49">
        <v>43685</v>
      </c>
      <c r="S46" s="50" t="s">
        <v>64</v>
      </c>
    </row>
    <row r="47" spans="1:19" x14ac:dyDescent="0.2">
      <c r="A47" s="34" t="s">
        <v>65</v>
      </c>
      <c r="B47" s="35">
        <v>0</v>
      </c>
      <c r="C47" s="35">
        <f>D47</f>
        <v>0.8</v>
      </c>
      <c r="D47" s="35">
        <v>0.8</v>
      </c>
      <c r="E47" s="47">
        <f>[11]Entry!B14</f>
        <v>383674</v>
      </c>
      <c r="F47" s="44">
        <f>[11]Entry!E14</f>
        <v>0.32599999999999996</v>
      </c>
      <c r="G47" s="51">
        <f>[11]Entry!F14</f>
        <v>5.3394000000000002E-3</v>
      </c>
      <c r="H47" s="51">
        <f>[11]Entry!G14</f>
        <v>1.19113E-2</v>
      </c>
      <c r="I47" s="51">
        <f>[11]Entry!H14</f>
        <v>0.19733300000000001</v>
      </c>
      <c r="J47" s="51"/>
      <c r="K47" s="44"/>
      <c r="L47" s="44"/>
      <c r="M47" s="46"/>
      <c r="N47" s="46"/>
      <c r="O47" s="47" t="s">
        <v>35</v>
      </c>
      <c r="P47" s="48"/>
      <c r="Q47" s="49">
        <v>43716</v>
      </c>
      <c r="R47" s="49">
        <v>43716</v>
      </c>
      <c r="S47" s="50" t="s">
        <v>67</v>
      </c>
    </row>
    <row r="48" spans="1:19" x14ac:dyDescent="0.2">
      <c r="A48" s="34" t="s">
        <v>65</v>
      </c>
      <c r="B48" s="35">
        <f>C47</f>
        <v>0.8</v>
      </c>
      <c r="C48" s="35">
        <f>B48+D48</f>
        <v>1.9000000000000001</v>
      </c>
      <c r="D48" s="35">
        <v>1.1000000000000001</v>
      </c>
      <c r="E48" s="47">
        <f>[11]Entry!B15</f>
        <v>383675</v>
      </c>
      <c r="F48" s="44">
        <f>[11]Entry!E15</f>
        <v>0.44</v>
      </c>
      <c r="G48" s="51">
        <f>[11]Entry!F15</f>
        <v>7.7183999999999994E-3</v>
      </c>
      <c r="H48" s="51">
        <f>[11]Entry!G15</f>
        <v>5.3579799999999997E-2</v>
      </c>
      <c r="I48" s="51">
        <f>[11]Entry!H15</f>
        <v>0.26850200000000002</v>
      </c>
      <c r="J48" s="51"/>
      <c r="K48" s="44"/>
      <c r="L48" s="44"/>
      <c r="M48" s="46"/>
      <c r="N48" s="46"/>
      <c r="O48" s="47" t="s">
        <v>32</v>
      </c>
      <c r="P48" s="48">
        <v>1.1000000000000001</v>
      </c>
      <c r="Q48" s="49">
        <v>43716</v>
      </c>
      <c r="R48" s="49">
        <v>43716</v>
      </c>
      <c r="S48" s="50" t="s">
        <v>67</v>
      </c>
    </row>
    <row r="49" spans="1:19" x14ac:dyDescent="0.2">
      <c r="A49" s="34" t="s">
        <v>65</v>
      </c>
      <c r="B49" s="35">
        <f>C48</f>
        <v>1.9000000000000001</v>
      </c>
      <c r="C49" s="35">
        <f>B49+D49</f>
        <v>2.4000000000000004</v>
      </c>
      <c r="D49" s="35">
        <v>0.5</v>
      </c>
      <c r="E49" s="47">
        <f>[11]Entry!B16</f>
        <v>383676</v>
      </c>
      <c r="F49" s="44">
        <f>[11]Entry!E16</f>
        <v>1.226</v>
      </c>
      <c r="G49" s="51">
        <f>[11]Entry!F16</f>
        <v>1.8638200000000001E-2</v>
      </c>
      <c r="H49" s="51">
        <f>[11]Entry!G16</f>
        <v>0.1844604</v>
      </c>
      <c r="I49" s="51">
        <f>[11]Entry!H16</f>
        <v>0.60844520000000002</v>
      </c>
      <c r="J49" s="51"/>
      <c r="K49" s="44"/>
      <c r="L49" s="44"/>
      <c r="M49" s="46"/>
      <c r="N49" s="46"/>
      <c r="O49" s="47" t="s">
        <v>32</v>
      </c>
      <c r="P49" s="48">
        <v>0.5</v>
      </c>
      <c r="Q49" s="49">
        <v>43716</v>
      </c>
      <c r="R49" s="49">
        <v>43716</v>
      </c>
      <c r="S49" s="50" t="s">
        <v>67</v>
      </c>
    </row>
    <row r="50" spans="1:19" x14ac:dyDescent="0.2">
      <c r="A50" s="34" t="s">
        <v>65</v>
      </c>
      <c r="B50" s="35">
        <f>C49</f>
        <v>2.4000000000000004</v>
      </c>
      <c r="C50" s="35">
        <f>B50+D50</f>
        <v>3.3000000000000003</v>
      </c>
      <c r="D50" s="35">
        <v>0.9</v>
      </c>
      <c r="E50" s="47">
        <f>[11]Entry!B17</f>
        <v>383677</v>
      </c>
      <c r="F50" s="44">
        <f>[11]Entry!E17</f>
        <v>0.22599999999999998</v>
      </c>
      <c r="G50" s="51">
        <f>[11]Entry!F17</f>
        <v>1.4423599999999998E-2</v>
      </c>
      <c r="H50" s="51">
        <f>[11]Entry!G17</f>
        <v>3.4332999999999998E-3</v>
      </c>
      <c r="I50" s="51">
        <f>[11]Entry!H17</f>
        <v>3.4504699999999999E-2</v>
      </c>
      <c r="J50" s="51"/>
      <c r="K50" s="44"/>
      <c r="L50" s="44"/>
      <c r="M50" s="46"/>
      <c r="N50" s="46"/>
      <c r="O50" s="47" t="s">
        <v>33</v>
      </c>
      <c r="P50" s="48"/>
      <c r="Q50" s="49">
        <v>43716</v>
      </c>
      <c r="R50" s="49">
        <v>43716</v>
      </c>
      <c r="S50" s="50" t="s">
        <v>67</v>
      </c>
    </row>
    <row r="51" spans="1:19" x14ac:dyDescent="0.2">
      <c r="A51" s="34" t="s">
        <v>66</v>
      </c>
      <c r="B51" s="35">
        <v>0</v>
      </c>
      <c r="C51" s="35">
        <f>D51</f>
        <v>1.3</v>
      </c>
      <c r="D51" s="35">
        <v>1.3</v>
      </c>
      <c r="E51" s="47">
        <f>[12]Entry!B8</f>
        <v>384696</v>
      </c>
      <c r="F51" s="44">
        <f>[12]Entry!E8</f>
        <v>0.79</v>
      </c>
      <c r="G51" s="51">
        <f>[12]Entry!F8</f>
        <v>3.9E-2</v>
      </c>
      <c r="H51" s="51">
        <f>[12]Entry!G8</f>
        <v>4.7E-2</v>
      </c>
      <c r="I51" s="51">
        <f>[12]Entry!H8</f>
        <v>0.158</v>
      </c>
      <c r="J51" s="51"/>
      <c r="K51" s="44"/>
      <c r="L51" s="44">
        <f>[12]Entry!K8</f>
        <v>5.3949999999999996</v>
      </c>
      <c r="M51" s="46"/>
      <c r="N51" s="46"/>
      <c r="O51" s="47" t="s">
        <v>35</v>
      </c>
      <c r="P51" s="48"/>
      <c r="Q51" s="53" t="s">
        <v>68</v>
      </c>
      <c r="R51" s="53" t="s">
        <v>69</v>
      </c>
      <c r="S51" s="50" t="s">
        <v>70</v>
      </c>
    </row>
    <row r="52" spans="1:19" x14ac:dyDescent="0.2">
      <c r="A52" s="34" t="s">
        <v>66</v>
      </c>
      <c r="B52" s="35">
        <f>C51</f>
        <v>1.3</v>
      </c>
      <c r="C52" s="35">
        <f>B52+D52</f>
        <v>2.5</v>
      </c>
      <c r="D52" s="35">
        <v>1.2</v>
      </c>
      <c r="E52" s="47">
        <f>[12]Entry!B9</f>
        <v>384697</v>
      </c>
      <c r="F52" s="44">
        <f>[12]Entry!E9</f>
        <v>0.43799999999999994</v>
      </c>
      <c r="G52" s="51">
        <f>[12]Entry!F9</f>
        <v>2.4E-2</v>
      </c>
      <c r="H52" s="51">
        <f>[12]Entry!G9</f>
        <v>2.9000000000000001E-2</v>
      </c>
      <c r="I52" s="51">
        <f>[12]Entry!H9</f>
        <v>0.128</v>
      </c>
      <c r="J52" s="51"/>
      <c r="K52" s="44"/>
      <c r="L52" s="44">
        <f>[12]Entry!K9</f>
        <v>3.3530000000000002</v>
      </c>
      <c r="M52" s="46"/>
      <c r="N52" s="46"/>
      <c r="O52" s="47" t="s">
        <v>35</v>
      </c>
      <c r="P52" s="48"/>
      <c r="Q52" s="53" t="s">
        <v>68</v>
      </c>
      <c r="R52" s="53" t="s">
        <v>69</v>
      </c>
      <c r="S52" s="50" t="s">
        <v>70</v>
      </c>
    </row>
    <row r="53" spans="1:19" x14ac:dyDescent="0.2">
      <c r="A53" s="34" t="s">
        <v>66</v>
      </c>
      <c r="B53" s="35">
        <f>C52</f>
        <v>2.5</v>
      </c>
      <c r="C53" s="35">
        <f>B53+D53</f>
        <v>2.9</v>
      </c>
      <c r="D53" s="35">
        <v>0.4</v>
      </c>
      <c r="E53" s="47">
        <f>[12]Entry!B10</f>
        <v>384698</v>
      </c>
      <c r="F53" s="44">
        <f>[12]Entry!E10</f>
        <v>2.9959999999999996</v>
      </c>
      <c r="G53" s="51">
        <f>[12]Entry!F10</f>
        <v>2.8000000000000001E-2</v>
      </c>
      <c r="H53" s="51">
        <f>[12]Entry!G10</f>
        <v>8.9999999999999993E-3</v>
      </c>
      <c r="I53" s="51">
        <f>[12]Entry!H10</f>
        <v>9.1999999999999998E-2</v>
      </c>
      <c r="J53" s="51"/>
      <c r="K53" s="44"/>
      <c r="L53" s="44">
        <f>[12]Entry!K10</f>
        <v>2.4910000000000001</v>
      </c>
      <c r="M53" s="46"/>
      <c r="N53" s="46"/>
      <c r="O53" s="47" t="s">
        <v>32</v>
      </c>
      <c r="P53" s="48">
        <v>0.4</v>
      </c>
      <c r="Q53" s="53" t="s">
        <v>68</v>
      </c>
      <c r="R53" s="53" t="s">
        <v>69</v>
      </c>
      <c r="S53" s="50" t="s">
        <v>70</v>
      </c>
    </row>
    <row r="54" spans="1:19" x14ac:dyDescent="0.2">
      <c r="A54" s="34" t="s">
        <v>66</v>
      </c>
      <c r="B54" s="35">
        <f>C53</f>
        <v>2.9</v>
      </c>
      <c r="C54" s="35">
        <f>B54+D54</f>
        <v>3.5999999999999996</v>
      </c>
      <c r="D54" s="35">
        <v>0.7</v>
      </c>
      <c r="E54" s="47">
        <f>[12]Entry!B11</f>
        <v>384699</v>
      </c>
      <c r="F54" s="44">
        <f>[12]Entry!E11</f>
        <v>1.5959999999999999</v>
      </c>
      <c r="G54" s="51">
        <f>[12]Entry!F11</f>
        <v>9.7000000000000003E-2</v>
      </c>
      <c r="H54" s="51">
        <f>[12]Entry!G11</f>
        <v>9.1999999999999998E-2</v>
      </c>
      <c r="I54" s="51">
        <f>[12]Entry!H11</f>
        <v>0.46800000000000003</v>
      </c>
      <c r="J54" s="51"/>
      <c r="K54" s="44"/>
      <c r="L54" s="44">
        <f>[12]Entry!K11</f>
        <v>8.7119999999999997</v>
      </c>
      <c r="M54" s="46"/>
      <c r="N54" s="46"/>
      <c r="O54" s="47" t="s">
        <v>33</v>
      </c>
      <c r="P54" s="48"/>
      <c r="Q54" s="53" t="s">
        <v>68</v>
      </c>
      <c r="R54" s="53" t="s">
        <v>69</v>
      </c>
      <c r="S54" s="50" t="s">
        <v>70</v>
      </c>
    </row>
    <row r="55" spans="1:19" x14ac:dyDescent="0.2">
      <c r="A55" s="34" t="s">
        <v>71</v>
      </c>
      <c r="B55" s="35">
        <v>0</v>
      </c>
      <c r="C55" s="35">
        <f>D55</f>
        <v>0.4</v>
      </c>
      <c r="D55" s="35">
        <v>0.4</v>
      </c>
      <c r="E55" s="47">
        <f>[13]Entry!B26</f>
        <v>386769</v>
      </c>
      <c r="F55" s="44">
        <f>[13]Entry!E26</f>
        <v>4.7960000000000003</v>
      </c>
      <c r="G55" s="51">
        <f>[13]Entry!F26</f>
        <v>0.39</v>
      </c>
      <c r="H55" s="51">
        <f>[13]Entry!G26</f>
        <v>0.76600000000000001</v>
      </c>
      <c r="I55" s="51">
        <f>[13]Entry!H26</f>
        <v>4.0979999999999999</v>
      </c>
      <c r="J55" s="51"/>
      <c r="K55" s="44"/>
      <c r="L55" s="44">
        <f>[13]Entry!K26</f>
        <v>7.0549999999999997</v>
      </c>
      <c r="M55" s="46"/>
      <c r="N55" s="46"/>
      <c r="O55" s="47" t="s">
        <v>35</v>
      </c>
      <c r="P55" s="48"/>
      <c r="Q55" s="53" t="s">
        <v>72</v>
      </c>
      <c r="R55" s="53" t="s">
        <v>72</v>
      </c>
      <c r="S55" s="50" t="s">
        <v>73</v>
      </c>
    </row>
    <row r="56" spans="1:19" x14ac:dyDescent="0.2">
      <c r="A56" s="34" t="s">
        <v>71</v>
      </c>
      <c r="B56" s="35">
        <f>C55</f>
        <v>0.4</v>
      </c>
      <c r="C56" s="35">
        <f>B56+D56</f>
        <v>2.1</v>
      </c>
      <c r="D56" s="35">
        <v>1.7</v>
      </c>
      <c r="E56" s="47">
        <f>[13]Entry!B27</f>
        <v>386770</v>
      </c>
      <c r="F56" s="44">
        <f>[13]Entry!E27</f>
        <v>5.0380000000000003</v>
      </c>
      <c r="G56" s="51">
        <f>[13]Entry!F27</f>
        <v>0.11</v>
      </c>
      <c r="H56" s="51">
        <f>[13]Entry!G27</f>
        <v>8.8999999999999996E-2</v>
      </c>
      <c r="I56" s="51">
        <f>[13]Entry!H27</f>
        <v>0.53600000000000003</v>
      </c>
      <c r="J56" s="51"/>
      <c r="K56" s="44"/>
      <c r="L56" s="44">
        <f>[13]Entry!K27</f>
        <v>7.0579999999999998</v>
      </c>
      <c r="M56" s="46"/>
      <c r="N56" s="46"/>
      <c r="O56" s="47" t="s">
        <v>32</v>
      </c>
      <c r="P56" s="48">
        <v>1.7</v>
      </c>
      <c r="Q56" s="53" t="s">
        <v>72</v>
      </c>
      <c r="R56" s="53" t="s">
        <v>72</v>
      </c>
      <c r="S56" s="50" t="s">
        <v>73</v>
      </c>
    </row>
    <row r="57" spans="1:19" x14ac:dyDescent="0.2">
      <c r="A57" s="34" t="s">
        <v>71</v>
      </c>
      <c r="B57" s="35">
        <f>C56</f>
        <v>2.1</v>
      </c>
      <c r="C57" s="35">
        <f>B57+D57</f>
        <v>2.9000000000000004</v>
      </c>
      <c r="D57" s="35">
        <v>0.8</v>
      </c>
      <c r="E57" s="47">
        <f>[13]Entry!B28</f>
        <v>386771</v>
      </c>
      <c r="F57" s="44">
        <f>[13]Entry!E28</f>
        <v>5.3080000000000007</v>
      </c>
      <c r="G57" s="51">
        <f>[13]Entry!F28</f>
        <v>0.16400000000000001</v>
      </c>
      <c r="H57" s="51">
        <f>[13]Entry!G28</f>
        <v>0.58099999999999996</v>
      </c>
      <c r="I57" s="51">
        <f>[13]Entry!H28</f>
        <v>0.98799999999999999</v>
      </c>
      <c r="J57" s="51"/>
      <c r="K57" s="44"/>
      <c r="L57" s="44">
        <f>[13]Entry!K28</f>
        <v>6.66</v>
      </c>
      <c r="M57" s="46"/>
      <c r="N57" s="46"/>
      <c r="O57" s="47" t="s">
        <v>32</v>
      </c>
      <c r="P57" s="48">
        <v>0.8</v>
      </c>
      <c r="Q57" s="53" t="s">
        <v>72</v>
      </c>
      <c r="R57" s="53" t="s">
        <v>72</v>
      </c>
      <c r="S57" s="50" t="s">
        <v>73</v>
      </c>
    </row>
    <row r="58" spans="1:19" x14ac:dyDescent="0.2">
      <c r="A58" s="34" t="s">
        <v>71</v>
      </c>
      <c r="B58" s="35">
        <f>C57</f>
        <v>2.9000000000000004</v>
      </c>
      <c r="C58" s="35">
        <f>B58+D58</f>
        <v>4</v>
      </c>
      <c r="D58" s="35">
        <v>1.1000000000000001</v>
      </c>
      <c r="E58" s="47">
        <f>[13]Entry!B29</f>
        <v>386772</v>
      </c>
      <c r="F58" s="44">
        <f>[13]Entry!E29</f>
        <v>0.96199999999999986</v>
      </c>
      <c r="G58" s="51">
        <f>[13]Entry!F29</f>
        <v>0.125</v>
      </c>
      <c r="H58" s="51">
        <f>[13]Entry!G29</f>
        <v>0.154</v>
      </c>
      <c r="I58" s="51">
        <f>[13]Entry!H29</f>
        <v>1.2869999999999999</v>
      </c>
      <c r="J58" s="51"/>
      <c r="K58" s="44"/>
      <c r="L58" s="44">
        <f>[13]Entry!K29</f>
        <v>24.58</v>
      </c>
      <c r="M58" s="46"/>
      <c r="N58" s="46"/>
      <c r="O58" s="47" t="s">
        <v>33</v>
      </c>
      <c r="P58" s="48"/>
      <c r="Q58" s="53" t="s">
        <v>72</v>
      </c>
      <c r="R58" s="53" t="s">
        <v>72</v>
      </c>
      <c r="S58" s="50" t="s">
        <v>73</v>
      </c>
    </row>
    <row r="59" spans="1:19" x14ac:dyDescent="0.2">
      <c r="A59" s="34" t="s">
        <v>74</v>
      </c>
      <c r="B59" s="35">
        <v>0</v>
      </c>
      <c r="C59" s="35">
        <f>D59</f>
        <v>1.2</v>
      </c>
      <c r="D59" s="35">
        <v>1.2</v>
      </c>
      <c r="E59" s="47">
        <f>[14]Entry!B27</f>
        <v>387953</v>
      </c>
      <c r="F59" s="44">
        <f>[14]Entry!E27</f>
        <v>0.57200000000000006</v>
      </c>
      <c r="G59" s="51">
        <f>[14]Entry!F27</f>
        <v>7.0000000000000001E-3</v>
      </c>
      <c r="H59" s="51">
        <f>[14]Entry!G27</f>
        <v>0.01</v>
      </c>
      <c r="I59" s="51">
        <f>[14]Entry!H27</f>
        <v>0.13700000000000001</v>
      </c>
      <c r="J59" s="51">
        <f>[14]Entry!I27</f>
        <v>2.6666666666666665</v>
      </c>
      <c r="K59" s="44"/>
      <c r="L59" s="44">
        <f>[14]Entry!K27</f>
        <v>1.31</v>
      </c>
      <c r="M59" s="46"/>
      <c r="N59" s="46"/>
      <c r="O59" s="47" t="s">
        <v>35</v>
      </c>
      <c r="P59" s="48"/>
      <c r="Q59" s="49">
        <v>43533</v>
      </c>
      <c r="R59" s="49">
        <v>43533</v>
      </c>
      <c r="S59" s="50" t="s">
        <v>77</v>
      </c>
    </row>
    <row r="60" spans="1:19" x14ac:dyDescent="0.2">
      <c r="A60" s="34" t="s">
        <v>74</v>
      </c>
      <c r="B60" s="35">
        <f>C59</f>
        <v>1.2</v>
      </c>
      <c r="C60" s="35">
        <f>B60+D60</f>
        <v>2.2000000000000002</v>
      </c>
      <c r="D60" s="35">
        <v>1</v>
      </c>
      <c r="E60" s="47">
        <f>[14]Entry!B28</f>
        <v>387954</v>
      </c>
      <c r="F60" s="44">
        <f>[14]Entry!E28</f>
        <v>1.4359999999999999</v>
      </c>
      <c r="G60" s="51">
        <f>[14]Entry!F28</f>
        <v>0.18099999999999999</v>
      </c>
      <c r="H60" s="51">
        <f>[14]Entry!G28</f>
        <v>0.13400000000000001</v>
      </c>
      <c r="I60" s="51">
        <f>[14]Entry!H28</f>
        <v>0.48199999999999998</v>
      </c>
      <c r="J60" s="51">
        <f>[14]Entry!I28</f>
        <v>2.6845637583892556</v>
      </c>
      <c r="K60" s="44"/>
      <c r="L60" s="44">
        <f>[14]Entry!K28</f>
        <v>12.016999999999999</v>
      </c>
      <c r="M60" s="46"/>
      <c r="N60" s="46"/>
      <c r="O60" s="47" t="s">
        <v>32</v>
      </c>
      <c r="P60" s="48">
        <v>1</v>
      </c>
      <c r="Q60" s="49">
        <v>43533</v>
      </c>
      <c r="R60" s="49">
        <v>43533</v>
      </c>
      <c r="S60" s="50" t="s">
        <v>77</v>
      </c>
    </row>
    <row r="61" spans="1:19" x14ac:dyDescent="0.2">
      <c r="A61" s="34" t="s">
        <v>74</v>
      </c>
      <c r="B61" s="35">
        <f>C60</f>
        <v>2.2000000000000002</v>
      </c>
      <c r="C61" s="35">
        <f>B61+D61</f>
        <v>3</v>
      </c>
      <c r="D61" s="35">
        <v>0.8</v>
      </c>
      <c r="E61" s="47">
        <f>[14]Entry!B29</f>
        <v>387955</v>
      </c>
      <c r="F61" s="44">
        <f>[14]Entry!E29</f>
        <v>2.3480000000000003</v>
      </c>
      <c r="G61" s="51">
        <f>[14]Entry!F29</f>
        <v>6.3E-2</v>
      </c>
      <c r="H61" s="51">
        <f>[14]Entry!G29</f>
        <v>0.23</v>
      </c>
      <c r="I61" s="51">
        <f>[14]Entry!H29</f>
        <v>0.88900000000000001</v>
      </c>
      <c r="J61" s="51">
        <f>[14]Entry!I29</f>
        <v>2.6315789473684132</v>
      </c>
      <c r="K61" s="44"/>
      <c r="L61" s="44">
        <f>[14]Entry!K29</f>
        <v>21.361999999999998</v>
      </c>
      <c r="M61" s="46"/>
      <c r="N61" s="46"/>
      <c r="O61" s="47" t="s">
        <v>32</v>
      </c>
      <c r="P61" s="48">
        <v>0.8</v>
      </c>
      <c r="Q61" s="49">
        <v>43533</v>
      </c>
      <c r="R61" s="49">
        <v>43533</v>
      </c>
      <c r="S61" s="50" t="s">
        <v>77</v>
      </c>
    </row>
    <row r="62" spans="1:19" x14ac:dyDescent="0.2">
      <c r="A62" s="34" t="s">
        <v>74</v>
      </c>
      <c r="B62" s="35">
        <f>C61</f>
        <v>3</v>
      </c>
      <c r="C62" s="35">
        <f>B62+D62</f>
        <v>3.7</v>
      </c>
      <c r="D62" s="35">
        <v>0.7</v>
      </c>
      <c r="E62" s="47">
        <f>[14]Entry!B30</f>
        <v>387956</v>
      </c>
      <c r="F62" s="44">
        <f>[14]Entry!E30</f>
        <v>2.08</v>
      </c>
      <c r="G62" s="51">
        <f>[14]Entry!F30</f>
        <v>2.3E-2</v>
      </c>
      <c r="H62" s="51">
        <f>[14]Entry!G30</f>
        <v>0.218</v>
      </c>
      <c r="I62" s="51">
        <f>[14]Entry!H30</f>
        <v>0.57499999999999996</v>
      </c>
      <c r="J62" s="51">
        <f>[14]Entry!I30</f>
        <v>2.7586206896551726</v>
      </c>
      <c r="K62" s="44"/>
      <c r="L62" s="44">
        <f>[14]Entry!K30</f>
        <v>14.022</v>
      </c>
      <c r="M62" s="46"/>
      <c r="N62" s="46"/>
      <c r="O62" s="47" t="s">
        <v>33</v>
      </c>
      <c r="P62" s="48"/>
      <c r="Q62" s="49">
        <v>43533</v>
      </c>
      <c r="R62" s="49">
        <v>43533</v>
      </c>
      <c r="S62" s="50" t="s">
        <v>77</v>
      </c>
    </row>
    <row r="63" spans="1:19" x14ac:dyDescent="0.2">
      <c r="A63" s="34" t="s">
        <v>75</v>
      </c>
      <c r="B63" s="35">
        <v>0</v>
      </c>
      <c r="C63" s="35">
        <f>D63</f>
        <v>1.5</v>
      </c>
      <c r="D63" s="35">
        <v>1.5</v>
      </c>
      <c r="E63" s="47">
        <f>[15]Entry!B10</f>
        <v>388228</v>
      </c>
      <c r="F63" s="44">
        <f>[15]Entry!E10</f>
        <v>1.01</v>
      </c>
      <c r="G63" s="51">
        <f>[15]Entry!F10</f>
        <v>8.0000000000000002E-3</v>
      </c>
      <c r="H63" s="51">
        <f>[15]Entry!G10</f>
        <v>3.4000000000000002E-2</v>
      </c>
      <c r="I63" s="51">
        <f>[15]Entry!H10</f>
        <v>0.17399999999999999</v>
      </c>
      <c r="J63" s="51">
        <f>[15]Entry!I10</f>
        <v>2.5641025641025603</v>
      </c>
      <c r="K63" s="44"/>
      <c r="L63" s="44">
        <f>[15]Entry!K10</f>
        <v>3.3889999999999998</v>
      </c>
      <c r="M63" s="46"/>
      <c r="N63" s="46"/>
      <c r="O63" s="47" t="s">
        <v>35</v>
      </c>
      <c r="P63" s="48"/>
      <c r="Q63" s="49">
        <v>43564</v>
      </c>
      <c r="R63" s="49">
        <v>43564</v>
      </c>
      <c r="S63" s="50" t="s">
        <v>81</v>
      </c>
    </row>
    <row r="64" spans="1:19" x14ac:dyDescent="0.2">
      <c r="A64" s="34" t="s">
        <v>75</v>
      </c>
      <c r="B64" s="35">
        <f>C63</f>
        <v>1.5</v>
      </c>
      <c r="C64" s="35">
        <f>B64+D64</f>
        <v>2.7</v>
      </c>
      <c r="D64" s="35">
        <v>1.2</v>
      </c>
      <c r="E64" s="47">
        <f>[15]Entry!B11</f>
        <v>388229</v>
      </c>
      <c r="F64" s="44">
        <f>[15]Entry!E11</f>
        <v>0.87</v>
      </c>
      <c r="G64" s="51">
        <f>[15]Entry!F11</f>
        <v>4.9000000000000002E-2</v>
      </c>
      <c r="H64" s="51">
        <f>[15]Entry!G11</f>
        <v>1.4E-2</v>
      </c>
      <c r="I64" s="51">
        <f>[15]Entry!H11</f>
        <v>0.16800000000000001</v>
      </c>
      <c r="J64" s="51">
        <f>[15]Entry!I11</f>
        <v>2.4844720496894377</v>
      </c>
      <c r="K64" s="44"/>
      <c r="L64" s="44">
        <f>[15]Entry!K11</f>
        <v>1.988</v>
      </c>
      <c r="M64" s="46"/>
      <c r="N64" s="46"/>
      <c r="O64" s="47" t="s">
        <v>32</v>
      </c>
      <c r="P64" s="48">
        <v>1.2</v>
      </c>
      <c r="Q64" s="49">
        <v>43564</v>
      </c>
      <c r="R64" s="49">
        <v>43564</v>
      </c>
      <c r="S64" s="50" t="s">
        <v>81</v>
      </c>
    </row>
    <row r="65" spans="1:19" x14ac:dyDescent="0.2">
      <c r="A65" s="34" t="s">
        <v>75</v>
      </c>
      <c r="B65" s="35">
        <f>C64</f>
        <v>2.7</v>
      </c>
      <c r="C65" s="35">
        <f>B65+D65</f>
        <v>3.5</v>
      </c>
      <c r="D65" s="35">
        <v>0.8</v>
      </c>
      <c r="E65" s="47">
        <f>[15]Entry!B12</f>
        <v>388230</v>
      </c>
      <c r="F65" s="44">
        <f>[15]Entry!E12</f>
        <v>30.494</v>
      </c>
      <c r="G65" s="51">
        <f>[15]Entry!F12</f>
        <v>0.28999999999999998</v>
      </c>
      <c r="H65" s="51">
        <f>[15]Entry!G12</f>
        <v>1.252</v>
      </c>
      <c r="I65" s="51">
        <f>[15]Entry!H12</f>
        <v>1.0349999999999999</v>
      </c>
      <c r="J65" s="51">
        <f>[15]Entry!I12</f>
        <v>2.5157232704402461</v>
      </c>
      <c r="K65" s="44"/>
      <c r="L65" s="44">
        <f>[15]Entry!K12</f>
        <v>2.7029999999999998</v>
      </c>
      <c r="M65" s="46"/>
      <c r="N65" s="46"/>
      <c r="O65" s="47" t="s">
        <v>32</v>
      </c>
      <c r="P65" s="48">
        <v>0.8</v>
      </c>
      <c r="Q65" s="49">
        <v>43564</v>
      </c>
      <c r="R65" s="49">
        <v>43564</v>
      </c>
      <c r="S65" s="50" t="s">
        <v>81</v>
      </c>
    </row>
    <row r="66" spans="1:19" x14ac:dyDescent="0.2">
      <c r="A66" s="34" t="s">
        <v>76</v>
      </c>
      <c r="B66" s="35">
        <v>0</v>
      </c>
      <c r="C66" s="35">
        <f>D66</f>
        <v>1.4</v>
      </c>
      <c r="D66" s="35">
        <v>1.4</v>
      </c>
      <c r="E66" s="47">
        <f>[16]Entry!B8</f>
        <v>388602</v>
      </c>
      <c r="F66" s="44">
        <f>[16]Entry!E8</f>
        <v>1.9040000000000001</v>
      </c>
      <c r="G66" s="51">
        <f>[16]Entry!F8</f>
        <v>1.6E-2</v>
      </c>
      <c r="H66" s="51">
        <f>[16]Entry!G8</f>
        <v>0.223</v>
      </c>
      <c r="I66" s="51">
        <f>[16]Entry!H8</f>
        <v>0.33100000000000002</v>
      </c>
      <c r="J66" s="51"/>
      <c r="K66" s="44"/>
      <c r="L66" s="44">
        <f>[16]Entry!K8</f>
        <v>4.0039999999999996</v>
      </c>
      <c r="M66" s="46"/>
      <c r="N66" s="46"/>
      <c r="O66" s="47" t="s">
        <v>35</v>
      </c>
      <c r="P66" s="48"/>
      <c r="Q66" s="49">
        <v>43625</v>
      </c>
      <c r="R66" s="49">
        <v>43655</v>
      </c>
      <c r="S66" s="50" t="s">
        <v>78</v>
      </c>
    </row>
    <row r="67" spans="1:19" x14ac:dyDescent="0.2">
      <c r="A67" s="34" t="s">
        <v>76</v>
      </c>
      <c r="B67" s="35">
        <f>C66</f>
        <v>1.4</v>
      </c>
      <c r="C67" s="35">
        <f>B67+D67</f>
        <v>2.2999999999999998</v>
      </c>
      <c r="D67" s="35">
        <v>0.9</v>
      </c>
      <c r="E67" s="47">
        <f>[16]Entry!B9</f>
        <v>388603</v>
      </c>
      <c r="F67" s="44">
        <f>[16]Entry!E9</f>
        <v>1.1779999999999999</v>
      </c>
      <c r="G67" s="51">
        <f>[16]Entry!F9</f>
        <v>1.2999999999999999E-2</v>
      </c>
      <c r="H67" s="51">
        <f>[16]Entry!G9</f>
        <v>6.7000000000000004E-2</v>
      </c>
      <c r="I67" s="51">
        <f>[16]Entry!H9</f>
        <v>0.121</v>
      </c>
      <c r="J67" s="51"/>
      <c r="K67" s="44"/>
      <c r="L67" s="44">
        <f>[16]Entry!K9</f>
        <v>4.0650000000000004</v>
      </c>
      <c r="M67" s="46"/>
      <c r="N67" s="46"/>
      <c r="O67" s="47" t="s">
        <v>35</v>
      </c>
      <c r="P67" s="48"/>
      <c r="Q67" s="49">
        <v>43625</v>
      </c>
      <c r="R67" s="49">
        <v>43655</v>
      </c>
      <c r="S67" s="50" t="s">
        <v>78</v>
      </c>
    </row>
    <row r="68" spans="1:19" x14ac:dyDescent="0.2">
      <c r="A68" s="34" t="s">
        <v>76</v>
      </c>
      <c r="B68" s="35">
        <f>C67</f>
        <v>2.2999999999999998</v>
      </c>
      <c r="C68" s="35">
        <f>B68+D68</f>
        <v>3.5</v>
      </c>
      <c r="D68" s="35">
        <v>1.2</v>
      </c>
      <c r="E68" s="47">
        <f>[16]Entry!B10</f>
        <v>388604</v>
      </c>
      <c r="F68" s="44">
        <f>[16]Entry!E10</f>
        <v>8.9920000000000009</v>
      </c>
      <c r="G68" s="51">
        <f>[16]Entry!F10</f>
        <v>0.34599999999999997</v>
      </c>
      <c r="H68" s="51">
        <f>[16]Entry!G10</f>
        <v>0.51</v>
      </c>
      <c r="I68" s="51">
        <f>[16]Entry!H10</f>
        <v>0.95099999999999996</v>
      </c>
      <c r="J68" s="51"/>
      <c r="K68" s="44"/>
      <c r="L68" s="44">
        <f>[16]Entry!K10</f>
        <v>3.92</v>
      </c>
      <c r="M68" s="46"/>
      <c r="N68" s="46"/>
      <c r="O68" s="47" t="s">
        <v>32</v>
      </c>
      <c r="P68" s="48">
        <v>1.2</v>
      </c>
      <c r="Q68" s="49">
        <v>43625</v>
      </c>
      <c r="R68" s="49">
        <v>43655</v>
      </c>
      <c r="S68" s="50" t="s">
        <v>78</v>
      </c>
    </row>
    <row r="69" spans="1:19" x14ac:dyDescent="0.2">
      <c r="A69" s="34" t="s">
        <v>79</v>
      </c>
      <c r="B69" s="35">
        <v>0</v>
      </c>
      <c r="C69" s="35">
        <f>D69</f>
        <v>0.4</v>
      </c>
      <c r="D69" s="35">
        <v>0.4</v>
      </c>
      <c r="E69" s="47">
        <f>[17]Entry!B8</f>
        <v>389605</v>
      </c>
      <c r="F69" s="44">
        <f>[17]Entry!E8</f>
        <v>2.8380000000000001</v>
      </c>
      <c r="G69" s="51">
        <f>[17]Entry!F8</f>
        <v>3.1E-2</v>
      </c>
      <c r="H69" s="51">
        <f>[17]Entry!G8</f>
        <v>2.5999999999999999E-2</v>
      </c>
      <c r="I69" s="51">
        <f>[17]Entry!H8</f>
        <v>6.5000000000000002E-2</v>
      </c>
      <c r="J69" s="51">
        <f>[17]Entry!I8</f>
        <v>2.7586206896551726</v>
      </c>
      <c r="K69" s="44"/>
      <c r="L69" s="44">
        <f>[17]Entry!K8</f>
        <v>7.9320000000000004</v>
      </c>
      <c r="M69" s="46"/>
      <c r="N69" s="46"/>
      <c r="O69" s="47" t="s">
        <v>35</v>
      </c>
      <c r="P69" s="48"/>
      <c r="Q69" s="49">
        <v>43808</v>
      </c>
      <c r="R69" s="49">
        <v>43808</v>
      </c>
      <c r="S69" s="50" t="s">
        <v>83</v>
      </c>
    </row>
    <row r="70" spans="1:19" x14ac:dyDescent="0.2">
      <c r="A70" s="34" t="s">
        <v>79</v>
      </c>
      <c r="B70" s="35">
        <f>C69</f>
        <v>0.4</v>
      </c>
      <c r="C70" s="35">
        <f>B70+D70</f>
        <v>0.7</v>
      </c>
      <c r="D70" s="35">
        <v>0.3</v>
      </c>
      <c r="E70" s="47">
        <f>[17]Entry!B9</f>
        <v>389606</v>
      </c>
      <c r="F70" s="44">
        <f>[17]Entry!E9</f>
        <v>6.6639999999999997</v>
      </c>
      <c r="G70" s="51">
        <f>[17]Entry!F9</f>
        <v>0.28999999999999998</v>
      </c>
      <c r="H70" s="51">
        <f>[17]Entry!G9</f>
        <v>1.2629999999999999</v>
      </c>
      <c r="I70" s="51">
        <f>[17]Entry!H9</f>
        <v>0.94</v>
      </c>
      <c r="J70" s="51">
        <f>[17]Entry!I9</f>
        <v>2.9197080291970825</v>
      </c>
      <c r="K70" s="44"/>
      <c r="L70" s="44">
        <f>[17]Entry!K9</f>
        <v>12.66</v>
      </c>
      <c r="M70" s="46"/>
      <c r="N70" s="46"/>
      <c r="O70" s="47" t="s">
        <v>35</v>
      </c>
      <c r="P70" s="48"/>
      <c r="Q70" s="49">
        <v>43808</v>
      </c>
      <c r="R70" s="49">
        <v>43808</v>
      </c>
      <c r="S70" s="50" t="s">
        <v>83</v>
      </c>
    </row>
    <row r="71" spans="1:19" x14ac:dyDescent="0.2">
      <c r="A71" s="34" t="s">
        <v>79</v>
      </c>
      <c r="B71" s="35">
        <f>C70</f>
        <v>0.7</v>
      </c>
      <c r="C71" s="35">
        <f>B71+D71</f>
        <v>1.9</v>
      </c>
      <c r="D71" s="35">
        <v>1.2</v>
      </c>
      <c r="E71" s="47">
        <f>[17]Entry!B10</f>
        <v>389607</v>
      </c>
      <c r="F71" s="44">
        <f>[17]Entry!E10</f>
        <v>4.2959999999999994</v>
      </c>
      <c r="G71" s="51">
        <f>[17]Entry!F10</f>
        <v>2.3E-2</v>
      </c>
      <c r="H71" s="51">
        <f>[17]Entry!G10</f>
        <v>5.2999999999999999E-2</v>
      </c>
      <c r="I71" s="51">
        <f>[17]Entry!H10</f>
        <v>5.7000000000000002E-2</v>
      </c>
      <c r="J71" s="51">
        <f>[17]Entry!I10</f>
        <v>2.9629629629629628</v>
      </c>
      <c r="K71" s="44"/>
      <c r="L71" s="44">
        <f>[17]Entry!K10</f>
        <v>18.462</v>
      </c>
      <c r="M71" s="46"/>
      <c r="N71" s="46"/>
      <c r="O71" s="47" t="s">
        <v>35</v>
      </c>
      <c r="P71" s="48"/>
      <c r="Q71" s="49">
        <v>43808</v>
      </c>
      <c r="R71" s="49">
        <v>43808</v>
      </c>
      <c r="S71" s="50" t="s">
        <v>83</v>
      </c>
    </row>
    <row r="72" spans="1:19" x14ac:dyDescent="0.2">
      <c r="A72" s="34" t="s">
        <v>79</v>
      </c>
      <c r="B72" s="35">
        <f>C71</f>
        <v>1.9</v>
      </c>
      <c r="C72" s="35">
        <f>B72+D72</f>
        <v>2.9</v>
      </c>
      <c r="D72" s="35">
        <v>1</v>
      </c>
      <c r="E72" s="47">
        <f>[17]Entry!B11</f>
        <v>389608</v>
      </c>
      <c r="F72" s="44">
        <f>[17]Entry!E11</f>
        <v>14.706</v>
      </c>
      <c r="G72" s="51">
        <f>[17]Entry!F11</f>
        <v>9.4E-2</v>
      </c>
      <c r="H72" s="51">
        <f>[17]Entry!G11</f>
        <v>1.0589999999999999</v>
      </c>
      <c r="I72" s="51">
        <f>[17]Entry!H11</f>
        <v>0.96499999999999997</v>
      </c>
      <c r="J72" s="51">
        <f>[17]Entry!I11</f>
        <v>2.7777777777777821</v>
      </c>
      <c r="K72" s="44"/>
      <c r="L72" s="44">
        <f>[17]Entry!K11</f>
        <v>7.2380000000000004</v>
      </c>
      <c r="M72" s="46"/>
      <c r="N72" s="46"/>
      <c r="O72" s="47" t="s">
        <v>32</v>
      </c>
      <c r="P72" s="48">
        <v>1</v>
      </c>
      <c r="Q72" s="49">
        <v>43808</v>
      </c>
      <c r="R72" s="49">
        <v>43808</v>
      </c>
      <c r="S72" s="50" t="s">
        <v>83</v>
      </c>
    </row>
    <row r="73" spans="1:19" x14ac:dyDescent="0.2">
      <c r="A73" s="34" t="s">
        <v>80</v>
      </c>
      <c r="B73" s="35">
        <v>0</v>
      </c>
      <c r="C73" s="35">
        <f>D73</f>
        <v>1.6</v>
      </c>
      <c r="D73" s="35">
        <v>1.6</v>
      </c>
      <c r="E73" s="47">
        <f>[18]Entry!B16</f>
        <v>389791</v>
      </c>
      <c r="F73" s="44">
        <f>[18]Entry!E16</f>
        <v>3.48</v>
      </c>
      <c r="G73" s="51">
        <f>[18]Entry!F16</f>
        <v>4.8000000000000001E-2</v>
      </c>
      <c r="H73" s="51">
        <f>[18]Entry!G16</f>
        <v>5.6000000000000001E-2</v>
      </c>
      <c r="I73" s="51">
        <f>[18]Entry!H16</f>
        <v>5.2999999999999999E-2</v>
      </c>
      <c r="J73" s="51"/>
      <c r="K73" s="44"/>
      <c r="L73" s="44">
        <f>[18]Entry!K16</f>
        <v>7.8230000000000004</v>
      </c>
      <c r="M73" s="46"/>
      <c r="N73" s="46"/>
      <c r="O73" s="47" t="s">
        <v>35</v>
      </c>
      <c r="P73" s="48"/>
      <c r="Q73" s="53" t="s">
        <v>85</v>
      </c>
      <c r="R73" s="53" t="s">
        <v>85</v>
      </c>
      <c r="S73" s="50" t="s">
        <v>86</v>
      </c>
    </row>
    <row r="74" spans="1:19" x14ac:dyDescent="0.2">
      <c r="A74" s="34" t="s">
        <v>80</v>
      </c>
      <c r="B74" s="35">
        <f>C73</f>
        <v>1.6</v>
      </c>
      <c r="C74" s="35">
        <f>B74+D74</f>
        <v>2.8</v>
      </c>
      <c r="D74" s="35">
        <v>1.2</v>
      </c>
      <c r="E74" s="47">
        <f>[18]Entry!B17</f>
        <v>389792</v>
      </c>
      <c r="F74" s="44">
        <f>[18]Entry!E17</f>
        <v>4.0599999999999996</v>
      </c>
      <c r="G74" s="51">
        <f>[18]Entry!F17</f>
        <v>0.157</v>
      </c>
      <c r="H74" s="51">
        <f>[18]Entry!G17</f>
        <v>0.26500000000000001</v>
      </c>
      <c r="I74" s="51">
        <f>[18]Entry!H17</f>
        <v>0.85899999999999999</v>
      </c>
      <c r="J74" s="51"/>
      <c r="K74" s="44"/>
      <c r="L74" s="44">
        <f>[18]Entry!K17</f>
        <v>11.311999999999999</v>
      </c>
      <c r="M74" s="46"/>
      <c r="N74" s="46"/>
      <c r="O74" s="47" t="s">
        <v>35</v>
      </c>
      <c r="P74" s="48"/>
      <c r="Q74" s="53" t="s">
        <v>85</v>
      </c>
      <c r="R74" s="53" t="s">
        <v>85</v>
      </c>
      <c r="S74" s="50" t="s">
        <v>86</v>
      </c>
    </row>
    <row r="75" spans="1:19" x14ac:dyDescent="0.2">
      <c r="A75" s="34" t="s">
        <v>80</v>
      </c>
      <c r="B75" s="35">
        <f>C74</f>
        <v>2.8</v>
      </c>
      <c r="C75" s="35">
        <f>B75+D75</f>
        <v>3.8</v>
      </c>
      <c r="D75" s="35">
        <v>1</v>
      </c>
      <c r="E75" s="47">
        <f>[18]Entry!B18</f>
        <v>389793</v>
      </c>
      <c r="F75" s="44">
        <f>[18]Entry!E18</f>
        <v>8.2000000000000017E-2</v>
      </c>
      <c r="G75" s="51">
        <f>[18]Entry!F18</f>
        <v>9.2999999999999999E-2</v>
      </c>
      <c r="H75" s="51">
        <f>[18]Entry!G18</f>
        <v>1.4079999999999999</v>
      </c>
      <c r="I75" s="51">
        <f>[18]Entry!H18</f>
        <v>1.478</v>
      </c>
      <c r="J75" s="51"/>
      <c r="K75" s="44"/>
      <c r="L75" s="44">
        <f>[18]Entry!K18</f>
        <v>25.704000000000001</v>
      </c>
      <c r="M75" s="46"/>
      <c r="N75" s="46"/>
      <c r="O75" s="47" t="s">
        <v>32</v>
      </c>
      <c r="P75" s="48">
        <v>1</v>
      </c>
      <c r="Q75" s="53" t="s">
        <v>85</v>
      </c>
      <c r="R75" s="53" t="s">
        <v>85</v>
      </c>
      <c r="S75" s="50" t="s">
        <v>86</v>
      </c>
    </row>
    <row r="76" spans="1:19" x14ac:dyDescent="0.2">
      <c r="A76" s="54" t="s">
        <v>84</v>
      </c>
      <c r="B76" s="35">
        <v>0</v>
      </c>
      <c r="C76" s="35">
        <f>D76</f>
        <v>0.6</v>
      </c>
      <c r="D76" s="35">
        <v>0.6</v>
      </c>
      <c r="E76" s="47">
        <v>390254</v>
      </c>
      <c r="F76" s="44">
        <v>4.0760000000000005</v>
      </c>
      <c r="G76" s="51">
        <v>4.2999999999999997E-2</v>
      </c>
      <c r="H76" s="51">
        <v>0.13900000000000001</v>
      </c>
      <c r="I76" s="51">
        <v>0.19800000000000001</v>
      </c>
      <c r="J76" s="51">
        <v>3.1007751937984551</v>
      </c>
      <c r="K76" s="44"/>
      <c r="L76" s="44">
        <v>7.0339999999999998</v>
      </c>
      <c r="M76" s="46"/>
      <c r="N76" s="46"/>
      <c r="O76" s="47" t="s">
        <v>35</v>
      </c>
      <c r="P76" s="48"/>
      <c r="Q76" s="53" t="s">
        <v>89</v>
      </c>
      <c r="R76" s="53" t="s">
        <v>89</v>
      </c>
      <c r="S76" s="50" t="s">
        <v>90</v>
      </c>
    </row>
    <row r="77" spans="1:19" x14ac:dyDescent="0.2">
      <c r="A77" s="54" t="s">
        <v>84</v>
      </c>
      <c r="B77" s="35">
        <f>C76</f>
        <v>0.6</v>
      </c>
      <c r="C77" s="35">
        <f>B77+D77</f>
        <v>1.9</v>
      </c>
      <c r="D77" s="35">
        <v>1.3</v>
      </c>
      <c r="E77" s="47">
        <v>390255</v>
      </c>
      <c r="F77" s="44">
        <v>1.9059999999999999</v>
      </c>
      <c r="G77" s="51">
        <v>0.02</v>
      </c>
      <c r="H77" s="51">
        <v>0.161</v>
      </c>
      <c r="I77" s="51">
        <v>0.312</v>
      </c>
      <c r="J77" s="51">
        <v>2.7397260273972668</v>
      </c>
      <c r="K77" s="44"/>
      <c r="L77" s="44">
        <v>3.9860000000000002</v>
      </c>
      <c r="M77" s="46"/>
      <c r="N77" s="46"/>
      <c r="O77" s="47" t="s">
        <v>35</v>
      </c>
      <c r="P77" s="48"/>
      <c r="Q77" s="53" t="s">
        <v>89</v>
      </c>
      <c r="R77" s="53" t="s">
        <v>89</v>
      </c>
      <c r="S77" s="50" t="s">
        <v>90</v>
      </c>
    </row>
    <row r="78" spans="1:19" x14ac:dyDescent="0.2">
      <c r="A78" s="54" t="s">
        <v>84</v>
      </c>
      <c r="B78" s="35">
        <f>C77</f>
        <v>1.9</v>
      </c>
      <c r="C78" s="35">
        <f>B78+D78</f>
        <v>2.2999999999999998</v>
      </c>
      <c r="D78" s="35">
        <v>0.4</v>
      </c>
      <c r="E78" s="47">
        <v>390256</v>
      </c>
      <c r="F78" s="44">
        <v>8.9039999999999999</v>
      </c>
      <c r="G78" s="51">
        <v>0.64</v>
      </c>
      <c r="H78" s="51">
        <v>0.51900000000000002</v>
      </c>
      <c r="I78" s="51">
        <v>3.347</v>
      </c>
      <c r="J78" s="51">
        <v>2.6845637583892556</v>
      </c>
      <c r="K78" s="44"/>
      <c r="L78" s="44">
        <v>5.8860000000000001</v>
      </c>
      <c r="M78" s="46"/>
      <c r="N78" s="46"/>
      <c r="O78" s="47" t="s">
        <v>32</v>
      </c>
      <c r="P78" s="48">
        <v>0.4</v>
      </c>
      <c r="Q78" s="53" t="s">
        <v>89</v>
      </c>
      <c r="R78" s="53" t="s">
        <v>89</v>
      </c>
      <c r="S78" s="50" t="s">
        <v>90</v>
      </c>
    </row>
    <row r="79" spans="1:19" x14ac:dyDescent="0.2">
      <c r="A79" s="54" t="s">
        <v>84</v>
      </c>
      <c r="B79" s="35">
        <f>C78</f>
        <v>2.2999999999999998</v>
      </c>
      <c r="C79" s="35">
        <f>B79+D79</f>
        <v>4.3</v>
      </c>
      <c r="D79" s="35">
        <v>2</v>
      </c>
      <c r="E79" s="47">
        <v>390257</v>
      </c>
      <c r="F79" s="44">
        <v>6.9740000000000002</v>
      </c>
      <c r="G79" s="51">
        <v>3.9E-2</v>
      </c>
      <c r="H79" s="51">
        <v>0.71</v>
      </c>
      <c r="I79" s="51">
        <v>1.3720000000000001</v>
      </c>
      <c r="J79" s="51">
        <v>2.5974025974025916</v>
      </c>
      <c r="K79" s="44"/>
      <c r="L79" s="44">
        <v>26.016999999999999</v>
      </c>
      <c r="M79" s="46"/>
      <c r="N79" s="46"/>
      <c r="O79" s="47" t="s">
        <v>32</v>
      </c>
      <c r="P79" s="48">
        <v>2</v>
      </c>
      <c r="Q79" s="53" t="s">
        <v>89</v>
      </c>
      <c r="R79" s="53" t="s">
        <v>89</v>
      </c>
      <c r="S79" s="50" t="s">
        <v>90</v>
      </c>
    </row>
    <row r="80" spans="1:19" x14ac:dyDescent="0.2">
      <c r="A80" s="54" t="s">
        <v>87</v>
      </c>
      <c r="B80" s="35">
        <v>0</v>
      </c>
      <c r="C80" s="35">
        <f>D80</f>
        <v>0.3</v>
      </c>
      <c r="D80" s="35">
        <v>0.3</v>
      </c>
      <c r="E80" s="47">
        <v>391002</v>
      </c>
      <c r="F80" s="44">
        <v>4.532</v>
      </c>
      <c r="G80" s="51">
        <v>3.5000000000000003E-2</v>
      </c>
      <c r="H80" s="51">
        <v>0.65400000000000003</v>
      </c>
      <c r="I80" s="51">
        <v>0.85499999999999998</v>
      </c>
      <c r="J80" s="51">
        <v>2.7777777777777821</v>
      </c>
      <c r="K80" s="44"/>
      <c r="L80" s="44">
        <v>6.1710000000000003</v>
      </c>
      <c r="M80" s="46"/>
      <c r="N80" s="46"/>
      <c r="O80" s="47" t="s">
        <v>35</v>
      </c>
      <c r="P80" s="48"/>
      <c r="Q80" s="53" t="s">
        <v>92</v>
      </c>
      <c r="R80" s="53" t="s">
        <v>92</v>
      </c>
      <c r="S80" s="50" t="s">
        <v>93</v>
      </c>
    </row>
    <row r="81" spans="1:19" x14ac:dyDescent="0.2">
      <c r="A81" s="54" t="s">
        <v>87</v>
      </c>
      <c r="B81" s="35">
        <f>C80</f>
        <v>0.3</v>
      </c>
      <c r="C81" s="35">
        <f>B81+D81</f>
        <v>1.1000000000000001</v>
      </c>
      <c r="D81" s="35">
        <v>0.8</v>
      </c>
      <c r="E81" s="47">
        <v>391003</v>
      </c>
      <c r="F81" s="44">
        <v>8.6</v>
      </c>
      <c r="G81" s="51">
        <v>0.16300000000000001</v>
      </c>
      <c r="H81" s="51">
        <v>4.2999999999999997E-2</v>
      </c>
      <c r="I81" s="51">
        <v>5.1999999999999998E-2</v>
      </c>
      <c r="J81" s="51">
        <v>2.7777777777777821</v>
      </c>
      <c r="K81" s="44"/>
      <c r="L81" s="44">
        <v>6.9960000000000004</v>
      </c>
      <c r="M81" s="46"/>
      <c r="N81" s="46"/>
      <c r="O81" s="47" t="s">
        <v>35</v>
      </c>
      <c r="P81" s="48"/>
      <c r="Q81" s="53" t="s">
        <v>92</v>
      </c>
      <c r="R81" s="53" t="s">
        <v>92</v>
      </c>
      <c r="S81" s="50" t="s">
        <v>93</v>
      </c>
    </row>
    <row r="82" spans="1:19" x14ac:dyDescent="0.2">
      <c r="A82" s="54" t="s">
        <v>87</v>
      </c>
      <c r="B82" s="35">
        <f t="shared" ref="B82:B84" si="0">C81</f>
        <v>1.1000000000000001</v>
      </c>
      <c r="C82" s="35">
        <f t="shared" ref="C82:C84" si="1">B82+D82</f>
        <v>2.1</v>
      </c>
      <c r="D82" s="35">
        <v>1</v>
      </c>
      <c r="E82" s="47">
        <v>391004</v>
      </c>
      <c r="F82" s="44">
        <v>17.658000000000001</v>
      </c>
      <c r="G82" s="51">
        <v>0.13200000000000001</v>
      </c>
      <c r="H82" s="51">
        <v>0.20399999999999999</v>
      </c>
      <c r="I82" s="51">
        <v>0.45900000000000002</v>
      </c>
      <c r="J82" s="51">
        <v>3.0075187969924788</v>
      </c>
      <c r="K82" s="44"/>
      <c r="L82" s="44">
        <v>15.095000000000001</v>
      </c>
      <c r="M82" s="46"/>
      <c r="N82" s="46"/>
      <c r="O82" s="47" t="s">
        <v>32</v>
      </c>
      <c r="P82" s="48">
        <v>1</v>
      </c>
      <c r="Q82" s="53" t="s">
        <v>92</v>
      </c>
      <c r="R82" s="53" t="s">
        <v>92</v>
      </c>
      <c r="S82" s="50" t="s">
        <v>93</v>
      </c>
    </row>
    <row r="83" spans="1:19" x14ac:dyDescent="0.2">
      <c r="A83" s="54" t="s">
        <v>87</v>
      </c>
      <c r="B83" s="35">
        <f t="shared" si="0"/>
        <v>2.1</v>
      </c>
      <c r="C83" s="35">
        <f t="shared" si="1"/>
        <v>2.6</v>
      </c>
      <c r="D83" s="35">
        <v>0.5</v>
      </c>
      <c r="E83" s="47">
        <v>391005</v>
      </c>
      <c r="F83" s="44">
        <v>10.795999999999999</v>
      </c>
      <c r="G83" s="51">
        <v>0.13200000000000001</v>
      </c>
      <c r="H83" s="51">
        <v>1.754</v>
      </c>
      <c r="I83" s="51">
        <v>1.2070000000000001</v>
      </c>
      <c r="J83" s="51">
        <v>2.8169014084507067</v>
      </c>
      <c r="K83" s="44"/>
      <c r="L83" s="44">
        <v>4.4459999999999997</v>
      </c>
      <c r="M83" s="46"/>
      <c r="N83" s="46"/>
      <c r="O83" s="47" t="s">
        <v>32</v>
      </c>
      <c r="P83" s="48">
        <v>0.5</v>
      </c>
      <c r="Q83" s="53" t="s">
        <v>92</v>
      </c>
      <c r="R83" s="53" t="s">
        <v>92</v>
      </c>
      <c r="S83" s="50" t="s">
        <v>93</v>
      </c>
    </row>
    <row r="84" spans="1:19" x14ac:dyDescent="0.2">
      <c r="A84" s="54" t="s">
        <v>87</v>
      </c>
      <c r="B84" s="35">
        <f t="shared" si="0"/>
        <v>2.6</v>
      </c>
      <c r="C84" s="35">
        <f t="shared" si="1"/>
        <v>3.4000000000000004</v>
      </c>
      <c r="D84" s="35">
        <v>0.8</v>
      </c>
      <c r="E84" s="47">
        <v>391007</v>
      </c>
      <c r="F84" s="44">
        <v>5.37</v>
      </c>
      <c r="G84" s="51">
        <v>8.3000000000000004E-2</v>
      </c>
      <c r="H84" s="51">
        <v>8.3000000000000004E-2</v>
      </c>
      <c r="I84" s="51">
        <v>7.1999999999999995E-2</v>
      </c>
      <c r="J84" s="51">
        <v>2.7972027972027949</v>
      </c>
      <c r="K84" s="44"/>
      <c r="L84" s="44">
        <v>5.6070000000000002</v>
      </c>
      <c r="M84" s="46"/>
      <c r="N84" s="46"/>
      <c r="O84" s="47" t="s">
        <v>33</v>
      </c>
      <c r="P84" s="48"/>
      <c r="Q84" s="53" t="s">
        <v>92</v>
      </c>
      <c r="R84" s="53" t="s">
        <v>92</v>
      </c>
      <c r="S84" s="50" t="s">
        <v>93</v>
      </c>
    </row>
    <row r="85" spans="1:19" x14ac:dyDescent="0.2">
      <c r="A85" s="54" t="s">
        <v>88</v>
      </c>
      <c r="B85" s="35">
        <v>0</v>
      </c>
      <c r="C85" s="35">
        <f>D85</f>
        <v>1.4</v>
      </c>
      <c r="D85" s="35">
        <v>1.4</v>
      </c>
      <c r="E85" s="47">
        <v>391721</v>
      </c>
      <c r="F85" s="44">
        <v>1.494</v>
      </c>
      <c r="G85" s="51">
        <v>2.7E-2</v>
      </c>
      <c r="H85" s="51">
        <v>8.5000000000000006E-2</v>
      </c>
      <c r="I85" s="51">
        <v>0.17499999999999999</v>
      </c>
      <c r="J85" s="51">
        <v>2.7210884353741411</v>
      </c>
      <c r="K85" s="44"/>
      <c r="L85" s="44">
        <v>5.8680000000000003</v>
      </c>
      <c r="M85" s="46"/>
      <c r="N85" s="46"/>
      <c r="O85" s="47" t="s">
        <v>35</v>
      </c>
      <c r="P85" s="48"/>
      <c r="Q85" s="53" t="s">
        <v>94</v>
      </c>
      <c r="R85" s="53" t="s">
        <v>95</v>
      </c>
      <c r="S85" s="50" t="s">
        <v>96</v>
      </c>
    </row>
    <row r="86" spans="1:19" x14ac:dyDescent="0.2">
      <c r="A86" s="54" t="s">
        <v>88</v>
      </c>
      <c r="B86" s="35">
        <f>C85</f>
        <v>1.4</v>
      </c>
      <c r="C86" s="35">
        <f>B86+D86</f>
        <v>2.5</v>
      </c>
      <c r="D86" s="35">
        <v>1.1000000000000001</v>
      </c>
      <c r="E86" s="47">
        <v>391722</v>
      </c>
      <c r="F86" s="44">
        <v>30.24</v>
      </c>
      <c r="G86" s="51">
        <v>0.19700000000000001</v>
      </c>
      <c r="H86" s="51">
        <v>0.56599999999999995</v>
      </c>
      <c r="I86" s="51">
        <v>0.56000000000000005</v>
      </c>
      <c r="J86" s="51">
        <v>3.1250000000000111</v>
      </c>
      <c r="K86" s="44"/>
      <c r="L86" s="44">
        <v>21.75</v>
      </c>
      <c r="M86" s="46"/>
      <c r="N86" s="46"/>
      <c r="O86" s="47" t="s">
        <v>32</v>
      </c>
      <c r="P86" s="48">
        <v>1.1000000000000001</v>
      </c>
      <c r="Q86" s="53" t="s">
        <v>94</v>
      </c>
      <c r="R86" s="53" t="s">
        <v>95</v>
      </c>
      <c r="S86" s="50" t="s">
        <v>96</v>
      </c>
    </row>
    <row r="87" spans="1:19" x14ac:dyDescent="0.2">
      <c r="A87" s="54" t="s">
        <v>88</v>
      </c>
      <c r="B87" s="35">
        <f t="shared" ref="B87:B88" si="2">C86</f>
        <v>2.5</v>
      </c>
      <c r="C87" s="35">
        <f t="shared" ref="C87:C88" si="3">B87+D87</f>
        <v>3.1</v>
      </c>
      <c r="D87" s="35">
        <v>0.6</v>
      </c>
      <c r="E87" s="47">
        <v>391723</v>
      </c>
      <c r="F87" s="44">
        <v>3.286</v>
      </c>
      <c r="G87" s="51">
        <v>6.6000000000000003E-2</v>
      </c>
      <c r="H87" s="51">
        <v>0.252</v>
      </c>
      <c r="I87" s="51">
        <v>0.52900000000000003</v>
      </c>
      <c r="J87" s="51">
        <v>2.7397260273972668</v>
      </c>
      <c r="K87" s="44"/>
      <c r="L87" s="44">
        <v>4.4080000000000004</v>
      </c>
      <c r="M87" s="46"/>
      <c r="N87" s="46"/>
      <c r="O87" s="47" t="s">
        <v>32</v>
      </c>
      <c r="P87" s="48">
        <v>0.6</v>
      </c>
      <c r="Q87" s="53" t="s">
        <v>94</v>
      </c>
      <c r="R87" s="53" t="s">
        <v>95</v>
      </c>
      <c r="S87" s="50" t="s">
        <v>96</v>
      </c>
    </row>
    <row r="88" spans="1:19" x14ac:dyDescent="0.2">
      <c r="A88" s="54" t="s">
        <v>88</v>
      </c>
      <c r="B88" s="35">
        <f t="shared" si="2"/>
        <v>3.1</v>
      </c>
      <c r="C88" s="35">
        <f t="shared" si="3"/>
        <v>4.0999999999999996</v>
      </c>
      <c r="D88" s="35">
        <v>1</v>
      </c>
      <c r="E88" s="47">
        <v>391724</v>
      </c>
      <c r="F88" s="44">
        <v>3.8360000000000003</v>
      </c>
      <c r="G88" s="51">
        <v>6.3E-2</v>
      </c>
      <c r="H88" s="51">
        <v>0.251</v>
      </c>
      <c r="I88" s="51">
        <v>0.51600000000000001</v>
      </c>
      <c r="J88" s="51">
        <v>2.7027027027027004</v>
      </c>
      <c r="K88" s="44"/>
      <c r="L88" s="44">
        <v>4.2709999999999999</v>
      </c>
      <c r="M88" s="46"/>
      <c r="N88" s="46"/>
      <c r="O88" s="47" t="s">
        <v>33</v>
      </c>
      <c r="P88" s="48"/>
      <c r="Q88" s="53" t="s">
        <v>94</v>
      </c>
      <c r="R88" s="53" t="s">
        <v>95</v>
      </c>
      <c r="S88" s="50" t="s">
        <v>96</v>
      </c>
    </row>
    <row r="89" spans="1:19" x14ac:dyDescent="0.2">
      <c r="A89" s="54" t="s">
        <v>97</v>
      </c>
      <c r="B89" s="35">
        <v>0</v>
      </c>
      <c r="C89" s="35">
        <f>D89</f>
        <v>2.2000000000000002</v>
      </c>
      <c r="D89" s="35">
        <v>2.2000000000000002</v>
      </c>
      <c r="E89" s="47">
        <v>392863</v>
      </c>
      <c r="F89" s="44">
        <v>0.14599999999999999</v>
      </c>
      <c r="G89" s="51">
        <v>8.9999999999999993E-3</v>
      </c>
      <c r="H89" s="51">
        <v>4.0000000000000001E-3</v>
      </c>
      <c r="I89" s="51">
        <v>3.6999999999999998E-2</v>
      </c>
      <c r="J89" s="51"/>
      <c r="K89" s="44"/>
      <c r="L89" s="44">
        <v>1.2370000000000001</v>
      </c>
      <c r="M89" s="46"/>
      <c r="N89" s="46"/>
      <c r="O89" s="47" t="s">
        <v>35</v>
      </c>
      <c r="P89" s="48"/>
      <c r="Q89" s="53" t="s">
        <v>98</v>
      </c>
      <c r="R89" s="49">
        <v>43475</v>
      </c>
      <c r="S89" s="50" t="s">
        <v>99</v>
      </c>
    </row>
    <row r="90" spans="1:19" x14ac:dyDescent="0.2">
      <c r="A90" s="54" t="s">
        <v>97</v>
      </c>
      <c r="B90" s="35">
        <f>C89</f>
        <v>2.2000000000000002</v>
      </c>
      <c r="C90" s="35">
        <f>B90+D90</f>
        <v>2.8000000000000003</v>
      </c>
      <c r="D90" s="35">
        <v>0.6</v>
      </c>
      <c r="E90" s="47">
        <v>392864</v>
      </c>
      <c r="F90" s="44">
        <v>5.75</v>
      </c>
      <c r="G90" s="51">
        <v>3.5999999999999997E-2</v>
      </c>
      <c r="H90" s="51">
        <v>8.4000000000000005E-2</v>
      </c>
      <c r="I90" s="51">
        <v>7.0000000000000007E-2</v>
      </c>
      <c r="J90" s="51"/>
      <c r="K90" s="44"/>
      <c r="L90" s="44">
        <v>10.978999999999999</v>
      </c>
      <c r="M90" s="46"/>
      <c r="N90" s="46"/>
      <c r="O90" s="47" t="s">
        <v>32</v>
      </c>
      <c r="P90" s="48">
        <v>0.6</v>
      </c>
      <c r="Q90" s="53" t="s">
        <v>98</v>
      </c>
      <c r="R90" s="49">
        <v>43475</v>
      </c>
      <c r="S90" s="50" t="s">
        <v>99</v>
      </c>
    </row>
    <row r="91" spans="1:19" x14ac:dyDescent="0.2">
      <c r="A91" s="54" t="s">
        <v>97</v>
      </c>
      <c r="B91" s="35">
        <f>C90</f>
        <v>2.8000000000000003</v>
      </c>
      <c r="C91" s="35">
        <f>B91+D91</f>
        <v>3.5</v>
      </c>
      <c r="D91" s="35">
        <v>0.7</v>
      </c>
      <c r="E91" s="47">
        <v>392866</v>
      </c>
      <c r="F91" s="44">
        <v>8.5459999999999994</v>
      </c>
      <c r="G91" s="51">
        <v>0.27600000000000002</v>
      </c>
      <c r="H91" s="51">
        <v>0.49299999999999999</v>
      </c>
      <c r="I91" s="51">
        <v>1.0149999999999999</v>
      </c>
      <c r="J91" s="51"/>
      <c r="K91" s="44"/>
      <c r="L91" s="44">
        <v>4.625</v>
      </c>
      <c r="M91" s="46"/>
      <c r="N91" s="46"/>
      <c r="O91" s="47" t="s">
        <v>32</v>
      </c>
      <c r="P91" s="48">
        <v>0.7</v>
      </c>
      <c r="Q91" s="53" t="s">
        <v>98</v>
      </c>
      <c r="R91" s="49">
        <v>43475</v>
      </c>
      <c r="S91" s="50" t="s">
        <v>99</v>
      </c>
    </row>
    <row r="92" spans="1:19" x14ac:dyDescent="0.2">
      <c r="A92" s="54" t="s">
        <v>100</v>
      </c>
      <c r="B92" s="35">
        <v>0</v>
      </c>
      <c r="C92" s="35">
        <f>D92</f>
        <v>1.2</v>
      </c>
      <c r="D92" s="35">
        <v>1.2</v>
      </c>
      <c r="E92" s="47">
        <v>393668</v>
      </c>
      <c r="F92" s="44">
        <v>4.9859999999999998</v>
      </c>
      <c r="G92" s="51">
        <v>0.108</v>
      </c>
      <c r="H92" s="51">
        <v>1.2549999999999999</v>
      </c>
      <c r="I92" s="51">
        <v>3.3490000000000002</v>
      </c>
      <c r="J92" s="51"/>
      <c r="K92" s="44"/>
      <c r="L92" s="44">
        <v>61.173000000000002</v>
      </c>
      <c r="M92" s="46"/>
      <c r="N92" s="46"/>
      <c r="O92" s="47" t="s">
        <v>35</v>
      </c>
      <c r="P92" s="48"/>
      <c r="Q92" s="49">
        <v>43565</v>
      </c>
      <c r="R92" s="49">
        <v>43595</v>
      </c>
      <c r="S92" s="50" t="s">
        <v>101</v>
      </c>
    </row>
    <row r="93" spans="1:19" x14ac:dyDescent="0.2">
      <c r="A93" s="54" t="s">
        <v>100</v>
      </c>
      <c r="B93" s="35">
        <f>C92</f>
        <v>1.2</v>
      </c>
      <c r="C93" s="35">
        <f>B93+D93</f>
        <v>1.7999999999999998</v>
      </c>
      <c r="D93" s="35">
        <v>0.6</v>
      </c>
      <c r="E93" s="47">
        <v>393669</v>
      </c>
      <c r="F93" s="44">
        <v>5.2659999999999991</v>
      </c>
      <c r="G93" s="51">
        <v>5.1999999999999998E-2</v>
      </c>
      <c r="H93" s="51">
        <v>8.7999999999999995E-2</v>
      </c>
      <c r="I93" s="51">
        <v>0.23400000000000001</v>
      </c>
      <c r="J93" s="51"/>
      <c r="K93" s="44"/>
      <c r="L93" s="44">
        <v>12.494999999999999</v>
      </c>
      <c r="M93" s="46"/>
      <c r="N93" s="46"/>
      <c r="O93" s="47" t="s">
        <v>32</v>
      </c>
      <c r="P93" s="48">
        <v>0.6</v>
      </c>
      <c r="Q93" s="49">
        <v>43565</v>
      </c>
      <c r="R93" s="49">
        <v>43595</v>
      </c>
      <c r="S93" s="50" t="s">
        <v>101</v>
      </c>
    </row>
    <row r="94" spans="1:19" x14ac:dyDescent="0.2">
      <c r="A94" s="54" t="s">
        <v>100</v>
      </c>
      <c r="B94" s="35">
        <f>C93</f>
        <v>1.7999999999999998</v>
      </c>
      <c r="C94" s="35">
        <f>B94+D94</f>
        <v>2.0999999999999996</v>
      </c>
      <c r="D94" s="35">
        <v>0.3</v>
      </c>
      <c r="E94" s="47">
        <v>393670</v>
      </c>
      <c r="F94" s="44">
        <v>3.68</v>
      </c>
      <c r="G94" s="51">
        <v>0.34899999999999998</v>
      </c>
      <c r="H94" s="51">
        <v>3.3239999999999998</v>
      </c>
      <c r="I94" s="51">
        <v>4.5650000000000004</v>
      </c>
      <c r="J94" s="51"/>
      <c r="K94" s="44"/>
      <c r="L94" s="44">
        <v>7.6070000000000002</v>
      </c>
      <c r="M94" s="46"/>
      <c r="N94" s="46"/>
      <c r="O94" s="47" t="s">
        <v>32</v>
      </c>
      <c r="P94" s="48">
        <v>0.3</v>
      </c>
      <c r="Q94" s="49">
        <v>43565</v>
      </c>
      <c r="R94" s="49">
        <v>43595</v>
      </c>
      <c r="S94" s="50" t="s">
        <v>101</v>
      </c>
    </row>
    <row r="95" spans="1:19" x14ac:dyDescent="0.2">
      <c r="A95" s="54" t="s">
        <v>100</v>
      </c>
      <c r="B95" s="35">
        <f>C94</f>
        <v>2.0999999999999996</v>
      </c>
      <c r="C95" s="35">
        <f>B95+D95</f>
        <v>2.9999999999999996</v>
      </c>
      <c r="D95" s="35">
        <v>0.9</v>
      </c>
      <c r="E95" s="47">
        <v>393671</v>
      </c>
      <c r="F95" s="44">
        <v>138.50399999999999</v>
      </c>
      <c r="G95" s="51">
        <v>5.8000000000000003E-2</v>
      </c>
      <c r="H95" s="51">
        <v>0.55200000000000005</v>
      </c>
      <c r="I95" s="51">
        <v>0.71699999999999997</v>
      </c>
      <c r="J95" s="51"/>
      <c r="K95" s="44"/>
      <c r="L95" s="44">
        <v>164.15100000000001</v>
      </c>
      <c r="M95" s="46"/>
      <c r="N95" s="46"/>
      <c r="O95" s="47" t="s">
        <v>33</v>
      </c>
      <c r="P95" s="48"/>
      <c r="Q95" s="49">
        <v>43565</v>
      </c>
      <c r="R95" s="49">
        <v>43595</v>
      </c>
      <c r="S95" s="50" t="s">
        <v>101</v>
      </c>
    </row>
    <row r="96" spans="1:19" x14ac:dyDescent="0.2">
      <c r="A96" s="54" t="s">
        <v>102</v>
      </c>
      <c r="B96" s="35">
        <v>0</v>
      </c>
      <c r="C96" s="35">
        <f>D96</f>
        <v>0.7</v>
      </c>
      <c r="D96" s="35">
        <v>0.7</v>
      </c>
      <c r="E96" s="47">
        <v>394048</v>
      </c>
      <c r="F96" s="44">
        <v>2.0840000000000001</v>
      </c>
      <c r="G96" s="51">
        <v>3.5999999999999997E-2</v>
      </c>
      <c r="H96" s="51">
        <v>8.2000000000000003E-2</v>
      </c>
      <c r="I96" s="51">
        <v>0.32700000000000001</v>
      </c>
      <c r="J96" s="51"/>
      <c r="K96" s="44"/>
      <c r="L96" s="44">
        <v>10.949</v>
      </c>
      <c r="M96" s="46"/>
      <c r="N96" s="46"/>
      <c r="O96" s="47" t="s">
        <v>32</v>
      </c>
      <c r="P96" s="48">
        <v>0.7</v>
      </c>
      <c r="Q96" s="49">
        <v>43656</v>
      </c>
      <c r="R96" s="49">
        <v>43656</v>
      </c>
      <c r="S96" s="50" t="s">
        <v>103</v>
      </c>
    </row>
    <row r="97" spans="1:19" x14ac:dyDescent="0.2">
      <c r="A97" s="54" t="s">
        <v>102</v>
      </c>
      <c r="B97" s="35">
        <f>C96</f>
        <v>0.7</v>
      </c>
      <c r="C97" s="35">
        <f>B97+D97</f>
        <v>1.2999999999999998</v>
      </c>
      <c r="D97" s="35">
        <v>0.6</v>
      </c>
      <c r="E97" s="47">
        <v>394049</v>
      </c>
      <c r="F97" s="44">
        <v>5.92</v>
      </c>
      <c r="G97" s="51">
        <v>0.21299999999999999</v>
      </c>
      <c r="H97" s="51">
        <v>0.44500000000000001</v>
      </c>
      <c r="I97" s="51">
        <v>1.119</v>
      </c>
      <c r="J97" s="51"/>
      <c r="K97" s="44"/>
      <c r="L97" s="44">
        <v>6.2380000000000004</v>
      </c>
      <c r="M97" s="46"/>
      <c r="N97" s="46"/>
      <c r="O97" s="47" t="s">
        <v>32</v>
      </c>
      <c r="P97" s="48">
        <v>0.6</v>
      </c>
      <c r="Q97" s="49">
        <v>43656</v>
      </c>
      <c r="R97" s="49">
        <v>43656</v>
      </c>
      <c r="S97" s="50" t="s">
        <v>103</v>
      </c>
    </row>
    <row r="98" spans="1:19" x14ac:dyDescent="0.2">
      <c r="A98" s="54" t="s">
        <v>102</v>
      </c>
      <c r="B98" s="35">
        <f t="shared" ref="B98:B100" si="4">C97</f>
        <v>1.2999999999999998</v>
      </c>
      <c r="C98" s="35">
        <f t="shared" ref="C98:C100" si="5">B98+D98</f>
        <v>2.4</v>
      </c>
      <c r="D98" s="35">
        <v>1.1000000000000001</v>
      </c>
      <c r="E98" s="47">
        <v>394050</v>
      </c>
      <c r="F98" s="44">
        <v>1.032</v>
      </c>
      <c r="G98" s="51">
        <v>3.4000000000000002E-2</v>
      </c>
      <c r="H98" s="51">
        <v>5.6000000000000001E-2</v>
      </c>
      <c r="I98" s="51">
        <v>0.43</v>
      </c>
      <c r="J98" s="51"/>
      <c r="K98" s="44"/>
      <c r="L98" s="44">
        <v>7.782</v>
      </c>
      <c r="M98" s="46"/>
      <c r="N98" s="46"/>
      <c r="O98" s="47" t="s">
        <v>33</v>
      </c>
      <c r="P98" s="48"/>
      <c r="Q98" s="49">
        <v>43656</v>
      </c>
      <c r="R98" s="49">
        <v>43656</v>
      </c>
      <c r="S98" s="50" t="s">
        <v>103</v>
      </c>
    </row>
    <row r="99" spans="1:19" x14ac:dyDescent="0.2">
      <c r="A99" s="54" t="s">
        <v>102</v>
      </c>
      <c r="B99" s="35">
        <f t="shared" si="4"/>
        <v>2.4</v>
      </c>
      <c r="C99" s="35">
        <f t="shared" si="5"/>
        <v>3</v>
      </c>
      <c r="D99" s="35">
        <v>0.6</v>
      </c>
      <c r="E99" s="47">
        <v>394051</v>
      </c>
      <c r="F99" s="44">
        <v>1.68</v>
      </c>
      <c r="G99" s="51">
        <v>3.1E-2</v>
      </c>
      <c r="H99" s="51">
        <v>0.04</v>
      </c>
      <c r="I99" s="51">
        <v>0.28000000000000003</v>
      </c>
      <c r="J99" s="51"/>
      <c r="K99" s="44"/>
      <c r="L99" s="44">
        <v>4.4589999999999996</v>
      </c>
      <c r="M99" s="46"/>
      <c r="N99" s="46"/>
      <c r="O99" s="47" t="s">
        <v>33</v>
      </c>
      <c r="P99" s="48"/>
      <c r="Q99" s="49">
        <v>43656</v>
      </c>
      <c r="R99" s="49">
        <v>43656</v>
      </c>
      <c r="S99" s="50" t="s">
        <v>103</v>
      </c>
    </row>
    <row r="100" spans="1:19" x14ac:dyDescent="0.2">
      <c r="A100" s="54" t="s">
        <v>102</v>
      </c>
      <c r="B100" s="35">
        <f t="shared" si="4"/>
        <v>3</v>
      </c>
      <c r="C100" s="35">
        <f t="shared" si="5"/>
        <v>3.6</v>
      </c>
      <c r="D100" s="35">
        <v>0.6</v>
      </c>
      <c r="E100" s="47">
        <v>394052</v>
      </c>
      <c r="F100" s="44">
        <v>3.8119999999999998</v>
      </c>
      <c r="G100" s="51">
        <v>7.6999999999999999E-2</v>
      </c>
      <c r="H100" s="51">
        <v>0.69299999999999995</v>
      </c>
      <c r="I100" s="51">
        <v>1.07</v>
      </c>
      <c r="J100" s="51"/>
      <c r="K100" s="44"/>
      <c r="L100" s="44">
        <v>11.404999999999999</v>
      </c>
      <c r="M100" s="46"/>
      <c r="N100" s="46"/>
      <c r="O100" s="47" t="s">
        <v>33</v>
      </c>
      <c r="P100" s="48"/>
      <c r="Q100" s="49">
        <v>43656</v>
      </c>
      <c r="R100" s="49">
        <v>43656</v>
      </c>
      <c r="S100" s="50" t="s">
        <v>103</v>
      </c>
    </row>
    <row r="101" spans="1:19" x14ac:dyDescent="0.2">
      <c r="A101" s="54" t="s">
        <v>104</v>
      </c>
      <c r="B101" s="35">
        <v>0</v>
      </c>
      <c r="C101" s="35">
        <f>D101</f>
        <v>1.9</v>
      </c>
      <c r="D101" s="35">
        <v>1.9</v>
      </c>
      <c r="E101" s="47">
        <v>394953</v>
      </c>
      <c r="F101" s="44">
        <v>0.79</v>
      </c>
      <c r="G101" s="51">
        <v>1.7000000000000001E-2</v>
      </c>
      <c r="H101" s="51">
        <v>4.2999999999999997E-2</v>
      </c>
      <c r="I101" s="51">
        <v>0.214</v>
      </c>
      <c r="J101" s="51"/>
      <c r="K101" s="44"/>
      <c r="L101" s="44">
        <v>2.6429999999999998</v>
      </c>
      <c r="M101" s="46"/>
      <c r="N101" s="46"/>
      <c r="O101" s="47" t="s">
        <v>35</v>
      </c>
      <c r="P101" s="48"/>
      <c r="Q101" s="49">
        <v>43779</v>
      </c>
      <c r="R101" s="49">
        <v>43779</v>
      </c>
      <c r="S101" s="50" t="s">
        <v>107</v>
      </c>
    </row>
    <row r="102" spans="1:19" x14ac:dyDescent="0.2">
      <c r="A102" s="54" t="s">
        <v>104</v>
      </c>
      <c r="B102" s="35">
        <f>C101</f>
        <v>1.9</v>
      </c>
      <c r="C102" s="35">
        <f>B102+D102</f>
        <v>2.1999999999999997</v>
      </c>
      <c r="D102" s="35">
        <v>0.3</v>
      </c>
      <c r="E102" s="47">
        <v>394954</v>
      </c>
      <c r="F102" s="44">
        <v>0.56200000000000006</v>
      </c>
      <c r="G102" s="51">
        <v>1.4E-2</v>
      </c>
      <c r="H102" s="51">
        <v>2.8000000000000001E-2</v>
      </c>
      <c r="I102" s="51">
        <v>0.17</v>
      </c>
      <c r="J102" s="51"/>
      <c r="K102" s="44"/>
      <c r="L102" s="44">
        <v>3.16</v>
      </c>
      <c r="M102" s="46"/>
      <c r="N102" s="46"/>
      <c r="O102" s="47" t="s">
        <v>32</v>
      </c>
      <c r="P102" s="48">
        <v>0.3</v>
      </c>
      <c r="Q102" s="49">
        <v>43779</v>
      </c>
      <c r="R102" s="49">
        <v>43779</v>
      </c>
      <c r="S102" s="50" t="s">
        <v>107</v>
      </c>
    </row>
    <row r="103" spans="1:19" x14ac:dyDescent="0.2">
      <c r="A103" s="54" t="s">
        <v>104</v>
      </c>
      <c r="B103" s="35">
        <f t="shared" ref="B103:B104" si="6">C102</f>
        <v>2.1999999999999997</v>
      </c>
      <c r="C103" s="35">
        <f t="shared" ref="C103:C104" si="7">B103+D103</f>
        <v>2.6999999999999997</v>
      </c>
      <c r="D103" s="35">
        <v>0.5</v>
      </c>
      <c r="E103" s="47">
        <v>394955</v>
      </c>
      <c r="F103" s="44">
        <v>2.69</v>
      </c>
      <c r="G103" s="51">
        <v>0.216</v>
      </c>
      <c r="H103" s="51">
        <v>8.4000000000000005E-2</v>
      </c>
      <c r="I103" s="51">
        <v>0.44700000000000001</v>
      </c>
      <c r="J103" s="51"/>
      <c r="K103" s="44"/>
      <c r="L103" s="44">
        <v>13.124000000000001</v>
      </c>
      <c r="M103" s="46"/>
      <c r="N103" s="46"/>
      <c r="O103" s="47" t="s">
        <v>32</v>
      </c>
      <c r="P103" s="48">
        <v>0.5</v>
      </c>
      <c r="Q103" s="49">
        <v>43779</v>
      </c>
      <c r="R103" s="49">
        <v>43779</v>
      </c>
      <c r="S103" s="50" t="s">
        <v>107</v>
      </c>
    </row>
    <row r="104" spans="1:19" x14ac:dyDescent="0.2">
      <c r="A104" s="54" t="s">
        <v>104</v>
      </c>
      <c r="B104" s="35">
        <f t="shared" si="6"/>
        <v>2.6999999999999997</v>
      </c>
      <c r="C104" s="35">
        <f t="shared" si="7"/>
        <v>3.5</v>
      </c>
      <c r="D104" s="35">
        <v>0.8</v>
      </c>
      <c r="E104" s="47">
        <v>394956</v>
      </c>
      <c r="F104" s="44">
        <v>3.68</v>
      </c>
      <c r="G104" s="51">
        <v>4.3999999999999997E-2</v>
      </c>
      <c r="H104" s="51">
        <v>0.20399999999999999</v>
      </c>
      <c r="I104" s="51">
        <v>1.01</v>
      </c>
      <c r="J104" s="51"/>
      <c r="K104" s="44"/>
      <c r="L104" s="44">
        <v>5.6390000000000002</v>
      </c>
      <c r="M104" s="46"/>
      <c r="N104" s="46"/>
      <c r="O104" s="47" t="s">
        <v>33</v>
      </c>
      <c r="P104" s="48"/>
      <c r="Q104" s="49">
        <v>43779</v>
      </c>
      <c r="R104" s="49">
        <v>43779</v>
      </c>
      <c r="S104" s="50" t="s">
        <v>107</v>
      </c>
    </row>
    <row r="105" spans="1:19" x14ac:dyDescent="0.2">
      <c r="A105" s="54" t="s">
        <v>105</v>
      </c>
      <c r="B105" s="35">
        <v>0</v>
      </c>
      <c r="C105" s="35">
        <f>D105</f>
        <v>1.2</v>
      </c>
      <c r="D105" s="35">
        <v>1.2</v>
      </c>
      <c r="E105" s="47">
        <v>395166</v>
      </c>
      <c r="F105" s="44">
        <v>0.83200000000000007</v>
      </c>
      <c r="G105" s="51">
        <v>3.3000000000000002E-2</v>
      </c>
      <c r="H105" s="51">
        <v>3.3000000000000002E-2</v>
      </c>
      <c r="I105" s="51">
        <v>0.32900000000000001</v>
      </c>
      <c r="J105" s="51"/>
      <c r="K105" s="44"/>
      <c r="L105" s="44">
        <v>10.981999999999999</v>
      </c>
      <c r="M105" s="46"/>
      <c r="N105" s="46"/>
      <c r="O105" s="47" t="s">
        <v>35</v>
      </c>
      <c r="P105" s="48"/>
      <c r="Q105" s="53" t="s">
        <v>108</v>
      </c>
      <c r="R105" s="53" t="s">
        <v>108</v>
      </c>
      <c r="S105" s="50" t="s">
        <v>109</v>
      </c>
    </row>
    <row r="106" spans="1:19" x14ac:dyDescent="0.2">
      <c r="A106" s="54" t="s">
        <v>105</v>
      </c>
      <c r="B106" s="35">
        <f>C105</f>
        <v>1.2</v>
      </c>
      <c r="C106" s="35">
        <f>B106+D106</f>
        <v>2.2999999999999998</v>
      </c>
      <c r="D106" s="35">
        <v>1.1000000000000001</v>
      </c>
      <c r="E106" s="47">
        <v>395167</v>
      </c>
      <c r="F106" s="44">
        <v>0.45</v>
      </c>
      <c r="G106" s="51">
        <v>3.6999999999999998E-2</v>
      </c>
      <c r="H106" s="51">
        <v>3.3000000000000002E-2</v>
      </c>
      <c r="I106" s="51">
        <v>0.25600000000000001</v>
      </c>
      <c r="J106" s="51"/>
      <c r="K106" s="44"/>
      <c r="L106" s="44">
        <v>4.6669999999999998</v>
      </c>
      <c r="M106" s="46"/>
      <c r="N106" s="46"/>
      <c r="O106" s="47" t="s">
        <v>35</v>
      </c>
      <c r="P106" s="48"/>
      <c r="Q106" s="53" t="s">
        <v>108</v>
      </c>
      <c r="R106" s="53" t="s">
        <v>108</v>
      </c>
      <c r="S106" s="50" t="s">
        <v>109</v>
      </c>
    </row>
    <row r="107" spans="1:19" x14ac:dyDescent="0.2">
      <c r="A107" s="54" t="s">
        <v>105</v>
      </c>
      <c r="B107" s="35">
        <f t="shared" ref="B107:B108" si="8">C106</f>
        <v>2.2999999999999998</v>
      </c>
      <c r="C107" s="35">
        <f t="shared" ref="C107:C108" si="9">B107+D107</f>
        <v>2.6999999999999997</v>
      </c>
      <c r="D107" s="35">
        <v>0.4</v>
      </c>
      <c r="E107" s="47">
        <v>395168</v>
      </c>
      <c r="F107" s="44">
        <v>1.9059999999999999</v>
      </c>
      <c r="G107" s="51">
        <v>5.8000000000000003E-2</v>
      </c>
      <c r="H107" s="51">
        <v>0.11600000000000001</v>
      </c>
      <c r="I107" s="51">
        <v>0.81699999999999995</v>
      </c>
      <c r="J107" s="51"/>
      <c r="K107" s="44"/>
      <c r="L107" s="44">
        <v>10.632</v>
      </c>
      <c r="M107" s="46"/>
      <c r="N107" s="46"/>
      <c r="O107" s="47" t="s">
        <v>32</v>
      </c>
      <c r="P107" s="48">
        <v>0.4</v>
      </c>
      <c r="Q107" s="53" t="s">
        <v>108</v>
      </c>
      <c r="R107" s="53" t="s">
        <v>108</v>
      </c>
      <c r="S107" s="50" t="s">
        <v>109</v>
      </c>
    </row>
    <row r="108" spans="1:19" x14ac:dyDescent="0.2">
      <c r="A108" s="54" t="s">
        <v>105</v>
      </c>
      <c r="B108" s="35">
        <f t="shared" si="8"/>
        <v>2.6999999999999997</v>
      </c>
      <c r="C108" s="35">
        <f t="shared" si="9"/>
        <v>3.6999999999999997</v>
      </c>
      <c r="D108" s="35">
        <v>1</v>
      </c>
      <c r="E108" s="47">
        <v>395169</v>
      </c>
      <c r="F108" s="44">
        <v>0.40800000000000003</v>
      </c>
      <c r="G108" s="51">
        <v>1.7000000000000001E-2</v>
      </c>
      <c r="H108" s="51">
        <v>1.6E-2</v>
      </c>
      <c r="I108" s="51">
        <v>5.8999999999999997E-2</v>
      </c>
      <c r="J108" s="51"/>
      <c r="K108" s="44"/>
      <c r="L108" s="44">
        <v>2.4870000000000001</v>
      </c>
      <c r="M108" s="46"/>
      <c r="N108" s="46"/>
      <c r="O108" s="47" t="s">
        <v>33</v>
      </c>
      <c r="P108" s="48"/>
      <c r="Q108" s="53" t="s">
        <v>108</v>
      </c>
      <c r="R108" s="53" t="s">
        <v>108</v>
      </c>
      <c r="S108" s="50" t="s">
        <v>109</v>
      </c>
    </row>
    <row r="109" spans="1:19" x14ac:dyDescent="0.2">
      <c r="A109" s="54" t="s">
        <v>106</v>
      </c>
      <c r="B109" s="35">
        <v>0</v>
      </c>
      <c r="C109" s="35">
        <f>D109</f>
        <v>1.5</v>
      </c>
      <c r="D109" s="35">
        <v>1.5</v>
      </c>
      <c r="E109" s="47">
        <v>395312</v>
      </c>
      <c r="F109" s="44">
        <v>0.93799999999999994</v>
      </c>
      <c r="G109" s="51">
        <v>4.1000000000000002E-2</v>
      </c>
      <c r="H109" s="51">
        <v>1.2E-2</v>
      </c>
      <c r="I109" s="51">
        <v>0.17699999999999999</v>
      </c>
      <c r="J109" s="51"/>
      <c r="K109" s="44"/>
      <c r="L109" s="44">
        <v>5.3380000000000001</v>
      </c>
      <c r="M109" s="46"/>
      <c r="N109" s="46"/>
      <c r="O109" s="47" t="s">
        <v>35</v>
      </c>
      <c r="P109" s="48"/>
      <c r="Q109" s="53" t="s">
        <v>111</v>
      </c>
      <c r="R109" s="53" t="s">
        <v>111</v>
      </c>
      <c r="S109" s="50" t="s">
        <v>112</v>
      </c>
    </row>
    <row r="110" spans="1:19" x14ac:dyDescent="0.2">
      <c r="A110" s="54" t="s">
        <v>106</v>
      </c>
      <c r="B110" s="35">
        <f>C109</f>
        <v>1.5</v>
      </c>
      <c r="C110" s="35">
        <f>B110+D110</f>
        <v>3.3</v>
      </c>
      <c r="D110" s="35">
        <v>1.8</v>
      </c>
      <c r="E110" s="47">
        <v>395313</v>
      </c>
      <c r="F110" s="44">
        <v>0.68200000000000005</v>
      </c>
      <c r="G110" s="51">
        <v>8.9999999999999993E-3</v>
      </c>
      <c r="H110" s="51">
        <v>6.0000000000000001E-3</v>
      </c>
      <c r="I110" s="51">
        <v>8.1000000000000003E-2</v>
      </c>
      <c r="J110" s="51"/>
      <c r="K110" s="44"/>
      <c r="L110" s="44">
        <v>4.2670000000000003</v>
      </c>
      <c r="M110" s="46"/>
      <c r="N110" s="46"/>
      <c r="O110" s="47" t="s">
        <v>35</v>
      </c>
      <c r="P110" s="48"/>
      <c r="Q110" s="53" t="s">
        <v>111</v>
      </c>
      <c r="R110" s="53" t="s">
        <v>111</v>
      </c>
      <c r="S110" s="50" t="s">
        <v>112</v>
      </c>
    </row>
    <row r="111" spans="1:19" x14ac:dyDescent="0.2">
      <c r="A111" s="54" t="s">
        <v>106</v>
      </c>
      <c r="B111" s="35">
        <f>C110</f>
        <v>3.3</v>
      </c>
      <c r="C111" s="35">
        <f>B111+D111</f>
        <v>3.5999999999999996</v>
      </c>
      <c r="D111" s="35">
        <v>0.3</v>
      </c>
      <c r="E111" s="47">
        <v>395314</v>
      </c>
      <c r="F111" s="44">
        <v>14.526</v>
      </c>
      <c r="G111" s="51">
        <v>0.34100000000000003</v>
      </c>
      <c r="H111" s="51">
        <v>0.23</v>
      </c>
      <c r="I111" s="51">
        <v>1.129</v>
      </c>
      <c r="J111" s="51"/>
      <c r="K111" s="44"/>
      <c r="L111" s="44">
        <v>4.6980000000000004</v>
      </c>
      <c r="M111" s="46"/>
      <c r="N111" s="46"/>
      <c r="O111" s="47" t="s">
        <v>32</v>
      </c>
      <c r="P111" s="48">
        <v>0.3</v>
      </c>
      <c r="Q111" s="53" t="s">
        <v>111</v>
      </c>
      <c r="R111" s="53" t="s">
        <v>111</v>
      </c>
      <c r="S111" s="50" t="s">
        <v>112</v>
      </c>
    </row>
    <row r="112" spans="1:19" x14ac:dyDescent="0.2">
      <c r="A112" s="54" t="s">
        <v>110</v>
      </c>
      <c r="B112" s="35">
        <v>0</v>
      </c>
      <c r="C112" s="35">
        <f>D112</f>
        <v>2.2999999999999998</v>
      </c>
      <c r="D112" s="35">
        <v>2.2999999999999998</v>
      </c>
      <c r="E112" s="47">
        <v>396694</v>
      </c>
      <c r="F112" s="44">
        <v>4.5640000000000001</v>
      </c>
      <c r="G112" s="51">
        <v>1.6E-2</v>
      </c>
      <c r="H112" s="51">
        <v>2E-3</v>
      </c>
      <c r="I112" s="51">
        <v>6.8000000000000005E-2</v>
      </c>
      <c r="J112" s="51"/>
      <c r="K112" s="44"/>
      <c r="L112" s="44">
        <v>1.66</v>
      </c>
      <c r="M112" s="46"/>
      <c r="N112" s="46"/>
      <c r="O112" s="47" t="s">
        <v>35</v>
      </c>
      <c r="P112" s="48"/>
      <c r="Q112" s="53" t="s">
        <v>113</v>
      </c>
      <c r="R112" s="53" t="s">
        <v>113</v>
      </c>
      <c r="S112" s="50" t="s">
        <v>114</v>
      </c>
    </row>
    <row r="113" spans="1:19" x14ac:dyDescent="0.2">
      <c r="A113" s="54" t="s">
        <v>110</v>
      </c>
      <c r="B113" s="35">
        <f>C112</f>
        <v>2.2999999999999998</v>
      </c>
      <c r="C113" s="35">
        <f>B113+D113</f>
        <v>2.8</v>
      </c>
      <c r="D113" s="35">
        <v>0.5</v>
      </c>
      <c r="E113" s="47">
        <v>396695</v>
      </c>
      <c r="F113" s="44">
        <v>1.1879999999999999</v>
      </c>
      <c r="G113" s="51">
        <v>7.4999999999999997E-2</v>
      </c>
      <c r="H113" s="51">
        <v>3.6999999999999998E-2</v>
      </c>
      <c r="I113" s="51">
        <v>0.151</v>
      </c>
      <c r="J113" s="51"/>
      <c r="K113" s="44"/>
      <c r="L113" s="44">
        <v>9.0139999999999993</v>
      </c>
      <c r="M113" s="46"/>
      <c r="N113" s="46"/>
      <c r="O113" s="47" t="s">
        <v>32</v>
      </c>
      <c r="P113" s="48">
        <v>0.5</v>
      </c>
      <c r="Q113" s="53" t="s">
        <v>113</v>
      </c>
      <c r="R113" s="53" t="s">
        <v>113</v>
      </c>
      <c r="S113" s="50" t="s">
        <v>114</v>
      </c>
    </row>
    <row r="114" spans="1:19" x14ac:dyDescent="0.2">
      <c r="A114" s="54" t="s">
        <v>110</v>
      </c>
      <c r="B114" s="35">
        <f>C113</f>
        <v>2.8</v>
      </c>
      <c r="C114" s="35">
        <f>B114+D114</f>
        <v>3.0999999999999996</v>
      </c>
      <c r="D114" s="35">
        <v>0.3</v>
      </c>
      <c r="E114" s="47">
        <v>396697</v>
      </c>
      <c r="F114" s="44">
        <v>5.78</v>
      </c>
      <c r="G114" s="51">
        <v>8.4000000000000005E-2</v>
      </c>
      <c r="H114" s="51">
        <v>9.9000000000000005E-2</v>
      </c>
      <c r="I114" s="51">
        <v>0.46600000000000003</v>
      </c>
      <c r="J114" s="51"/>
      <c r="K114" s="44"/>
      <c r="L114" s="44">
        <v>8.1259999999999994</v>
      </c>
      <c r="M114" s="46"/>
      <c r="N114" s="46"/>
      <c r="O114" s="47" t="s">
        <v>32</v>
      </c>
      <c r="P114" s="48">
        <v>0.3</v>
      </c>
      <c r="Q114" s="53" t="s">
        <v>113</v>
      </c>
      <c r="R114" s="53" t="s">
        <v>113</v>
      </c>
      <c r="S114" s="50" t="s">
        <v>114</v>
      </c>
    </row>
    <row r="115" spans="1:19" x14ac:dyDescent="0.2">
      <c r="A115" s="54" t="s">
        <v>115</v>
      </c>
      <c r="B115" s="35">
        <v>0</v>
      </c>
      <c r="C115" s="35">
        <f>D115</f>
        <v>1.5</v>
      </c>
      <c r="D115" s="35">
        <v>1.5</v>
      </c>
      <c r="E115" s="47">
        <v>399270</v>
      </c>
      <c r="F115" s="44">
        <v>0.39600000000000002</v>
      </c>
      <c r="G115" s="51">
        <v>1.4999999999999999E-2</v>
      </c>
      <c r="H115" s="51">
        <v>0.20599999999999999</v>
      </c>
      <c r="I115" s="51">
        <v>0.114</v>
      </c>
      <c r="J115" s="51">
        <v>2.777777777777771</v>
      </c>
      <c r="K115" s="44"/>
      <c r="L115" s="44">
        <v>1.228</v>
      </c>
      <c r="M115" s="46"/>
      <c r="N115" s="46"/>
      <c r="O115" s="47" t="s">
        <v>35</v>
      </c>
      <c r="P115" s="48"/>
      <c r="Q115" s="53" t="s">
        <v>121</v>
      </c>
      <c r="R115" s="53" t="s">
        <v>121</v>
      </c>
      <c r="S115" s="50" t="s">
        <v>123</v>
      </c>
    </row>
    <row r="116" spans="1:19" x14ac:dyDescent="0.2">
      <c r="A116" s="54" t="s">
        <v>115</v>
      </c>
      <c r="B116" s="35">
        <f>C115</f>
        <v>1.5</v>
      </c>
      <c r="C116" s="35">
        <f>B116+D116</f>
        <v>2</v>
      </c>
      <c r="D116" s="35">
        <v>0.5</v>
      </c>
      <c r="E116" s="47">
        <v>399271</v>
      </c>
      <c r="F116" s="44">
        <v>5.4639999999999995</v>
      </c>
      <c r="G116" s="51">
        <v>0.11600000000000001</v>
      </c>
      <c r="H116" s="51">
        <v>0.91600000000000004</v>
      </c>
      <c r="I116" s="51">
        <v>3.4159999999999999</v>
      </c>
      <c r="J116" s="51">
        <v>2.8368794326241202</v>
      </c>
      <c r="K116" s="44"/>
      <c r="L116" s="44">
        <v>5.2009999999999996</v>
      </c>
      <c r="M116" s="46"/>
      <c r="N116" s="46"/>
      <c r="O116" s="47" t="s">
        <v>32</v>
      </c>
      <c r="P116" s="48">
        <v>0.5</v>
      </c>
      <c r="Q116" s="53" t="s">
        <v>121</v>
      </c>
      <c r="R116" s="53" t="s">
        <v>121</v>
      </c>
      <c r="S116" s="50" t="s">
        <v>123</v>
      </c>
    </row>
    <row r="117" spans="1:19" x14ac:dyDescent="0.2">
      <c r="A117" s="54" t="s">
        <v>115</v>
      </c>
      <c r="B117" s="35">
        <f>C116</f>
        <v>2</v>
      </c>
      <c r="C117" s="35">
        <f>B117+D117</f>
        <v>3</v>
      </c>
      <c r="D117" s="35">
        <v>1</v>
      </c>
      <c r="E117" s="47">
        <v>399272</v>
      </c>
      <c r="F117" s="44">
        <v>10.02</v>
      </c>
      <c r="G117" s="51">
        <v>0.17899999999999999</v>
      </c>
      <c r="H117" s="51">
        <v>0.54</v>
      </c>
      <c r="I117" s="51">
        <v>0.52400000000000002</v>
      </c>
      <c r="J117" s="51">
        <v>2.8368794326241202</v>
      </c>
      <c r="K117" s="44"/>
      <c r="L117" s="44">
        <v>4.0650000000000004</v>
      </c>
      <c r="M117" s="46"/>
      <c r="N117" s="46"/>
      <c r="O117" s="47" t="s">
        <v>33</v>
      </c>
      <c r="P117" s="48"/>
      <c r="Q117" s="53" t="s">
        <v>121</v>
      </c>
      <c r="R117" s="53" t="s">
        <v>121</v>
      </c>
      <c r="S117" s="50" t="s">
        <v>123</v>
      </c>
    </row>
    <row r="118" spans="1:19" x14ac:dyDescent="0.2">
      <c r="A118" s="54" t="s">
        <v>116</v>
      </c>
      <c r="B118" s="35">
        <v>0</v>
      </c>
      <c r="C118" s="35">
        <f>D118</f>
        <v>1.4</v>
      </c>
      <c r="D118" s="35">
        <v>1.4</v>
      </c>
      <c r="E118" s="47">
        <v>399488</v>
      </c>
      <c r="F118" s="44">
        <v>2.2599999999999998</v>
      </c>
      <c r="G118" s="51">
        <v>6.3E-2</v>
      </c>
      <c r="H118" s="51">
        <v>9.8000000000000004E-2</v>
      </c>
      <c r="I118" s="51">
        <v>0.26</v>
      </c>
      <c r="J118" s="51"/>
      <c r="K118" s="44"/>
      <c r="L118" s="44">
        <v>12.641999999999999</v>
      </c>
      <c r="M118" s="46"/>
      <c r="N118" s="46"/>
      <c r="O118" s="47" t="s">
        <v>35</v>
      </c>
      <c r="P118" s="48"/>
      <c r="Q118" s="53" t="s">
        <v>122</v>
      </c>
      <c r="R118" s="53" t="s">
        <v>122</v>
      </c>
      <c r="S118" s="50" t="s">
        <v>124</v>
      </c>
    </row>
    <row r="119" spans="1:19" x14ac:dyDescent="0.2">
      <c r="A119" s="54" t="s">
        <v>116</v>
      </c>
      <c r="B119" s="35">
        <f>C118</f>
        <v>1.4</v>
      </c>
      <c r="C119" s="35">
        <f>B119+D119</f>
        <v>1.7</v>
      </c>
      <c r="D119" s="35">
        <v>0.3</v>
      </c>
      <c r="E119" s="47">
        <v>399489</v>
      </c>
      <c r="F119" s="44">
        <v>11.167999999999999</v>
      </c>
      <c r="G119" s="51">
        <v>1.3</v>
      </c>
      <c r="H119" s="51">
        <v>0.42099999999999999</v>
      </c>
      <c r="I119" s="51">
        <v>0.81100000000000005</v>
      </c>
      <c r="J119" s="51"/>
      <c r="K119" s="44"/>
      <c r="L119" s="44">
        <v>97.024000000000001</v>
      </c>
      <c r="M119" s="46"/>
      <c r="N119" s="46"/>
      <c r="O119" s="47" t="s">
        <v>32</v>
      </c>
      <c r="P119" s="48">
        <v>0.3</v>
      </c>
      <c r="Q119" s="53" t="s">
        <v>122</v>
      </c>
      <c r="R119" s="53" t="s">
        <v>122</v>
      </c>
      <c r="S119" s="50" t="s">
        <v>124</v>
      </c>
    </row>
    <row r="120" spans="1:19" x14ac:dyDescent="0.2">
      <c r="A120" s="54" t="s">
        <v>116</v>
      </c>
      <c r="B120" s="35">
        <f>C119</f>
        <v>1.7</v>
      </c>
      <c r="C120" s="35">
        <f>B120+D120</f>
        <v>2.9</v>
      </c>
      <c r="D120" s="35">
        <v>1.2</v>
      </c>
      <c r="E120" s="47">
        <v>399490</v>
      </c>
      <c r="F120" s="44">
        <v>3.0320000000000005</v>
      </c>
      <c r="G120" s="51">
        <v>0.217</v>
      </c>
      <c r="H120" s="51">
        <v>7.9000000000000001E-2</v>
      </c>
      <c r="I120" s="51">
        <v>0.16400000000000001</v>
      </c>
      <c r="J120" s="51"/>
      <c r="K120" s="44"/>
      <c r="L120" s="44">
        <v>3.8540000000000001</v>
      </c>
      <c r="M120" s="46"/>
      <c r="N120" s="46"/>
      <c r="O120" s="47" t="s">
        <v>33</v>
      </c>
      <c r="P120" s="48"/>
      <c r="Q120" s="53" t="s">
        <v>122</v>
      </c>
      <c r="R120" s="53" t="s">
        <v>122</v>
      </c>
      <c r="S120" s="50" t="s">
        <v>124</v>
      </c>
    </row>
    <row r="121" spans="1:19" x14ac:dyDescent="0.2">
      <c r="A121" s="54" t="s">
        <v>117</v>
      </c>
      <c r="B121" s="35">
        <v>0</v>
      </c>
      <c r="C121" s="35">
        <f>D121</f>
        <v>1.7</v>
      </c>
      <c r="D121" s="35">
        <v>1.7</v>
      </c>
      <c r="E121" s="47">
        <v>399887</v>
      </c>
      <c r="F121" s="44">
        <v>1.9280000000000002</v>
      </c>
      <c r="G121" s="51">
        <v>2.9000000000000001E-2</v>
      </c>
      <c r="H121" s="51">
        <v>3.1E-2</v>
      </c>
      <c r="I121" s="51">
        <v>0.108</v>
      </c>
      <c r="J121" s="51"/>
      <c r="K121" s="44"/>
      <c r="L121" s="44">
        <v>6.79</v>
      </c>
      <c r="M121" s="46"/>
      <c r="N121" s="46"/>
      <c r="O121" s="47" t="s">
        <v>35</v>
      </c>
      <c r="P121" s="48"/>
      <c r="Q121" s="49">
        <v>43507</v>
      </c>
      <c r="R121" s="49">
        <v>43507</v>
      </c>
      <c r="S121" s="50" t="s">
        <v>125</v>
      </c>
    </row>
    <row r="122" spans="1:19" x14ac:dyDescent="0.2">
      <c r="A122" s="54" t="s">
        <v>117</v>
      </c>
      <c r="B122" s="35">
        <f>C121</f>
        <v>1.7</v>
      </c>
      <c r="C122" s="35">
        <f>B122+D122</f>
        <v>2.1</v>
      </c>
      <c r="D122" s="35">
        <v>0.4</v>
      </c>
      <c r="E122" s="47">
        <v>399888</v>
      </c>
      <c r="F122" s="44">
        <v>4.88</v>
      </c>
      <c r="G122" s="51">
        <v>9.9000000000000005E-2</v>
      </c>
      <c r="H122" s="51">
        <v>0.48</v>
      </c>
      <c r="I122" s="51">
        <v>0.83799999999999997</v>
      </c>
      <c r="J122" s="51"/>
      <c r="K122" s="44"/>
      <c r="L122" s="44">
        <v>13.555</v>
      </c>
      <c r="M122" s="46"/>
      <c r="N122" s="46"/>
      <c r="O122" s="47" t="s">
        <v>32</v>
      </c>
      <c r="P122" s="48">
        <v>0.4</v>
      </c>
      <c r="Q122" s="49">
        <v>43507</v>
      </c>
      <c r="R122" s="49">
        <v>43507</v>
      </c>
      <c r="S122" s="50" t="s">
        <v>125</v>
      </c>
    </row>
    <row r="123" spans="1:19" x14ac:dyDescent="0.2">
      <c r="A123" s="54" t="s">
        <v>117</v>
      </c>
      <c r="B123" s="35">
        <f>C122</f>
        <v>2.1</v>
      </c>
      <c r="C123" s="35">
        <f>B123+D123</f>
        <v>3.5</v>
      </c>
      <c r="D123" s="35">
        <v>1.4</v>
      </c>
      <c r="E123" s="47">
        <v>399889</v>
      </c>
      <c r="F123" s="44">
        <v>10.311999999999998</v>
      </c>
      <c r="G123" s="51">
        <v>0.16300000000000001</v>
      </c>
      <c r="H123" s="51">
        <v>0.1</v>
      </c>
      <c r="I123" s="51">
        <v>0.22700000000000001</v>
      </c>
      <c r="J123" s="51"/>
      <c r="K123" s="44"/>
      <c r="L123" s="44">
        <v>9.7420000000000009</v>
      </c>
      <c r="M123" s="46"/>
      <c r="N123" s="46"/>
      <c r="O123" s="47" t="s">
        <v>33</v>
      </c>
      <c r="P123" s="48"/>
      <c r="Q123" s="49">
        <v>43507</v>
      </c>
      <c r="R123" s="49">
        <v>43507</v>
      </c>
      <c r="S123" s="50" t="s">
        <v>125</v>
      </c>
    </row>
    <row r="124" spans="1:19" x14ac:dyDescent="0.2">
      <c r="A124" s="54" t="s">
        <v>118</v>
      </c>
      <c r="B124" s="35">
        <v>0</v>
      </c>
      <c r="C124" s="35">
        <f>D124</f>
        <v>0.5</v>
      </c>
      <c r="D124" s="35">
        <v>0.5</v>
      </c>
      <c r="E124" s="47">
        <v>400044</v>
      </c>
      <c r="F124" s="44">
        <v>0.95200000000000007</v>
      </c>
      <c r="G124" s="51">
        <v>2.4E-2</v>
      </c>
      <c r="H124" s="51">
        <v>8.2000000000000003E-2</v>
      </c>
      <c r="I124" s="51">
        <v>0.23100000000000001</v>
      </c>
      <c r="J124" s="51"/>
      <c r="K124" s="44"/>
      <c r="L124" s="44">
        <v>5.0069999999999997</v>
      </c>
      <c r="M124" s="46"/>
      <c r="N124" s="46"/>
      <c r="O124" s="47" t="s">
        <v>35</v>
      </c>
      <c r="P124" s="48"/>
      <c r="Q124" s="49">
        <v>43566</v>
      </c>
      <c r="R124" s="49">
        <v>43566</v>
      </c>
      <c r="S124" s="50" t="s">
        <v>126</v>
      </c>
    </row>
    <row r="125" spans="1:19" x14ac:dyDescent="0.2">
      <c r="A125" s="54" t="s">
        <v>118</v>
      </c>
      <c r="B125" s="35">
        <f>C124</f>
        <v>0.5</v>
      </c>
      <c r="C125" s="35">
        <f>B125+D125</f>
        <v>0.8</v>
      </c>
      <c r="D125" s="35">
        <v>0.3</v>
      </c>
      <c r="E125" s="47">
        <v>400045</v>
      </c>
      <c r="F125" s="44">
        <v>8.863999999999999</v>
      </c>
      <c r="G125" s="51">
        <v>0.154</v>
      </c>
      <c r="H125" s="51">
        <v>9.9000000000000005E-2</v>
      </c>
      <c r="I125" s="51">
        <v>0.161</v>
      </c>
      <c r="J125" s="51"/>
      <c r="K125" s="44"/>
      <c r="L125" s="44">
        <v>3.649</v>
      </c>
      <c r="M125" s="46"/>
      <c r="N125" s="46"/>
      <c r="O125" s="47" t="s">
        <v>32</v>
      </c>
      <c r="P125" s="48">
        <v>0.3</v>
      </c>
      <c r="Q125" s="49">
        <v>43566</v>
      </c>
      <c r="R125" s="49">
        <v>43566</v>
      </c>
      <c r="S125" s="50" t="s">
        <v>126</v>
      </c>
    </row>
    <row r="126" spans="1:19" x14ac:dyDescent="0.2">
      <c r="A126" s="54" t="s">
        <v>118</v>
      </c>
      <c r="B126" s="35">
        <f t="shared" ref="B126:B128" si="10">C125</f>
        <v>0.8</v>
      </c>
      <c r="C126" s="35">
        <f t="shared" ref="C126:C128" si="11">B126+D126</f>
        <v>2.2000000000000002</v>
      </c>
      <c r="D126" s="35">
        <v>1.4</v>
      </c>
      <c r="E126" s="47">
        <v>400046</v>
      </c>
      <c r="F126" s="44">
        <v>6.0119999999999996</v>
      </c>
      <c r="G126" s="51">
        <v>0.34399999999999997</v>
      </c>
      <c r="H126" s="51">
        <v>5.5E-2</v>
      </c>
      <c r="I126" s="51">
        <v>6.0999999999999999E-2</v>
      </c>
      <c r="J126" s="51"/>
      <c r="K126" s="44"/>
      <c r="L126" s="44">
        <v>4.8540000000000001</v>
      </c>
      <c r="M126" s="46"/>
      <c r="N126" s="46"/>
      <c r="O126" s="47" t="s">
        <v>32</v>
      </c>
      <c r="P126" s="48">
        <v>1.4</v>
      </c>
      <c r="Q126" s="49">
        <v>43566</v>
      </c>
      <c r="R126" s="49">
        <v>43566</v>
      </c>
      <c r="S126" s="50" t="s">
        <v>126</v>
      </c>
    </row>
    <row r="127" spans="1:19" x14ac:dyDescent="0.2">
      <c r="A127" s="54" t="s">
        <v>118</v>
      </c>
      <c r="B127" s="35">
        <f t="shared" si="10"/>
        <v>2.2000000000000002</v>
      </c>
      <c r="C127" s="35">
        <f t="shared" si="11"/>
        <v>2.7</v>
      </c>
      <c r="D127" s="35">
        <v>0.5</v>
      </c>
      <c r="E127" s="47">
        <v>400047</v>
      </c>
      <c r="F127" s="44">
        <v>5.968</v>
      </c>
      <c r="G127" s="51">
        <v>0.56200000000000006</v>
      </c>
      <c r="H127" s="51">
        <v>0.35799999999999998</v>
      </c>
      <c r="I127" s="51">
        <v>0.71499999999999997</v>
      </c>
      <c r="J127" s="51"/>
      <c r="K127" s="44"/>
      <c r="L127" s="44">
        <v>4.4989999999999997</v>
      </c>
      <c r="M127" s="46"/>
      <c r="N127" s="46"/>
      <c r="O127" s="47" t="s">
        <v>32</v>
      </c>
      <c r="P127" s="48">
        <v>0.5</v>
      </c>
      <c r="Q127" s="49">
        <v>43566</v>
      </c>
      <c r="R127" s="49">
        <v>43566</v>
      </c>
      <c r="S127" s="50" t="s">
        <v>126</v>
      </c>
    </row>
    <row r="128" spans="1:19" x14ac:dyDescent="0.2">
      <c r="A128" s="54" t="s">
        <v>118</v>
      </c>
      <c r="B128" s="35">
        <f t="shared" si="10"/>
        <v>2.7</v>
      </c>
      <c r="C128" s="35">
        <f t="shared" si="11"/>
        <v>3.5</v>
      </c>
      <c r="D128" s="35">
        <v>0.8</v>
      </c>
      <c r="E128" s="47">
        <v>400048</v>
      </c>
      <c r="F128" s="44">
        <v>0.94399999999999995</v>
      </c>
      <c r="G128" s="51">
        <v>4.2999999999999997E-2</v>
      </c>
      <c r="H128" s="51">
        <v>0.01</v>
      </c>
      <c r="I128" s="51">
        <v>5.6000000000000001E-2</v>
      </c>
      <c r="J128" s="51"/>
      <c r="K128" s="44"/>
      <c r="L128" s="44">
        <v>5.8860000000000001</v>
      </c>
      <c r="M128" s="46"/>
      <c r="N128" s="46"/>
      <c r="O128" s="47" t="s">
        <v>33</v>
      </c>
      <c r="P128" s="48"/>
      <c r="Q128" s="49">
        <v>43566</v>
      </c>
      <c r="R128" s="49">
        <v>43566</v>
      </c>
      <c r="S128" s="50" t="s">
        <v>126</v>
      </c>
    </row>
    <row r="129" spans="1:19" x14ac:dyDescent="0.2">
      <c r="A129" s="54" t="s">
        <v>119</v>
      </c>
      <c r="B129" s="35">
        <v>0</v>
      </c>
      <c r="C129" s="35">
        <f>D129</f>
        <v>0.6</v>
      </c>
      <c r="D129" s="35">
        <v>0.6</v>
      </c>
      <c r="E129" s="47">
        <v>400466</v>
      </c>
      <c r="F129" s="44">
        <v>1.6120000000000001</v>
      </c>
      <c r="G129" s="51">
        <v>7.1999999999999995E-2</v>
      </c>
      <c r="H129" s="51">
        <v>4.5999999999999999E-2</v>
      </c>
      <c r="I129" s="51">
        <v>0.14499999999999999</v>
      </c>
      <c r="J129" s="51"/>
      <c r="K129" s="44"/>
      <c r="L129" s="44">
        <v>14.784000000000001</v>
      </c>
      <c r="M129" s="46"/>
      <c r="N129" s="46"/>
      <c r="O129" s="47" t="s">
        <v>35</v>
      </c>
      <c r="P129" s="48"/>
      <c r="Q129" s="49">
        <v>43627</v>
      </c>
      <c r="R129" s="49">
        <v>43627</v>
      </c>
      <c r="S129" s="50" t="s">
        <v>127</v>
      </c>
    </row>
    <row r="130" spans="1:19" x14ac:dyDescent="0.2">
      <c r="A130" s="54" t="s">
        <v>119</v>
      </c>
      <c r="B130" s="35">
        <f>C129</f>
        <v>0.6</v>
      </c>
      <c r="C130" s="35">
        <f>B130+D130</f>
        <v>1</v>
      </c>
      <c r="D130" s="35">
        <v>0.4</v>
      </c>
      <c r="E130" s="47">
        <v>400467</v>
      </c>
      <c r="F130" s="44">
        <v>2.1620000000000004</v>
      </c>
      <c r="G130" s="51">
        <v>0.13700000000000001</v>
      </c>
      <c r="H130" s="51">
        <v>0.19800000000000001</v>
      </c>
      <c r="I130" s="51">
        <v>0.48099999999999998</v>
      </c>
      <c r="J130" s="51"/>
      <c r="K130" s="44"/>
      <c r="L130" s="44">
        <v>14.847</v>
      </c>
      <c r="M130" s="46"/>
      <c r="N130" s="46"/>
      <c r="O130" s="47" t="s">
        <v>32</v>
      </c>
      <c r="P130" s="48">
        <v>0.4</v>
      </c>
      <c r="Q130" s="49">
        <v>43627</v>
      </c>
      <c r="R130" s="49">
        <v>43627</v>
      </c>
      <c r="S130" s="50" t="s">
        <v>127</v>
      </c>
    </row>
    <row r="131" spans="1:19" x14ac:dyDescent="0.2">
      <c r="A131" s="54" t="s">
        <v>119</v>
      </c>
      <c r="B131" s="35">
        <f t="shared" ref="B131:B132" si="12">C130</f>
        <v>1</v>
      </c>
      <c r="C131" s="35">
        <f t="shared" ref="C131:C132" si="13">B131+D131</f>
        <v>1.5</v>
      </c>
      <c r="D131" s="35">
        <v>0.5</v>
      </c>
      <c r="E131" s="47">
        <v>400468</v>
      </c>
      <c r="F131" s="44">
        <v>5.6679999999999993</v>
      </c>
      <c r="G131" s="51">
        <v>0.19</v>
      </c>
      <c r="H131" s="51">
        <v>0.27900000000000003</v>
      </c>
      <c r="I131" s="51">
        <v>0.61899999999999999</v>
      </c>
      <c r="J131" s="51"/>
      <c r="K131" s="44"/>
      <c r="L131" s="44">
        <v>11.596</v>
      </c>
      <c r="M131" s="46"/>
      <c r="N131" s="46"/>
      <c r="O131" s="47" t="s">
        <v>33</v>
      </c>
      <c r="P131" s="48"/>
      <c r="Q131" s="49">
        <v>43627</v>
      </c>
      <c r="R131" s="49">
        <v>43627</v>
      </c>
      <c r="S131" s="50" t="s">
        <v>127</v>
      </c>
    </row>
    <row r="132" spans="1:19" x14ac:dyDescent="0.2">
      <c r="A132" s="54" t="s">
        <v>119</v>
      </c>
      <c r="B132" s="35">
        <f t="shared" si="12"/>
        <v>1.5</v>
      </c>
      <c r="C132" s="35">
        <f t="shared" si="13"/>
        <v>3.6</v>
      </c>
      <c r="D132" s="35">
        <v>2.1</v>
      </c>
      <c r="E132" s="47">
        <v>400469</v>
      </c>
      <c r="F132" s="44">
        <v>0.68200000000000005</v>
      </c>
      <c r="G132" s="51">
        <v>4.8000000000000001E-2</v>
      </c>
      <c r="H132" s="51">
        <v>2.3E-2</v>
      </c>
      <c r="I132" s="51">
        <v>0.10299999999999999</v>
      </c>
      <c r="J132" s="51"/>
      <c r="K132" s="44"/>
      <c r="L132" s="44">
        <v>3.9140000000000001</v>
      </c>
      <c r="M132" s="46"/>
      <c r="N132" s="46"/>
      <c r="O132" s="47" t="s">
        <v>33</v>
      </c>
      <c r="P132" s="48"/>
      <c r="Q132" s="49">
        <v>43627</v>
      </c>
      <c r="R132" s="49">
        <v>43627</v>
      </c>
      <c r="S132" s="50" t="s">
        <v>127</v>
      </c>
    </row>
    <row r="133" spans="1:19" x14ac:dyDescent="0.2">
      <c r="A133" s="54" t="s">
        <v>120</v>
      </c>
      <c r="B133" s="35">
        <v>0</v>
      </c>
      <c r="C133" s="35">
        <f>D133</f>
        <v>0.4</v>
      </c>
      <c r="D133" s="35">
        <v>0.4</v>
      </c>
      <c r="E133" s="47">
        <v>400901</v>
      </c>
      <c r="F133" s="44">
        <v>1.38</v>
      </c>
      <c r="G133" s="51">
        <v>2.8000000000000001E-2</v>
      </c>
      <c r="H133" s="51">
        <v>0.122</v>
      </c>
      <c r="I133" s="51">
        <v>0.30099999999999999</v>
      </c>
      <c r="J133" s="51"/>
      <c r="K133" s="44"/>
      <c r="L133" s="44">
        <v>9.1660000000000004</v>
      </c>
      <c r="M133" s="46"/>
      <c r="N133" s="46"/>
      <c r="O133" s="47" t="s">
        <v>35</v>
      </c>
      <c r="P133" s="48"/>
      <c r="Q133" s="49">
        <v>43777</v>
      </c>
      <c r="R133" s="49">
        <v>43778</v>
      </c>
      <c r="S133" s="50" t="s">
        <v>128</v>
      </c>
    </row>
    <row r="134" spans="1:19" x14ac:dyDescent="0.2">
      <c r="A134" s="54" t="s">
        <v>120</v>
      </c>
      <c r="B134" s="35">
        <f>C133</f>
        <v>0.4</v>
      </c>
      <c r="C134" s="35">
        <f>B134+D134</f>
        <v>1.2000000000000002</v>
      </c>
      <c r="D134" s="35">
        <v>0.8</v>
      </c>
      <c r="E134" s="47">
        <v>400902</v>
      </c>
      <c r="F134" s="44">
        <v>2.3119999999999998</v>
      </c>
      <c r="G134" s="51">
        <v>0.105</v>
      </c>
      <c r="H134" s="51">
        <v>4.2999999999999997E-2</v>
      </c>
      <c r="I134" s="51">
        <v>0.125</v>
      </c>
      <c r="J134" s="51"/>
      <c r="K134" s="44"/>
      <c r="L134" s="44">
        <v>12.097</v>
      </c>
      <c r="M134" s="46"/>
      <c r="N134" s="46"/>
      <c r="O134" s="47" t="s">
        <v>35</v>
      </c>
      <c r="P134" s="48"/>
      <c r="Q134" s="49">
        <v>43777</v>
      </c>
      <c r="R134" s="49">
        <v>43778</v>
      </c>
      <c r="S134" s="50" t="s">
        <v>128</v>
      </c>
    </row>
    <row r="135" spans="1:19" x14ac:dyDescent="0.2">
      <c r="A135" s="54" t="s">
        <v>120</v>
      </c>
      <c r="B135" s="35">
        <f t="shared" ref="B135:B136" si="14">C134</f>
        <v>1.2000000000000002</v>
      </c>
      <c r="C135" s="35">
        <f t="shared" ref="C135:C136" si="15">B135+D135</f>
        <v>1.9000000000000001</v>
      </c>
      <c r="D135" s="35">
        <v>0.7</v>
      </c>
      <c r="E135" s="47">
        <v>400903</v>
      </c>
      <c r="F135" s="44">
        <v>3.52</v>
      </c>
      <c r="G135" s="51">
        <v>0.123</v>
      </c>
      <c r="H135" s="51">
        <v>0.13300000000000001</v>
      </c>
      <c r="I135" s="51">
        <v>0.35799999999999998</v>
      </c>
      <c r="J135" s="51"/>
      <c r="K135" s="44"/>
      <c r="L135" s="44">
        <v>22.495999999999999</v>
      </c>
      <c r="M135" s="46"/>
      <c r="N135" s="46"/>
      <c r="O135" s="47" t="s">
        <v>32</v>
      </c>
      <c r="P135" s="48">
        <v>0.7</v>
      </c>
      <c r="Q135" s="49">
        <v>43777</v>
      </c>
      <c r="R135" s="49">
        <v>43778</v>
      </c>
      <c r="S135" s="50" t="s">
        <v>128</v>
      </c>
    </row>
    <row r="136" spans="1:19" x14ac:dyDescent="0.2">
      <c r="A136" s="54" t="s">
        <v>120</v>
      </c>
      <c r="B136" s="35">
        <f t="shared" si="14"/>
        <v>1.9000000000000001</v>
      </c>
      <c r="C136" s="35">
        <f t="shared" si="15"/>
        <v>2.9000000000000004</v>
      </c>
      <c r="D136" s="35">
        <v>1</v>
      </c>
      <c r="E136" s="47">
        <v>400904</v>
      </c>
      <c r="F136" s="44">
        <v>0.9840000000000001</v>
      </c>
      <c r="G136" s="51">
        <v>3.7999999999999999E-2</v>
      </c>
      <c r="H136" s="51">
        <v>8.7999999999999995E-2</v>
      </c>
      <c r="I136" s="51">
        <v>0.27500000000000002</v>
      </c>
      <c r="J136" s="51"/>
      <c r="K136" s="44"/>
      <c r="L136" s="44">
        <v>4.4139999999999997</v>
      </c>
      <c r="M136" s="46"/>
      <c r="N136" s="46"/>
      <c r="O136" s="47" t="s">
        <v>33</v>
      </c>
      <c r="P136" s="48"/>
      <c r="Q136" s="49">
        <v>43777</v>
      </c>
      <c r="R136" s="49">
        <v>43778</v>
      </c>
      <c r="S136" s="50" t="s">
        <v>128</v>
      </c>
    </row>
    <row r="137" spans="1:19" x14ac:dyDescent="0.2">
      <c r="A137" s="34" t="s">
        <v>129</v>
      </c>
      <c r="B137" s="35">
        <v>0</v>
      </c>
      <c r="C137" s="35">
        <f>D137</f>
        <v>0.3</v>
      </c>
      <c r="D137" s="35">
        <v>0.3</v>
      </c>
      <c r="E137" s="47">
        <v>402246</v>
      </c>
      <c r="F137" s="44">
        <v>1.9159999999999999</v>
      </c>
      <c r="G137" s="51">
        <v>2.7E-2</v>
      </c>
      <c r="H137" s="51">
        <v>0.13900000000000001</v>
      </c>
      <c r="I137" s="51">
        <v>0.76300000000000001</v>
      </c>
      <c r="J137" s="51"/>
      <c r="K137" s="44"/>
      <c r="L137" s="44">
        <v>5.4870000000000001</v>
      </c>
      <c r="M137" s="46"/>
      <c r="N137" s="46"/>
      <c r="O137" s="47" t="s">
        <v>32</v>
      </c>
      <c r="P137" s="48">
        <v>0.3</v>
      </c>
      <c r="Q137" s="49">
        <v>43785</v>
      </c>
      <c r="R137" s="49">
        <v>43786</v>
      </c>
      <c r="S137" s="50" t="s">
        <v>131</v>
      </c>
    </row>
    <row r="138" spans="1:19" x14ac:dyDescent="0.2">
      <c r="A138" s="34" t="s">
        <v>129</v>
      </c>
      <c r="B138" s="35">
        <f>C137</f>
        <v>0.3</v>
      </c>
      <c r="C138" s="35">
        <f>B138+D138</f>
        <v>1.1000000000000001</v>
      </c>
      <c r="D138" s="35">
        <v>0.8</v>
      </c>
      <c r="E138" s="47">
        <v>402247</v>
      </c>
      <c r="F138" s="44">
        <v>1.1759999999999999</v>
      </c>
      <c r="G138" s="51">
        <v>2.9000000000000001E-2</v>
      </c>
      <c r="H138" s="51">
        <v>8.9999999999999993E-3</v>
      </c>
      <c r="I138" s="51">
        <v>0.216</v>
      </c>
      <c r="J138" s="51"/>
      <c r="K138" s="44"/>
      <c r="L138" s="44">
        <v>5.0949999999999998</v>
      </c>
      <c r="M138" s="46"/>
      <c r="N138" s="46"/>
      <c r="O138" s="47" t="s">
        <v>33</v>
      </c>
      <c r="P138" s="48"/>
      <c r="Q138" s="49">
        <v>43785</v>
      </c>
      <c r="R138" s="49">
        <v>43786</v>
      </c>
      <c r="S138" s="50" t="s">
        <v>131</v>
      </c>
    </row>
    <row r="139" spans="1:19" x14ac:dyDescent="0.2">
      <c r="A139" s="34" t="s">
        <v>129</v>
      </c>
      <c r="B139" s="35">
        <f t="shared" ref="B139:B141" si="16">C138</f>
        <v>1.1000000000000001</v>
      </c>
      <c r="C139" s="35">
        <f t="shared" ref="C139:C141" si="17">B139+D139</f>
        <v>2.1</v>
      </c>
      <c r="D139" s="35">
        <v>1</v>
      </c>
      <c r="E139" s="47">
        <v>402248</v>
      </c>
      <c r="F139" s="44">
        <v>1.42</v>
      </c>
      <c r="G139" s="51">
        <v>6.7000000000000004E-2</v>
      </c>
      <c r="H139" s="51">
        <v>0.125</v>
      </c>
      <c r="I139" s="51">
        <v>0.75600000000000001</v>
      </c>
      <c r="J139" s="51"/>
      <c r="K139" s="44"/>
      <c r="L139" s="44">
        <v>6.4720000000000004</v>
      </c>
      <c r="M139" s="46"/>
      <c r="N139" s="46"/>
      <c r="O139" s="47" t="s">
        <v>33</v>
      </c>
      <c r="P139" s="48"/>
      <c r="Q139" s="49">
        <v>43785</v>
      </c>
      <c r="R139" s="49">
        <v>43786</v>
      </c>
      <c r="S139" s="50" t="s">
        <v>131</v>
      </c>
    </row>
    <row r="140" spans="1:19" x14ac:dyDescent="0.2">
      <c r="A140" s="34" t="s">
        <v>129</v>
      </c>
      <c r="B140" s="35">
        <f t="shared" si="16"/>
        <v>2.1</v>
      </c>
      <c r="C140" s="35">
        <f t="shared" si="17"/>
        <v>3.2</v>
      </c>
      <c r="D140" s="35">
        <v>1.1000000000000001</v>
      </c>
      <c r="E140" s="47">
        <v>402249</v>
      </c>
      <c r="F140" s="44">
        <v>0.88280000000000003</v>
      </c>
      <c r="G140" s="51">
        <v>8.7999999999999995E-2</v>
      </c>
      <c r="H140" s="51">
        <v>1.0089999999999999</v>
      </c>
      <c r="I140" s="51">
        <v>0.71299999999999997</v>
      </c>
      <c r="J140" s="51"/>
      <c r="K140" s="44"/>
      <c r="L140" s="44">
        <v>60.018000000000001</v>
      </c>
      <c r="M140" s="46"/>
      <c r="N140" s="46"/>
      <c r="O140" s="47" t="s">
        <v>33</v>
      </c>
      <c r="P140" s="48"/>
      <c r="Q140" s="49">
        <v>43785</v>
      </c>
      <c r="R140" s="49">
        <v>43786</v>
      </c>
      <c r="S140" s="50" t="s">
        <v>131</v>
      </c>
    </row>
    <row r="141" spans="1:19" x14ac:dyDescent="0.2">
      <c r="A141" s="34" t="s">
        <v>129</v>
      </c>
      <c r="B141" s="35">
        <f t="shared" si="16"/>
        <v>3.2</v>
      </c>
      <c r="C141" s="35">
        <f t="shared" si="17"/>
        <v>4</v>
      </c>
      <c r="D141" s="35">
        <v>0.8</v>
      </c>
      <c r="E141" s="47">
        <v>402250</v>
      </c>
      <c r="F141" s="44">
        <v>0.54600000000000004</v>
      </c>
      <c r="G141" s="51">
        <v>2.5999999999999999E-2</v>
      </c>
      <c r="H141" s="51">
        <v>0.02</v>
      </c>
      <c r="I141" s="51">
        <v>0.112</v>
      </c>
      <c r="J141" s="51"/>
      <c r="K141" s="44"/>
      <c r="L141" s="44">
        <v>0.97399999999999998</v>
      </c>
      <c r="M141" s="46"/>
      <c r="N141" s="46"/>
      <c r="O141" s="47" t="s">
        <v>33</v>
      </c>
      <c r="P141" s="48"/>
      <c r="Q141" s="49">
        <v>43785</v>
      </c>
      <c r="R141" s="49">
        <v>43786</v>
      </c>
      <c r="S141" s="50" t="s">
        <v>131</v>
      </c>
    </row>
    <row r="142" spans="1:19" x14ac:dyDescent="0.2">
      <c r="A142" s="54" t="s">
        <v>130</v>
      </c>
      <c r="B142" s="35">
        <v>0</v>
      </c>
      <c r="C142" s="35">
        <f>D142</f>
        <v>0.4</v>
      </c>
      <c r="D142" s="35">
        <v>0.4</v>
      </c>
      <c r="E142" s="47">
        <v>402546</v>
      </c>
      <c r="F142" s="44">
        <v>1.6619999999999999</v>
      </c>
      <c r="G142" s="51">
        <v>2.7E-2</v>
      </c>
      <c r="H142" s="51">
        <v>0.18099999999999999</v>
      </c>
      <c r="I142" s="51">
        <v>0.79900000000000004</v>
      </c>
      <c r="J142" s="51"/>
      <c r="K142" s="44"/>
      <c r="L142" s="44">
        <v>7.47</v>
      </c>
      <c r="M142" s="46"/>
      <c r="N142" s="46"/>
      <c r="O142" s="47" t="s">
        <v>35</v>
      </c>
      <c r="P142" s="48"/>
      <c r="Q142" s="49">
        <v>43787</v>
      </c>
      <c r="R142" s="49">
        <v>43788</v>
      </c>
      <c r="S142" s="50" t="s">
        <v>133</v>
      </c>
    </row>
    <row r="143" spans="1:19" x14ac:dyDescent="0.2">
      <c r="A143" s="54" t="s">
        <v>130</v>
      </c>
      <c r="B143" s="35">
        <f>C142</f>
        <v>0.4</v>
      </c>
      <c r="C143" s="35">
        <f>B143+D143</f>
        <v>1.7000000000000002</v>
      </c>
      <c r="D143" s="35">
        <v>1.3</v>
      </c>
      <c r="E143" s="47">
        <v>402547</v>
      </c>
      <c r="F143" s="44">
        <v>1.266</v>
      </c>
      <c r="G143" s="51">
        <v>3.5999999999999997E-2</v>
      </c>
      <c r="H143" s="51">
        <v>0.13300000000000001</v>
      </c>
      <c r="I143" s="51">
        <v>0.67400000000000004</v>
      </c>
      <c r="J143" s="51"/>
      <c r="K143" s="44"/>
      <c r="L143" s="44">
        <v>8.3629999999999995</v>
      </c>
      <c r="M143" s="46"/>
      <c r="N143" s="46"/>
      <c r="O143" s="47" t="s">
        <v>35</v>
      </c>
      <c r="P143" s="48"/>
      <c r="Q143" s="49">
        <v>43787</v>
      </c>
      <c r="R143" s="49">
        <v>43788</v>
      </c>
      <c r="S143" s="50" t="s">
        <v>133</v>
      </c>
    </row>
    <row r="144" spans="1:19" x14ac:dyDescent="0.2">
      <c r="A144" s="54" t="s">
        <v>130</v>
      </c>
      <c r="B144" s="35">
        <f t="shared" ref="B144:B145" si="18">C143</f>
        <v>1.7000000000000002</v>
      </c>
      <c r="C144" s="35">
        <f t="shared" ref="C144:C145" si="19">B144+D144</f>
        <v>2.8000000000000003</v>
      </c>
      <c r="D144" s="35">
        <v>1.1000000000000001</v>
      </c>
      <c r="E144" s="47">
        <v>402548</v>
      </c>
      <c r="F144" s="44">
        <v>3.2079999999999997</v>
      </c>
      <c r="G144" s="51">
        <v>0.13600000000000001</v>
      </c>
      <c r="H144" s="51">
        <v>0.27900000000000003</v>
      </c>
      <c r="I144" s="51">
        <v>1.0489999999999999</v>
      </c>
      <c r="J144" s="51"/>
      <c r="K144" s="44"/>
      <c r="L144" s="44">
        <v>10.353</v>
      </c>
      <c r="M144" s="46"/>
      <c r="N144" s="46"/>
      <c r="O144" s="47" t="s">
        <v>32</v>
      </c>
      <c r="P144" s="48">
        <v>1.1000000000000001</v>
      </c>
      <c r="Q144" s="49">
        <v>43787</v>
      </c>
      <c r="R144" s="49">
        <v>43788</v>
      </c>
      <c r="S144" s="50" t="s">
        <v>133</v>
      </c>
    </row>
    <row r="145" spans="1:19" x14ac:dyDescent="0.2">
      <c r="A145" s="54" t="s">
        <v>130</v>
      </c>
      <c r="B145" s="35">
        <f t="shared" si="18"/>
        <v>2.8000000000000003</v>
      </c>
      <c r="C145" s="35">
        <f t="shared" si="19"/>
        <v>3.8000000000000003</v>
      </c>
      <c r="D145" s="35">
        <v>1</v>
      </c>
      <c r="E145" s="47">
        <v>402550</v>
      </c>
      <c r="F145" s="44">
        <v>1.696</v>
      </c>
      <c r="G145" s="51">
        <v>5.2999999999999999E-2</v>
      </c>
      <c r="H145" s="51">
        <v>0.15</v>
      </c>
      <c r="I145" s="51">
        <v>0.76800000000000002</v>
      </c>
      <c r="J145" s="51"/>
      <c r="K145" s="44"/>
      <c r="L145" s="44">
        <v>9.1120000000000001</v>
      </c>
      <c r="M145" s="46"/>
      <c r="N145" s="46"/>
      <c r="O145" s="47" t="s">
        <v>33</v>
      </c>
      <c r="P145" s="48"/>
      <c r="Q145" s="49">
        <v>43787</v>
      </c>
      <c r="R145" s="49">
        <v>43788</v>
      </c>
      <c r="S145" s="50" t="s">
        <v>133</v>
      </c>
    </row>
    <row r="146" spans="1:19" x14ac:dyDescent="0.2">
      <c r="A146" s="34" t="s">
        <v>132</v>
      </c>
      <c r="B146" s="35">
        <v>0</v>
      </c>
      <c r="C146" s="35">
        <f>D146</f>
        <v>0.4</v>
      </c>
      <c r="D146" s="35">
        <v>0.4</v>
      </c>
      <c r="E146" s="47">
        <v>403014</v>
      </c>
      <c r="F146" s="44">
        <v>8.3260000000000005</v>
      </c>
      <c r="G146" s="51">
        <v>2.3E-2</v>
      </c>
      <c r="H146" s="51">
        <v>0.113</v>
      </c>
      <c r="I146" s="51">
        <v>0.86199999999999999</v>
      </c>
      <c r="J146" s="51"/>
      <c r="K146" s="44"/>
      <c r="L146" s="44">
        <v>6.7160000000000002</v>
      </c>
      <c r="M146" s="46"/>
      <c r="N146" s="46"/>
      <c r="O146" s="47" t="s">
        <v>35</v>
      </c>
      <c r="P146" s="48"/>
      <c r="Q146" s="49">
        <v>43790</v>
      </c>
      <c r="R146" s="49">
        <v>43790</v>
      </c>
      <c r="S146" s="50" t="s">
        <v>137</v>
      </c>
    </row>
    <row r="147" spans="1:19" x14ac:dyDescent="0.2">
      <c r="A147" s="34" t="s">
        <v>132</v>
      </c>
      <c r="B147" s="35">
        <f>C146</f>
        <v>0.4</v>
      </c>
      <c r="C147" s="35">
        <f>B147+D147</f>
        <v>1.5</v>
      </c>
      <c r="D147" s="35">
        <v>1.1000000000000001</v>
      </c>
      <c r="E147" s="47">
        <v>403015</v>
      </c>
      <c r="F147" s="44">
        <v>1.238</v>
      </c>
      <c r="G147" s="51">
        <v>1.7000000000000001E-2</v>
      </c>
      <c r="H147" s="51">
        <v>0.13400000000000001</v>
      </c>
      <c r="I147" s="51">
        <v>0.438</v>
      </c>
      <c r="J147" s="51"/>
      <c r="K147" s="44"/>
      <c r="L147" s="44">
        <v>5.9180000000000001</v>
      </c>
      <c r="M147" s="46"/>
      <c r="N147" s="46"/>
      <c r="O147" s="47" t="s">
        <v>35</v>
      </c>
      <c r="P147" s="48"/>
      <c r="Q147" s="49">
        <v>43790</v>
      </c>
      <c r="R147" s="49">
        <v>43790</v>
      </c>
      <c r="S147" s="50" t="s">
        <v>137</v>
      </c>
    </row>
    <row r="148" spans="1:19" x14ac:dyDescent="0.2">
      <c r="A148" s="34" t="s">
        <v>132</v>
      </c>
      <c r="B148" s="35">
        <f t="shared" ref="B148:B149" si="20">C147</f>
        <v>1.5</v>
      </c>
      <c r="C148" s="35">
        <f t="shared" ref="C148:C149" si="21">B148+D148</f>
        <v>2.7</v>
      </c>
      <c r="D148" s="35">
        <v>1.2</v>
      </c>
      <c r="E148" s="47">
        <v>403017</v>
      </c>
      <c r="F148" s="44">
        <v>7.1760000000000002</v>
      </c>
      <c r="G148" s="51">
        <v>0.122</v>
      </c>
      <c r="H148" s="51">
        <v>0.68</v>
      </c>
      <c r="I148" s="51">
        <v>0.97399999999999998</v>
      </c>
      <c r="J148" s="51"/>
      <c r="K148" s="44"/>
      <c r="L148" s="44">
        <v>7.3730000000000002</v>
      </c>
      <c r="M148" s="46"/>
      <c r="N148" s="46"/>
      <c r="O148" s="47" t="s">
        <v>32</v>
      </c>
      <c r="P148" s="48">
        <v>1.2</v>
      </c>
      <c r="Q148" s="49">
        <v>43790</v>
      </c>
      <c r="R148" s="49">
        <v>43790</v>
      </c>
      <c r="S148" s="50" t="s">
        <v>137</v>
      </c>
    </row>
    <row r="149" spans="1:19" x14ac:dyDescent="0.2">
      <c r="A149" s="34" t="s">
        <v>132</v>
      </c>
      <c r="B149" s="35">
        <f t="shared" si="20"/>
        <v>2.7</v>
      </c>
      <c r="C149" s="35">
        <f t="shared" si="21"/>
        <v>4.0999999999999996</v>
      </c>
      <c r="D149" s="35">
        <v>1.4</v>
      </c>
      <c r="E149" s="47">
        <v>403018</v>
      </c>
      <c r="F149" s="44">
        <v>6.1079999999999997</v>
      </c>
      <c r="G149" s="51">
        <v>0.14699999999999999</v>
      </c>
      <c r="H149" s="51">
        <v>3.5999999999999997E-2</v>
      </c>
      <c r="I149" s="51">
        <v>0.14299999999999999</v>
      </c>
      <c r="J149" s="51"/>
      <c r="K149" s="44"/>
      <c r="L149" s="44">
        <v>6.0949999999999998</v>
      </c>
      <c r="M149" s="46"/>
      <c r="N149" s="46"/>
      <c r="O149" s="47" t="s">
        <v>33</v>
      </c>
      <c r="P149" s="48"/>
      <c r="Q149" s="49">
        <v>43790</v>
      </c>
      <c r="R149" s="49">
        <v>43790</v>
      </c>
      <c r="S149" s="50" t="s">
        <v>137</v>
      </c>
    </row>
    <row r="150" spans="1:19" x14ac:dyDescent="0.2">
      <c r="A150" s="34" t="s">
        <v>134</v>
      </c>
      <c r="B150" s="35">
        <v>0</v>
      </c>
      <c r="C150" s="35">
        <f>D150</f>
        <v>0.5</v>
      </c>
      <c r="D150" s="35">
        <v>0.5</v>
      </c>
      <c r="E150" s="47">
        <v>403456</v>
      </c>
      <c r="F150" s="44">
        <v>0.32400000000000001</v>
      </c>
      <c r="G150" s="51">
        <v>5.8386300000000009E-2</v>
      </c>
      <c r="H150" s="51">
        <v>6.6520299999999991E-2</v>
      </c>
      <c r="I150" s="51">
        <v>0.28223809999999999</v>
      </c>
      <c r="J150" s="51"/>
      <c r="K150" s="44"/>
      <c r="L150" s="44">
        <v>2.2109999999999999</v>
      </c>
      <c r="M150" s="46"/>
      <c r="N150" s="46"/>
      <c r="O150" s="47" t="s">
        <v>33</v>
      </c>
      <c r="P150" s="48"/>
      <c r="Q150" s="49">
        <v>43792</v>
      </c>
      <c r="R150" s="49">
        <v>43792</v>
      </c>
      <c r="S150" s="50" t="s">
        <v>138</v>
      </c>
    </row>
    <row r="151" spans="1:19" x14ac:dyDescent="0.2">
      <c r="A151" s="34" t="s">
        <v>134</v>
      </c>
      <c r="B151" s="35">
        <f>C150</f>
        <v>0.5</v>
      </c>
      <c r="C151" s="35">
        <f>B151+D151</f>
        <v>1.9</v>
      </c>
      <c r="D151" s="35">
        <v>1.4</v>
      </c>
      <c r="E151" s="47">
        <v>403457</v>
      </c>
      <c r="F151" s="44">
        <v>6.4620000000000006</v>
      </c>
      <c r="G151" s="51">
        <v>0.89203870000000007</v>
      </c>
      <c r="H151" s="51">
        <v>1.9008165000000001</v>
      </c>
      <c r="I151" s="51">
        <v>4.3941785000000007</v>
      </c>
      <c r="J151" s="51"/>
      <c r="K151" s="44"/>
      <c r="L151" s="44">
        <v>5.9749999999999996</v>
      </c>
      <c r="M151" s="46"/>
      <c r="N151" s="46"/>
      <c r="O151" s="47" t="s">
        <v>33</v>
      </c>
      <c r="P151" s="48"/>
      <c r="Q151" s="49">
        <v>43792</v>
      </c>
      <c r="R151" s="49">
        <v>43792</v>
      </c>
      <c r="S151" s="50" t="s">
        <v>138</v>
      </c>
    </row>
    <row r="152" spans="1:19" x14ac:dyDescent="0.2">
      <c r="A152" s="34" t="s">
        <v>134</v>
      </c>
      <c r="B152" s="35">
        <f t="shared" ref="B152:B153" si="22">C151</f>
        <v>1.9</v>
      </c>
      <c r="C152" s="35">
        <f t="shared" ref="C152:C153" si="23">B152+D152</f>
        <v>3.0999999999999996</v>
      </c>
      <c r="D152" s="35">
        <v>1.2</v>
      </c>
      <c r="E152" s="47">
        <v>403458</v>
      </c>
      <c r="F152" s="44">
        <v>3.3680000000000003</v>
      </c>
      <c r="G152" s="51">
        <v>6.8924800000000008E-2</v>
      </c>
      <c r="H152" s="51">
        <v>0.49573869999999998</v>
      </c>
      <c r="I152" s="51">
        <v>1.0505360000000001</v>
      </c>
      <c r="J152" s="51"/>
      <c r="K152" s="44"/>
      <c r="L152" s="44">
        <v>7.4960000000000004</v>
      </c>
      <c r="M152" s="46"/>
      <c r="N152" s="46"/>
      <c r="O152" s="47" t="s">
        <v>35</v>
      </c>
      <c r="P152" s="48"/>
      <c r="Q152" s="49">
        <v>43792</v>
      </c>
      <c r="R152" s="49">
        <v>43792</v>
      </c>
      <c r="S152" s="50" t="s">
        <v>138</v>
      </c>
    </row>
    <row r="153" spans="1:19" x14ac:dyDescent="0.2">
      <c r="A153" s="34" t="s">
        <v>134</v>
      </c>
      <c r="B153" s="35">
        <f t="shared" si="22"/>
        <v>3.0999999999999996</v>
      </c>
      <c r="C153" s="35">
        <f t="shared" si="23"/>
        <v>3.9999999999999996</v>
      </c>
      <c r="D153" s="35">
        <v>0.9</v>
      </c>
      <c r="E153" s="47">
        <v>403459</v>
      </c>
      <c r="F153" s="44">
        <v>0.67599999999999993</v>
      </c>
      <c r="G153" s="51">
        <v>3.4020100000000005E-2</v>
      </c>
      <c r="H153" s="51">
        <v>8.7126499999999996E-2</v>
      </c>
      <c r="I153" s="51">
        <v>0.28744400000000003</v>
      </c>
      <c r="J153" s="51"/>
      <c r="K153" s="44"/>
      <c r="L153" s="44">
        <v>2.1110000000000002</v>
      </c>
      <c r="M153" s="46"/>
      <c r="N153" s="46"/>
      <c r="O153" s="47" t="s">
        <v>35</v>
      </c>
      <c r="P153" s="48"/>
      <c r="Q153" s="49">
        <v>43792</v>
      </c>
      <c r="R153" s="49">
        <v>43792</v>
      </c>
      <c r="S153" s="50" t="s">
        <v>138</v>
      </c>
    </row>
    <row r="154" spans="1:19" x14ac:dyDescent="0.2">
      <c r="A154" s="34" t="s">
        <v>135</v>
      </c>
      <c r="B154" s="35">
        <v>0</v>
      </c>
      <c r="C154" s="35">
        <f>D154</f>
        <v>1.4</v>
      </c>
      <c r="D154" s="35">
        <v>1.4</v>
      </c>
      <c r="E154" s="47">
        <v>404090</v>
      </c>
      <c r="F154" s="44">
        <v>0.254</v>
      </c>
      <c r="G154" s="51">
        <v>1.2E-2</v>
      </c>
      <c r="H154" s="51">
        <v>3.0000000000000001E-3</v>
      </c>
      <c r="I154" s="51">
        <v>1.7999999999999999E-2</v>
      </c>
      <c r="J154" s="51"/>
      <c r="K154" s="44"/>
      <c r="L154" s="44">
        <v>0.47199999999999998</v>
      </c>
      <c r="M154" s="46"/>
      <c r="N154" s="46"/>
      <c r="O154" s="47" t="s">
        <v>35</v>
      </c>
      <c r="P154" s="48"/>
      <c r="Q154" s="49">
        <v>43796</v>
      </c>
      <c r="R154" s="49">
        <v>43796</v>
      </c>
      <c r="S154" s="50" t="s">
        <v>139</v>
      </c>
    </row>
    <row r="155" spans="1:19" x14ac:dyDescent="0.2">
      <c r="A155" s="34" t="s">
        <v>135</v>
      </c>
      <c r="B155" s="35">
        <f>C154</f>
        <v>1.4</v>
      </c>
      <c r="C155" s="35">
        <f>B155+D155</f>
        <v>1.7</v>
      </c>
      <c r="D155" s="35">
        <v>0.3</v>
      </c>
      <c r="E155" s="47">
        <v>404091</v>
      </c>
      <c r="F155" s="44">
        <v>2.2520000000000002</v>
      </c>
      <c r="G155" s="51">
        <v>4.2000000000000003E-2</v>
      </c>
      <c r="H155" s="51">
        <v>0.32</v>
      </c>
      <c r="I155" s="51">
        <v>0.79100000000000004</v>
      </c>
      <c r="J155" s="51"/>
      <c r="K155" s="44"/>
      <c r="L155" s="44">
        <v>11.066000000000001</v>
      </c>
      <c r="M155" s="46"/>
      <c r="N155" s="46"/>
      <c r="O155" s="47" t="s">
        <v>32</v>
      </c>
      <c r="P155" s="48">
        <v>0.3</v>
      </c>
      <c r="Q155" s="49">
        <v>43796</v>
      </c>
      <c r="R155" s="49">
        <v>43796</v>
      </c>
      <c r="S155" s="50" t="s">
        <v>139</v>
      </c>
    </row>
    <row r="156" spans="1:19" x14ac:dyDescent="0.2">
      <c r="A156" s="34" t="s">
        <v>135</v>
      </c>
      <c r="B156" s="35">
        <f t="shared" ref="B156:B157" si="24">C155</f>
        <v>1.7</v>
      </c>
      <c r="C156" s="35">
        <f t="shared" ref="C156:C157" si="25">B156+D156</f>
        <v>2.7</v>
      </c>
      <c r="D156" s="35">
        <v>1</v>
      </c>
      <c r="E156" s="47">
        <v>404092</v>
      </c>
      <c r="F156" s="44">
        <v>4.1180000000000003</v>
      </c>
      <c r="G156" s="51">
        <v>8.4000000000000005E-2</v>
      </c>
      <c r="H156" s="51">
        <v>0.40500000000000003</v>
      </c>
      <c r="I156" s="51">
        <v>0.85399999999999998</v>
      </c>
      <c r="J156" s="51"/>
      <c r="K156" s="44"/>
      <c r="L156" s="44">
        <v>12.753</v>
      </c>
      <c r="M156" s="46"/>
      <c r="N156" s="46"/>
      <c r="O156" s="47" t="s">
        <v>32</v>
      </c>
      <c r="P156" s="48">
        <v>1</v>
      </c>
      <c r="Q156" s="49">
        <v>43796</v>
      </c>
      <c r="R156" s="49">
        <v>43796</v>
      </c>
      <c r="S156" s="50" t="s">
        <v>139</v>
      </c>
    </row>
    <row r="157" spans="1:19" x14ac:dyDescent="0.2">
      <c r="A157" s="34" t="s">
        <v>135</v>
      </c>
      <c r="B157" s="35">
        <f t="shared" si="24"/>
        <v>2.7</v>
      </c>
      <c r="C157" s="35">
        <f t="shared" si="25"/>
        <v>3.6</v>
      </c>
      <c r="D157" s="35">
        <v>0.9</v>
      </c>
      <c r="E157" s="47">
        <v>404094</v>
      </c>
      <c r="F157" s="44">
        <v>5.2159999999999993</v>
      </c>
      <c r="G157" s="51">
        <v>0.158</v>
      </c>
      <c r="H157" s="51">
        <v>0.69099999999999995</v>
      </c>
      <c r="I157" s="51">
        <v>0.96599999999999997</v>
      </c>
      <c r="J157" s="51"/>
      <c r="K157" s="44"/>
      <c r="L157" s="44">
        <v>25.312999999999999</v>
      </c>
      <c r="M157" s="46"/>
      <c r="N157" s="46"/>
      <c r="O157" s="47" t="s">
        <v>32</v>
      </c>
      <c r="P157" s="48">
        <v>0.9</v>
      </c>
      <c r="Q157" s="49">
        <v>43796</v>
      </c>
      <c r="R157" s="49">
        <v>43796</v>
      </c>
      <c r="S157" s="50" t="s">
        <v>139</v>
      </c>
    </row>
    <row r="158" spans="1:19" x14ac:dyDescent="0.2">
      <c r="A158" s="34" t="s">
        <v>136</v>
      </c>
      <c r="B158" s="35">
        <v>0</v>
      </c>
      <c r="C158" s="35">
        <f>D158</f>
        <v>0.7</v>
      </c>
      <c r="D158" s="35">
        <v>0.7</v>
      </c>
      <c r="E158" s="47">
        <v>404891</v>
      </c>
      <c r="F158" s="44">
        <v>3.9580000000000002</v>
      </c>
      <c r="G158" s="51">
        <v>2.1000000000000001E-2</v>
      </c>
      <c r="H158" s="51">
        <v>8.9999999999999993E-3</v>
      </c>
      <c r="I158" s="51">
        <v>0.06</v>
      </c>
      <c r="J158" s="51"/>
      <c r="K158" s="44"/>
      <c r="L158" s="44">
        <v>0.14699999999999999</v>
      </c>
      <c r="M158" s="46"/>
      <c r="N158" s="46"/>
      <c r="O158" s="47" t="s">
        <v>35</v>
      </c>
      <c r="P158" s="48"/>
      <c r="Q158" s="49">
        <v>43800</v>
      </c>
      <c r="R158" s="49">
        <v>43801</v>
      </c>
      <c r="S158" s="50" t="s">
        <v>140</v>
      </c>
    </row>
    <row r="159" spans="1:19" x14ac:dyDescent="0.2">
      <c r="A159" s="34" t="s">
        <v>136</v>
      </c>
      <c r="B159" s="35">
        <f>C158</f>
        <v>0.7</v>
      </c>
      <c r="C159" s="35">
        <f>B159+D159</f>
        <v>1.2</v>
      </c>
      <c r="D159" s="35">
        <v>0.5</v>
      </c>
      <c r="E159" s="47">
        <v>404892</v>
      </c>
      <c r="F159" s="44">
        <v>4.0919999999999996</v>
      </c>
      <c r="G159" s="51">
        <v>1.8109999999999999</v>
      </c>
      <c r="H159" s="51">
        <v>0.27800000000000002</v>
      </c>
      <c r="I159" s="51">
        <v>0.63900000000000001</v>
      </c>
      <c r="J159" s="51"/>
      <c r="K159" s="44"/>
      <c r="L159" s="44">
        <v>5.008</v>
      </c>
      <c r="M159" s="46"/>
      <c r="N159" s="46"/>
      <c r="O159" s="47" t="s">
        <v>32</v>
      </c>
      <c r="P159" s="48">
        <v>0.5</v>
      </c>
      <c r="Q159" s="49">
        <v>43800</v>
      </c>
      <c r="R159" s="49">
        <v>43801</v>
      </c>
      <c r="S159" s="50" t="s">
        <v>140</v>
      </c>
    </row>
    <row r="160" spans="1:19" x14ac:dyDescent="0.2">
      <c r="A160" s="34" t="s">
        <v>136</v>
      </c>
      <c r="B160" s="35">
        <f t="shared" ref="B160:B161" si="26">C159</f>
        <v>1.2</v>
      </c>
      <c r="C160" s="35">
        <f t="shared" ref="C160:C161" si="27">B160+D160</f>
        <v>2.4</v>
      </c>
      <c r="D160" s="35">
        <v>1.2</v>
      </c>
      <c r="E160" s="47">
        <v>404893</v>
      </c>
      <c r="F160" s="44">
        <v>1.6159999999999999</v>
      </c>
      <c r="G160" s="51">
        <v>6.5000000000000002E-2</v>
      </c>
      <c r="H160" s="51">
        <v>0.154</v>
      </c>
      <c r="I160" s="51">
        <v>0.54700000000000004</v>
      </c>
      <c r="J160" s="51"/>
      <c r="K160" s="44"/>
      <c r="L160" s="44">
        <v>10.218</v>
      </c>
      <c r="M160" s="46"/>
      <c r="N160" s="46"/>
      <c r="O160" s="47" t="s">
        <v>33</v>
      </c>
      <c r="P160" s="48"/>
      <c r="Q160" s="49">
        <v>43800</v>
      </c>
      <c r="R160" s="49">
        <v>43801</v>
      </c>
      <c r="S160" s="50" t="s">
        <v>140</v>
      </c>
    </row>
    <row r="161" spans="1:19" x14ac:dyDescent="0.2">
      <c r="A161" s="34" t="s">
        <v>136</v>
      </c>
      <c r="B161" s="35">
        <f t="shared" si="26"/>
        <v>2.4</v>
      </c>
      <c r="C161" s="35">
        <f t="shared" si="27"/>
        <v>3.5</v>
      </c>
      <c r="D161" s="35">
        <v>1.1000000000000001</v>
      </c>
      <c r="E161" s="47">
        <v>404894</v>
      </c>
      <c r="F161" s="44">
        <v>5.9560000000000004</v>
      </c>
      <c r="G161" s="51">
        <v>0.59299999999999997</v>
      </c>
      <c r="H161" s="51">
        <v>0.14199999999999999</v>
      </c>
      <c r="I161" s="51">
        <v>0.61499999999999999</v>
      </c>
      <c r="J161" s="51"/>
      <c r="K161" s="44"/>
      <c r="L161" s="44">
        <v>14.734999999999999</v>
      </c>
      <c r="M161" s="46"/>
      <c r="N161" s="46"/>
      <c r="O161" s="47" t="s">
        <v>33</v>
      </c>
      <c r="P161" s="48"/>
      <c r="Q161" s="49">
        <v>43800</v>
      </c>
      <c r="R161" s="49">
        <v>43801</v>
      </c>
      <c r="S161" s="50" t="s">
        <v>140</v>
      </c>
    </row>
    <row r="162" spans="1:19" x14ac:dyDescent="0.2">
      <c r="A162" s="34" t="s">
        <v>141</v>
      </c>
      <c r="B162" s="35">
        <v>0</v>
      </c>
      <c r="C162" s="35">
        <f>D162</f>
        <v>0.45</v>
      </c>
      <c r="D162" s="35">
        <v>0.45</v>
      </c>
      <c r="E162" s="47">
        <v>405740</v>
      </c>
      <c r="F162" s="44">
        <v>10.234000000000002</v>
      </c>
      <c r="G162" s="51">
        <v>1.776</v>
      </c>
      <c r="H162" s="51">
        <v>0.26400000000000001</v>
      </c>
      <c r="I162" s="51">
        <v>0.58599999999999997</v>
      </c>
      <c r="J162" s="51"/>
      <c r="K162" s="44"/>
      <c r="L162" s="44">
        <v>6.6929999999999996</v>
      </c>
      <c r="M162" s="46"/>
      <c r="N162" s="46"/>
      <c r="O162" s="47" t="s">
        <v>32</v>
      </c>
      <c r="P162" s="48">
        <v>0.45</v>
      </c>
      <c r="Q162" s="49">
        <v>43805</v>
      </c>
      <c r="R162" s="49">
        <v>43805</v>
      </c>
      <c r="S162" s="50" t="s">
        <v>142</v>
      </c>
    </row>
    <row r="163" spans="1:19" x14ac:dyDescent="0.2">
      <c r="A163" s="34" t="s">
        <v>141</v>
      </c>
      <c r="B163" s="35">
        <f>C162</f>
        <v>0.45</v>
      </c>
      <c r="C163" s="35">
        <f>B163+D163</f>
        <v>0.65</v>
      </c>
      <c r="D163" s="35">
        <v>0.2</v>
      </c>
      <c r="E163" s="47">
        <v>405741</v>
      </c>
      <c r="F163" s="44">
        <v>4.5179999999999998</v>
      </c>
      <c r="G163" s="51">
        <v>7.8E-2</v>
      </c>
      <c r="H163" s="51">
        <v>0.36399999999999999</v>
      </c>
      <c r="I163" s="51">
        <v>0.92200000000000004</v>
      </c>
      <c r="J163" s="51"/>
      <c r="K163" s="44"/>
      <c r="L163" s="44">
        <v>3.323</v>
      </c>
      <c r="M163" s="46"/>
      <c r="N163" s="46"/>
      <c r="O163" s="47" t="s">
        <v>32</v>
      </c>
      <c r="P163" s="48">
        <v>0.2</v>
      </c>
      <c r="Q163" s="49">
        <v>43805</v>
      </c>
      <c r="R163" s="49">
        <v>43805</v>
      </c>
      <c r="S163" s="50" t="s">
        <v>142</v>
      </c>
    </row>
    <row r="164" spans="1:19" x14ac:dyDescent="0.2">
      <c r="A164" s="34" t="s">
        <v>141</v>
      </c>
      <c r="B164" s="35">
        <f t="shared" ref="B164:B166" si="28">C163</f>
        <v>0.65</v>
      </c>
      <c r="C164" s="35">
        <f t="shared" ref="C164:C166" si="29">B164+D164</f>
        <v>1.4500000000000002</v>
      </c>
      <c r="D164" s="35">
        <v>0.8</v>
      </c>
      <c r="E164" s="47">
        <v>405742</v>
      </c>
      <c r="F164" s="44">
        <v>7.31</v>
      </c>
      <c r="G164" s="51">
        <v>1.1040000000000001</v>
      </c>
      <c r="H164" s="51">
        <v>0.4</v>
      </c>
      <c r="I164" s="51">
        <v>0.873</v>
      </c>
      <c r="J164" s="51"/>
      <c r="K164" s="44"/>
      <c r="L164" s="44">
        <v>3.5070000000000001</v>
      </c>
      <c r="M164" s="46"/>
      <c r="N164" s="46"/>
      <c r="O164" s="47" t="s">
        <v>32</v>
      </c>
      <c r="P164" s="48">
        <v>0.8</v>
      </c>
      <c r="Q164" s="49">
        <v>43805</v>
      </c>
      <c r="R164" s="49">
        <v>43805</v>
      </c>
      <c r="S164" s="50" t="s">
        <v>142</v>
      </c>
    </row>
    <row r="165" spans="1:19" x14ac:dyDescent="0.2">
      <c r="A165" s="34" t="s">
        <v>141</v>
      </c>
      <c r="B165" s="35">
        <f t="shared" si="28"/>
        <v>1.4500000000000002</v>
      </c>
      <c r="C165" s="35">
        <f t="shared" si="29"/>
        <v>3.35</v>
      </c>
      <c r="D165" s="35">
        <v>1.9</v>
      </c>
      <c r="E165" s="47">
        <v>405743</v>
      </c>
      <c r="F165" s="44">
        <v>1.778</v>
      </c>
      <c r="G165" s="51">
        <v>0.217</v>
      </c>
      <c r="H165" s="51">
        <v>0.11600000000000001</v>
      </c>
      <c r="I165" s="51">
        <v>0.36899999999999999</v>
      </c>
      <c r="J165" s="51"/>
      <c r="K165" s="44"/>
      <c r="L165" s="44">
        <v>3.0470000000000002</v>
      </c>
      <c r="M165" s="46"/>
      <c r="N165" s="46"/>
      <c r="O165" s="47" t="s">
        <v>33</v>
      </c>
      <c r="P165" s="48"/>
      <c r="Q165" s="49">
        <v>43805</v>
      </c>
      <c r="R165" s="49">
        <v>43805</v>
      </c>
      <c r="S165" s="50" t="s">
        <v>142</v>
      </c>
    </row>
    <row r="166" spans="1:19" x14ac:dyDescent="0.2">
      <c r="A166" s="34" t="s">
        <v>141</v>
      </c>
      <c r="B166" s="35">
        <f t="shared" si="28"/>
        <v>3.35</v>
      </c>
      <c r="C166" s="35">
        <f t="shared" si="29"/>
        <v>3.95</v>
      </c>
      <c r="D166" s="35">
        <v>0.6</v>
      </c>
      <c r="E166" s="47">
        <v>405744</v>
      </c>
      <c r="F166" s="44">
        <v>1.06</v>
      </c>
      <c r="G166" s="51">
        <v>3.4000000000000002E-2</v>
      </c>
      <c r="H166" s="51">
        <v>8.5999999999999993E-2</v>
      </c>
      <c r="I166" s="51">
        <v>0.22900000000000001</v>
      </c>
      <c r="J166" s="51"/>
      <c r="K166" s="44"/>
      <c r="L166" s="44">
        <v>7.9909999999999997</v>
      </c>
      <c r="M166" s="46"/>
      <c r="N166" s="46"/>
      <c r="O166" s="47" t="s">
        <v>33</v>
      </c>
      <c r="P166" s="48"/>
      <c r="Q166" s="49">
        <v>43805</v>
      </c>
      <c r="R166" s="49">
        <v>43805</v>
      </c>
      <c r="S166" s="50" t="s">
        <v>142</v>
      </c>
    </row>
    <row r="167" spans="1:19" x14ac:dyDescent="0.2">
      <c r="A167" s="34" t="s">
        <v>143</v>
      </c>
      <c r="B167" s="35">
        <v>0</v>
      </c>
      <c r="C167" s="35">
        <f>D167</f>
        <v>1.6</v>
      </c>
      <c r="D167" s="35">
        <v>1.6</v>
      </c>
      <c r="E167" s="47">
        <v>406851</v>
      </c>
      <c r="F167" s="44">
        <v>1.8479999999999999</v>
      </c>
      <c r="G167" s="51">
        <v>6.0999999999999999E-2</v>
      </c>
      <c r="H167" s="51">
        <v>0.251</v>
      </c>
      <c r="I167" s="51">
        <v>0.68100000000000005</v>
      </c>
      <c r="J167" s="51"/>
      <c r="K167" s="44"/>
      <c r="L167" s="44">
        <v>3.85</v>
      </c>
      <c r="M167" s="46"/>
      <c r="N167" s="46"/>
      <c r="O167" s="47" t="s">
        <v>35</v>
      </c>
      <c r="P167" s="48"/>
      <c r="Q167" s="49">
        <v>43813</v>
      </c>
      <c r="R167" s="49">
        <v>43813</v>
      </c>
      <c r="S167" s="50" t="s">
        <v>145</v>
      </c>
    </row>
    <row r="168" spans="1:19" x14ac:dyDescent="0.2">
      <c r="A168" s="34" t="s">
        <v>143</v>
      </c>
      <c r="B168" s="35">
        <f>C167</f>
        <v>1.6</v>
      </c>
      <c r="C168" s="35">
        <f>B168+D168</f>
        <v>2.2000000000000002</v>
      </c>
      <c r="D168" s="35">
        <v>0.6</v>
      </c>
      <c r="E168" s="47">
        <v>406852</v>
      </c>
      <c r="F168" s="44">
        <v>6.8320000000000007</v>
      </c>
      <c r="G168" s="51">
        <v>0.19</v>
      </c>
      <c r="H168" s="51">
        <v>0.878</v>
      </c>
      <c r="I168" s="51">
        <v>1.8069999999999999</v>
      </c>
      <c r="J168" s="51"/>
      <c r="K168" s="44"/>
      <c r="L168" s="44">
        <v>23.6</v>
      </c>
      <c r="M168" s="46"/>
      <c r="N168" s="46"/>
      <c r="O168" s="47" t="s">
        <v>32</v>
      </c>
      <c r="P168" s="48">
        <v>0.6</v>
      </c>
      <c r="Q168" s="49">
        <v>43813</v>
      </c>
      <c r="R168" s="49">
        <v>43813</v>
      </c>
      <c r="S168" s="50" t="s">
        <v>145</v>
      </c>
    </row>
    <row r="169" spans="1:19" x14ac:dyDescent="0.2">
      <c r="A169" s="34" t="s">
        <v>143</v>
      </c>
      <c r="B169" s="35">
        <f>C168</f>
        <v>2.2000000000000002</v>
      </c>
      <c r="C169" s="35">
        <f>B169+D169</f>
        <v>3.4000000000000004</v>
      </c>
      <c r="D169" s="35">
        <v>1.2</v>
      </c>
      <c r="E169" s="47">
        <v>406853</v>
      </c>
      <c r="F169" s="44">
        <v>11.54</v>
      </c>
      <c r="G169" s="51">
        <v>0.25</v>
      </c>
      <c r="H169" s="51">
        <v>0.40699999999999997</v>
      </c>
      <c r="I169" s="51">
        <v>0.63700000000000001</v>
      </c>
      <c r="J169" s="51"/>
      <c r="K169" s="44"/>
      <c r="L169" s="44">
        <v>6.4859999999999998</v>
      </c>
      <c r="M169" s="46"/>
      <c r="N169" s="46"/>
      <c r="O169" s="47" t="s">
        <v>33</v>
      </c>
      <c r="P169" s="48"/>
      <c r="Q169" s="49">
        <v>43813</v>
      </c>
      <c r="R169" s="49">
        <v>43813</v>
      </c>
      <c r="S169" s="50" t="s">
        <v>145</v>
      </c>
    </row>
    <row r="170" spans="1:19" x14ac:dyDescent="0.2">
      <c r="A170" s="34" t="s">
        <v>144</v>
      </c>
      <c r="B170" s="35">
        <v>0</v>
      </c>
      <c r="C170" s="35">
        <f>D170</f>
        <v>3</v>
      </c>
      <c r="D170" s="35">
        <v>3</v>
      </c>
      <c r="E170" s="47">
        <v>407403</v>
      </c>
      <c r="F170" s="44">
        <v>0.14800000000000002</v>
      </c>
      <c r="G170" s="51">
        <v>1.2999999999999999E-2</v>
      </c>
      <c r="H170" s="51">
        <v>4.0000000000000001E-3</v>
      </c>
      <c r="I170" s="51">
        <v>3.6999999999999998E-2</v>
      </c>
      <c r="J170" s="51"/>
      <c r="K170" s="44"/>
      <c r="L170" s="44">
        <v>0.26</v>
      </c>
      <c r="M170" s="46"/>
      <c r="N170" s="46"/>
      <c r="O170" s="47" t="s">
        <v>35</v>
      </c>
      <c r="P170" s="48"/>
      <c r="Q170" s="49">
        <v>43816</v>
      </c>
      <c r="R170" s="49">
        <v>43817</v>
      </c>
      <c r="S170" s="50" t="s">
        <v>146</v>
      </c>
    </row>
    <row r="171" spans="1:19" x14ac:dyDescent="0.2">
      <c r="A171" s="34" t="s">
        <v>144</v>
      </c>
      <c r="B171" s="35">
        <f>C170</f>
        <v>3</v>
      </c>
      <c r="C171" s="35">
        <f>B171+D171</f>
        <v>4</v>
      </c>
      <c r="D171" s="35">
        <v>1</v>
      </c>
      <c r="E171" s="47">
        <v>407404</v>
      </c>
      <c r="F171" s="44">
        <v>14.888</v>
      </c>
      <c r="G171" s="51">
        <v>0.627</v>
      </c>
      <c r="H171" s="51">
        <v>0.52600000000000002</v>
      </c>
      <c r="I171" s="51">
        <v>0.85699999999999998</v>
      </c>
      <c r="J171" s="51"/>
      <c r="K171" s="44"/>
      <c r="L171" s="44">
        <v>8.1379999999999999</v>
      </c>
      <c r="M171" s="46"/>
      <c r="N171" s="46"/>
      <c r="O171" s="47" t="s">
        <v>32</v>
      </c>
      <c r="P171" s="48">
        <v>1</v>
      </c>
      <c r="Q171" s="49">
        <v>43816</v>
      </c>
      <c r="R171" s="49">
        <v>43817</v>
      </c>
      <c r="S171" s="50" t="s">
        <v>146</v>
      </c>
    </row>
    <row r="172" spans="1:19" x14ac:dyDescent="0.2">
      <c r="A172" s="34" t="s">
        <v>144</v>
      </c>
      <c r="B172" s="35">
        <f>C171</f>
        <v>4</v>
      </c>
      <c r="C172" s="35">
        <f>B172+D172</f>
        <v>4.4000000000000004</v>
      </c>
      <c r="D172" s="35">
        <v>0.4</v>
      </c>
      <c r="E172" s="47">
        <v>407405</v>
      </c>
      <c r="F172" s="44">
        <v>1.4059999999999999</v>
      </c>
      <c r="G172" s="51">
        <v>0.03</v>
      </c>
      <c r="H172" s="51">
        <v>0.13600000000000001</v>
      </c>
      <c r="I172" s="51">
        <v>0.47899999999999998</v>
      </c>
      <c r="J172" s="51"/>
      <c r="K172" s="44"/>
      <c r="L172" s="44">
        <v>0.78400000000000003</v>
      </c>
      <c r="M172" s="46"/>
      <c r="N172" s="46"/>
      <c r="O172" s="47" t="s">
        <v>33</v>
      </c>
      <c r="P172" s="48"/>
      <c r="Q172" s="49">
        <v>43816</v>
      </c>
      <c r="R172" s="49">
        <v>43817</v>
      </c>
      <c r="S172" s="50" t="s">
        <v>146</v>
      </c>
    </row>
    <row r="173" spans="1:19" x14ac:dyDescent="0.2">
      <c r="A173" s="34" t="s">
        <v>147</v>
      </c>
      <c r="B173" s="35">
        <v>0</v>
      </c>
      <c r="C173" s="35">
        <f>D173</f>
        <v>1.3</v>
      </c>
      <c r="D173" s="35">
        <v>1.3</v>
      </c>
      <c r="E173" s="47">
        <v>408269</v>
      </c>
      <c r="F173" s="44">
        <v>0.69</v>
      </c>
      <c r="G173" s="51">
        <v>2.1000000000000001E-2</v>
      </c>
      <c r="H173" s="51">
        <v>0.01</v>
      </c>
      <c r="I173" s="51">
        <v>4.2999999999999997E-2</v>
      </c>
      <c r="J173" s="51"/>
      <c r="K173" s="44"/>
      <c r="L173" s="44">
        <v>2.4369999999999998</v>
      </c>
      <c r="M173" s="46"/>
      <c r="N173" s="46"/>
      <c r="O173" s="47" t="s">
        <v>35</v>
      </c>
      <c r="P173" s="48"/>
      <c r="Q173" s="49">
        <v>43822</v>
      </c>
      <c r="R173" s="49">
        <v>43822</v>
      </c>
      <c r="S173" s="50" t="s">
        <v>148</v>
      </c>
    </row>
    <row r="174" spans="1:19" x14ac:dyDescent="0.2">
      <c r="A174" s="34" t="s">
        <v>147</v>
      </c>
      <c r="B174" s="35">
        <f>C173</f>
        <v>1.3</v>
      </c>
      <c r="C174" s="35">
        <f>B174+D174</f>
        <v>1.9</v>
      </c>
      <c r="D174" s="35">
        <v>0.6</v>
      </c>
      <c r="E174" s="47">
        <v>408270</v>
      </c>
      <c r="F174" s="44">
        <v>6.0079999999999991</v>
      </c>
      <c r="G174" s="51">
        <v>0.49099999999999999</v>
      </c>
      <c r="H174" s="51">
        <v>3.5819999999999999</v>
      </c>
      <c r="I174" s="51">
        <v>3.726</v>
      </c>
      <c r="J174" s="51"/>
      <c r="K174" s="44"/>
      <c r="L174" s="44">
        <v>1.4730000000000001</v>
      </c>
      <c r="M174" s="46"/>
      <c r="N174" s="46"/>
      <c r="O174" s="47" t="s">
        <v>32</v>
      </c>
      <c r="P174" s="48">
        <v>0.6</v>
      </c>
      <c r="Q174" s="49">
        <v>43822</v>
      </c>
      <c r="R174" s="49">
        <v>43822</v>
      </c>
      <c r="S174" s="50" t="s">
        <v>148</v>
      </c>
    </row>
    <row r="175" spans="1:19" x14ac:dyDescent="0.2">
      <c r="A175" s="34" t="s">
        <v>147</v>
      </c>
      <c r="B175" s="35">
        <f t="shared" ref="B175:B176" si="30">C174</f>
        <v>1.9</v>
      </c>
      <c r="C175" s="35">
        <f t="shared" ref="C175:C176" si="31">B175+D175</f>
        <v>2.7</v>
      </c>
      <c r="D175" s="35">
        <v>0.8</v>
      </c>
      <c r="E175" s="47">
        <v>408271</v>
      </c>
      <c r="F175" s="44">
        <v>5.57</v>
      </c>
      <c r="G175" s="51">
        <v>0.92600000000000005</v>
      </c>
      <c r="H175" s="51">
        <v>0.29699999999999999</v>
      </c>
      <c r="I175" s="51">
        <v>0.91200000000000003</v>
      </c>
      <c r="J175" s="51"/>
      <c r="K175" s="44"/>
      <c r="L175" s="44">
        <v>4.43</v>
      </c>
      <c r="M175" s="46"/>
      <c r="N175" s="46"/>
      <c r="O175" s="47" t="s">
        <v>32</v>
      </c>
      <c r="P175" s="48">
        <v>0.8</v>
      </c>
      <c r="Q175" s="49">
        <v>43822</v>
      </c>
      <c r="R175" s="49">
        <v>43822</v>
      </c>
      <c r="S175" s="50" t="s">
        <v>148</v>
      </c>
    </row>
    <row r="176" spans="1:19" x14ac:dyDescent="0.2">
      <c r="A176" s="34" t="s">
        <v>147</v>
      </c>
      <c r="B176" s="35">
        <f t="shared" si="30"/>
        <v>2.7</v>
      </c>
      <c r="C176" s="35">
        <f t="shared" si="31"/>
        <v>3.8000000000000003</v>
      </c>
      <c r="D176" s="35">
        <v>1.1000000000000001</v>
      </c>
      <c r="E176" s="47">
        <v>408272</v>
      </c>
      <c r="F176" s="44">
        <v>2.5099999999999998</v>
      </c>
      <c r="G176" s="51">
        <v>6.3E-2</v>
      </c>
      <c r="H176" s="51">
        <v>0.159</v>
      </c>
      <c r="I176" s="51">
        <v>0.877</v>
      </c>
      <c r="J176" s="51"/>
      <c r="K176" s="44"/>
      <c r="L176" s="44">
        <v>2.569</v>
      </c>
      <c r="M176" s="46"/>
      <c r="N176" s="46"/>
      <c r="O176" s="47" t="s">
        <v>33</v>
      </c>
      <c r="P176" s="48"/>
      <c r="Q176" s="49">
        <v>43822</v>
      </c>
      <c r="R176" s="49">
        <v>43822</v>
      </c>
      <c r="S176" s="50" t="s">
        <v>148</v>
      </c>
    </row>
    <row r="177" spans="1:19" x14ac:dyDescent="0.2">
      <c r="A177" s="54" t="s">
        <v>209</v>
      </c>
      <c r="B177" s="35">
        <v>0</v>
      </c>
      <c r="C177" s="35">
        <f>D177</f>
        <v>0.6</v>
      </c>
      <c r="D177" s="35">
        <v>0.6</v>
      </c>
      <c r="E177" s="47">
        <v>410036</v>
      </c>
      <c r="F177" s="44">
        <v>9.0120000000000005</v>
      </c>
      <c r="G177" s="51">
        <v>0.246</v>
      </c>
      <c r="H177" s="51">
        <v>5.5E-2</v>
      </c>
      <c r="I177" s="51">
        <v>0.115</v>
      </c>
      <c r="J177" s="51"/>
      <c r="K177" s="44"/>
      <c r="L177" s="44">
        <v>17.670000000000002</v>
      </c>
      <c r="M177" s="46"/>
      <c r="N177" s="46"/>
      <c r="O177" s="47" t="s">
        <v>35</v>
      </c>
      <c r="P177" s="48"/>
      <c r="Q177" s="49">
        <v>43829</v>
      </c>
      <c r="R177" s="49">
        <v>43830</v>
      </c>
      <c r="S177" s="50" t="s">
        <v>210</v>
      </c>
    </row>
    <row r="178" spans="1:19" x14ac:dyDescent="0.2">
      <c r="A178" s="54" t="s">
        <v>209</v>
      </c>
      <c r="B178" s="35">
        <f>C177</f>
        <v>0.6</v>
      </c>
      <c r="C178" s="35">
        <f>B178+D178</f>
        <v>1.2999999999999998</v>
      </c>
      <c r="D178" s="35">
        <v>0.7</v>
      </c>
      <c r="E178" s="47">
        <v>410037</v>
      </c>
      <c r="F178" s="44">
        <v>8.0060000000000002</v>
      </c>
      <c r="G178" s="51">
        <v>0.45800000000000002</v>
      </c>
      <c r="H178" s="51">
        <v>1.431</v>
      </c>
      <c r="I178" s="51">
        <v>1.9830000000000001</v>
      </c>
      <c r="J178" s="51"/>
      <c r="K178" s="44"/>
      <c r="L178" s="44">
        <v>10.958</v>
      </c>
      <c r="M178" s="46"/>
      <c r="N178" s="46"/>
      <c r="O178" s="47" t="s">
        <v>32</v>
      </c>
      <c r="P178" s="48">
        <v>0.7</v>
      </c>
      <c r="Q178" s="49">
        <v>43829</v>
      </c>
      <c r="R178" s="49">
        <v>43830</v>
      </c>
      <c r="S178" s="50" t="s">
        <v>210</v>
      </c>
    </row>
    <row r="179" spans="1:19" x14ac:dyDescent="0.2">
      <c r="A179" s="54" t="s">
        <v>209</v>
      </c>
      <c r="B179" s="35">
        <f t="shared" ref="B179:B181" si="32">C178</f>
        <v>1.2999999999999998</v>
      </c>
      <c r="C179" s="35">
        <f t="shared" ref="C179:C181" si="33">B179+D179</f>
        <v>1.4999999999999998</v>
      </c>
      <c r="D179" s="35">
        <v>0.2</v>
      </c>
      <c r="E179" s="47">
        <v>410038</v>
      </c>
      <c r="F179" s="44">
        <v>0.77600000000000013</v>
      </c>
      <c r="G179" s="51">
        <v>2.9000000000000001E-2</v>
      </c>
      <c r="H179" s="51">
        <v>2.1999999999999999E-2</v>
      </c>
      <c r="I179" s="51">
        <v>5.1999999999999998E-2</v>
      </c>
      <c r="J179" s="51"/>
      <c r="K179" s="44"/>
      <c r="L179" s="44">
        <v>3.79</v>
      </c>
      <c r="M179" s="46"/>
      <c r="N179" s="46"/>
      <c r="O179" s="47" t="s">
        <v>32</v>
      </c>
      <c r="P179" s="48">
        <v>0.2</v>
      </c>
      <c r="Q179" s="49">
        <v>43829</v>
      </c>
      <c r="R179" s="49">
        <v>43830</v>
      </c>
      <c r="S179" s="50" t="s">
        <v>210</v>
      </c>
    </row>
    <row r="180" spans="1:19" x14ac:dyDescent="0.2">
      <c r="A180" s="54" t="s">
        <v>209</v>
      </c>
      <c r="B180" s="35">
        <f t="shared" si="32"/>
        <v>1.4999999999999998</v>
      </c>
      <c r="C180" s="35">
        <f t="shared" si="33"/>
        <v>2.1999999999999997</v>
      </c>
      <c r="D180" s="35">
        <v>0.7</v>
      </c>
      <c r="E180" s="47">
        <v>410039</v>
      </c>
      <c r="F180" s="44">
        <v>6.8279999999999994</v>
      </c>
      <c r="G180" s="51">
        <v>0.39500000000000002</v>
      </c>
      <c r="H180" s="51">
        <v>1.2509999999999999</v>
      </c>
      <c r="I180" s="51">
        <v>1.8129999999999999</v>
      </c>
      <c r="J180" s="51"/>
      <c r="K180" s="44"/>
      <c r="L180" s="44">
        <v>10.196999999999999</v>
      </c>
      <c r="M180" s="46"/>
      <c r="N180" s="46"/>
      <c r="O180" s="47" t="s">
        <v>32</v>
      </c>
      <c r="P180" s="48">
        <v>0.7</v>
      </c>
      <c r="Q180" s="49">
        <v>43829</v>
      </c>
      <c r="R180" s="49">
        <v>43830</v>
      </c>
      <c r="S180" s="50" t="s">
        <v>210</v>
      </c>
    </row>
    <row r="181" spans="1:19" x14ac:dyDescent="0.2">
      <c r="A181" s="54" t="s">
        <v>209</v>
      </c>
      <c r="B181" s="35">
        <f t="shared" si="32"/>
        <v>2.1999999999999997</v>
      </c>
      <c r="C181" s="35">
        <f t="shared" si="33"/>
        <v>3.5999999999999996</v>
      </c>
      <c r="D181" s="35">
        <v>1.4</v>
      </c>
      <c r="E181" s="47">
        <v>410040</v>
      </c>
      <c r="F181" s="44">
        <v>0.60199999999999998</v>
      </c>
      <c r="G181" s="51">
        <v>1.9E-2</v>
      </c>
      <c r="H181" s="51">
        <v>1.2999999999999999E-2</v>
      </c>
      <c r="I181" s="51">
        <v>4.7E-2</v>
      </c>
      <c r="J181" s="51"/>
      <c r="K181" s="44"/>
      <c r="L181" s="44">
        <v>1.2030000000000001</v>
      </c>
      <c r="M181" s="46"/>
      <c r="N181" s="46"/>
      <c r="O181" s="47" t="s">
        <v>33</v>
      </c>
      <c r="P181" s="48"/>
      <c r="Q181" s="49">
        <v>43829</v>
      </c>
      <c r="R181" s="49">
        <v>43830</v>
      </c>
      <c r="S181" s="50" t="s">
        <v>210</v>
      </c>
    </row>
    <row r="182" spans="1:19" x14ac:dyDescent="0.2">
      <c r="A182" s="34" t="s">
        <v>211</v>
      </c>
      <c r="B182" s="35">
        <v>0</v>
      </c>
      <c r="C182" s="35">
        <f>D182</f>
        <v>1.6</v>
      </c>
      <c r="D182" s="35">
        <v>1.6</v>
      </c>
      <c r="E182" s="47">
        <v>410649</v>
      </c>
      <c r="F182" s="44">
        <v>0.28199999999999997</v>
      </c>
      <c r="G182" s="51">
        <v>1.39989E-2</v>
      </c>
      <c r="H182" s="51">
        <v>1.5568700000000001E-2</v>
      </c>
      <c r="I182" s="51">
        <v>7.3421400000000012E-2</v>
      </c>
      <c r="J182" s="51"/>
      <c r="K182" s="44"/>
      <c r="L182" s="44">
        <v>0.85499999999999998</v>
      </c>
      <c r="M182" s="46"/>
      <c r="N182" s="46"/>
      <c r="O182" s="47" t="s">
        <v>35</v>
      </c>
      <c r="P182" s="48"/>
      <c r="Q182" s="49">
        <v>43834</v>
      </c>
      <c r="R182" s="49">
        <v>43834</v>
      </c>
      <c r="S182" s="50" t="s">
        <v>218</v>
      </c>
    </row>
    <row r="183" spans="1:19" x14ac:dyDescent="0.2">
      <c r="A183" s="34" t="s">
        <v>211</v>
      </c>
      <c r="B183" s="35">
        <f>C182</f>
        <v>1.6</v>
      </c>
      <c r="C183" s="35">
        <f>B183+D183</f>
        <v>2.8</v>
      </c>
      <c r="D183" s="35">
        <v>1.2</v>
      </c>
      <c r="E183" s="47">
        <v>410650</v>
      </c>
      <c r="F183" s="44">
        <v>4.258</v>
      </c>
      <c r="G183" s="51">
        <v>4.7915899999999997E-2</v>
      </c>
      <c r="H183" s="51">
        <v>0.2950064</v>
      </c>
      <c r="I183" s="51">
        <v>0.71393249999999997</v>
      </c>
      <c r="J183" s="51"/>
      <c r="K183" s="44"/>
      <c r="L183" s="44">
        <v>4.8849999999999998</v>
      </c>
      <c r="M183" s="46"/>
      <c r="N183" s="46"/>
      <c r="O183" s="47" t="s">
        <v>32</v>
      </c>
      <c r="P183" s="48">
        <v>1.2</v>
      </c>
      <c r="Q183" s="49">
        <v>43834</v>
      </c>
      <c r="R183" s="49">
        <v>43834</v>
      </c>
      <c r="S183" s="50" t="s">
        <v>218</v>
      </c>
    </row>
    <row r="184" spans="1:19" x14ac:dyDescent="0.2">
      <c r="A184" s="34" t="s">
        <v>211</v>
      </c>
      <c r="B184" s="35">
        <f>C183</f>
        <v>2.8</v>
      </c>
      <c r="C184" s="35">
        <f>B184+D184</f>
        <v>3.8</v>
      </c>
      <c r="D184" s="35">
        <v>1</v>
      </c>
      <c r="E184" s="47">
        <v>410651</v>
      </c>
      <c r="F184" s="44">
        <v>0.27599999999999997</v>
      </c>
      <c r="G184" s="51">
        <v>1.8964599999999998E-2</v>
      </c>
      <c r="H184" s="51">
        <v>1.06578E-2</v>
      </c>
      <c r="I184" s="51">
        <v>7.9914100000000002E-2</v>
      </c>
      <c r="J184" s="51"/>
      <c r="K184" s="44"/>
      <c r="L184" s="44">
        <v>0.754</v>
      </c>
      <c r="M184" s="46"/>
      <c r="N184" s="46"/>
      <c r="O184" s="47" t="s">
        <v>33</v>
      </c>
      <c r="P184" s="48"/>
      <c r="Q184" s="49">
        <v>43834</v>
      </c>
      <c r="R184" s="49">
        <v>43834</v>
      </c>
      <c r="S184" s="50" t="s">
        <v>218</v>
      </c>
    </row>
    <row r="185" spans="1:19" x14ac:dyDescent="0.2">
      <c r="A185" s="34" t="s">
        <v>212</v>
      </c>
      <c r="B185" s="35">
        <v>0</v>
      </c>
      <c r="C185" s="35">
        <f>D185</f>
        <v>1.1000000000000001</v>
      </c>
      <c r="D185" s="35">
        <v>1.1000000000000001</v>
      </c>
      <c r="E185" s="47">
        <v>411148</v>
      </c>
      <c r="F185" s="44">
        <v>1.6180000000000001</v>
      </c>
      <c r="G185" s="51">
        <v>8.3000000000000004E-2</v>
      </c>
      <c r="H185" s="51">
        <v>7.0000000000000001E-3</v>
      </c>
      <c r="I185" s="51">
        <v>4.5999999999999999E-2</v>
      </c>
      <c r="J185" s="51"/>
      <c r="K185" s="44"/>
      <c r="L185" s="44">
        <v>8.4000000000000005E-2</v>
      </c>
      <c r="M185" s="46"/>
      <c r="N185" s="46"/>
      <c r="O185" s="47" t="s">
        <v>35</v>
      </c>
      <c r="P185" s="48"/>
      <c r="Q185" s="49">
        <v>43837</v>
      </c>
      <c r="R185" s="49">
        <v>43837</v>
      </c>
      <c r="S185" s="50" t="s">
        <v>215</v>
      </c>
    </row>
    <row r="186" spans="1:19" x14ac:dyDescent="0.2">
      <c r="A186" s="34" t="s">
        <v>212</v>
      </c>
      <c r="B186" s="35">
        <f>C185</f>
        <v>1.1000000000000001</v>
      </c>
      <c r="C186" s="35">
        <f>B186+D186</f>
        <v>1.6</v>
      </c>
      <c r="D186" s="35">
        <v>0.5</v>
      </c>
      <c r="E186" s="47">
        <v>411149</v>
      </c>
      <c r="F186" s="44">
        <v>1.5319999999999998</v>
      </c>
      <c r="G186" s="51">
        <v>0.14099999999999999</v>
      </c>
      <c r="H186" s="51">
        <v>0.23899999999999999</v>
      </c>
      <c r="I186" s="51">
        <v>0.89600000000000002</v>
      </c>
      <c r="J186" s="51"/>
      <c r="K186" s="44"/>
      <c r="L186" s="44">
        <v>16.47</v>
      </c>
      <c r="M186" s="46"/>
      <c r="N186" s="46"/>
      <c r="O186" s="47" t="s">
        <v>32</v>
      </c>
      <c r="P186" s="48">
        <v>0.5</v>
      </c>
      <c r="Q186" s="49">
        <v>43837</v>
      </c>
      <c r="R186" s="49">
        <v>43837</v>
      </c>
      <c r="S186" s="50" t="s">
        <v>215</v>
      </c>
    </row>
    <row r="187" spans="1:19" x14ac:dyDescent="0.2">
      <c r="A187" s="34" t="s">
        <v>212</v>
      </c>
      <c r="B187" s="35">
        <f t="shared" ref="B187:B188" si="34">C186</f>
        <v>1.6</v>
      </c>
      <c r="C187" s="35">
        <f t="shared" ref="C187:C188" si="35">B187+D187</f>
        <v>2.1</v>
      </c>
      <c r="D187" s="35">
        <v>0.5</v>
      </c>
      <c r="E187" s="47">
        <v>411150</v>
      </c>
      <c r="F187" s="44">
        <v>0.248</v>
      </c>
      <c r="G187" s="51">
        <v>3.5999999999999997E-2</v>
      </c>
      <c r="H187" s="51">
        <v>4.7E-2</v>
      </c>
      <c r="I187" s="51">
        <v>0.17299999999999999</v>
      </c>
      <c r="J187" s="51"/>
      <c r="K187" s="44"/>
      <c r="L187" s="44">
        <v>9.3940000000000001</v>
      </c>
      <c r="M187" s="46"/>
      <c r="N187" s="46"/>
      <c r="O187" s="47" t="s">
        <v>33</v>
      </c>
      <c r="P187" s="48"/>
      <c r="Q187" s="49">
        <v>43837</v>
      </c>
      <c r="R187" s="49">
        <v>43837</v>
      </c>
      <c r="S187" s="50" t="s">
        <v>215</v>
      </c>
    </row>
    <row r="188" spans="1:19" x14ac:dyDescent="0.2">
      <c r="A188" s="34" t="s">
        <v>212</v>
      </c>
      <c r="B188" s="35">
        <f t="shared" si="34"/>
        <v>2.1</v>
      </c>
      <c r="C188" s="35">
        <f t="shared" si="35"/>
        <v>3.3</v>
      </c>
      <c r="D188" s="35">
        <v>1.2</v>
      </c>
      <c r="E188" s="47">
        <v>411151</v>
      </c>
      <c r="F188" s="44">
        <v>0.87</v>
      </c>
      <c r="G188" s="51">
        <v>2.1000000000000001E-2</v>
      </c>
      <c r="H188" s="51">
        <v>2.4E-2</v>
      </c>
      <c r="I188" s="51">
        <v>0.18099999999999999</v>
      </c>
      <c r="J188" s="51"/>
      <c r="K188" s="44"/>
      <c r="L188" s="44">
        <v>3.5960000000000001</v>
      </c>
      <c r="M188" s="46"/>
      <c r="N188" s="46"/>
      <c r="O188" s="47" t="s">
        <v>33</v>
      </c>
      <c r="P188" s="48"/>
      <c r="Q188" s="49">
        <v>43837</v>
      </c>
      <c r="R188" s="49">
        <v>43837</v>
      </c>
      <c r="S188" s="50" t="s">
        <v>215</v>
      </c>
    </row>
    <row r="189" spans="1:19" x14ac:dyDescent="0.2">
      <c r="A189" s="34" t="s">
        <v>213</v>
      </c>
      <c r="B189" s="35">
        <v>0</v>
      </c>
      <c r="C189" s="35">
        <f>D189</f>
        <v>0.5</v>
      </c>
      <c r="D189" s="35">
        <v>0.5</v>
      </c>
      <c r="E189" s="47">
        <v>411772</v>
      </c>
      <c r="F189" s="44">
        <v>0.40800000000000003</v>
      </c>
      <c r="G189" s="51">
        <v>1.4999999999999999E-2</v>
      </c>
      <c r="H189" s="51">
        <v>7.0000000000000001E-3</v>
      </c>
      <c r="I189" s="51">
        <v>0.112</v>
      </c>
      <c r="J189" s="51"/>
      <c r="K189" s="44"/>
      <c r="L189" s="44">
        <v>0.69799999999999995</v>
      </c>
      <c r="M189" s="46"/>
      <c r="N189" s="46"/>
      <c r="O189" s="47" t="s">
        <v>35</v>
      </c>
      <c r="P189" s="48"/>
      <c r="Q189" s="49">
        <v>43840</v>
      </c>
      <c r="R189" s="49">
        <v>43841</v>
      </c>
      <c r="S189" s="50" t="s">
        <v>216</v>
      </c>
    </row>
    <row r="190" spans="1:19" x14ac:dyDescent="0.2">
      <c r="A190" s="34" t="s">
        <v>213</v>
      </c>
      <c r="B190" s="35">
        <f>C189</f>
        <v>0.5</v>
      </c>
      <c r="C190" s="35">
        <f>B190+D190</f>
        <v>1.7</v>
      </c>
      <c r="D190" s="35">
        <v>1.2</v>
      </c>
      <c r="E190" s="47">
        <v>411773</v>
      </c>
      <c r="F190" s="44">
        <v>0.27400000000000002</v>
      </c>
      <c r="G190" s="51">
        <v>2.1999999999999999E-2</v>
      </c>
      <c r="H190" s="51">
        <v>6.9000000000000006E-2</v>
      </c>
      <c r="I190" s="51">
        <v>0.17199999999999999</v>
      </c>
      <c r="J190" s="51"/>
      <c r="K190" s="44"/>
      <c r="L190" s="44">
        <v>2.5750000000000002</v>
      </c>
      <c r="M190" s="46"/>
      <c r="N190" s="46"/>
      <c r="O190" s="47" t="s">
        <v>35</v>
      </c>
      <c r="P190" s="48"/>
      <c r="Q190" s="49">
        <v>43840</v>
      </c>
      <c r="R190" s="49">
        <v>43841</v>
      </c>
      <c r="S190" s="50" t="s">
        <v>216</v>
      </c>
    </row>
    <row r="191" spans="1:19" x14ac:dyDescent="0.2">
      <c r="A191" s="34" t="s">
        <v>213</v>
      </c>
      <c r="B191" s="35">
        <f t="shared" ref="B191:B192" si="36">C190</f>
        <v>1.7</v>
      </c>
      <c r="C191" s="35">
        <f t="shared" ref="C191:C192" si="37">B191+D191</f>
        <v>2.2999999999999998</v>
      </c>
      <c r="D191" s="35">
        <v>0.6</v>
      </c>
      <c r="E191" s="47">
        <v>411774</v>
      </c>
      <c r="F191" s="44">
        <v>0.91599999999999993</v>
      </c>
      <c r="G191" s="51">
        <v>0.108</v>
      </c>
      <c r="H191" s="51">
        <v>6.8000000000000005E-2</v>
      </c>
      <c r="I191" s="51">
        <v>0.42199999999999999</v>
      </c>
      <c r="J191" s="51"/>
      <c r="K191" s="44"/>
      <c r="L191" s="44">
        <v>5.2510000000000003</v>
      </c>
      <c r="M191" s="46"/>
      <c r="N191" s="46"/>
      <c r="O191" s="47" t="s">
        <v>32</v>
      </c>
      <c r="P191" s="48">
        <v>0.6</v>
      </c>
      <c r="Q191" s="49">
        <v>43840</v>
      </c>
      <c r="R191" s="49">
        <v>43841</v>
      </c>
      <c r="S191" s="50" t="s">
        <v>216</v>
      </c>
    </row>
    <row r="192" spans="1:19" x14ac:dyDescent="0.2">
      <c r="A192" s="34" t="s">
        <v>213</v>
      </c>
      <c r="B192" s="35">
        <f t="shared" si="36"/>
        <v>2.2999999999999998</v>
      </c>
      <c r="C192" s="35">
        <f t="shared" si="37"/>
        <v>3.4</v>
      </c>
      <c r="D192" s="35">
        <v>1.1000000000000001</v>
      </c>
      <c r="E192" s="47">
        <v>411775</v>
      </c>
      <c r="F192" s="44">
        <v>0.41600000000000004</v>
      </c>
      <c r="G192" s="51">
        <v>1.4E-2</v>
      </c>
      <c r="H192" s="51">
        <v>4.4999999999999998E-2</v>
      </c>
      <c r="I192" s="51">
        <v>0.219</v>
      </c>
      <c r="J192" s="51"/>
      <c r="K192" s="44"/>
      <c r="L192" s="44">
        <v>2.7559999999999998</v>
      </c>
      <c r="M192" s="46"/>
      <c r="N192" s="46"/>
      <c r="O192" s="47" t="s">
        <v>33</v>
      </c>
      <c r="P192" s="48"/>
      <c r="Q192" s="49">
        <v>43840</v>
      </c>
      <c r="R192" s="49">
        <v>43841</v>
      </c>
      <c r="S192" s="50" t="s">
        <v>216</v>
      </c>
    </row>
    <row r="193" spans="1:19" x14ac:dyDescent="0.2">
      <c r="A193" s="34" t="s">
        <v>214</v>
      </c>
      <c r="B193" s="35">
        <v>0</v>
      </c>
      <c r="C193" s="35">
        <f>D193</f>
        <v>0.8</v>
      </c>
      <c r="D193" s="35">
        <v>0.8</v>
      </c>
      <c r="E193" s="47">
        <v>412204</v>
      </c>
      <c r="F193" s="44">
        <v>0.14000000000000001</v>
      </c>
      <c r="G193" s="51">
        <v>2.1999999999999999E-2</v>
      </c>
      <c r="H193" s="51">
        <v>2.9000000000000001E-2</v>
      </c>
      <c r="I193" s="51">
        <v>6.6000000000000003E-2</v>
      </c>
      <c r="J193" s="51"/>
      <c r="K193" s="44"/>
      <c r="L193" s="44">
        <v>0.17</v>
      </c>
      <c r="M193" s="46"/>
      <c r="N193" s="46"/>
      <c r="O193" s="47" t="s">
        <v>35</v>
      </c>
      <c r="P193" s="48"/>
      <c r="Q193" s="49">
        <v>43843</v>
      </c>
      <c r="R193" s="49">
        <v>43844</v>
      </c>
      <c r="S193" s="50" t="s">
        <v>217</v>
      </c>
    </row>
    <row r="194" spans="1:19" x14ac:dyDescent="0.2">
      <c r="A194" s="34" t="s">
        <v>214</v>
      </c>
      <c r="B194" s="35">
        <f>C193</f>
        <v>0.8</v>
      </c>
      <c r="C194" s="35">
        <f>B194+D194</f>
        <v>1.6</v>
      </c>
      <c r="D194" s="35">
        <v>0.8</v>
      </c>
      <c r="E194" s="47">
        <v>412205</v>
      </c>
      <c r="F194" s="44">
        <v>2.0990000000000002</v>
      </c>
      <c r="G194" s="51">
        <v>0.09</v>
      </c>
      <c r="H194" s="51">
        <v>0.41299999999999998</v>
      </c>
      <c r="I194" s="51">
        <v>1.0189999999999999</v>
      </c>
      <c r="J194" s="51"/>
      <c r="K194" s="44"/>
      <c r="L194" s="44">
        <v>1.9279999999999999</v>
      </c>
      <c r="M194" s="46"/>
      <c r="N194" s="46"/>
      <c r="O194" s="47" t="s">
        <v>32</v>
      </c>
      <c r="P194" s="48">
        <v>0.8</v>
      </c>
      <c r="Q194" s="49">
        <v>43843</v>
      </c>
      <c r="R194" s="49">
        <v>43844</v>
      </c>
      <c r="S194" s="50" t="s">
        <v>217</v>
      </c>
    </row>
    <row r="195" spans="1:19" x14ac:dyDescent="0.2">
      <c r="A195" s="34" t="s">
        <v>214</v>
      </c>
      <c r="B195" s="35">
        <f t="shared" ref="B195:B196" si="38">C194</f>
        <v>1.6</v>
      </c>
      <c r="C195" s="35">
        <f t="shared" ref="C195:C196" si="39">B195+D195</f>
        <v>2.6</v>
      </c>
      <c r="D195" s="35">
        <v>1</v>
      </c>
      <c r="E195" s="47">
        <v>412206</v>
      </c>
      <c r="F195" s="44">
        <v>0.16400000000000003</v>
      </c>
      <c r="G195" s="51">
        <v>2.5999999999999999E-2</v>
      </c>
      <c r="H195" s="51">
        <v>0.08</v>
      </c>
      <c r="I195" s="51">
        <v>0.45</v>
      </c>
      <c r="J195" s="51"/>
      <c r="K195" s="44"/>
      <c r="L195" s="44">
        <v>1.302</v>
      </c>
      <c r="M195" s="46"/>
      <c r="N195" s="46"/>
      <c r="O195" s="47" t="s">
        <v>32</v>
      </c>
      <c r="P195" s="48">
        <v>1</v>
      </c>
      <c r="Q195" s="49">
        <v>43843</v>
      </c>
      <c r="R195" s="49">
        <v>43844</v>
      </c>
      <c r="S195" s="50" t="s">
        <v>217</v>
      </c>
    </row>
    <row r="196" spans="1:19" x14ac:dyDescent="0.2">
      <c r="A196" s="34" t="s">
        <v>214</v>
      </c>
      <c r="B196" s="35">
        <f t="shared" si="38"/>
        <v>2.6</v>
      </c>
      <c r="C196" s="35">
        <f t="shared" si="39"/>
        <v>3.4000000000000004</v>
      </c>
      <c r="D196" s="35">
        <v>0.8</v>
      </c>
      <c r="E196" s="47">
        <v>412207</v>
      </c>
      <c r="F196" s="44">
        <v>0.48249999999999998</v>
      </c>
      <c r="G196" s="51">
        <v>8.9999999999999993E-3</v>
      </c>
      <c r="H196" s="51">
        <v>2.1000000000000001E-2</v>
      </c>
      <c r="I196" s="51">
        <v>6.7000000000000004E-2</v>
      </c>
      <c r="J196" s="51"/>
      <c r="K196" s="44"/>
      <c r="L196" s="44">
        <v>0.23599999999999999</v>
      </c>
      <c r="M196" s="46"/>
      <c r="N196" s="46"/>
      <c r="O196" s="47" t="s">
        <v>33</v>
      </c>
      <c r="P196" s="48"/>
      <c r="Q196" s="49">
        <v>43843</v>
      </c>
      <c r="R196" s="49">
        <v>43844</v>
      </c>
      <c r="S196" s="50" t="s">
        <v>217</v>
      </c>
    </row>
    <row r="197" spans="1:19" x14ac:dyDescent="0.2">
      <c r="A197" s="34" t="s">
        <v>219</v>
      </c>
      <c r="B197" s="35">
        <v>0</v>
      </c>
      <c r="C197" s="35">
        <f>D197</f>
        <v>0.9</v>
      </c>
      <c r="D197" s="35">
        <v>0.9</v>
      </c>
      <c r="E197" s="47">
        <v>413999</v>
      </c>
      <c r="F197" s="44">
        <v>0.77800000000000002</v>
      </c>
      <c r="G197" s="51">
        <v>2.9000000000000001E-2</v>
      </c>
      <c r="H197" s="51">
        <v>3.2000000000000001E-2</v>
      </c>
      <c r="I197" s="51">
        <v>0.18099999999999999</v>
      </c>
      <c r="J197" s="51"/>
      <c r="K197" s="44"/>
      <c r="L197" s="44">
        <v>1.3420000000000001</v>
      </c>
      <c r="M197" s="46"/>
      <c r="N197" s="46"/>
      <c r="O197" s="47" t="s">
        <v>35</v>
      </c>
      <c r="P197" s="48"/>
      <c r="Q197" s="53" t="s">
        <v>220</v>
      </c>
      <c r="R197" s="53" t="s">
        <v>220</v>
      </c>
      <c r="S197" s="50" t="s">
        <v>221</v>
      </c>
    </row>
    <row r="198" spans="1:19" x14ac:dyDescent="0.2">
      <c r="A198" s="34" t="s">
        <v>219</v>
      </c>
      <c r="B198" s="35">
        <f>C197</f>
        <v>0.9</v>
      </c>
      <c r="C198" s="35">
        <f>B198+D198</f>
        <v>1.3</v>
      </c>
      <c r="D198" s="35">
        <v>0.4</v>
      </c>
      <c r="E198" s="47">
        <v>414000</v>
      </c>
      <c r="F198" s="44">
        <v>1.9680000000000002</v>
      </c>
      <c r="G198" s="51">
        <v>0.78800000000000003</v>
      </c>
      <c r="H198" s="51">
        <v>0.40200000000000002</v>
      </c>
      <c r="I198" s="51">
        <v>0.9</v>
      </c>
      <c r="J198" s="51"/>
      <c r="K198" s="44"/>
      <c r="L198" s="44">
        <v>53.354999999999997</v>
      </c>
      <c r="M198" s="46"/>
      <c r="N198" s="46"/>
      <c r="O198" s="47" t="s">
        <v>32</v>
      </c>
      <c r="P198" s="48">
        <v>0.4</v>
      </c>
      <c r="Q198" s="53" t="s">
        <v>220</v>
      </c>
      <c r="R198" s="53" t="s">
        <v>220</v>
      </c>
      <c r="S198" s="50" t="s">
        <v>221</v>
      </c>
    </row>
    <row r="199" spans="1:19" x14ac:dyDescent="0.2">
      <c r="A199" s="34" t="s">
        <v>219</v>
      </c>
      <c r="B199" s="35">
        <f t="shared" ref="B199:B200" si="40">C198</f>
        <v>1.3</v>
      </c>
      <c r="C199" s="35">
        <f t="shared" ref="C199:C200" si="41">B199+D199</f>
        <v>3.3</v>
      </c>
      <c r="D199" s="35">
        <v>2</v>
      </c>
      <c r="E199" s="47">
        <v>414001</v>
      </c>
      <c r="F199" s="44">
        <v>0.37199999999999994</v>
      </c>
      <c r="G199" s="51">
        <v>7.6999999999999999E-2</v>
      </c>
      <c r="H199" s="51">
        <v>7.4999999999999997E-2</v>
      </c>
      <c r="I199" s="51">
        <v>0.28000000000000003</v>
      </c>
      <c r="J199" s="51"/>
      <c r="K199" s="44"/>
      <c r="L199" s="44">
        <v>6.6769999999999996</v>
      </c>
      <c r="M199" s="46"/>
      <c r="N199" s="46"/>
      <c r="O199" s="47" t="s">
        <v>33</v>
      </c>
      <c r="P199" s="48"/>
      <c r="Q199" s="53" t="s">
        <v>220</v>
      </c>
      <c r="R199" s="53" t="s">
        <v>220</v>
      </c>
      <c r="S199" s="50" t="s">
        <v>221</v>
      </c>
    </row>
    <row r="200" spans="1:19" x14ac:dyDescent="0.2">
      <c r="A200" s="34" t="s">
        <v>219</v>
      </c>
      <c r="B200" s="35">
        <f t="shared" si="40"/>
        <v>3.3</v>
      </c>
      <c r="C200" s="35">
        <f t="shared" si="41"/>
        <v>3.5999999999999996</v>
      </c>
      <c r="D200" s="35">
        <v>0.3</v>
      </c>
      <c r="E200" s="47">
        <v>414002</v>
      </c>
      <c r="F200" s="44">
        <v>0.26800000000000002</v>
      </c>
      <c r="G200" s="51">
        <v>6.2E-2</v>
      </c>
      <c r="H200" s="51">
        <v>2.7E-2</v>
      </c>
      <c r="I200" s="51">
        <v>0.13700000000000001</v>
      </c>
      <c r="J200" s="51"/>
      <c r="K200" s="44"/>
      <c r="L200" s="44">
        <v>1.9630000000000001</v>
      </c>
      <c r="M200" s="46"/>
      <c r="N200" s="46"/>
      <c r="O200" s="47" t="s">
        <v>33</v>
      </c>
      <c r="P200" s="48"/>
      <c r="Q200" s="53" t="s">
        <v>220</v>
      </c>
      <c r="R200" s="53" t="s">
        <v>220</v>
      </c>
      <c r="S200" s="50" t="s">
        <v>221</v>
      </c>
    </row>
    <row r="201" spans="1:19" x14ac:dyDescent="0.2">
      <c r="A201" s="34" t="s">
        <v>222</v>
      </c>
      <c r="B201" s="35">
        <v>0</v>
      </c>
      <c r="C201" s="35">
        <f>D201</f>
        <v>0.6</v>
      </c>
      <c r="D201" s="35">
        <v>0.6</v>
      </c>
      <c r="E201" s="47">
        <v>416567</v>
      </c>
      <c r="F201" s="44">
        <v>0.254</v>
      </c>
      <c r="G201" s="51">
        <v>1.0999999999999999E-2</v>
      </c>
      <c r="H201" s="51">
        <v>2.7E-2</v>
      </c>
      <c r="I201" s="51">
        <v>0.106</v>
      </c>
      <c r="J201" s="51"/>
      <c r="K201" s="44"/>
      <c r="L201" s="44">
        <v>5.2990000000000004</v>
      </c>
      <c r="M201" s="46"/>
      <c r="N201" s="46"/>
      <c r="O201" s="47" t="s">
        <v>35</v>
      </c>
      <c r="P201" s="48"/>
      <c r="Q201" s="49">
        <v>43870</v>
      </c>
      <c r="R201" s="49">
        <v>43871</v>
      </c>
      <c r="S201" s="50" t="s">
        <v>223</v>
      </c>
    </row>
    <row r="202" spans="1:19" x14ac:dyDescent="0.2">
      <c r="A202" s="34" t="s">
        <v>222</v>
      </c>
      <c r="B202" s="35">
        <f>C201</f>
        <v>0.6</v>
      </c>
      <c r="C202" s="35">
        <f>B202+D202</f>
        <v>1.2</v>
      </c>
      <c r="D202" s="35">
        <v>0.6</v>
      </c>
      <c r="E202" s="47">
        <v>416568</v>
      </c>
      <c r="F202" s="44">
        <v>4.3819999999999997</v>
      </c>
      <c r="G202" s="51">
        <v>0.1</v>
      </c>
      <c r="H202" s="51">
        <v>0.70399999999999996</v>
      </c>
      <c r="I202" s="51">
        <v>1.0589999999999999</v>
      </c>
      <c r="J202" s="51"/>
      <c r="K202" s="44"/>
      <c r="L202" s="44">
        <v>184.11500000000001</v>
      </c>
      <c r="M202" s="46"/>
      <c r="N202" s="46"/>
      <c r="O202" s="47" t="s">
        <v>32</v>
      </c>
      <c r="P202" s="48">
        <v>0.6</v>
      </c>
      <c r="Q202" s="49">
        <v>43870</v>
      </c>
      <c r="R202" s="49">
        <v>43871</v>
      </c>
      <c r="S202" s="50" t="s">
        <v>223</v>
      </c>
    </row>
    <row r="203" spans="1:19" x14ac:dyDescent="0.2">
      <c r="A203" s="34" t="s">
        <v>222</v>
      </c>
      <c r="B203" s="35">
        <f>C202</f>
        <v>1.2</v>
      </c>
      <c r="C203" s="35">
        <f>B203+D203</f>
        <v>3.5999999999999996</v>
      </c>
      <c r="D203" s="35">
        <v>2.4</v>
      </c>
      <c r="E203" s="47">
        <v>416570</v>
      </c>
      <c r="F203" s="44">
        <v>1.032</v>
      </c>
      <c r="G203" s="51">
        <v>2.4E-2</v>
      </c>
      <c r="H203" s="51">
        <v>9.9000000000000005E-2</v>
      </c>
      <c r="I203" s="51">
        <v>0.28299999999999997</v>
      </c>
      <c r="J203" s="51"/>
      <c r="K203" s="44"/>
      <c r="L203" s="44">
        <v>9.0459999999999994</v>
      </c>
      <c r="M203" s="46"/>
      <c r="N203" s="46"/>
      <c r="O203" s="47" t="s">
        <v>33</v>
      </c>
      <c r="P203" s="48"/>
      <c r="Q203" s="49">
        <v>43870</v>
      </c>
      <c r="R203" s="49">
        <v>43871</v>
      </c>
      <c r="S203" s="50" t="s">
        <v>223</v>
      </c>
    </row>
    <row r="204" spans="1:19" x14ac:dyDescent="0.2">
      <c r="A204" s="34" t="s">
        <v>224</v>
      </c>
      <c r="B204" s="35">
        <v>0</v>
      </c>
      <c r="C204" s="35">
        <f>D204</f>
        <v>0.8</v>
      </c>
      <c r="D204" s="35">
        <v>0.8</v>
      </c>
      <c r="E204" s="47">
        <v>417805</v>
      </c>
      <c r="F204" s="44">
        <v>0.62</v>
      </c>
      <c r="G204" s="51">
        <v>6.9000000000000006E-2</v>
      </c>
      <c r="H204" s="51">
        <v>8.3000000000000004E-2</v>
      </c>
      <c r="I204" s="51">
        <v>0.54600000000000004</v>
      </c>
      <c r="J204" s="51"/>
      <c r="K204" s="44"/>
      <c r="L204" s="44">
        <v>5.0819999999999999</v>
      </c>
      <c r="M204" s="46"/>
      <c r="N204" s="46"/>
      <c r="O204" s="47" t="s">
        <v>35</v>
      </c>
      <c r="P204" s="48"/>
      <c r="Q204" s="49">
        <v>43877</v>
      </c>
      <c r="R204" s="49">
        <v>43878</v>
      </c>
      <c r="S204" s="50" t="s">
        <v>225</v>
      </c>
    </row>
    <row r="205" spans="1:19" x14ac:dyDescent="0.2">
      <c r="A205" s="34" t="s">
        <v>224</v>
      </c>
      <c r="B205" s="35">
        <f>C204</f>
        <v>0.8</v>
      </c>
      <c r="C205" s="35">
        <f>B205+D205</f>
        <v>1.4</v>
      </c>
      <c r="D205" s="35">
        <v>0.6</v>
      </c>
      <c r="E205" s="47">
        <v>417806</v>
      </c>
      <c r="F205" s="44">
        <v>0.63800000000000001</v>
      </c>
      <c r="G205" s="51">
        <v>7.1999999999999995E-2</v>
      </c>
      <c r="H205" s="51">
        <v>0.19800000000000001</v>
      </c>
      <c r="I205" s="51">
        <v>0.46899999999999997</v>
      </c>
      <c r="J205" s="51"/>
      <c r="K205" s="44"/>
      <c r="L205" s="44">
        <v>15.374000000000001</v>
      </c>
      <c r="M205" s="46"/>
      <c r="N205" s="46"/>
      <c r="O205" s="47" t="s">
        <v>32</v>
      </c>
      <c r="P205" s="48">
        <v>0.6</v>
      </c>
      <c r="Q205" s="49">
        <v>43877</v>
      </c>
      <c r="R205" s="49">
        <v>43878</v>
      </c>
      <c r="S205" s="50" t="s">
        <v>225</v>
      </c>
    </row>
    <row r="206" spans="1:19" x14ac:dyDescent="0.2">
      <c r="A206" s="34" t="s">
        <v>224</v>
      </c>
      <c r="B206" s="35">
        <f t="shared" ref="B206:B207" si="42">C205</f>
        <v>1.4</v>
      </c>
      <c r="C206" s="35">
        <f t="shared" ref="C206:C207" si="43">B206+D206</f>
        <v>2.2000000000000002</v>
      </c>
      <c r="D206" s="35">
        <v>0.8</v>
      </c>
      <c r="E206" s="47">
        <v>417807</v>
      </c>
      <c r="F206" s="44">
        <v>2.6240000000000006</v>
      </c>
      <c r="G206" s="51">
        <v>0.11</v>
      </c>
      <c r="H206" s="51">
        <v>0.16600000000000001</v>
      </c>
      <c r="I206" s="51">
        <v>0.503</v>
      </c>
      <c r="J206" s="51"/>
      <c r="K206" s="44"/>
      <c r="L206" s="44">
        <v>20.106999999999999</v>
      </c>
      <c r="M206" s="46"/>
      <c r="N206" s="46"/>
      <c r="O206" s="47" t="s">
        <v>32</v>
      </c>
      <c r="P206" s="48">
        <v>0.8</v>
      </c>
      <c r="Q206" s="49">
        <v>43877</v>
      </c>
      <c r="R206" s="49">
        <v>43878</v>
      </c>
      <c r="S206" s="50" t="s">
        <v>225</v>
      </c>
    </row>
    <row r="207" spans="1:19" x14ac:dyDescent="0.2">
      <c r="A207" s="34" t="s">
        <v>224</v>
      </c>
      <c r="B207" s="35">
        <f t="shared" si="42"/>
        <v>2.2000000000000002</v>
      </c>
      <c r="C207" s="35">
        <f t="shared" si="43"/>
        <v>4.8000000000000007</v>
      </c>
      <c r="D207" s="35">
        <v>2.6</v>
      </c>
      <c r="E207" s="47">
        <v>417808</v>
      </c>
      <c r="F207" s="44">
        <v>2.948</v>
      </c>
      <c r="G207" s="51">
        <v>1.7999999999999999E-2</v>
      </c>
      <c r="H207" s="51">
        <v>5.0999999999999997E-2</v>
      </c>
      <c r="I207" s="51">
        <v>6.5000000000000002E-2</v>
      </c>
      <c r="J207" s="51"/>
      <c r="K207" s="44"/>
      <c r="L207" s="44">
        <v>21.603999999999999</v>
      </c>
      <c r="M207" s="46"/>
      <c r="N207" s="46"/>
      <c r="O207" s="47" t="s">
        <v>33</v>
      </c>
      <c r="P207" s="48"/>
      <c r="Q207" s="49">
        <v>43877</v>
      </c>
      <c r="R207" s="49">
        <v>43878</v>
      </c>
      <c r="S207" s="50" t="s">
        <v>225</v>
      </c>
    </row>
    <row r="208" spans="1:19" x14ac:dyDescent="0.2">
      <c r="A208" s="34" t="s">
        <v>226</v>
      </c>
      <c r="B208" s="35">
        <v>0</v>
      </c>
      <c r="C208" s="35">
        <f>D208</f>
        <v>0.7</v>
      </c>
      <c r="D208" s="35">
        <v>0.7</v>
      </c>
      <c r="E208" s="47">
        <v>418971</v>
      </c>
      <c r="F208" s="44">
        <v>2.286</v>
      </c>
      <c r="G208" s="51">
        <v>0.11</v>
      </c>
      <c r="H208" s="51">
        <v>0.105</v>
      </c>
      <c r="I208" s="51">
        <v>0.30599999999999999</v>
      </c>
      <c r="J208" s="51">
        <v>2.777777777777771</v>
      </c>
      <c r="K208" s="44"/>
      <c r="L208" s="44">
        <v>25.253</v>
      </c>
      <c r="M208" s="46"/>
      <c r="N208" s="46"/>
      <c r="O208" s="47" t="s">
        <v>32</v>
      </c>
      <c r="P208" s="48">
        <v>0.7</v>
      </c>
      <c r="Q208" s="49">
        <v>43884</v>
      </c>
      <c r="R208" s="49">
        <v>43884</v>
      </c>
      <c r="S208" s="50" t="s">
        <v>227</v>
      </c>
    </row>
    <row r="209" spans="1:19" x14ac:dyDescent="0.2">
      <c r="A209" s="34" t="s">
        <v>226</v>
      </c>
      <c r="B209" s="35">
        <f>C208</f>
        <v>0.7</v>
      </c>
      <c r="C209" s="35">
        <f>B209+D209</f>
        <v>1.2999999999999998</v>
      </c>
      <c r="D209" s="35">
        <v>0.6</v>
      </c>
      <c r="E209" s="47">
        <v>418972</v>
      </c>
      <c r="F209" s="44">
        <v>1.3480000000000001</v>
      </c>
      <c r="G209" s="51">
        <v>2.5000000000000001E-2</v>
      </c>
      <c r="H209" s="51">
        <v>0.13600000000000001</v>
      </c>
      <c r="I209" s="51">
        <v>0.63800000000000001</v>
      </c>
      <c r="J209" s="51">
        <v>2.8368794326241202</v>
      </c>
      <c r="K209" s="44"/>
      <c r="L209" s="44">
        <v>21.286000000000001</v>
      </c>
      <c r="M209" s="46"/>
      <c r="N209" s="46"/>
      <c r="O209" s="47" t="s">
        <v>32</v>
      </c>
      <c r="P209" s="48">
        <v>0.6</v>
      </c>
      <c r="Q209" s="49">
        <v>43884</v>
      </c>
      <c r="R209" s="49">
        <v>43884</v>
      </c>
      <c r="S209" s="50" t="s">
        <v>227</v>
      </c>
    </row>
    <row r="210" spans="1:19" x14ac:dyDescent="0.2">
      <c r="A210" s="34" t="s">
        <v>226</v>
      </c>
      <c r="B210" s="35">
        <f t="shared" ref="B210:B211" si="44">C209</f>
        <v>1.2999999999999998</v>
      </c>
      <c r="C210" s="35">
        <f t="shared" ref="C210:C211" si="45">B210+D210</f>
        <v>2.4</v>
      </c>
      <c r="D210" s="35">
        <v>1.1000000000000001</v>
      </c>
      <c r="E210" s="47">
        <v>418973</v>
      </c>
      <c r="F210" s="44">
        <v>3.548</v>
      </c>
      <c r="G210" s="51">
        <v>5.2999999999999999E-2</v>
      </c>
      <c r="H210" s="51">
        <v>0.11</v>
      </c>
      <c r="I210" s="51">
        <v>0.41699999999999998</v>
      </c>
      <c r="J210" s="51">
        <v>2.8368794326241202</v>
      </c>
      <c r="K210" s="44"/>
      <c r="L210" s="44">
        <v>36.319000000000003</v>
      </c>
      <c r="M210" s="46"/>
      <c r="N210" s="46"/>
      <c r="O210" s="47" t="s">
        <v>33</v>
      </c>
      <c r="P210" s="48"/>
      <c r="Q210" s="49">
        <v>43884</v>
      </c>
      <c r="R210" s="49">
        <v>43884</v>
      </c>
      <c r="S210" s="50" t="s">
        <v>227</v>
      </c>
    </row>
    <row r="211" spans="1:19" x14ac:dyDescent="0.2">
      <c r="A211" s="34" t="s">
        <v>226</v>
      </c>
      <c r="B211" s="35">
        <f t="shared" si="44"/>
        <v>2.4</v>
      </c>
      <c r="C211" s="35">
        <f t="shared" si="45"/>
        <v>3.3</v>
      </c>
      <c r="D211" s="35">
        <v>0.9</v>
      </c>
      <c r="E211" s="47">
        <v>418974</v>
      </c>
      <c r="F211" s="44">
        <v>1.484</v>
      </c>
      <c r="G211" s="51">
        <v>3.3000000000000002E-2</v>
      </c>
      <c r="H211" s="51">
        <v>4.3999999999999997E-2</v>
      </c>
      <c r="I211" s="51">
        <v>0.11600000000000001</v>
      </c>
      <c r="J211" s="51">
        <v>2.7586206896551726</v>
      </c>
      <c r="K211" s="44"/>
      <c r="L211" s="44">
        <v>12.896000000000001</v>
      </c>
      <c r="M211" s="46"/>
      <c r="N211" s="46"/>
      <c r="O211" s="47" t="s">
        <v>33</v>
      </c>
      <c r="P211" s="48"/>
      <c r="Q211" s="49">
        <v>43884</v>
      </c>
      <c r="R211" s="49">
        <v>43884</v>
      </c>
      <c r="S211" s="50" t="s">
        <v>227</v>
      </c>
    </row>
    <row r="212" spans="1:19" x14ac:dyDescent="0.2">
      <c r="A212" s="34" t="s">
        <v>228</v>
      </c>
      <c r="B212" s="35">
        <v>0</v>
      </c>
      <c r="C212" s="35">
        <f>D212</f>
        <v>1</v>
      </c>
      <c r="D212" s="35">
        <v>1</v>
      </c>
      <c r="E212" s="47">
        <v>419604</v>
      </c>
      <c r="F212" s="44">
        <v>2.33</v>
      </c>
      <c r="G212" s="51">
        <v>3.7999999999999999E-2</v>
      </c>
      <c r="H212" s="51">
        <v>6.9000000000000006E-2</v>
      </c>
      <c r="I212" s="51">
        <v>0.27</v>
      </c>
      <c r="J212" s="51"/>
      <c r="K212" s="44"/>
      <c r="L212" s="44">
        <v>12.736000000000001</v>
      </c>
      <c r="M212" s="46"/>
      <c r="N212" s="46"/>
      <c r="O212" s="47" t="s">
        <v>35</v>
      </c>
      <c r="P212" s="48"/>
      <c r="Q212" s="49">
        <v>43888</v>
      </c>
      <c r="R212" s="49">
        <v>43888</v>
      </c>
      <c r="S212" s="50" t="s">
        <v>230</v>
      </c>
    </row>
    <row r="213" spans="1:19" x14ac:dyDescent="0.2">
      <c r="A213" s="34" t="s">
        <v>228</v>
      </c>
      <c r="B213" s="35">
        <f>C212</f>
        <v>1</v>
      </c>
      <c r="C213" s="35">
        <f>B213+D213</f>
        <v>1.5</v>
      </c>
      <c r="D213" s="35">
        <v>0.5</v>
      </c>
      <c r="E213" s="47">
        <v>419605</v>
      </c>
      <c r="F213" s="44">
        <v>21.202000000000002</v>
      </c>
      <c r="G213" s="51">
        <v>0.28699999999999998</v>
      </c>
      <c r="H213" s="51">
        <v>0.16300000000000001</v>
      </c>
      <c r="I213" s="51">
        <v>0.22700000000000001</v>
      </c>
      <c r="J213" s="51"/>
      <c r="K213" s="44"/>
      <c r="L213" s="44">
        <v>5.9580000000000002</v>
      </c>
      <c r="M213" s="46"/>
      <c r="N213" s="46"/>
      <c r="O213" s="47" t="s">
        <v>32</v>
      </c>
      <c r="P213" s="48">
        <v>0.5</v>
      </c>
      <c r="Q213" s="49">
        <v>43888</v>
      </c>
      <c r="R213" s="49">
        <v>43888</v>
      </c>
      <c r="S213" s="50" t="s">
        <v>230</v>
      </c>
    </row>
    <row r="214" spans="1:19" x14ac:dyDescent="0.2">
      <c r="A214" s="34" t="s">
        <v>228</v>
      </c>
      <c r="B214" s="35">
        <f t="shared" ref="B214:B215" si="46">C213</f>
        <v>1.5</v>
      </c>
      <c r="C214" s="35">
        <f t="shared" ref="C214:C215" si="47">B214+D214</f>
        <v>2.7</v>
      </c>
      <c r="D214" s="35">
        <v>1.2</v>
      </c>
      <c r="E214" s="47">
        <v>419606</v>
      </c>
      <c r="F214" s="44">
        <v>12.302</v>
      </c>
      <c r="G214" s="51">
        <v>1.1479999999999999</v>
      </c>
      <c r="H214" s="51">
        <v>0.24199999999999999</v>
      </c>
      <c r="I214" s="51">
        <v>0.48899999999999999</v>
      </c>
      <c r="J214" s="51"/>
      <c r="K214" s="44"/>
      <c r="L214" s="44">
        <v>6</v>
      </c>
      <c r="M214" s="46"/>
      <c r="N214" s="46"/>
      <c r="O214" s="47" t="s">
        <v>32</v>
      </c>
      <c r="P214" s="48">
        <v>1.2</v>
      </c>
      <c r="Q214" s="49">
        <v>43888</v>
      </c>
      <c r="R214" s="49">
        <v>43888</v>
      </c>
      <c r="S214" s="50" t="s">
        <v>230</v>
      </c>
    </row>
    <row r="215" spans="1:19" x14ac:dyDescent="0.2">
      <c r="A215" s="34" t="s">
        <v>228</v>
      </c>
      <c r="B215" s="35">
        <f t="shared" si="46"/>
        <v>2.7</v>
      </c>
      <c r="C215" s="35">
        <f t="shared" si="47"/>
        <v>3.4000000000000004</v>
      </c>
      <c r="D215" s="35">
        <v>0.7</v>
      </c>
      <c r="E215" s="47">
        <v>419607</v>
      </c>
      <c r="F215" s="44">
        <v>1.036</v>
      </c>
      <c r="G215" s="51">
        <v>3.4000000000000002E-2</v>
      </c>
      <c r="H215" s="51">
        <v>6.6000000000000003E-2</v>
      </c>
      <c r="I215" s="51">
        <v>0.249</v>
      </c>
      <c r="J215" s="51"/>
      <c r="K215" s="44"/>
      <c r="L215" s="44">
        <v>3.835</v>
      </c>
      <c r="M215" s="46"/>
      <c r="N215" s="46"/>
      <c r="O215" s="47" t="s">
        <v>33</v>
      </c>
      <c r="P215" s="48"/>
      <c r="Q215" s="49">
        <v>43888</v>
      </c>
      <c r="R215" s="49">
        <v>43888</v>
      </c>
      <c r="S215" s="50" t="s">
        <v>230</v>
      </c>
    </row>
    <row r="216" spans="1:19" x14ac:dyDescent="0.2">
      <c r="A216" s="34" t="s">
        <v>229</v>
      </c>
      <c r="B216" s="35">
        <v>0</v>
      </c>
      <c r="C216" s="35">
        <f>D216</f>
        <v>0.6</v>
      </c>
      <c r="D216" s="35">
        <v>0.6</v>
      </c>
      <c r="E216" s="47">
        <v>419711</v>
      </c>
      <c r="F216" s="44">
        <v>2.802</v>
      </c>
      <c r="G216" s="51">
        <v>0.14099999999999999</v>
      </c>
      <c r="H216" s="51">
        <v>0.499</v>
      </c>
      <c r="I216" s="51">
        <v>0.84799999999999998</v>
      </c>
      <c r="J216" s="51"/>
      <c r="K216" s="44"/>
      <c r="L216" s="44">
        <v>35.786000000000001</v>
      </c>
      <c r="M216" s="46"/>
      <c r="N216" s="46"/>
      <c r="O216" s="47" t="s">
        <v>32</v>
      </c>
      <c r="P216" s="48">
        <v>0.6</v>
      </c>
      <c r="Q216" s="49">
        <v>43889</v>
      </c>
      <c r="R216" s="49">
        <v>43889</v>
      </c>
      <c r="S216" s="50" t="s">
        <v>231</v>
      </c>
    </row>
    <row r="217" spans="1:19" x14ac:dyDescent="0.2">
      <c r="A217" s="34" t="s">
        <v>229</v>
      </c>
      <c r="B217" s="35">
        <f>C216</f>
        <v>0.6</v>
      </c>
      <c r="C217" s="35">
        <f>B217+D217</f>
        <v>1.7999999999999998</v>
      </c>
      <c r="D217" s="35">
        <v>1.2</v>
      </c>
      <c r="E217" s="47">
        <v>419712</v>
      </c>
      <c r="F217" s="44">
        <v>4.0380000000000003</v>
      </c>
      <c r="G217" s="51">
        <v>0.33500000000000002</v>
      </c>
      <c r="H217" s="51">
        <v>0.90300000000000002</v>
      </c>
      <c r="I217" s="51">
        <v>1.288</v>
      </c>
      <c r="J217" s="51"/>
      <c r="K217" s="44"/>
      <c r="L217" s="44">
        <v>57.704999999999998</v>
      </c>
      <c r="M217" s="46"/>
      <c r="N217" s="46"/>
      <c r="O217" s="47" t="s">
        <v>32</v>
      </c>
      <c r="P217" s="48">
        <v>1.2</v>
      </c>
      <c r="Q217" s="49">
        <v>43889</v>
      </c>
      <c r="R217" s="49">
        <v>43889</v>
      </c>
      <c r="S217" s="50" t="s">
        <v>231</v>
      </c>
    </row>
    <row r="218" spans="1:19" x14ac:dyDescent="0.2">
      <c r="A218" s="34" t="s">
        <v>229</v>
      </c>
      <c r="B218" s="35">
        <f t="shared" ref="B218:B219" si="48">C217</f>
        <v>1.7999999999999998</v>
      </c>
      <c r="C218" s="35">
        <f t="shared" ref="C218:C219" si="49">B218+D218</f>
        <v>2.6999999999999997</v>
      </c>
      <c r="D218" s="35">
        <v>0.9</v>
      </c>
      <c r="E218" s="47">
        <v>419713</v>
      </c>
      <c r="F218" s="44">
        <v>1.3659999999999999</v>
      </c>
      <c r="G218" s="51">
        <v>0.12</v>
      </c>
      <c r="H218" s="51">
        <v>0.26700000000000002</v>
      </c>
      <c r="I218" s="51">
        <v>1.0129999999999999</v>
      </c>
      <c r="J218" s="51"/>
      <c r="K218" s="44"/>
      <c r="L218" s="44">
        <v>24.707999999999998</v>
      </c>
      <c r="M218" s="46"/>
      <c r="N218" s="46"/>
      <c r="O218" s="47" t="s">
        <v>32</v>
      </c>
      <c r="P218" s="48">
        <v>0.9</v>
      </c>
      <c r="Q218" s="49">
        <v>43889</v>
      </c>
      <c r="R218" s="49">
        <v>43889</v>
      </c>
      <c r="S218" s="50" t="s">
        <v>231</v>
      </c>
    </row>
    <row r="219" spans="1:19" x14ac:dyDescent="0.2">
      <c r="A219" s="34" t="s">
        <v>229</v>
      </c>
      <c r="B219" s="35">
        <f t="shared" si="48"/>
        <v>2.6999999999999997</v>
      </c>
      <c r="C219" s="35">
        <f t="shared" si="49"/>
        <v>3.6999999999999997</v>
      </c>
      <c r="D219" s="35">
        <v>1</v>
      </c>
      <c r="E219" s="47">
        <v>419714</v>
      </c>
      <c r="F219" s="44">
        <v>0.19599999999999998</v>
      </c>
      <c r="G219" s="51">
        <v>1.7999999999999999E-2</v>
      </c>
      <c r="H219" s="51">
        <v>4.2999999999999997E-2</v>
      </c>
      <c r="I219" s="51">
        <v>0.27500000000000002</v>
      </c>
      <c r="J219" s="51"/>
      <c r="K219" s="44"/>
      <c r="L219" s="44">
        <v>2.3479999999999999</v>
      </c>
      <c r="M219" s="46"/>
      <c r="N219" s="46"/>
      <c r="O219" s="47" t="s">
        <v>33</v>
      </c>
      <c r="P219" s="48"/>
      <c r="Q219" s="49">
        <v>43889</v>
      </c>
      <c r="R219" s="49">
        <v>43889</v>
      </c>
      <c r="S219" s="50" t="s">
        <v>231</v>
      </c>
    </row>
    <row r="220" spans="1:19" x14ac:dyDescent="0.2">
      <c r="A220" s="34" t="s">
        <v>232</v>
      </c>
      <c r="B220" s="35">
        <v>0</v>
      </c>
      <c r="C220" s="35">
        <f>D220</f>
        <v>1.2</v>
      </c>
      <c r="D220" s="35">
        <v>1.2</v>
      </c>
      <c r="E220" s="47">
        <v>421763</v>
      </c>
      <c r="F220" s="44">
        <v>13.75</v>
      </c>
      <c r="G220" s="51">
        <v>6.4000000000000001E-2</v>
      </c>
      <c r="H220" s="51">
        <v>0.13600000000000001</v>
      </c>
      <c r="I220" s="51">
        <v>0.35899999999999999</v>
      </c>
      <c r="J220" s="51"/>
      <c r="K220" s="44"/>
      <c r="L220" s="44">
        <v>70.349999999999994</v>
      </c>
      <c r="M220" s="46"/>
      <c r="N220" s="46"/>
      <c r="O220" s="47" t="s">
        <v>32</v>
      </c>
      <c r="P220" s="48">
        <v>1.2</v>
      </c>
      <c r="Q220" s="49">
        <v>43899</v>
      </c>
      <c r="R220" s="49">
        <v>43899</v>
      </c>
      <c r="S220" s="50" t="s">
        <v>234</v>
      </c>
    </row>
    <row r="221" spans="1:19" x14ac:dyDescent="0.2">
      <c r="A221" s="34" t="s">
        <v>232</v>
      </c>
      <c r="B221" s="35">
        <f>C220</f>
        <v>1.2</v>
      </c>
      <c r="C221" s="35">
        <f>B221+D221</f>
        <v>1.7</v>
      </c>
      <c r="D221" s="35">
        <v>0.5</v>
      </c>
      <c r="E221" s="47">
        <v>421764</v>
      </c>
      <c r="F221" s="44">
        <v>7.2060000000000004</v>
      </c>
      <c r="G221" s="51">
        <v>0.14099999999999999</v>
      </c>
      <c r="H221" s="51">
        <v>0.55800000000000005</v>
      </c>
      <c r="I221" s="51">
        <v>1.0429999999999999</v>
      </c>
      <c r="J221" s="51"/>
      <c r="K221" s="44"/>
      <c r="L221" s="44">
        <v>73.724000000000004</v>
      </c>
      <c r="M221" s="46"/>
      <c r="N221" s="46"/>
      <c r="O221" s="47" t="s">
        <v>32</v>
      </c>
      <c r="P221" s="48">
        <v>0.5</v>
      </c>
      <c r="Q221" s="49">
        <v>43899</v>
      </c>
      <c r="R221" s="49">
        <v>43899</v>
      </c>
      <c r="S221" s="50" t="s">
        <v>234</v>
      </c>
    </row>
    <row r="222" spans="1:19" x14ac:dyDescent="0.2">
      <c r="A222" s="34" t="s">
        <v>232</v>
      </c>
      <c r="B222" s="35">
        <f t="shared" ref="B222:B223" si="50">C221</f>
        <v>1.7</v>
      </c>
      <c r="C222" s="35">
        <f t="shared" ref="C222:C223" si="51">B222+D222</f>
        <v>2.6</v>
      </c>
      <c r="D222" s="35">
        <v>0.9</v>
      </c>
      <c r="E222" s="47">
        <v>421765</v>
      </c>
      <c r="F222" s="44">
        <v>4.1440000000000001</v>
      </c>
      <c r="G222" s="51">
        <v>5.6000000000000001E-2</v>
      </c>
      <c r="H222" s="51">
        <v>8.3000000000000004E-2</v>
      </c>
      <c r="I222" s="51">
        <v>0.254</v>
      </c>
      <c r="J222" s="51"/>
      <c r="K222" s="44"/>
      <c r="L222" s="44">
        <v>32.753</v>
      </c>
      <c r="M222" s="46"/>
      <c r="N222" s="46"/>
      <c r="O222" s="47" t="s">
        <v>33</v>
      </c>
      <c r="P222" s="48"/>
      <c r="Q222" s="49">
        <v>43899</v>
      </c>
      <c r="R222" s="49">
        <v>43899</v>
      </c>
      <c r="S222" s="50" t="s">
        <v>234</v>
      </c>
    </row>
    <row r="223" spans="1:19" x14ac:dyDescent="0.2">
      <c r="A223" s="34" t="s">
        <v>232</v>
      </c>
      <c r="B223" s="35">
        <f t="shared" si="50"/>
        <v>2.6</v>
      </c>
      <c r="C223" s="35">
        <f t="shared" si="51"/>
        <v>3.5</v>
      </c>
      <c r="D223" s="35">
        <v>0.9</v>
      </c>
      <c r="E223" s="47">
        <v>421766</v>
      </c>
      <c r="F223" s="44">
        <v>0.32800000000000007</v>
      </c>
      <c r="G223" s="51">
        <v>2.9000000000000001E-2</v>
      </c>
      <c r="H223" s="51">
        <v>8.5999999999999993E-2</v>
      </c>
      <c r="I223" s="51">
        <v>0.11600000000000001</v>
      </c>
      <c r="J223" s="51"/>
      <c r="K223" s="44"/>
      <c r="L223" s="44">
        <v>4.508</v>
      </c>
      <c r="M223" s="46"/>
      <c r="N223" s="46"/>
      <c r="O223" s="47" t="s">
        <v>33</v>
      </c>
      <c r="P223" s="48"/>
      <c r="Q223" s="49">
        <v>43899</v>
      </c>
      <c r="R223" s="49">
        <v>43899</v>
      </c>
      <c r="S223" s="50" t="s">
        <v>234</v>
      </c>
    </row>
    <row r="224" spans="1:19" x14ac:dyDescent="0.2">
      <c r="A224" s="34" t="s">
        <v>233</v>
      </c>
      <c r="B224" s="35">
        <v>0</v>
      </c>
      <c r="C224" s="35">
        <v>1.8</v>
      </c>
      <c r="D224" s="35">
        <v>1.8</v>
      </c>
      <c r="E224" s="47">
        <v>422417</v>
      </c>
      <c r="F224" s="44">
        <v>36.01</v>
      </c>
      <c r="G224" s="51">
        <v>1.623</v>
      </c>
      <c r="H224" s="51">
        <v>1.038</v>
      </c>
      <c r="I224" s="51">
        <v>2.056</v>
      </c>
      <c r="J224" s="51"/>
      <c r="K224" s="44"/>
      <c r="L224" s="44">
        <v>457.65</v>
      </c>
      <c r="M224" s="46"/>
      <c r="N224" s="46"/>
      <c r="O224" s="47" t="s">
        <v>32</v>
      </c>
      <c r="P224" s="48">
        <v>1.8</v>
      </c>
      <c r="Q224" s="49">
        <v>43902</v>
      </c>
      <c r="R224" s="49">
        <v>43902</v>
      </c>
      <c r="S224" s="50" t="s">
        <v>238</v>
      </c>
    </row>
    <row r="225" spans="1:19" x14ac:dyDescent="0.2">
      <c r="A225" s="34" t="s">
        <v>233</v>
      </c>
      <c r="B225" s="35">
        <f>C224</f>
        <v>1.8</v>
      </c>
      <c r="C225" s="35">
        <f>B225+D225</f>
        <v>2.2000000000000002</v>
      </c>
      <c r="D225" s="35">
        <v>0.4</v>
      </c>
      <c r="E225" s="47">
        <v>422419</v>
      </c>
      <c r="F225" s="44">
        <v>7.53</v>
      </c>
      <c r="G225" s="51">
        <v>0.13200000000000001</v>
      </c>
      <c r="H225" s="51">
        <v>4.2999999999999997E-2</v>
      </c>
      <c r="I225" s="51">
        <v>0.154</v>
      </c>
      <c r="J225" s="51"/>
      <c r="K225" s="44"/>
      <c r="L225" s="44">
        <v>25.742000000000001</v>
      </c>
      <c r="M225" s="46"/>
      <c r="N225" s="46"/>
      <c r="O225" s="47" t="s">
        <v>32</v>
      </c>
      <c r="P225" s="48">
        <v>0.4</v>
      </c>
      <c r="Q225" s="49">
        <v>43902</v>
      </c>
      <c r="R225" s="49">
        <v>43902</v>
      </c>
      <c r="S225" s="50" t="s">
        <v>238</v>
      </c>
    </row>
    <row r="226" spans="1:19" x14ac:dyDescent="0.2">
      <c r="A226" s="34" t="s">
        <v>233</v>
      </c>
      <c r="B226" s="35">
        <f t="shared" ref="B226:B227" si="52">C225</f>
        <v>2.2000000000000002</v>
      </c>
      <c r="C226" s="35">
        <f t="shared" ref="C226:C227" si="53">B226+D226</f>
        <v>2.9000000000000004</v>
      </c>
      <c r="D226" s="35">
        <v>0.7</v>
      </c>
      <c r="E226" s="47">
        <v>422420</v>
      </c>
      <c r="F226" s="44">
        <v>0.4</v>
      </c>
      <c r="G226" s="51">
        <v>7.3999999999999996E-2</v>
      </c>
      <c r="H226" s="51">
        <v>0.122</v>
      </c>
      <c r="I226" s="51">
        <v>0.83399999999999996</v>
      </c>
      <c r="J226" s="51"/>
      <c r="K226" s="44"/>
      <c r="L226" s="44">
        <v>7.44</v>
      </c>
      <c r="M226" s="46"/>
      <c r="N226" s="46"/>
      <c r="O226" s="47" t="s">
        <v>33</v>
      </c>
      <c r="P226" s="48"/>
      <c r="Q226" s="49">
        <v>43902</v>
      </c>
      <c r="R226" s="49">
        <v>43902</v>
      </c>
      <c r="S226" s="50" t="s">
        <v>238</v>
      </c>
    </row>
    <row r="227" spans="1:19" x14ac:dyDescent="0.2">
      <c r="A227" s="34" t="s">
        <v>233</v>
      </c>
      <c r="B227" s="35">
        <f t="shared" si="52"/>
        <v>2.9000000000000004</v>
      </c>
      <c r="C227" s="35">
        <f t="shared" si="53"/>
        <v>3.6000000000000005</v>
      </c>
      <c r="D227" s="35">
        <v>0.7</v>
      </c>
      <c r="E227" s="47">
        <v>422421</v>
      </c>
      <c r="F227" s="44">
        <v>0.66</v>
      </c>
      <c r="G227" s="51">
        <v>2.5999999999999999E-2</v>
      </c>
      <c r="H227" s="51">
        <v>2.9000000000000001E-2</v>
      </c>
      <c r="I227" s="51">
        <v>0.125</v>
      </c>
      <c r="J227" s="51"/>
      <c r="K227" s="44"/>
      <c r="L227" s="44">
        <v>4.29</v>
      </c>
      <c r="M227" s="46"/>
      <c r="N227" s="46"/>
      <c r="O227" s="47" t="s">
        <v>33</v>
      </c>
      <c r="P227" s="48"/>
      <c r="Q227" s="49">
        <v>43902</v>
      </c>
      <c r="R227" s="49">
        <v>43902</v>
      </c>
      <c r="S227" s="50" t="s">
        <v>238</v>
      </c>
    </row>
    <row r="228" spans="1:19" x14ac:dyDescent="0.2">
      <c r="A228" s="34" t="s">
        <v>235</v>
      </c>
      <c r="B228" s="35">
        <v>0</v>
      </c>
      <c r="C228" s="35">
        <v>1.5</v>
      </c>
      <c r="D228" s="35">
        <v>1.5</v>
      </c>
      <c r="E228" s="47">
        <v>423280</v>
      </c>
      <c r="F228" s="44">
        <v>1.77</v>
      </c>
      <c r="G228" s="51">
        <v>0.128</v>
      </c>
      <c r="H228" s="51">
        <v>4.3999999999999997E-2</v>
      </c>
      <c r="I228" s="51">
        <v>0.108</v>
      </c>
      <c r="J228" s="51"/>
      <c r="K228" s="44"/>
      <c r="L228" s="44">
        <v>12.14</v>
      </c>
      <c r="M228" s="46"/>
      <c r="N228" s="46"/>
      <c r="O228" s="47" t="s">
        <v>32</v>
      </c>
      <c r="P228" s="48">
        <v>1.5</v>
      </c>
      <c r="Q228" s="49">
        <v>43907</v>
      </c>
      <c r="R228" s="49">
        <v>43907</v>
      </c>
      <c r="S228" s="50" t="s">
        <v>239</v>
      </c>
    </row>
    <row r="229" spans="1:19" x14ac:dyDescent="0.2">
      <c r="A229" s="34" t="s">
        <v>235</v>
      </c>
      <c r="B229" s="35">
        <f>C228</f>
        <v>1.5</v>
      </c>
      <c r="C229" s="35">
        <f>B229+D229</f>
        <v>3.1</v>
      </c>
      <c r="D229" s="35">
        <v>1.6</v>
      </c>
      <c r="E229" s="47">
        <v>423281</v>
      </c>
      <c r="F229" s="44">
        <v>6.48</v>
      </c>
      <c r="G229" s="51">
        <v>0.51600000000000001</v>
      </c>
      <c r="H229" s="51">
        <v>4.9000000000000002E-2</v>
      </c>
      <c r="I229" s="51">
        <v>0.33700000000000002</v>
      </c>
      <c r="J229" s="51"/>
      <c r="K229" s="44"/>
      <c r="L229" s="44">
        <v>50.02</v>
      </c>
      <c r="M229" s="46"/>
      <c r="N229" s="46"/>
      <c r="O229" s="47" t="s">
        <v>32</v>
      </c>
      <c r="P229" s="48">
        <v>1.6</v>
      </c>
      <c r="Q229" s="49">
        <v>43907</v>
      </c>
      <c r="R229" s="49">
        <v>43907</v>
      </c>
      <c r="S229" s="50" t="s">
        <v>239</v>
      </c>
    </row>
    <row r="230" spans="1:19" x14ac:dyDescent="0.2">
      <c r="A230" s="34" t="s">
        <v>235</v>
      </c>
      <c r="B230" s="35">
        <f t="shared" ref="B230:B231" si="54">C229</f>
        <v>3.1</v>
      </c>
      <c r="C230" s="35">
        <f t="shared" ref="C230:C231" si="55">B230+D230</f>
        <v>3.7</v>
      </c>
      <c r="D230" s="35">
        <v>0.6</v>
      </c>
      <c r="E230" s="47">
        <v>423283</v>
      </c>
      <c r="F230" s="44">
        <v>22.41</v>
      </c>
      <c r="G230" s="51">
        <v>0.23599999999999999</v>
      </c>
      <c r="H230" s="51">
        <v>9.6000000000000002E-2</v>
      </c>
      <c r="I230" s="51">
        <v>0.23699999999999999</v>
      </c>
      <c r="J230" s="51"/>
      <c r="K230" s="44"/>
      <c r="L230" s="44">
        <v>110</v>
      </c>
      <c r="M230" s="46"/>
      <c r="N230" s="46"/>
      <c r="O230" s="47" t="s">
        <v>33</v>
      </c>
      <c r="P230" s="48"/>
      <c r="Q230" s="49">
        <v>43907</v>
      </c>
      <c r="R230" s="49">
        <v>43907</v>
      </c>
      <c r="S230" s="50" t="s">
        <v>239</v>
      </c>
    </row>
    <row r="231" spans="1:19" x14ac:dyDescent="0.2">
      <c r="A231" s="34" t="s">
        <v>235</v>
      </c>
      <c r="B231" s="35">
        <f t="shared" si="54"/>
        <v>3.7</v>
      </c>
      <c r="C231" s="35">
        <f t="shared" si="55"/>
        <v>4.5</v>
      </c>
      <c r="D231" s="35">
        <v>0.8</v>
      </c>
      <c r="E231" s="47">
        <v>423284</v>
      </c>
      <c r="F231" s="44">
        <v>19.55</v>
      </c>
      <c r="G231" s="51">
        <v>1.2370000000000001</v>
      </c>
      <c r="H231" s="51">
        <v>0.17</v>
      </c>
      <c r="I231" s="51">
        <v>3.06</v>
      </c>
      <c r="J231" s="51"/>
      <c r="K231" s="44"/>
      <c r="L231" s="44">
        <v>39.159999999999997</v>
      </c>
      <c r="M231" s="46"/>
      <c r="N231" s="46"/>
      <c r="O231" s="47" t="s">
        <v>33</v>
      </c>
      <c r="P231" s="48"/>
      <c r="Q231" s="49">
        <v>43907</v>
      </c>
      <c r="R231" s="49">
        <v>43907</v>
      </c>
      <c r="S231" s="50" t="s">
        <v>239</v>
      </c>
    </row>
    <row r="232" spans="1:19" x14ac:dyDescent="0.2">
      <c r="A232" s="34" t="s">
        <v>236</v>
      </c>
      <c r="B232" s="35">
        <v>0</v>
      </c>
      <c r="C232" s="35">
        <v>1.8</v>
      </c>
      <c r="D232" s="35">
        <v>1.8</v>
      </c>
      <c r="E232" s="47">
        <v>426090</v>
      </c>
      <c r="F232" s="44">
        <v>0.26</v>
      </c>
      <c r="G232" s="51">
        <v>1.4999999999999999E-2</v>
      </c>
      <c r="H232" s="51">
        <v>3.7999999999999999E-2</v>
      </c>
      <c r="I232" s="51">
        <v>7.6999999999999999E-2</v>
      </c>
      <c r="J232" s="51"/>
      <c r="K232" s="44"/>
      <c r="L232" s="44">
        <v>2.13</v>
      </c>
      <c r="M232" s="46"/>
      <c r="N232" s="46"/>
      <c r="O232" s="47" t="s">
        <v>35</v>
      </c>
      <c r="P232" s="48"/>
      <c r="Q232" s="49">
        <v>43911</v>
      </c>
      <c r="R232" s="49">
        <v>43912</v>
      </c>
      <c r="S232" s="50" t="s">
        <v>237</v>
      </c>
    </row>
    <row r="233" spans="1:19" x14ac:dyDescent="0.2">
      <c r="A233" s="54" t="s">
        <v>236</v>
      </c>
      <c r="B233" s="35">
        <f>C232</f>
        <v>1.8</v>
      </c>
      <c r="C233" s="35">
        <f>B233+D233</f>
        <v>2.6</v>
      </c>
      <c r="D233" s="35">
        <v>0.8</v>
      </c>
      <c r="E233" s="47">
        <v>426091</v>
      </c>
      <c r="F233" s="44">
        <v>3.43</v>
      </c>
      <c r="G233" s="51">
        <v>7.2999999999999995E-2</v>
      </c>
      <c r="H233" s="51">
        <v>0.20300000000000001</v>
      </c>
      <c r="I233" s="51">
        <v>0.51600000000000001</v>
      </c>
      <c r="J233" s="51"/>
      <c r="K233" s="44"/>
      <c r="L233" s="44">
        <v>23.64</v>
      </c>
      <c r="M233" s="46"/>
      <c r="N233" s="46"/>
      <c r="O233" s="47" t="s">
        <v>32</v>
      </c>
      <c r="P233" s="48">
        <v>0.8</v>
      </c>
      <c r="Q233" s="49">
        <v>43911</v>
      </c>
      <c r="R233" s="49">
        <v>43912</v>
      </c>
      <c r="S233" s="50" t="s">
        <v>237</v>
      </c>
    </row>
    <row r="234" spans="1:19" x14ac:dyDescent="0.2">
      <c r="A234" s="54" t="s">
        <v>236</v>
      </c>
      <c r="B234" s="35">
        <f t="shared" ref="B234" si="56">C233</f>
        <v>2.6</v>
      </c>
      <c r="C234" s="35">
        <f t="shared" ref="C234" si="57">B234+D234</f>
        <v>3.5</v>
      </c>
      <c r="D234" s="35">
        <v>0.9</v>
      </c>
      <c r="E234" s="47">
        <v>426092</v>
      </c>
      <c r="F234" s="44">
        <v>13.11</v>
      </c>
      <c r="G234" s="51">
        <v>0.57499999999999996</v>
      </c>
      <c r="H234" s="51">
        <v>0.89700000000000002</v>
      </c>
      <c r="I234" s="51">
        <v>1.232</v>
      </c>
      <c r="J234" s="51"/>
      <c r="K234" s="44"/>
      <c r="L234" s="44">
        <v>307.26</v>
      </c>
      <c r="M234" s="46"/>
      <c r="N234" s="46"/>
      <c r="O234" s="47" t="s">
        <v>33</v>
      </c>
      <c r="P234" s="48"/>
      <c r="Q234" s="49">
        <v>43911</v>
      </c>
      <c r="R234" s="49">
        <v>43912</v>
      </c>
      <c r="S234" s="50" t="s">
        <v>237</v>
      </c>
    </row>
    <row r="235" spans="1:19" x14ac:dyDescent="0.2">
      <c r="A235" s="54" t="s">
        <v>240</v>
      </c>
      <c r="B235" s="35">
        <v>0</v>
      </c>
      <c r="C235" s="35">
        <v>1.4</v>
      </c>
      <c r="D235" s="35">
        <v>1.4</v>
      </c>
      <c r="E235" s="47">
        <v>427370</v>
      </c>
      <c r="F235" s="44">
        <v>0.6</v>
      </c>
      <c r="G235" s="51">
        <v>1.4999999999999999E-2</v>
      </c>
      <c r="H235" s="51">
        <v>4.3999999999999997E-2</v>
      </c>
      <c r="I235" s="51">
        <v>0.13200000000000001</v>
      </c>
      <c r="J235" s="51"/>
      <c r="K235" s="44"/>
      <c r="L235" s="44">
        <v>6.08</v>
      </c>
      <c r="M235" s="46"/>
      <c r="N235" s="46"/>
      <c r="O235" s="47" t="s">
        <v>35</v>
      </c>
      <c r="P235" s="48"/>
      <c r="Q235" s="49">
        <v>43918</v>
      </c>
      <c r="R235" s="49">
        <v>43918</v>
      </c>
      <c r="S235" s="50" t="s">
        <v>241</v>
      </c>
    </row>
    <row r="236" spans="1:19" x14ac:dyDescent="0.2">
      <c r="A236" s="54" t="s">
        <v>240</v>
      </c>
      <c r="B236" s="35">
        <f>C235</f>
        <v>1.4</v>
      </c>
      <c r="C236" s="35">
        <f>B236+D236</f>
        <v>2.0999999999999996</v>
      </c>
      <c r="D236" s="35">
        <v>0.7</v>
      </c>
      <c r="E236" s="47">
        <v>427372</v>
      </c>
      <c r="F236" s="44">
        <v>24.25</v>
      </c>
      <c r="G236" s="51">
        <v>1.532</v>
      </c>
      <c r="H236" s="51">
        <v>0.72</v>
      </c>
      <c r="I236" s="51">
        <v>1.103</v>
      </c>
      <c r="J236" s="51"/>
      <c r="K236" s="44"/>
      <c r="L236" s="44">
        <v>522.08000000000004</v>
      </c>
      <c r="M236" s="46"/>
      <c r="N236" s="46"/>
      <c r="O236" s="47" t="s">
        <v>32</v>
      </c>
      <c r="P236" s="48">
        <v>0.7</v>
      </c>
      <c r="Q236" s="49">
        <v>43918</v>
      </c>
      <c r="R236" s="49">
        <v>43918</v>
      </c>
      <c r="S236" s="50" t="s">
        <v>241</v>
      </c>
    </row>
    <row r="237" spans="1:19" x14ac:dyDescent="0.2">
      <c r="A237" s="54" t="s">
        <v>240</v>
      </c>
      <c r="B237" s="35">
        <f t="shared" ref="B237:B238" si="58">C236</f>
        <v>2.0999999999999996</v>
      </c>
      <c r="C237" s="35">
        <f t="shared" ref="C237:C238" si="59">B237+D237</f>
        <v>2.3999999999999995</v>
      </c>
      <c r="D237" s="35">
        <v>0.3</v>
      </c>
      <c r="E237" s="47">
        <v>427373</v>
      </c>
      <c r="F237" s="44">
        <v>9.39</v>
      </c>
      <c r="G237" s="51">
        <v>1.49</v>
      </c>
      <c r="H237" s="51">
        <v>0.05</v>
      </c>
      <c r="I237" s="51">
        <v>0.54200000000000004</v>
      </c>
      <c r="J237" s="51"/>
      <c r="K237" s="44"/>
      <c r="L237" s="44">
        <v>87.22</v>
      </c>
      <c r="M237" s="46"/>
      <c r="N237" s="46"/>
      <c r="O237" s="47" t="s">
        <v>33</v>
      </c>
      <c r="P237" s="48"/>
      <c r="Q237" s="49">
        <v>43918</v>
      </c>
      <c r="R237" s="49">
        <v>43918</v>
      </c>
      <c r="S237" s="50" t="s">
        <v>241</v>
      </c>
    </row>
    <row r="238" spans="1:19" x14ac:dyDescent="0.2">
      <c r="A238" s="54" t="s">
        <v>240</v>
      </c>
      <c r="B238" s="35">
        <f t="shared" si="58"/>
        <v>2.3999999999999995</v>
      </c>
      <c r="C238" s="35">
        <f t="shared" si="59"/>
        <v>3.4999999999999996</v>
      </c>
      <c r="D238" s="35">
        <v>1.1000000000000001</v>
      </c>
      <c r="E238" s="47">
        <v>427374</v>
      </c>
      <c r="F238" s="44">
        <v>1.3</v>
      </c>
      <c r="G238" s="51">
        <v>2.1000000000000001E-2</v>
      </c>
      <c r="H238" s="51">
        <v>0.05</v>
      </c>
      <c r="I238" s="51">
        <v>0.183</v>
      </c>
      <c r="J238" s="51"/>
      <c r="K238" s="44"/>
      <c r="L238" s="44">
        <v>17.72</v>
      </c>
      <c r="M238" s="46"/>
      <c r="N238" s="46"/>
      <c r="O238" s="47" t="s">
        <v>33</v>
      </c>
      <c r="P238" s="48"/>
      <c r="Q238" s="49">
        <v>43918</v>
      </c>
      <c r="R238" s="49">
        <v>43918</v>
      </c>
      <c r="S238" s="50" t="s">
        <v>241</v>
      </c>
    </row>
    <row r="239" spans="1:19" x14ac:dyDescent="0.2">
      <c r="A239" s="12" t="s">
        <v>242</v>
      </c>
      <c r="F239" s="3"/>
      <c r="L239" s="3"/>
    </row>
    <row r="240" spans="1:19" x14ac:dyDescent="0.2">
      <c r="A240" s="12" t="s">
        <v>243</v>
      </c>
      <c r="F240" s="3"/>
      <c r="L240" s="3"/>
    </row>
    <row r="241" spans="1:19" x14ac:dyDescent="0.2">
      <c r="A241" s="54" t="s">
        <v>244</v>
      </c>
      <c r="B241" s="35">
        <v>0</v>
      </c>
      <c r="C241" s="35">
        <v>0.3</v>
      </c>
      <c r="D241" s="35">
        <v>0.3</v>
      </c>
      <c r="E241" s="47">
        <v>429214</v>
      </c>
      <c r="F241" s="44">
        <v>16.364000000000001</v>
      </c>
      <c r="G241" s="51">
        <v>1.103</v>
      </c>
      <c r="H241" s="51">
        <v>0.8</v>
      </c>
      <c r="I241" s="51">
        <v>5.4240000000000004</v>
      </c>
      <c r="J241" s="51">
        <v>2.5157232704402461</v>
      </c>
      <c r="K241" s="44"/>
      <c r="L241" s="44">
        <v>161.899</v>
      </c>
      <c r="M241" s="46"/>
      <c r="N241" s="46"/>
      <c r="O241" s="47" t="s">
        <v>35</v>
      </c>
      <c r="P241" s="48"/>
      <c r="Q241" s="49">
        <v>43929</v>
      </c>
      <c r="R241" s="49">
        <v>43929</v>
      </c>
      <c r="S241" s="50" t="s">
        <v>253</v>
      </c>
    </row>
    <row r="242" spans="1:19" x14ac:dyDescent="0.2">
      <c r="A242" s="54" t="s">
        <v>244</v>
      </c>
      <c r="B242" s="35">
        <f>C241</f>
        <v>0.3</v>
      </c>
      <c r="C242" s="35">
        <f>B242+D242</f>
        <v>2.2999999999999998</v>
      </c>
      <c r="D242" s="35">
        <v>2</v>
      </c>
      <c r="E242" s="47">
        <v>429215</v>
      </c>
      <c r="F242" s="44">
        <v>0.87599999999999989</v>
      </c>
      <c r="G242" s="51">
        <v>7.0000000000000001E-3</v>
      </c>
      <c r="H242" s="51">
        <v>3.0000000000000001E-3</v>
      </c>
      <c r="I242" s="51">
        <v>6.4000000000000001E-2</v>
      </c>
      <c r="J242" s="51">
        <v>2.5641025641025603</v>
      </c>
      <c r="K242" s="44"/>
      <c r="L242" s="44">
        <v>1.56</v>
      </c>
      <c r="M242" s="46"/>
      <c r="N242" s="46"/>
      <c r="O242" s="47" t="s">
        <v>35</v>
      </c>
      <c r="P242" s="48"/>
      <c r="Q242" s="49">
        <v>43929</v>
      </c>
      <c r="R242" s="49">
        <v>43929</v>
      </c>
      <c r="S242" s="50" t="s">
        <v>253</v>
      </c>
    </row>
    <row r="243" spans="1:19" x14ac:dyDescent="0.2">
      <c r="A243" s="54" t="s">
        <v>244</v>
      </c>
      <c r="B243" s="35">
        <f t="shared" ref="B243:B244" si="60">C242</f>
        <v>2.2999999999999998</v>
      </c>
      <c r="C243" s="35">
        <f t="shared" ref="C243:C244" si="61">B243+D243</f>
        <v>2.9</v>
      </c>
      <c r="D243" s="35">
        <v>0.6</v>
      </c>
      <c r="E243" s="47">
        <v>429216</v>
      </c>
      <c r="F243" s="44">
        <v>1.67</v>
      </c>
      <c r="G243" s="51">
        <v>4.7E-2</v>
      </c>
      <c r="H243" s="51">
        <v>8.3000000000000004E-2</v>
      </c>
      <c r="I243" s="51">
        <v>0.38700000000000001</v>
      </c>
      <c r="J243" s="51">
        <v>2.515723270440255</v>
      </c>
      <c r="K243" s="44"/>
      <c r="L243" s="44">
        <v>15.832000000000001</v>
      </c>
      <c r="M243" s="46"/>
      <c r="N243" s="46"/>
      <c r="O243" s="47" t="s">
        <v>32</v>
      </c>
      <c r="P243" s="48">
        <v>0.6</v>
      </c>
      <c r="Q243" s="49">
        <v>43929</v>
      </c>
      <c r="R243" s="49">
        <v>43929</v>
      </c>
      <c r="S243" s="50" t="s">
        <v>253</v>
      </c>
    </row>
    <row r="244" spans="1:19" x14ac:dyDescent="0.2">
      <c r="A244" s="54" t="s">
        <v>244</v>
      </c>
      <c r="B244" s="35">
        <f t="shared" si="60"/>
        <v>2.9</v>
      </c>
      <c r="C244" s="35">
        <f t="shared" si="61"/>
        <v>3.5</v>
      </c>
      <c r="D244" s="35">
        <v>0.6</v>
      </c>
      <c r="E244" s="47">
        <v>429217</v>
      </c>
      <c r="F244" s="44">
        <v>49.564000000000007</v>
      </c>
      <c r="G244" s="51">
        <v>2.2090000000000001</v>
      </c>
      <c r="H244" s="51">
        <v>0.27300000000000002</v>
      </c>
      <c r="I244" s="51">
        <v>1.2390000000000001</v>
      </c>
      <c r="J244" s="51">
        <v>2.8169014084506951</v>
      </c>
      <c r="K244" s="44"/>
      <c r="L244" s="44">
        <v>180.79599999999999</v>
      </c>
      <c r="M244" s="46"/>
      <c r="N244" s="46"/>
      <c r="O244" s="47" t="s">
        <v>32</v>
      </c>
      <c r="P244" s="48">
        <v>0.6</v>
      </c>
      <c r="Q244" s="49">
        <v>43929</v>
      </c>
      <c r="R244" s="49">
        <v>43929</v>
      </c>
      <c r="S244" s="50" t="s">
        <v>253</v>
      </c>
    </row>
    <row r="245" spans="1:19" x14ac:dyDescent="0.2">
      <c r="A245" s="54" t="s">
        <v>245</v>
      </c>
      <c r="B245" s="35">
        <v>0</v>
      </c>
      <c r="C245" s="35">
        <v>0.3</v>
      </c>
      <c r="D245" s="35">
        <v>0.3</v>
      </c>
      <c r="E245" s="47">
        <v>433396</v>
      </c>
      <c r="F245" s="44">
        <v>1.1840000000000002</v>
      </c>
      <c r="G245" s="51">
        <v>4.2999999999999997E-2</v>
      </c>
      <c r="H245" s="51">
        <v>0.33500000000000002</v>
      </c>
      <c r="I245" s="51">
        <v>0.48299999999999998</v>
      </c>
      <c r="J245" s="51">
        <v>2.8571428571428572</v>
      </c>
      <c r="K245" s="44"/>
      <c r="L245" s="44">
        <v>13.002000000000001</v>
      </c>
      <c r="M245" s="46"/>
      <c r="N245" s="46"/>
      <c r="O245" s="47" t="s">
        <v>35</v>
      </c>
      <c r="P245" s="48"/>
      <c r="Q245" s="49">
        <v>43958</v>
      </c>
      <c r="R245" s="49">
        <v>43958</v>
      </c>
      <c r="S245" s="50" t="s">
        <v>256</v>
      </c>
    </row>
    <row r="246" spans="1:19" x14ac:dyDescent="0.2">
      <c r="A246" s="54" t="s">
        <v>245</v>
      </c>
      <c r="B246" s="35">
        <f>C245</f>
        <v>0.3</v>
      </c>
      <c r="C246" s="35">
        <f>B246+D246</f>
        <v>1</v>
      </c>
      <c r="D246" s="35">
        <v>0.7</v>
      </c>
      <c r="E246" s="47">
        <v>433397</v>
      </c>
      <c r="F246" s="44">
        <v>1.5579999999999998</v>
      </c>
      <c r="G246" s="51">
        <v>2E-3</v>
      </c>
      <c r="H246" s="51">
        <v>7.0000000000000001E-3</v>
      </c>
      <c r="I246" s="51">
        <v>4.9000000000000002E-2</v>
      </c>
      <c r="J246" s="51">
        <v>2.8169014084506951</v>
      </c>
      <c r="K246" s="44"/>
      <c r="L246" s="44">
        <v>0.59399999999999997</v>
      </c>
      <c r="M246" s="46"/>
      <c r="N246" s="46"/>
      <c r="O246" s="47" t="s">
        <v>35</v>
      </c>
      <c r="P246" s="48"/>
      <c r="Q246" s="49">
        <v>43958</v>
      </c>
      <c r="R246" s="49">
        <v>43958</v>
      </c>
      <c r="S246" s="50" t="s">
        <v>256</v>
      </c>
    </row>
    <row r="247" spans="1:19" x14ac:dyDescent="0.2">
      <c r="A247" s="54" t="s">
        <v>245</v>
      </c>
      <c r="B247" s="35">
        <f t="shared" ref="B247:B249" si="62">C246</f>
        <v>1</v>
      </c>
      <c r="C247" s="35">
        <f t="shared" ref="C247:C249" si="63">B247+D247</f>
        <v>3</v>
      </c>
      <c r="D247" s="35">
        <v>2</v>
      </c>
      <c r="E247" s="47">
        <v>433398</v>
      </c>
      <c r="F247" s="44">
        <v>0.58599999999999997</v>
      </c>
      <c r="G247" s="51">
        <v>1.2999999999999999E-2</v>
      </c>
      <c r="H247" s="51">
        <v>1.7000000000000001E-2</v>
      </c>
      <c r="I247" s="51">
        <v>6.0999999999999999E-2</v>
      </c>
      <c r="J247" s="51">
        <v>2.8985507246376909</v>
      </c>
      <c r="K247" s="44"/>
      <c r="L247" s="44">
        <v>4.5270000000000001</v>
      </c>
      <c r="M247" s="46"/>
      <c r="N247" s="46"/>
      <c r="O247" s="47" t="s">
        <v>35</v>
      </c>
      <c r="P247" s="48"/>
      <c r="Q247" s="49">
        <v>43958</v>
      </c>
      <c r="R247" s="49">
        <v>43958</v>
      </c>
      <c r="S247" s="50" t="s">
        <v>256</v>
      </c>
    </row>
    <row r="248" spans="1:19" x14ac:dyDescent="0.2">
      <c r="A248" s="54" t="s">
        <v>245</v>
      </c>
      <c r="B248" s="35">
        <f t="shared" si="62"/>
        <v>3</v>
      </c>
      <c r="C248" s="35">
        <f t="shared" si="63"/>
        <v>3.5</v>
      </c>
      <c r="D248" s="35">
        <v>0.5</v>
      </c>
      <c r="E248" s="47">
        <v>433399</v>
      </c>
      <c r="F248" s="44">
        <v>0.63400000000000001</v>
      </c>
      <c r="G248" s="51">
        <v>2.4E-2</v>
      </c>
      <c r="H248" s="51">
        <v>1.6E-2</v>
      </c>
      <c r="I248" s="51">
        <v>6.8000000000000005E-2</v>
      </c>
      <c r="J248" s="51">
        <v>2.7397260273972561</v>
      </c>
      <c r="K248" s="44"/>
      <c r="L248" s="44">
        <v>1.4870000000000001</v>
      </c>
      <c r="M248" s="46"/>
      <c r="N248" s="46"/>
      <c r="O248" s="47" t="s">
        <v>32</v>
      </c>
      <c r="P248" s="48">
        <v>0.5</v>
      </c>
      <c r="Q248" s="49">
        <v>43958</v>
      </c>
      <c r="R248" s="49">
        <v>43958</v>
      </c>
      <c r="S248" s="50" t="s">
        <v>256</v>
      </c>
    </row>
    <row r="249" spans="1:19" x14ac:dyDescent="0.2">
      <c r="A249" s="54" t="s">
        <v>245</v>
      </c>
      <c r="B249" s="35">
        <f t="shared" si="62"/>
        <v>3.5</v>
      </c>
      <c r="C249" s="35">
        <f t="shared" si="63"/>
        <v>4.3</v>
      </c>
      <c r="D249" s="35">
        <v>0.8</v>
      </c>
      <c r="E249" s="47">
        <v>433401</v>
      </c>
      <c r="F249" s="44">
        <v>0.87400000000000011</v>
      </c>
      <c r="G249" s="51">
        <v>1.0999999999999999E-2</v>
      </c>
      <c r="H249" s="51">
        <v>8.9999999999999993E-3</v>
      </c>
      <c r="I249" s="51">
        <v>0.05</v>
      </c>
      <c r="J249" s="51">
        <v>2.8571428571428572</v>
      </c>
      <c r="K249" s="44"/>
      <c r="L249" s="44">
        <v>2.105</v>
      </c>
      <c r="M249" s="46"/>
      <c r="N249" s="46"/>
      <c r="O249" s="47" t="s">
        <v>33</v>
      </c>
      <c r="P249" s="48"/>
      <c r="Q249" s="49">
        <v>43958</v>
      </c>
      <c r="R249" s="49">
        <v>43958</v>
      </c>
      <c r="S249" s="50" t="s">
        <v>256</v>
      </c>
    </row>
    <row r="250" spans="1:19" x14ac:dyDescent="0.2">
      <c r="A250" s="54" t="s">
        <v>246</v>
      </c>
      <c r="B250" s="35">
        <v>0</v>
      </c>
      <c r="C250" s="35">
        <v>0.7</v>
      </c>
      <c r="D250" s="35">
        <v>0.7</v>
      </c>
      <c r="E250" s="47">
        <v>433698</v>
      </c>
      <c r="F250" s="44">
        <v>1.8459999999999999</v>
      </c>
      <c r="G250" s="51">
        <v>5.0000000000000001E-3</v>
      </c>
      <c r="H250" s="51">
        <v>1.2E-2</v>
      </c>
      <c r="I250" s="51">
        <v>0.09</v>
      </c>
      <c r="J250" s="51">
        <v>2.6490066225165525</v>
      </c>
      <c r="K250" s="44"/>
      <c r="L250" s="44">
        <v>0.72299999999999998</v>
      </c>
      <c r="M250" s="46"/>
      <c r="N250" s="46"/>
      <c r="O250" s="47" t="s">
        <v>35</v>
      </c>
      <c r="P250" s="48"/>
      <c r="Q250" s="49">
        <v>43960</v>
      </c>
      <c r="R250" s="49">
        <v>43960</v>
      </c>
      <c r="S250" s="50" t="s">
        <v>257</v>
      </c>
    </row>
    <row r="251" spans="1:19" x14ac:dyDescent="0.2">
      <c r="A251" s="54" t="s">
        <v>246</v>
      </c>
      <c r="B251" s="35">
        <f>C250</f>
        <v>0.7</v>
      </c>
      <c r="C251" s="35">
        <f>B251+D251</f>
        <v>2</v>
      </c>
      <c r="D251" s="35">
        <v>1.3</v>
      </c>
      <c r="E251" s="47">
        <v>433699</v>
      </c>
      <c r="F251" s="44">
        <v>0.94799999999999995</v>
      </c>
      <c r="G251" s="51">
        <v>2E-3</v>
      </c>
      <c r="H251" s="51">
        <v>6.0000000000000001E-3</v>
      </c>
      <c r="I251" s="51">
        <v>4.7E-2</v>
      </c>
      <c r="J251" s="51">
        <v>2.7210884353741518</v>
      </c>
      <c r="K251" s="44"/>
      <c r="L251" s="44">
        <v>0</v>
      </c>
      <c r="M251" s="46"/>
      <c r="N251" s="46"/>
      <c r="O251" s="47" t="s">
        <v>35</v>
      </c>
      <c r="P251" s="48"/>
      <c r="Q251" s="49">
        <v>43960</v>
      </c>
      <c r="R251" s="49">
        <v>43960</v>
      </c>
      <c r="S251" s="50" t="s">
        <v>257</v>
      </c>
    </row>
    <row r="252" spans="1:19" x14ac:dyDescent="0.2">
      <c r="A252" s="54" t="s">
        <v>246</v>
      </c>
      <c r="B252" s="35">
        <f t="shared" ref="B252:B253" si="64">C251</f>
        <v>2</v>
      </c>
      <c r="C252" s="35">
        <f t="shared" ref="C252:C253" si="65">B252+D252</f>
        <v>2.9</v>
      </c>
      <c r="D252" s="35">
        <v>0.9</v>
      </c>
      <c r="E252" s="47">
        <v>433700</v>
      </c>
      <c r="F252" s="44">
        <v>1.238</v>
      </c>
      <c r="G252" s="51">
        <v>5.0000000000000001E-3</v>
      </c>
      <c r="H252" s="51">
        <v>1.2999999999999999E-2</v>
      </c>
      <c r="I252" s="51">
        <v>4.2000000000000003E-2</v>
      </c>
      <c r="J252" s="51">
        <v>2.6666666666666665</v>
      </c>
      <c r="K252" s="44"/>
      <c r="L252" s="44">
        <v>0</v>
      </c>
      <c r="M252" s="46"/>
      <c r="N252" s="46"/>
      <c r="O252" s="47" t="s">
        <v>32</v>
      </c>
      <c r="P252" s="48">
        <v>0.9</v>
      </c>
      <c r="Q252" s="49">
        <v>43960</v>
      </c>
      <c r="R252" s="49">
        <v>43960</v>
      </c>
      <c r="S252" s="50" t="s">
        <v>257</v>
      </c>
    </row>
    <row r="253" spans="1:19" x14ac:dyDescent="0.2">
      <c r="A253" s="54" t="s">
        <v>246</v>
      </c>
      <c r="B253" s="35">
        <f t="shared" si="64"/>
        <v>2.9</v>
      </c>
      <c r="C253" s="35">
        <f t="shared" si="65"/>
        <v>3.7</v>
      </c>
      <c r="D253" s="35">
        <v>0.8</v>
      </c>
      <c r="E253" s="47">
        <v>433701</v>
      </c>
      <c r="F253" s="44">
        <v>2.2000000000000002</v>
      </c>
      <c r="G253" s="51">
        <v>7.0000000000000001E-3</v>
      </c>
      <c r="H253" s="51">
        <v>7.0000000000000001E-3</v>
      </c>
      <c r="I253" s="51">
        <v>8.5999999999999993E-2</v>
      </c>
      <c r="J253" s="51">
        <v>2.7397260273972561</v>
      </c>
      <c r="K253" s="44"/>
      <c r="L253" s="44">
        <v>0</v>
      </c>
      <c r="M253" s="46"/>
      <c r="N253" s="46"/>
      <c r="O253" s="47" t="s">
        <v>33</v>
      </c>
      <c r="P253" s="48"/>
      <c r="Q253" s="49">
        <v>43960</v>
      </c>
      <c r="R253" s="49">
        <v>43960</v>
      </c>
      <c r="S253" s="50" t="s">
        <v>257</v>
      </c>
    </row>
    <row r="254" spans="1:19" x14ac:dyDescent="0.2">
      <c r="A254" s="54" t="s">
        <v>247</v>
      </c>
      <c r="B254" s="35">
        <v>0</v>
      </c>
      <c r="C254" s="35">
        <v>1</v>
      </c>
      <c r="D254" s="35">
        <v>1</v>
      </c>
      <c r="E254" s="47">
        <v>434248</v>
      </c>
      <c r="F254" s="44">
        <v>0.21600000000000003</v>
      </c>
      <c r="G254" s="51">
        <v>1.6E-2</v>
      </c>
      <c r="H254" s="51">
        <v>4.2369999999999994E-3</v>
      </c>
      <c r="I254" s="51">
        <v>5.1999999999999998E-2</v>
      </c>
      <c r="J254" s="51">
        <v>2.8776978417266115</v>
      </c>
      <c r="K254" s="44"/>
      <c r="L254" s="44">
        <v>0</v>
      </c>
      <c r="M254" s="46"/>
      <c r="N254" s="46"/>
      <c r="O254" s="47" t="s">
        <v>35</v>
      </c>
      <c r="P254" s="48"/>
      <c r="Q254" s="49">
        <v>43963</v>
      </c>
      <c r="R254" s="49">
        <v>43963</v>
      </c>
      <c r="S254" s="50" t="s">
        <v>259</v>
      </c>
    </row>
    <row r="255" spans="1:19" x14ac:dyDescent="0.2">
      <c r="A255" s="54" t="s">
        <v>247</v>
      </c>
      <c r="B255" s="35">
        <f>C254</f>
        <v>1</v>
      </c>
      <c r="C255" s="35">
        <f>B255+D255</f>
        <v>1.9</v>
      </c>
      <c r="D255" s="35">
        <v>0.9</v>
      </c>
      <c r="E255" s="47">
        <v>434249</v>
      </c>
      <c r="F255" s="44">
        <v>0.56200000000000006</v>
      </c>
      <c r="G255" s="51">
        <v>0.04</v>
      </c>
      <c r="H255" s="51">
        <v>4.9921899999999998E-2</v>
      </c>
      <c r="I255" s="51">
        <v>0.115</v>
      </c>
      <c r="J255" s="51">
        <v>2.8169014084507067</v>
      </c>
      <c r="K255" s="44"/>
      <c r="L255" s="44">
        <v>4.3890000000000002</v>
      </c>
      <c r="M255" s="46"/>
      <c r="N255" s="46"/>
      <c r="O255" s="47" t="s">
        <v>35</v>
      </c>
      <c r="P255" s="48"/>
      <c r="Q255" s="49">
        <v>43963</v>
      </c>
      <c r="R255" s="49">
        <v>43963</v>
      </c>
      <c r="S255" s="50" t="s">
        <v>259</v>
      </c>
    </row>
    <row r="256" spans="1:19" x14ac:dyDescent="0.2">
      <c r="A256" s="54" t="s">
        <v>247</v>
      </c>
      <c r="B256" s="35">
        <f t="shared" ref="B256:B257" si="66">C255</f>
        <v>1.9</v>
      </c>
      <c r="C256" s="35">
        <f t="shared" ref="C256:C257" si="67">B256+D256</f>
        <v>2.7</v>
      </c>
      <c r="D256" s="35">
        <v>0.8</v>
      </c>
      <c r="E256" s="47">
        <v>434250</v>
      </c>
      <c r="F256" s="44">
        <v>0.28000000000000003</v>
      </c>
      <c r="G256" s="51">
        <v>1.7000000000000001E-2</v>
      </c>
      <c r="H256" s="51">
        <v>4.7996999999999996E-3</v>
      </c>
      <c r="I256" s="51">
        <v>9.5000000000000001E-2</v>
      </c>
      <c r="J256" s="51">
        <v>2.7777777777777821</v>
      </c>
      <c r="K256" s="44"/>
      <c r="L256" s="44">
        <v>0.432</v>
      </c>
      <c r="M256" s="46"/>
      <c r="N256" s="46"/>
      <c r="O256" s="47" t="s">
        <v>32</v>
      </c>
      <c r="P256" s="48">
        <v>0.8</v>
      </c>
      <c r="Q256" s="49">
        <v>43963</v>
      </c>
      <c r="R256" s="49">
        <v>43963</v>
      </c>
      <c r="S256" s="50" t="s">
        <v>259</v>
      </c>
    </row>
    <row r="257" spans="1:19" x14ac:dyDescent="0.2">
      <c r="A257" s="54" t="s">
        <v>247</v>
      </c>
      <c r="B257" s="35">
        <f t="shared" si="66"/>
        <v>2.7</v>
      </c>
      <c r="C257" s="35">
        <f t="shared" si="67"/>
        <v>2.9000000000000004</v>
      </c>
      <c r="D257" s="35">
        <v>0.2</v>
      </c>
      <c r="E257" s="47">
        <v>434251</v>
      </c>
      <c r="F257" s="44">
        <v>0.31</v>
      </c>
      <c r="G257" s="51">
        <v>1.0999999999999999E-2</v>
      </c>
      <c r="H257" s="51">
        <v>1.1129699999999999E-2</v>
      </c>
      <c r="I257" s="51">
        <v>8.1000000000000003E-2</v>
      </c>
      <c r="J257" s="51">
        <v>2.777777777777771</v>
      </c>
      <c r="K257" s="44"/>
      <c r="L257" s="44">
        <v>0.71099999999999997</v>
      </c>
      <c r="M257" s="46"/>
      <c r="N257" s="46"/>
      <c r="O257" s="47" t="s">
        <v>32</v>
      </c>
      <c r="P257" s="48">
        <v>0.2</v>
      </c>
      <c r="Q257" s="49">
        <v>43963</v>
      </c>
      <c r="R257" s="49">
        <v>43963</v>
      </c>
      <c r="S257" s="50" t="s">
        <v>259</v>
      </c>
    </row>
    <row r="258" spans="1:19" x14ac:dyDescent="0.2">
      <c r="A258" s="54" t="s">
        <v>248</v>
      </c>
      <c r="B258" s="35">
        <v>0</v>
      </c>
      <c r="C258" s="35">
        <v>0.5</v>
      </c>
      <c r="D258" s="35">
        <v>0.5</v>
      </c>
      <c r="E258" s="47">
        <v>434613</v>
      </c>
      <c r="F258" s="44">
        <v>9.1999999999999998E-2</v>
      </c>
      <c r="G258" s="51">
        <v>8.9999999999999993E-3</v>
      </c>
      <c r="H258" s="51">
        <v>8.9999999999999993E-3</v>
      </c>
      <c r="I258" s="51">
        <v>4.5999999999999999E-2</v>
      </c>
      <c r="J258" s="51"/>
      <c r="K258" s="44"/>
      <c r="L258" s="44">
        <v>0</v>
      </c>
      <c r="M258" s="46"/>
      <c r="N258" s="46"/>
      <c r="O258" s="47" t="s">
        <v>35</v>
      </c>
      <c r="P258" s="48"/>
      <c r="Q258" s="49">
        <v>43965</v>
      </c>
      <c r="R258" s="49">
        <v>43965</v>
      </c>
      <c r="S258" s="50" t="s">
        <v>255</v>
      </c>
    </row>
    <row r="259" spans="1:19" x14ac:dyDescent="0.2">
      <c r="A259" s="54" t="s">
        <v>248</v>
      </c>
      <c r="B259" s="35">
        <f>C258</f>
        <v>0.5</v>
      </c>
      <c r="C259" s="35">
        <f>B259+D259</f>
        <v>0.8</v>
      </c>
      <c r="D259" s="35">
        <v>0.3</v>
      </c>
      <c r="E259" s="47">
        <v>434614</v>
      </c>
      <c r="F259" s="44">
        <v>0.50800000000000001</v>
      </c>
      <c r="G259" s="51">
        <v>1.2E-2</v>
      </c>
      <c r="H259" s="51">
        <v>1.6E-2</v>
      </c>
      <c r="I259" s="51">
        <v>6.2E-2</v>
      </c>
      <c r="J259" s="51"/>
      <c r="K259" s="44"/>
      <c r="L259" s="44">
        <v>0.45300000000000001</v>
      </c>
      <c r="M259" s="46"/>
      <c r="N259" s="46"/>
      <c r="O259" s="47" t="s">
        <v>35</v>
      </c>
      <c r="P259" s="48"/>
      <c r="Q259" s="49">
        <v>43965</v>
      </c>
      <c r="R259" s="49">
        <v>43965</v>
      </c>
      <c r="S259" s="50" t="s">
        <v>255</v>
      </c>
    </row>
    <row r="260" spans="1:19" x14ac:dyDescent="0.2">
      <c r="A260" s="54" t="s">
        <v>248</v>
      </c>
      <c r="B260" s="35">
        <f t="shared" ref="B260:B261" si="68">C259</f>
        <v>0.8</v>
      </c>
      <c r="C260" s="35">
        <f t="shared" ref="C260:C261" si="69">B260+D260</f>
        <v>2.2000000000000002</v>
      </c>
      <c r="D260" s="35">
        <v>1.4</v>
      </c>
      <c r="E260" s="47">
        <v>434615</v>
      </c>
      <c r="F260" s="44">
        <v>0.59</v>
      </c>
      <c r="G260" s="51">
        <v>2E-3</v>
      </c>
      <c r="H260" s="51">
        <v>7.0000000000000001E-3</v>
      </c>
      <c r="I260" s="51">
        <v>5.0999999999999997E-2</v>
      </c>
      <c r="J260" s="51"/>
      <c r="K260" s="44"/>
      <c r="L260" s="44">
        <v>0</v>
      </c>
      <c r="M260" s="46"/>
      <c r="N260" s="46"/>
      <c r="O260" s="47" t="s">
        <v>32</v>
      </c>
      <c r="P260" s="48">
        <v>1.4</v>
      </c>
      <c r="Q260" s="49">
        <v>43965</v>
      </c>
      <c r="R260" s="49">
        <v>43965</v>
      </c>
      <c r="S260" s="50" t="s">
        <v>255</v>
      </c>
    </row>
    <row r="261" spans="1:19" x14ac:dyDescent="0.2">
      <c r="A261" s="54" t="s">
        <v>248</v>
      </c>
      <c r="B261" s="35">
        <f t="shared" si="68"/>
        <v>2.2000000000000002</v>
      </c>
      <c r="C261" s="35">
        <f t="shared" si="69"/>
        <v>2.6</v>
      </c>
      <c r="D261" s="35">
        <v>0.4</v>
      </c>
      <c r="E261" s="47">
        <v>434616</v>
      </c>
      <c r="F261" s="44">
        <v>0.106</v>
      </c>
      <c r="G261" s="51">
        <v>6.0000000000000001E-3</v>
      </c>
      <c r="H261" s="51">
        <v>1.2999999999999999E-2</v>
      </c>
      <c r="I261" s="51">
        <v>2.1000000000000001E-2</v>
      </c>
      <c r="J261" s="51"/>
      <c r="K261" s="44"/>
      <c r="L261" s="44">
        <v>0.23699999999999999</v>
      </c>
      <c r="M261" s="46"/>
      <c r="N261" s="46"/>
      <c r="O261" s="47" t="s">
        <v>33</v>
      </c>
      <c r="P261" s="48"/>
      <c r="Q261" s="49">
        <v>43965</v>
      </c>
      <c r="R261" s="49">
        <v>43965</v>
      </c>
      <c r="S261" s="50" t="s">
        <v>255</v>
      </c>
    </row>
    <row r="262" spans="1:19" x14ac:dyDescent="0.2">
      <c r="A262" s="54" t="s">
        <v>249</v>
      </c>
      <c r="B262" s="35">
        <v>0</v>
      </c>
      <c r="C262" s="35">
        <v>0.8</v>
      </c>
      <c r="D262" s="35">
        <v>0.8</v>
      </c>
      <c r="E262" s="47">
        <v>435365</v>
      </c>
      <c r="F262" s="44">
        <v>0.15</v>
      </c>
      <c r="G262" s="51">
        <v>0.01</v>
      </c>
      <c r="H262" s="51">
        <v>0.01</v>
      </c>
      <c r="I262" s="51">
        <v>1.0999999999999999E-2</v>
      </c>
      <c r="J262" s="51"/>
      <c r="K262" s="44"/>
      <c r="L262" s="44">
        <v>0.314</v>
      </c>
      <c r="M262" s="46"/>
      <c r="N262" s="46"/>
      <c r="O262" s="47" t="s">
        <v>35</v>
      </c>
      <c r="P262" s="48"/>
      <c r="Q262" s="49">
        <v>43969</v>
      </c>
      <c r="R262" s="49">
        <v>43969</v>
      </c>
      <c r="S262" s="50" t="s">
        <v>260</v>
      </c>
    </row>
    <row r="263" spans="1:19" x14ac:dyDescent="0.2">
      <c r="A263" s="54" t="s">
        <v>249</v>
      </c>
      <c r="B263" s="35">
        <f>C262</f>
        <v>0.8</v>
      </c>
      <c r="C263" s="35">
        <f>B263+D263</f>
        <v>1.5</v>
      </c>
      <c r="D263" s="35">
        <v>0.7</v>
      </c>
      <c r="E263" s="47">
        <v>435367</v>
      </c>
      <c r="F263" s="44">
        <v>0.13200000000000001</v>
      </c>
      <c r="G263" s="51">
        <v>7.5999999999999998E-2</v>
      </c>
      <c r="H263" s="51">
        <v>4.8000000000000001E-2</v>
      </c>
      <c r="I263" s="51">
        <v>0.32200000000000001</v>
      </c>
      <c r="J263" s="51"/>
      <c r="K263" s="44"/>
      <c r="L263" s="44">
        <v>0.22</v>
      </c>
      <c r="M263" s="46"/>
      <c r="N263" s="46"/>
      <c r="O263" s="47" t="s">
        <v>35</v>
      </c>
      <c r="P263" s="48"/>
      <c r="Q263" s="49">
        <v>43969</v>
      </c>
      <c r="R263" s="49">
        <v>43969</v>
      </c>
      <c r="S263" s="50" t="s">
        <v>260</v>
      </c>
    </row>
    <row r="264" spans="1:19" x14ac:dyDescent="0.2">
      <c r="A264" s="54" t="s">
        <v>249</v>
      </c>
      <c r="B264" s="35">
        <f t="shared" ref="B264:B265" si="70">C263</f>
        <v>1.5</v>
      </c>
      <c r="C264" s="35">
        <f t="shared" ref="C264:C265" si="71">B264+D264</f>
        <v>1.9</v>
      </c>
      <c r="D264" s="35">
        <v>0.4</v>
      </c>
      <c r="E264" s="47">
        <v>435368</v>
      </c>
      <c r="F264" s="44">
        <v>0.8</v>
      </c>
      <c r="G264" s="51">
        <v>0.16</v>
      </c>
      <c r="H264" s="51">
        <v>0.16300000000000001</v>
      </c>
      <c r="I264" s="51">
        <v>0.54900000000000004</v>
      </c>
      <c r="J264" s="51"/>
      <c r="K264" s="44"/>
      <c r="L264" s="44">
        <v>-2E-3</v>
      </c>
      <c r="M264" s="46"/>
      <c r="N264" s="46"/>
      <c r="O264" s="47" t="s">
        <v>32</v>
      </c>
      <c r="P264" s="48">
        <v>0.4</v>
      </c>
      <c r="Q264" s="49">
        <v>43969</v>
      </c>
      <c r="R264" s="49">
        <v>43969</v>
      </c>
      <c r="S264" s="50" t="s">
        <v>260</v>
      </c>
    </row>
    <row r="265" spans="1:19" x14ac:dyDescent="0.2">
      <c r="A265" s="54" t="s">
        <v>249</v>
      </c>
      <c r="B265" s="35">
        <f t="shared" si="70"/>
        <v>1.9</v>
      </c>
      <c r="C265" s="35">
        <f t="shared" si="71"/>
        <v>2.2999999999999998</v>
      </c>
      <c r="D265" s="35">
        <v>0.4</v>
      </c>
      <c r="E265" s="47">
        <v>435369</v>
      </c>
      <c r="F265" s="44">
        <v>8.2000000000000017E-2</v>
      </c>
      <c r="G265" s="51">
        <v>4.8000000000000001E-2</v>
      </c>
      <c r="H265" s="51">
        <v>8.1000000000000003E-2</v>
      </c>
      <c r="I265" s="51">
        <v>0.23499999999999999</v>
      </c>
      <c r="J265" s="51"/>
      <c r="K265" s="44"/>
      <c r="L265" s="44">
        <v>-3.0000000000000001E-3</v>
      </c>
      <c r="M265" s="46"/>
      <c r="N265" s="46"/>
      <c r="O265" s="47" t="s">
        <v>32</v>
      </c>
      <c r="P265" s="48">
        <v>0.4</v>
      </c>
      <c r="Q265" s="49">
        <v>43969</v>
      </c>
      <c r="R265" s="49">
        <v>43969</v>
      </c>
      <c r="S265" s="50" t="s">
        <v>260</v>
      </c>
    </row>
    <row r="266" spans="1:19" x14ac:dyDescent="0.2">
      <c r="A266" s="54" t="s">
        <v>249</v>
      </c>
      <c r="B266" s="35">
        <f t="shared" ref="B266" si="72">C265</f>
        <v>2.2999999999999998</v>
      </c>
      <c r="C266" s="35">
        <f t="shared" ref="C266" si="73">B266+D266</f>
        <v>3</v>
      </c>
      <c r="D266" s="35">
        <v>0.7</v>
      </c>
      <c r="E266" s="47">
        <v>435370</v>
      </c>
      <c r="F266" s="44">
        <v>0.14200000000000002</v>
      </c>
      <c r="G266" s="51">
        <v>0</v>
      </c>
      <c r="H266" s="51">
        <v>-1.0999999999999999E-2</v>
      </c>
      <c r="I266" s="51">
        <v>0.186</v>
      </c>
      <c r="J266" s="51"/>
      <c r="K266" s="44"/>
      <c r="L266" s="44">
        <v>-1E-3</v>
      </c>
      <c r="M266" s="46"/>
      <c r="N266" s="46"/>
      <c r="O266" s="47" t="s">
        <v>33</v>
      </c>
      <c r="P266" s="48"/>
      <c r="Q266" s="49">
        <v>43969</v>
      </c>
      <c r="R266" s="49">
        <v>43969</v>
      </c>
      <c r="S266" s="50" t="s">
        <v>260</v>
      </c>
    </row>
    <row r="267" spans="1:19" x14ac:dyDescent="0.2">
      <c r="A267" s="54" t="s">
        <v>250</v>
      </c>
      <c r="B267" s="35">
        <v>0</v>
      </c>
      <c r="C267" s="35">
        <v>2.2000000000000002</v>
      </c>
      <c r="D267" s="35">
        <v>2.2000000000000002</v>
      </c>
      <c r="E267" s="47">
        <v>435817</v>
      </c>
      <c r="F267" s="44">
        <v>0.48599999999999993</v>
      </c>
      <c r="G267" s="51">
        <v>8.9999999999999993E-3</v>
      </c>
      <c r="H267" s="51">
        <v>8.9999999999999993E-3</v>
      </c>
      <c r="I267" s="51">
        <v>4.9000000000000002E-2</v>
      </c>
      <c r="J267" s="51"/>
      <c r="K267" s="44"/>
      <c r="L267" s="44">
        <v>0.88200000000000001</v>
      </c>
      <c r="M267" s="46"/>
      <c r="N267" s="46"/>
      <c r="O267" s="47" t="s">
        <v>35</v>
      </c>
      <c r="P267" s="48"/>
      <c r="Q267" s="49">
        <v>43972</v>
      </c>
      <c r="R267" s="49">
        <v>43972</v>
      </c>
      <c r="S267" s="50" t="s">
        <v>261</v>
      </c>
    </row>
    <row r="268" spans="1:19" x14ac:dyDescent="0.2">
      <c r="A268" s="54" t="s">
        <v>250</v>
      </c>
      <c r="B268" s="35">
        <f>C267</f>
        <v>2.2000000000000002</v>
      </c>
      <c r="C268" s="35">
        <f>B268+D268</f>
        <v>2.6</v>
      </c>
      <c r="D268" s="35">
        <v>0.4</v>
      </c>
      <c r="E268" s="47">
        <v>435818</v>
      </c>
      <c r="F268" s="44">
        <v>1.6859999999999999</v>
      </c>
      <c r="G268" s="51">
        <v>2.7E-2</v>
      </c>
      <c r="H268" s="51">
        <v>1.2E-2</v>
      </c>
      <c r="I268" s="51">
        <v>4.9000000000000002E-2</v>
      </c>
      <c r="J268" s="51"/>
      <c r="K268" s="44"/>
      <c r="L268" s="44">
        <v>2.9940000000000002</v>
      </c>
      <c r="M268" s="46"/>
      <c r="N268" s="46"/>
      <c r="O268" s="47" t="s">
        <v>32</v>
      </c>
      <c r="P268" s="48">
        <v>0.4</v>
      </c>
      <c r="Q268" s="49">
        <v>43972</v>
      </c>
      <c r="R268" s="49">
        <v>43972</v>
      </c>
      <c r="S268" s="50" t="s">
        <v>261</v>
      </c>
    </row>
    <row r="269" spans="1:19" x14ac:dyDescent="0.2">
      <c r="A269" s="54" t="s">
        <v>250</v>
      </c>
      <c r="B269" s="35">
        <f t="shared" ref="B269" si="74">C268</f>
        <v>2.6</v>
      </c>
      <c r="C269" s="35">
        <f t="shared" ref="C269" si="75">B269+D269</f>
        <v>3.2</v>
      </c>
      <c r="D269" s="35">
        <v>0.6</v>
      </c>
      <c r="E269" s="47">
        <v>435819</v>
      </c>
      <c r="F269" s="44">
        <v>0.29799999999999999</v>
      </c>
      <c r="G269" s="51">
        <v>4.0000000000000001E-3</v>
      </c>
      <c r="H269" s="51">
        <v>4.0000000000000001E-3</v>
      </c>
      <c r="I269" s="51">
        <v>3.2000000000000001E-2</v>
      </c>
      <c r="J269" s="51"/>
      <c r="K269" s="44"/>
      <c r="L269" s="44">
        <v>1.1439999999999999</v>
      </c>
      <c r="M269" s="46"/>
      <c r="N269" s="46"/>
      <c r="O269" s="47" t="s">
        <v>33</v>
      </c>
      <c r="P269" s="48"/>
      <c r="Q269" s="49">
        <v>43972</v>
      </c>
      <c r="R269" s="49">
        <v>43972</v>
      </c>
      <c r="S269" s="50" t="s">
        <v>261</v>
      </c>
    </row>
    <row r="270" spans="1:19" x14ac:dyDescent="0.2">
      <c r="A270" s="54" t="s">
        <v>251</v>
      </c>
      <c r="B270" s="35">
        <v>0</v>
      </c>
      <c r="C270" s="35">
        <v>1.65</v>
      </c>
      <c r="D270" s="35">
        <v>1.65</v>
      </c>
      <c r="E270" s="47">
        <v>436424</v>
      </c>
      <c r="F270" s="44">
        <v>0.68200000000000005</v>
      </c>
      <c r="G270" s="51">
        <v>3.0000000000000001E-3</v>
      </c>
      <c r="H270" s="51">
        <v>5.0000000000000001E-3</v>
      </c>
      <c r="I270" s="51">
        <v>2.7E-2</v>
      </c>
      <c r="J270" s="51"/>
      <c r="K270" s="44"/>
      <c r="L270" s="44">
        <v>0.28699999999999998</v>
      </c>
      <c r="M270" s="46"/>
      <c r="N270" s="46"/>
      <c r="O270" s="47" t="s">
        <v>35</v>
      </c>
      <c r="P270" s="48"/>
      <c r="Q270" s="49">
        <v>43976</v>
      </c>
      <c r="R270" s="49">
        <v>43976</v>
      </c>
      <c r="S270" s="50" t="s">
        <v>262</v>
      </c>
    </row>
    <row r="271" spans="1:19" x14ac:dyDescent="0.2">
      <c r="A271" s="54" t="s">
        <v>251</v>
      </c>
      <c r="B271" s="35">
        <f>C270</f>
        <v>1.65</v>
      </c>
      <c r="C271" s="35">
        <f>B271+D271</f>
        <v>3.3</v>
      </c>
      <c r="D271" s="35">
        <v>1.65</v>
      </c>
      <c r="E271" s="47">
        <v>436426</v>
      </c>
      <c r="F271" s="44">
        <v>0.36399999999999999</v>
      </c>
      <c r="G271" s="51">
        <v>4.0000000000000001E-3</v>
      </c>
      <c r="H271" s="51">
        <v>8.0000000000000002E-3</v>
      </c>
      <c r="I271" s="51">
        <v>3.1E-2</v>
      </c>
      <c r="J271" s="51"/>
      <c r="K271" s="44"/>
      <c r="L271" s="44">
        <v>0.17799999999999999</v>
      </c>
      <c r="M271" s="46"/>
      <c r="N271" s="46"/>
      <c r="O271" s="47" t="s">
        <v>33</v>
      </c>
      <c r="P271" s="48">
        <v>1.65</v>
      </c>
      <c r="Q271" s="49">
        <v>43976</v>
      </c>
      <c r="R271" s="49">
        <v>43976</v>
      </c>
      <c r="S271" s="50" t="s">
        <v>262</v>
      </c>
    </row>
    <row r="272" spans="1:19" x14ac:dyDescent="0.2">
      <c r="F272" s="3"/>
      <c r="L272" s="3"/>
    </row>
    <row r="273" spans="6:12" x14ac:dyDescent="0.2">
      <c r="F273" s="3"/>
      <c r="L273" s="3"/>
    </row>
    <row r="274" spans="6:12" x14ac:dyDescent="0.2">
      <c r="F274" s="3"/>
      <c r="L274" s="3"/>
    </row>
    <row r="275" spans="6:12" x14ac:dyDescent="0.2">
      <c r="F275" s="3"/>
      <c r="L275" s="3"/>
    </row>
    <row r="276" spans="6:12" x14ac:dyDescent="0.2">
      <c r="F276" s="3"/>
      <c r="L276" s="3"/>
    </row>
    <row r="277" spans="6:12" x14ac:dyDescent="0.2">
      <c r="F277" s="3"/>
      <c r="L277" s="3"/>
    </row>
    <row r="278" spans="6:12" x14ac:dyDescent="0.2">
      <c r="F278" s="3"/>
      <c r="L278" s="3"/>
    </row>
    <row r="279" spans="6:12" x14ac:dyDescent="0.2">
      <c r="F279" s="3"/>
      <c r="L279" s="3"/>
    </row>
    <row r="280" spans="6:12" x14ac:dyDescent="0.2">
      <c r="F280" s="3"/>
      <c r="L280" s="3"/>
    </row>
    <row r="281" spans="6:12" x14ac:dyDescent="0.2">
      <c r="L281" s="3"/>
    </row>
    <row r="282" spans="6:12" x14ac:dyDescent="0.2">
      <c r="L282" s="3"/>
    </row>
    <row r="283" spans="6:12" x14ac:dyDescent="0.2">
      <c r="L283" s="3"/>
    </row>
    <row r="284" spans="6:12" x14ac:dyDescent="0.2">
      <c r="L284" s="3"/>
    </row>
    <row r="285" spans="6:12" x14ac:dyDescent="0.2">
      <c r="L285" s="3"/>
    </row>
    <row r="286" spans="6:12" x14ac:dyDescent="0.2">
      <c r="L286" s="3"/>
    </row>
    <row r="287" spans="6:12" x14ac:dyDescent="0.2">
      <c r="L287" s="3"/>
    </row>
    <row r="288" spans="6:12" x14ac:dyDescent="0.2">
      <c r="L288" s="3"/>
    </row>
    <row r="289" spans="12:12" x14ac:dyDescent="0.2">
      <c r="L289" s="3"/>
    </row>
    <row r="290" spans="12:12" x14ac:dyDescent="0.2">
      <c r="L290" s="3"/>
    </row>
    <row r="291" spans="12:12" x14ac:dyDescent="0.2">
      <c r="L291" s="3"/>
    </row>
    <row r="292" spans="12:12" x14ac:dyDescent="0.2">
      <c r="L292" s="3"/>
    </row>
    <row r="293" spans="12:12" x14ac:dyDescent="0.2">
      <c r="L293" s="3"/>
    </row>
    <row r="294" spans="12:12" x14ac:dyDescent="0.2">
      <c r="L294" s="3"/>
    </row>
    <row r="295" spans="12:12" x14ac:dyDescent="0.2">
      <c r="L295" s="3"/>
    </row>
    <row r="296" spans="12:12" x14ac:dyDescent="0.2">
      <c r="L296" s="3"/>
    </row>
    <row r="297" spans="12:12" x14ac:dyDescent="0.2">
      <c r="L297" s="3"/>
    </row>
    <row r="298" spans="12:12" x14ac:dyDescent="0.2">
      <c r="L298" s="3"/>
    </row>
    <row r="299" spans="12:12" x14ac:dyDescent="0.2">
      <c r="L299" s="3"/>
    </row>
    <row r="300" spans="12:12" x14ac:dyDescent="0.2">
      <c r="L300" s="3"/>
    </row>
    <row r="301" spans="12:12" x14ac:dyDescent="0.2">
      <c r="L301" s="3"/>
    </row>
    <row r="302" spans="12:12" x14ac:dyDescent="0.2">
      <c r="L302" s="3"/>
    </row>
    <row r="303" spans="12:12" x14ac:dyDescent="0.2">
      <c r="L303" s="3"/>
    </row>
    <row r="304" spans="12:12" x14ac:dyDescent="0.2">
      <c r="L304" s="3"/>
    </row>
    <row r="305" spans="12:12" x14ac:dyDescent="0.2">
      <c r="L305" s="3"/>
    </row>
    <row r="306" spans="12:12" x14ac:dyDescent="0.2">
      <c r="L306" s="3"/>
    </row>
  </sheetData>
  <protectedRanges>
    <protectedRange sqref="J5:J6" name="Range27_7"/>
    <protectedRange sqref="J5:J6" name="Range1_4"/>
    <protectedRange sqref="J5:J6" name="Range26_6"/>
    <protectedRange sqref="J7:J8" name="Range27_12"/>
    <protectedRange sqref="J7:J8" name="Range1_7"/>
    <protectedRange sqref="J7:J8" name="Range26_10"/>
    <protectedRange sqref="E18:E20" name="Range1_9_2_1_1_7"/>
    <protectedRange sqref="G18:G20" name="Range27_32"/>
    <protectedRange sqref="G18:G20" name="Range1_22"/>
    <protectedRange sqref="G18:G20" name="Range26_24"/>
    <protectedRange sqref="H18:H20" name="Range27_33"/>
    <protectedRange sqref="H18:H20" name="Range1_23"/>
    <protectedRange sqref="H18:H20" name="Range26_25"/>
    <protectedRange sqref="I18:I20" name="Range27_34"/>
    <protectedRange sqref="I18:I20" name="Range1_24"/>
    <protectedRange sqref="I18:I20" name="Range26_26"/>
    <protectedRange sqref="L18:L20" name="Range27_35"/>
    <protectedRange sqref="L18:L20" name="Range1_8_1_7"/>
    <protectedRange sqref="L18:L20" name="Range28_8"/>
    <protectedRange sqref="E21:E25" name="Range1_9_2_1_1_8"/>
    <protectedRange sqref="G21:G25" name="Range27_36"/>
    <protectedRange sqref="G21:G25" name="Range1_25"/>
    <protectedRange sqref="G21:G25" name="Range26_27"/>
    <protectedRange sqref="H21:H25" name="Range27_37"/>
    <protectedRange sqref="H21:H25" name="Range1_26"/>
    <protectedRange sqref="H21:H25" name="Range26_28"/>
    <protectedRange sqref="I21:I25" name="Range27_38"/>
    <protectedRange sqref="I21:I25" name="Range1_27"/>
    <protectedRange sqref="I21:I25" name="Range26_29"/>
    <protectedRange sqref="J21:J25" name="Range27_39"/>
    <protectedRange sqref="J21:J25" name="Range1_28"/>
    <protectedRange sqref="J21:J25" name="Range26_30"/>
    <protectedRange sqref="L21:L25" name="Range27_40"/>
    <protectedRange sqref="L21:L25" name="Range1_8_1_8"/>
    <protectedRange sqref="L21:L25" name="Range28_9"/>
    <protectedRange sqref="E26:E30" name="Range1_9_2_1_1_9"/>
    <protectedRange sqref="G26:G30" name="Range27_41"/>
    <protectedRange sqref="G26:G30" name="Range1_29"/>
    <protectedRange sqref="G26:G30" name="Range26_31"/>
    <protectedRange sqref="H26:H30" name="Range27_42"/>
    <protectedRange sqref="H26:H30" name="Range1_30"/>
    <protectedRange sqref="H26:H30" name="Range26_32"/>
    <protectedRange sqref="I26:I30" name="Range27_43"/>
    <protectedRange sqref="I26:I30" name="Range1_31"/>
    <protectedRange sqref="I26:I30" name="Range26_33"/>
    <protectedRange sqref="J26:J30" name="Range27_44"/>
    <protectedRange sqref="J26:J30" name="Range1_32"/>
    <protectedRange sqref="J26:J30" name="Range26_34"/>
    <protectedRange sqref="L26:L30" name="Range27_45"/>
    <protectedRange sqref="L26:L30" name="Range1_8_1_9"/>
    <protectedRange sqref="L26:L30" name="Range28_10"/>
    <protectedRange sqref="E31:E34" name="Range1_9_2_1_1_10"/>
    <protectedRange sqref="G31:G34" name="Range27_46"/>
    <protectedRange sqref="G31:G34" name="Range1_33"/>
    <protectedRange sqref="G31:G34" name="Range26_35"/>
    <protectedRange sqref="H31:H34" name="Range27_47"/>
    <protectedRange sqref="H31:H34" name="Range1_34"/>
    <protectedRange sqref="H31:H34" name="Range26_36"/>
    <protectedRange sqref="I31:I34" name="Range27_49"/>
    <protectedRange sqref="I31:I34" name="Range1_36"/>
    <protectedRange sqref="I31:I34" name="Range26_38"/>
    <protectedRange sqref="J31:J34" name="Range27_50"/>
    <protectedRange sqref="J31:J34" name="Range1_37"/>
    <protectedRange sqref="J31:J34" name="Range26_39"/>
    <protectedRange sqref="L31:L34" name="Range27_51"/>
    <protectedRange sqref="L31:L34" name="Range1_8_1_10"/>
    <protectedRange sqref="L31:L34" name="Range28_11"/>
    <protectedRange sqref="E35" name="Range1_9_2_1_1_11"/>
    <protectedRange sqref="G35" name="Range27_52"/>
    <protectedRange sqref="G35" name="Range1_38"/>
    <protectedRange sqref="G35" name="Range26_40"/>
    <protectedRange sqref="H35" name="Range27_53"/>
    <protectedRange sqref="H35" name="Range1_8_1_11"/>
    <protectedRange sqref="H35" name="Range26_41"/>
    <protectedRange sqref="I35" name="Range27_54"/>
    <protectedRange sqref="I35" name="Range1_4_2_1_1"/>
    <protectedRange sqref="I35" name="Range26_42"/>
    <protectedRange sqref="J35" name="Range27_55"/>
    <protectedRange sqref="J35" name="Range1_39"/>
    <protectedRange sqref="J35" name="Range26_43"/>
    <protectedRange sqref="L35" name="Range27_56"/>
    <protectedRange sqref="L35" name="Range1_8_2"/>
    <protectedRange sqref="L35" name="Range28_12"/>
    <protectedRange sqref="E5:E7" name="Range1_9_2_1_1"/>
    <protectedRange sqref="G5:I7" name="Range27"/>
    <protectedRange sqref="G5 I5" name="Range1"/>
    <protectedRange sqref="G6:I6" name="Range1_3_1"/>
    <protectedRange sqref="G7:I7" name="Range1_8_3"/>
    <protectedRange sqref="G5:I7" name="Range26"/>
    <protectedRange sqref="L5:L7" name="Range27_1"/>
    <protectedRange sqref="L5" name="Range1_6"/>
    <protectedRange sqref="L6" name="Range1_3_2"/>
    <protectedRange sqref="L7" name="Range1_8_6"/>
    <protectedRange sqref="L5:L7" name="Range28"/>
    <protectedRange sqref="E2:E4" name="Range1_9_2_1_1_1"/>
    <protectedRange sqref="L2:L4" name="Range27_3"/>
    <protectedRange sqref="L2" name="Range1_6_2"/>
    <protectedRange sqref="L3:L4" name="Range1_8_3_2"/>
    <protectedRange sqref="L2:L4" name="Range28_1"/>
    <protectedRange sqref="G2:J4" name="Range27_4"/>
    <protectedRange sqref="J2 G2" name="Range1_2"/>
    <protectedRange sqref="H2:I2" name="Range1_6_7"/>
    <protectedRange sqref="H4 J4 G3:J3" name="Range1_8_3_3"/>
    <protectedRange sqref="G2:J4" name="Range26_2"/>
    <protectedRange sqref="E8:E11" name="Range1_9_2_1_1_13"/>
    <protectedRange sqref="G8:I11" name="Range27_5"/>
    <protectedRange sqref="G11" name="Range1_3"/>
    <protectedRange sqref="H10:H11" name="Range1_6_8"/>
    <protectedRange sqref="H9 G8:I8" name="Range1_8_3_5"/>
    <protectedRange sqref="G8:I11" name="Range26_3"/>
    <protectedRange sqref="L8:L11" name="Range27_6"/>
    <protectedRange sqref="L11" name="Range1_40"/>
    <protectedRange sqref="L10" name="Range1_6_9"/>
    <protectedRange sqref="L8:L9" name="Range1_8_3_6"/>
    <protectedRange sqref="L8:L11" name="Range28_13"/>
    <protectedRange sqref="E12" name="Range1_9_2_1_1_14"/>
    <protectedRange sqref="G12:I12" name="Range27_8"/>
    <protectedRange sqref="G12:H12" name="Range1_41"/>
    <protectedRange sqref="I12" name="Range1_4_2_1_3"/>
    <protectedRange sqref="G12:I12" name="Range26_4"/>
    <protectedRange sqref="L12" name="Range27_48"/>
    <protectedRange sqref="L12" name="Range1_8_1_12"/>
    <protectedRange sqref="L12" name="Range28_14"/>
    <protectedRange sqref="E13:E14" name="Range1_9_2_1_1_15"/>
    <protectedRange sqref="G13:I14" name="Range27_57"/>
    <protectedRange sqref="G13" name="Range1_42"/>
    <protectedRange sqref="H13:I13" name="Range1_6_10"/>
    <protectedRange sqref="G14:I14" name="Range1_8_3_7"/>
    <protectedRange sqref="G13:I14" name="Range26_5"/>
    <protectedRange sqref="L13:L14" name="Range27_58"/>
    <protectedRange sqref="L13" name="Range1_6_11"/>
    <protectedRange sqref="L14" name="Range1_8_3_8"/>
    <protectedRange sqref="L13:L14" name="Range28_15"/>
    <protectedRange sqref="E15:E17" name="Range1_9_2_1_1_2"/>
    <protectedRange sqref="G15:I17" name="Range27_2"/>
    <protectedRange sqref="G15:G16" name="Range1_1"/>
    <protectedRange sqref="H15" name="Range1_8_1"/>
    <protectedRange sqref="I15" name="Range1_4_2_1"/>
    <protectedRange sqref="H16:I16" name="Range1_6_1"/>
    <protectedRange sqref="G17:I17" name="Range1_8_3_1"/>
    <protectedRange sqref="G15:I17" name="Range26_1"/>
    <protectedRange sqref="L15:L17" name="Range27_9"/>
    <protectedRange sqref="L15" name="Range1_8_7"/>
    <protectedRange sqref="L16" name="Range1_6_3"/>
    <protectedRange sqref="L17" name="Range1_8_3_9"/>
    <protectedRange sqref="L15:L17" name="Range28_2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zoomScaleNormal="100" workbookViewId="0">
      <pane ySplit="1" topLeftCell="A33" activePane="bottomLeft" state="frozen"/>
      <selection pane="bottomLeft" activeCell="G53" sqref="F53:G54"/>
    </sheetView>
  </sheetViews>
  <sheetFormatPr defaultRowHeight="12.75" x14ac:dyDescent="0.2"/>
  <cols>
    <col min="1" max="1" width="24.7109375" style="4" bestFit="1" customWidth="1"/>
    <col min="2" max="2" width="12" style="26" customWidth="1"/>
    <col min="3" max="3" width="9.140625" style="1"/>
    <col min="4" max="4" width="4.5703125" style="26" bestFit="1" customWidth="1"/>
    <col min="5" max="16384" width="9.140625" style="4"/>
  </cols>
  <sheetData>
    <row r="1" spans="1:11" s="10" customFormat="1" ht="27" customHeight="1" thickBot="1" x14ac:dyDescent="0.3">
      <c r="A1" s="13" t="s">
        <v>0</v>
      </c>
      <c r="B1" s="31" t="s">
        <v>24</v>
      </c>
      <c r="C1" s="19" t="s">
        <v>25</v>
      </c>
      <c r="D1" s="31" t="s">
        <v>26</v>
      </c>
    </row>
    <row r="2" spans="1:11" ht="15" x14ac:dyDescent="0.25">
      <c r="A2" s="34" t="s">
        <v>40</v>
      </c>
      <c r="B2" s="48">
        <v>0</v>
      </c>
      <c r="C2" s="55">
        <v>47.55</v>
      </c>
      <c r="D2" s="48">
        <v>0</v>
      </c>
    </row>
    <row r="3" spans="1:11" ht="15" x14ac:dyDescent="0.25">
      <c r="A3" s="34" t="s">
        <v>41</v>
      </c>
      <c r="B3" s="48">
        <v>0</v>
      </c>
      <c r="C3" s="55">
        <v>31.23</v>
      </c>
      <c r="D3" s="48">
        <v>0</v>
      </c>
    </row>
    <row r="4" spans="1:11" ht="15" x14ac:dyDescent="0.25">
      <c r="A4" s="34" t="s">
        <v>42</v>
      </c>
      <c r="B4" s="48">
        <v>0</v>
      </c>
      <c r="C4" s="55">
        <v>21.11</v>
      </c>
      <c r="D4" s="48">
        <v>0</v>
      </c>
      <c r="K4" s="30"/>
    </row>
    <row r="5" spans="1:11" ht="15" x14ac:dyDescent="0.25">
      <c r="A5" s="34" t="s">
        <v>43</v>
      </c>
      <c r="B5" s="48">
        <v>0</v>
      </c>
      <c r="C5" s="55">
        <v>14.15</v>
      </c>
      <c r="D5" s="48">
        <v>0</v>
      </c>
    </row>
    <row r="6" spans="1:11" ht="15" x14ac:dyDescent="0.25">
      <c r="A6" s="34" t="s">
        <v>45</v>
      </c>
      <c r="B6" s="48">
        <v>0</v>
      </c>
      <c r="C6" s="55">
        <v>23.11</v>
      </c>
      <c r="D6" s="48">
        <v>0</v>
      </c>
    </row>
    <row r="7" spans="1:11" ht="15" x14ac:dyDescent="0.25">
      <c r="A7" s="34" t="s">
        <v>47</v>
      </c>
      <c r="B7" s="48">
        <v>0</v>
      </c>
      <c r="C7" s="55">
        <v>38.25</v>
      </c>
      <c r="D7" s="48">
        <v>0</v>
      </c>
    </row>
    <row r="8" spans="1:11" ht="15" x14ac:dyDescent="0.25">
      <c r="A8" s="34" t="s">
        <v>51</v>
      </c>
      <c r="B8" s="48">
        <v>0</v>
      </c>
      <c r="C8" s="55">
        <v>33.6</v>
      </c>
      <c r="D8" s="48">
        <v>0</v>
      </c>
    </row>
    <row r="9" spans="1:11" ht="15" x14ac:dyDescent="0.25">
      <c r="A9" s="34" t="s">
        <v>52</v>
      </c>
      <c r="B9" s="48">
        <v>0</v>
      </c>
      <c r="C9" s="55">
        <v>31.55</v>
      </c>
      <c r="D9" s="48">
        <v>0</v>
      </c>
    </row>
    <row r="10" spans="1:11" ht="15" x14ac:dyDescent="0.25">
      <c r="A10" s="34" t="s">
        <v>53</v>
      </c>
      <c r="B10" s="48">
        <v>0</v>
      </c>
      <c r="C10" s="55">
        <v>16.329999999999998</v>
      </c>
      <c r="D10" s="48">
        <v>0</v>
      </c>
    </row>
    <row r="11" spans="1:11" ht="15" x14ac:dyDescent="0.25">
      <c r="A11" s="34" t="s">
        <v>54</v>
      </c>
      <c r="B11" s="48">
        <v>0</v>
      </c>
      <c r="C11" s="55">
        <v>19.350000000000001</v>
      </c>
      <c r="D11" s="48">
        <v>0</v>
      </c>
    </row>
    <row r="12" spans="1:11" x14ac:dyDescent="0.2">
      <c r="A12" s="34" t="s">
        <v>63</v>
      </c>
      <c r="B12" s="48">
        <v>0</v>
      </c>
      <c r="C12" s="35">
        <v>17.93</v>
      </c>
      <c r="D12" s="48">
        <v>0</v>
      </c>
    </row>
    <row r="13" spans="1:11" s="32" customFormat="1" x14ac:dyDescent="0.2">
      <c r="A13" s="34" t="s">
        <v>65</v>
      </c>
      <c r="B13" s="48">
        <v>0</v>
      </c>
      <c r="C13" s="35">
        <v>356.18</v>
      </c>
      <c r="D13" s="48">
        <v>0</v>
      </c>
    </row>
    <row r="14" spans="1:11" s="32" customFormat="1" x14ac:dyDescent="0.2">
      <c r="A14" s="34" t="s">
        <v>66</v>
      </c>
      <c r="B14" s="48">
        <v>0</v>
      </c>
      <c r="C14" s="35">
        <v>357.91</v>
      </c>
      <c r="D14" s="48">
        <v>0</v>
      </c>
    </row>
    <row r="15" spans="1:11" x14ac:dyDescent="0.2">
      <c r="A15" s="34" t="s">
        <v>71</v>
      </c>
      <c r="B15" s="48">
        <v>0</v>
      </c>
      <c r="C15" s="35">
        <v>2.21</v>
      </c>
      <c r="D15" s="48">
        <v>0</v>
      </c>
    </row>
    <row r="16" spans="1:11" x14ac:dyDescent="0.2">
      <c r="A16" s="34" t="s">
        <v>74</v>
      </c>
      <c r="B16" s="48">
        <v>0</v>
      </c>
      <c r="C16" s="35">
        <v>29.7</v>
      </c>
      <c r="D16" s="48">
        <v>0</v>
      </c>
    </row>
    <row r="17" spans="1:4" x14ac:dyDescent="0.2">
      <c r="A17" s="34" t="s">
        <v>75</v>
      </c>
      <c r="B17" s="48">
        <v>0</v>
      </c>
      <c r="C17" s="35">
        <v>28.6</v>
      </c>
      <c r="D17" s="48">
        <v>0</v>
      </c>
    </row>
    <row r="18" spans="1:4" x14ac:dyDescent="0.2">
      <c r="A18" s="34" t="s">
        <v>76</v>
      </c>
      <c r="B18" s="48">
        <v>0</v>
      </c>
      <c r="C18" s="35">
        <v>28.48</v>
      </c>
      <c r="D18" s="48">
        <v>0</v>
      </c>
    </row>
    <row r="19" spans="1:4" x14ac:dyDescent="0.2">
      <c r="A19" s="34" t="s">
        <v>79</v>
      </c>
      <c r="B19" s="48">
        <v>0</v>
      </c>
      <c r="C19" s="35">
        <v>27.81</v>
      </c>
      <c r="D19" s="48">
        <v>0</v>
      </c>
    </row>
    <row r="20" spans="1:4" x14ac:dyDescent="0.2">
      <c r="A20" s="34" t="s">
        <v>80</v>
      </c>
      <c r="B20" s="48">
        <v>0</v>
      </c>
      <c r="C20" s="35">
        <v>24.33</v>
      </c>
      <c r="D20" s="48">
        <v>0</v>
      </c>
    </row>
    <row r="21" spans="1:4" x14ac:dyDescent="0.2">
      <c r="A21" s="34" t="s">
        <v>84</v>
      </c>
      <c r="B21" s="48">
        <v>0</v>
      </c>
      <c r="C21" s="35">
        <v>27.27</v>
      </c>
      <c r="D21" s="48">
        <v>0</v>
      </c>
    </row>
    <row r="22" spans="1:4" x14ac:dyDescent="0.2">
      <c r="A22" s="34" t="s">
        <v>87</v>
      </c>
      <c r="B22" s="48">
        <v>0</v>
      </c>
      <c r="C22" s="35">
        <v>29.84</v>
      </c>
      <c r="D22" s="48">
        <v>0</v>
      </c>
    </row>
    <row r="23" spans="1:4" x14ac:dyDescent="0.2">
      <c r="A23" s="34" t="s">
        <v>88</v>
      </c>
      <c r="B23" s="48">
        <v>0</v>
      </c>
      <c r="C23" s="35">
        <v>13.96</v>
      </c>
      <c r="D23" s="48">
        <v>0</v>
      </c>
    </row>
    <row r="24" spans="1:4" ht="15" x14ac:dyDescent="0.25">
      <c r="A24" s="34" t="s">
        <v>97</v>
      </c>
      <c r="B24" s="48">
        <v>0</v>
      </c>
      <c r="C24" s="56" t="s">
        <v>189</v>
      </c>
      <c r="D24" s="48">
        <v>0</v>
      </c>
    </row>
    <row r="25" spans="1:4" ht="15" x14ac:dyDescent="0.25">
      <c r="A25" s="34" t="s">
        <v>100</v>
      </c>
      <c r="B25" s="48">
        <v>0</v>
      </c>
      <c r="C25" s="56" t="s">
        <v>190</v>
      </c>
      <c r="D25" s="48">
        <v>0</v>
      </c>
    </row>
    <row r="26" spans="1:4" ht="15" x14ac:dyDescent="0.25">
      <c r="A26" s="34" t="s">
        <v>102</v>
      </c>
      <c r="B26" s="48">
        <v>0</v>
      </c>
      <c r="C26" s="56" t="s">
        <v>191</v>
      </c>
      <c r="D26" s="48">
        <v>0</v>
      </c>
    </row>
    <row r="27" spans="1:4" ht="15" x14ac:dyDescent="0.25">
      <c r="A27" s="34" t="s">
        <v>104</v>
      </c>
      <c r="B27" s="48">
        <v>0</v>
      </c>
      <c r="C27" s="56" t="s">
        <v>192</v>
      </c>
      <c r="D27" s="48">
        <v>0</v>
      </c>
    </row>
    <row r="28" spans="1:4" ht="15" x14ac:dyDescent="0.25">
      <c r="A28" s="34" t="s">
        <v>105</v>
      </c>
      <c r="B28" s="48">
        <v>0</v>
      </c>
      <c r="C28" s="56" t="s">
        <v>193</v>
      </c>
      <c r="D28" s="48">
        <v>0</v>
      </c>
    </row>
    <row r="29" spans="1:4" ht="15" x14ac:dyDescent="0.25">
      <c r="A29" s="34" t="s">
        <v>106</v>
      </c>
      <c r="B29" s="48">
        <v>0</v>
      </c>
      <c r="C29" s="56" t="s">
        <v>194</v>
      </c>
      <c r="D29" s="48">
        <v>0</v>
      </c>
    </row>
    <row r="30" spans="1:4" ht="15" x14ac:dyDescent="0.25">
      <c r="A30" s="34" t="s">
        <v>110</v>
      </c>
      <c r="B30" s="48">
        <v>0</v>
      </c>
      <c r="C30" s="56" t="s">
        <v>195</v>
      </c>
      <c r="D30" s="48">
        <v>0</v>
      </c>
    </row>
    <row r="31" spans="1:4" ht="15" x14ac:dyDescent="0.25">
      <c r="A31" s="34" t="s">
        <v>115</v>
      </c>
      <c r="B31" s="48">
        <v>0</v>
      </c>
      <c r="C31" s="56" t="s">
        <v>196</v>
      </c>
      <c r="D31" s="48">
        <v>0</v>
      </c>
    </row>
    <row r="32" spans="1:4" ht="15" x14ac:dyDescent="0.25">
      <c r="A32" s="34" t="s">
        <v>116</v>
      </c>
      <c r="B32" s="48">
        <v>0</v>
      </c>
      <c r="C32" s="56" t="s">
        <v>197</v>
      </c>
      <c r="D32" s="48">
        <v>0</v>
      </c>
    </row>
    <row r="33" spans="1:4" ht="15" x14ac:dyDescent="0.25">
      <c r="A33" s="34" t="s">
        <v>117</v>
      </c>
      <c r="B33" s="48">
        <v>0</v>
      </c>
      <c r="C33" s="56" t="s">
        <v>198</v>
      </c>
      <c r="D33" s="48">
        <v>0</v>
      </c>
    </row>
    <row r="34" spans="1:4" ht="15" x14ac:dyDescent="0.25">
      <c r="A34" s="34" t="s">
        <v>118</v>
      </c>
      <c r="B34" s="48">
        <v>0</v>
      </c>
      <c r="C34" s="56" t="s">
        <v>199</v>
      </c>
      <c r="D34" s="48">
        <v>0</v>
      </c>
    </row>
    <row r="35" spans="1:4" ht="15" x14ac:dyDescent="0.25">
      <c r="A35" s="34" t="s">
        <v>119</v>
      </c>
      <c r="B35" s="48">
        <v>0</v>
      </c>
      <c r="C35" s="56" t="s">
        <v>200</v>
      </c>
      <c r="D35" s="48">
        <v>0</v>
      </c>
    </row>
    <row r="36" spans="1:4" ht="15" x14ac:dyDescent="0.25">
      <c r="A36" s="34" t="s">
        <v>120</v>
      </c>
      <c r="B36" s="48">
        <v>0</v>
      </c>
      <c r="C36" s="56" t="s">
        <v>201</v>
      </c>
      <c r="D36" s="48">
        <v>0</v>
      </c>
    </row>
    <row r="37" spans="1:4" ht="15" x14ac:dyDescent="0.25">
      <c r="A37" s="34" t="s">
        <v>129</v>
      </c>
      <c r="B37" s="48">
        <v>0</v>
      </c>
      <c r="C37" s="56" t="s">
        <v>202</v>
      </c>
      <c r="D37" s="48">
        <v>0</v>
      </c>
    </row>
    <row r="38" spans="1:4" ht="15" x14ac:dyDescent="0.25">
      <c r="A38" s="34" t="s">
        <v>130</v>
      </c>
      <c r="B38" s="48">
        <v>0</v>
      </c>
      <c r="C38" s="56" t="s">
        <v>203</v>
      </c>
      <c r="D38" s="48">
        <v>0</v>
      </c>
    </row>
    <row r="39" spans="1:4" ht="15" x14ac:dyDescent="0.25">
      <c r="A39" s="34" t="s">
        <v>132</v>
      </c>
      <c r="B39" s="48">
        <v>0</v>
      </c>
      <c r="C39" s="56" t="s">
        <v>204</v>
      </c>
      <c r="D39" s="48">
        <v>0</v>
      </c>
    </row>
    <row r="40" spans="1:4" ht="15" x14ac:dyDescent="0.25">
      <c r="A40" s="34" t="s">
        <v>134</v>
      </c>
      <c r="B40" s="48">
        <v>0</v>
      </c>
      <c r="C40" s="56" t="s">
        <v>205</v>
      </c>
      <c r="D40" s="48">
        <v>0</v>
      </c>
    </row>
    <row r="41" spans="1:4" ht="15" x14ac:dyDescent="0.25">
      <c r="A41" s="34" t="s">
        <v>135</v>
      </c>
      <c r="B41" s="48">
        <v>0</v>
      </c>
      <c r="C41" s="56" t="s">
        <v>206</v>
      </c>
      <c r="D41" s="48">
        <v>0</v>
      </c>
    </row>
    <row r="42" spans="1:4" ht="15" x14ac:dyDescent="0.25">
      <c r="A42" s="34" t="s">
        <v>136</v>
      </c>
      <c r="B42" s="48">
        <v>0</v>
      </c>
      <c r="C42" s="56" t="s">
        <v>207</v>
      </c>
      <c r="D42" s="48">
        <v>0</v>
      </c>
    </row>
    <row r="43" spans="1:4" ht="15" x14ac:dyDescent="0.25">
      <c r="A43" s="34" t="s">
        <v>141</v>
      </c>
      <c r="B43" s="48">
        <v>0</v>
      </c>
      <c r="C43" s="56" t="s">
        <v>208</v>
      </c>
      <c r="D43" s="48">
        <v>0</v>
      </c>
    </row>
    <row r="44" spans="1:4" ht="15" x14ac:dyDescent="0.25">
      <c r="A44" s="34" t="s">
        <v>143</v>
      </c>
      <c r="B44" s="48">
        <v>0</v>
      </c>
      <c r="C44" s="55">
        <v>9.02</v>
      </c>
      <c r="D44" s="48">
        <v>0</v>
      </c>
    </row>
    <row r="45" spans="1:4" ht="15" x14ac:dyDescent="0.25">
      <c r="A45" s="34" t="s">
        <v>144</v>
      </c>
      <c r="B45" s="48">
        <v>0</v>
      </c>
      <c r="C45" s="55">
        <v>36.64</v>
      </c>
      <c r="D45" s="48">
        <v>0</v>
      </c>
    </row>
    <row r="46" spans="1:4" x14ac:dyDescent="0.2">
      <c r="A46" s="34" t="s">
        <v>147</v>
      </c>
      <c r="B46" s="48">
        <v>0</v>
      </c>
      <c r="C46" s="35">
        <v>36.880000000000003</v>
      </c>
      <c r="D46" s="48">
        <v>0</v>
      </c>
    </row>
    <row r="47" spans="1:4" x14ac:dyDescent="0.2">
      <c r="A47" s="34" t="s">
        <v>209</v>
      </c>
      <c r="B47" s="48">
        <v>0</v>
      </c>
      <c r="C47" s="35">
        <v>36.01</v>
      </c>
      <c r="D47" s="48">
        <v>0</v>
      </c>
    </row>
    <row r="48" spans="1:4" x14ac:dyDescent="0.2">
      <c r="A48" s="34" t="s">
        <v>211</v>
      </c>
      <c r="B48" s="48">
        <v>0</v>
      </c>
      <c r="C48" s="35">
        <v>31.92</v>
      </c>
      <c r="D48" s="48">
        <v>0</v>
      </c>
    </row>
    <row r="49" spans="1:4" x14ac:dyDescent="0.2">
      <c r="A49" s="34" t="s">
        <v>212</v>
      </c>
      <c r="B49" s="48">
        <v>0</v>
      </c>
      <c r="C49" s="35">
        <v>35.44</v>
      </c>
      <c r="D49" s="48">
        <v>0</v>
      </c>
    </row>
    <row r="50" spans="1:4" x14ac:dyDescent="0.2">
      <c r="A50" s="34" t="s">
        <v>213</v>
      </c>
      <c r="B50" s="48">
        <v>0</v>
      </c>
      <c r="C50" s="35">
        <v>22.6</v>
      </c>
      <c r="D50" s="48">
        <v>0</v>
      </c>
    </row>
    <row r="51" spans="1:4" x14ac:dyDescent="0.2">
      <c r="A51" s="34" t="s">
        <v>214</v>
      </c>
      <c r="B51" s="48">
        <v>0</v>
      </c>
      <c r="C51" s="35">
        <v>19.420000000000002</v>
      </c>
      <c r="D51" s="48">
        <v>0</v>
      </c>
    </row>
    <row r="52" spans="1:4" x14ac:dyDescent="0.2">
      <c r="A52" s="34" t="s">
        <v>219</v>
      </c>
      <c r="B52" s="48">
        <v>0</v>
      </c>
      <c r="C52" s="35" t="s">
        <v>263</v>
      </c>
      <c r="D52" s="48">
        <v>0</v>
      </c>
    </row>
    <row r="53" spans="1:4" x14ac:dyDescent="0.2">
      <c r="A53" s="34" t="s">
        <v>222</v>
      </c>
      <c r="B53" s="48">
        <v>0</v>
      </c>
      <c r="C53" s="35" t="s">
        <v>264</v>
      </c>
      <c r="D53" s="48">
        <v>0</v>
      </c>
    </row>
    <row r="54" spans="1:4" x14ac:dyDescent="0.2">
      <c r="A54" s="34" t="s">
        <v>224</v>
      </c>
      <c r="B54" s="48">
        <v>0</v>
      </c>
      <c r="C54" s="35" t="s">
        <v>265</v>
      </c>
      <c r="D54" s="48">
        <v>0</v>
      </c>
    </row>
    <row r="55" spans="1:4" x14ac:dyDescent="0.2">
      <c r="A55" s="34" t="s">
        <v>226</v>
      </c>
      <c r="B55" s="48">
        <v>0</v>
      </c>
      <c r="C55" s="35" t="s">
        <v>266</v>
      </c>
      <c r="D55" s="48">
        <v>0</v>
      </c>
    </row>
    <row r="56" spans="1:4" x14ac:dyDescent="0.2">
      <c r="A56" s="34" t="s">
        <v>228</v>
      </c>
      <c r="B56" s="48">
        <v>0</v>
      </c>
      <c r="C56" s="35" t="s">
        <v>267</v>
      </c>
      <c r="D56" s="48">
        <v>0</v>
      </c>
    </row>
    <row r="57" spans="1:4" x14ac:dyDescent="0.2">
      <c r="A57" s="34" t="s">
        <v>229</v>
      </c>
      <c r="B57" s="48">
        <v>0</v>
      </c>
      <c r="C57" s="35" t="s">
        <v>268</v>
      </c>
      <c r="D57" s="48">
        <v>0</v>
      </c>
    </row>
    <row r="58" spans="1:4" x14ac:dyDescent="0.2">
      <c r="A58" s="34" t="s">
        <v>232</v>
      </c>
      <c r="B58" s="48">
        <v>0</v>
      </c>
      <c r="C58" s="35" t="s">
        <v>269</v>
      </c>
      <c r="D58" s="48">
        <v>0</v>
      </c>
    </row>
    <row r="59" spans="1:4" x14ac:dyDescent="0.2">
      <c r="A59" s="34" t="s">
        <v>233</v>
      </c>
      <c r="B59" s="48">
        <v>0</v>
      </c>
      <c r="C59" s="35" t="s">
        <v>270</v>
      </c>
      <c r="D59" s="48">
        <v>0</v>
      </c>
    </row>
    <row r="60" spans="1:4" x14ac:dyDescent="0.2">
      <c r="A60" s="34" t="s">
        <v>235</v>
      </c>
      <c r="B60" s="48">
        <v>0</v>
      </c>
      <c r="C60" s="35" t="s">
        <v>271</v>
      </c>
      <c r="D60" s="48">
        <v>0</v>
      </c>
    </row>
    <row r="61" spans="1:4" x14ac:dyDescent="0.2">
      <c r="A61" s="34" t="s">
        <v>236</v>
      </c>
      <c r="B61" s="48">
        <v>0</v>
      </c>
      <c r="C61" s="35" t="s">
        <v>272</v>
      </c>
      <c r="D61" s="48">
        <v>0</v>
      </c>
    </row>
    <row r="62" spans="1:4" x14ac:dyDescent="0.2">
      <c r="A62" s="34" t="s">
        <v>240</v>
      </c>
      <c r="B62" s="48">
        <v>0</v>
      </c>
      <c r="C62" s="35" t="s">
        <v>273</v>
      </c>
      <c r="D62" s="48">
        <v>0</v>
      </c>
    </row>
    <row r="63" spans="1:4" x14ac:dyDescent="0.2">
      <c r="A63" s="34" t="s">
        <v>242</v>
      </c>
      <c r="B63" s="48">
        <v>0</v>
      </c>
      <c r="C63" s="35" t="s">
        <v>274</v>
      </c>
      <c r="D63" s="48">
        <v>0</v>
      </c>
    </row>
    <row r="64" spans="1:4" x14ac:dyDescent="0.2">
      <c r="A64" s="34" t="s">
        <v>243</v>
      </c>
      <c r="B64" s="48">
        <v>0</v>
      </c>
      <c r="C64" s="35" t="s">
        <v>275</v>
      </c>
      <c r="D64" s="48">
        <v>0</v>
      </c>
    </row>
    <row r="65" spans="1:4" x14ac:dyDescent="0.2">
      <c r="A65" s="34" t="s">
        <v>244</v>
      </c>
      <c r="B65" s="48">
        <v>0</v>
      </c>
      <c r="C65" s="35" t="s">
        <v>276</v>
      </c>
      <c r="D65" s="48">
        <v>0</v>
      </c>
    </row>
    <row r="66" spans="1:4" x14ac:dyDescent="0.2">
      <c r="A66" s="34" t="s">
        <v>245</v>
      </c>
      <c r="B66" s="48">
        <v>0</v>
      </c>
      <c r="C66" s="35" t="s">
        <v>277</v>
      </c>
      <c r="D66" s="48">
        <v>0</v>
      </c>
    </row>
    <row r="67" spans="1:4" x14ac:dyDescent="0.2">
      <c r="A67" s="34" t="s">
        <v>246</v>
      </c>
      <c r="B67" s="48">
        <v>0</v>
      </c>
      <c r="C67" s="35" t="s">
        <v>278</v>
      </c>
      <c r="D67" s="48">
        <v>0</v>
      </c>
    </row>
    <row r="68" spans="1:4" x14ac:dyDescent="0.2">
      <c r="A68" s="34" t="s">
        <v>247</v>
      </c>
      <c r="B68" s="48">
        <v>0</v>
      </c>
      <c r="C68" s="35" t="s">
        <v>279</v>
      </c>
      <c r="D68" s="48">
        <v>0</v>
      </c>
    </row>
    <row r="69" spans="1:4" x14ac:dyDescent="0.2">
      <c r="A69" s="34" t="s">
        <v>248</v>
      </c>
      <c r="B69" s="48">
        <v>0</v>
      </c>
      <c r="C69" s="35" t="s">
        <v>280</v>
      </c>
      <c r="D69" s="48">
        <v>0</v>
      </c>
    </row>
    <row r="70" spans="1:4" x14ac:dyDescent="0.2">
      <c r="A70" s="34" t="s">
        <v>249</v>
      </c>
      <c r="B70" s="48">
        <v>0</v>
      </c>
      <c r="C70" s="35" t="s">
        <v>281</v>
      </c>
      <c r="D70" s="48">
        <v>0</v>
      </c>
    </row>
    <row r="71" spans="1:4" x14ac:dyDescent="0.2">
      <c r="A71" s="34" t="s">
        <v>250</v>
      </c>
      <c r="B71" s="48">
        <v>0</v>
      </c>
      <c r="C71" s="35" t="s">
        <v>282</v>
      </c>
      <c r="D71" s="48">
        <v>0</v>
      </c>
    </row>
    <row r="72" spans="1:4" x14ac:dyDescent="0.2">
      <c r="A72" s="34" t="s">
        <v>251</v>
      </c>
      <c r="B72" s="48">
        <v>0</v>
      </c>
      <c r="C72" s="35" t="s">
        <v>283</v>
      </c>
      <c r="D72" s="48">
        <v>0</v>
      </c>
    </row>
    <row r="73" spans="1:4" x14ac:dyDescent="0.2">
      <c r="A73" s="30"/>
    </row>
    <row r="74" spans="1:4" x14ac:dyDescent="0.2">
      <c r="A74" s="30"/>
    </row>
    <row r="75" spans="1:4" x14ac:dyDescent="0.2">
      <c r="A75" s="30"/>
    </row>
    <row r="76" spans="1:4" x14ac:dyDescent="0.2">
      <c r="A76" s="30"/>
    </row>
    <row r="77" spans="1:4" x14ac:dyDescent="0.2">
      <c r="A77" s="2"/>
    </row>
    <row r="78" spans="1:4" x14ac:dyDescent="0.2">
      <c r="A78" s="2"/>
    </row>
    <row r="79" spans="1:4" x14ac:dyDescent="0.2">
      <c r="A79" s="2"/>
    </row>
    <row r="80" spans="1:4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</sheetData>
  <pageMargins left="0.7" right="0.7" top="0.75" bottom="0.75" header="0.3" footer="0.3"/>
  <pageSetup paperSize="8" orientation="portrait" r:id="rId1"/>
  <ignoredErrors>
    <ignoredError sqref="C52:C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2020-09-24T07:21:26Z</dcterms:modified>
</cp:coreProperties>
</file>